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D68" lockStructure="1"/>
  <bookViews>
    <workbookView xWindow="360" yWindow="495" windowWidth="24675" windowHeight="11730" tabRatio="869"/>
  </bookViews>
  <sheets>
    <sheet name="1. Gruppenaufteilung" sheetId="9" r:id="rId1"/>
    <sheet name="1.a Bestand pro Gruppe (1-4)" sheetId="10" r:id="rId2"/>
    <sheet name="1.b Bestand pro Gruppe (5-8)" sheetId="12" r:id="rId3"/>
    <sheet name="1.c Direktionsbestand" sheetId="7" r:id="rId4"/>
    <sheet name="2.a Synthese" sheetId="11" r:id="rId5"/>
    <sheet name="2.b zusätzliche Bermerkungen" sheetId="15" r:id="rId6"/>
    <sheet name="3.a Berechnungstabelle" sheetId="4" r:id="rId7"/>
    <sheet name="3.b Dotierung" sheetId="13" r:id="rId8"/>
    <sheet name="Listesdéroulante" sheetId="6" state="hidden" r:id="rId9"/>
  </sheets>
  <externalReferences>
    <externalReference r:id="rId10"/>
  </externalReferences>
  <definedNames>
    <definedName name="_xlnm._FilterDatabase" localSheetId="3" hidden="1">'1.c Direktionsbestand'!$A$3</definedName>
    <definedName name="Direction" localSheetId="5">[1]Listesdéroulante!$C$1:$C$11</definedName>
    <definedName name="Direction">Listesdéroulante!$C$1:$C$11</definedName>
    <definedName name="Directrice_générale" localSheetId="5">[1]Listesdéroulante!$C$1:$C$12</definedName>
    <definedName name="Directrice_générale">Listesdéroulante!$C$1:$C$12</definedName>
    <definedName name="Educatrice_PE">Listesdéroulante!$A$1:$A$10</definedName>
    <definedName name="Fonction">Listesdéroulante!$A$1:$A$9</definedName>
    <definedName name="IPE">Listesdéroulante!$F$1:$F$5</definedName>
    <definedName name="O_N">Listesdéroulante!$E$1:$E$2</definedName>
    <definedName name="oui">Listesdéroulante!$E$1:$E$2</definedName>
    <definedName name="Personnel_éducatif" localSheetId="5">[1]Listesdéroulante!$A$1:$A$11</definedName>
    <definedName name="Personnel_éducatif">Listesdéroulante!$A$1:$A$11</definedName>
    <definedName name="TEL_IPE">Listesdéroulante!$G$1:$G$5</definedName>
    <definedName name="_xlnm.Print_Area" localSheetId="5">'2.b zusätzliche Bermerkungen'!$A$1:$L$57</definedName>
  </definedNames>
  <calcPr calcId="145621"/>
</workbook>
</file>

<file path=xl/calcChain.xml><?xml version="1.0" encoding="utf-8"?>
<calcChain xmlns="http://schemas.openxmlformats.org/spreadsheetml/2006/main">
  <c r="D9" i="13" l="1"/>
  <c r="D7" i="13"/>
  <c r="D8" i="13" l="1"/>
  <c r="D11" i="13" s="1"/>
  <c r="D12" i="13" s="1"/>
  <c r="E3" i="11" l="1"/>
  <c r="G16" i="9" l="1"/>
  <c r="G17" i="9"/>
  <c r="G18" i="9"/>
  <c r="G19" i="9"/>
  <c r="G20" i="9"/>
  <c r="G21" i="9"/>
  <c r="G22" i="9"/>
  <c r="G15" i="9"/>
  <c r="M14" i="9" l="1"/>
  <c r="B3" i="11" l="1"/>
  <c r="G2" i="12"/>
  <c r="F2" i="12"/>
  <c r="G19" i="12"/>
  <c r="F19" i="12"/>
  <c r="G57" i="12"/>
  <c r="F57" i="12"/>
  <c r="G40" i="12"/>
  <c r="F40" i="12"/>
  <c r="G57" i="10"/>
  <c r="F57" i="10"/>
  <c r="G40" i="10"/>
  <c r="F40" i="10"/>
  <c r="G19" i="10"/>
  <c r="F19" i="10"/>
  <c r="F2" i="10"/>
  <c r="G2" i="10"/>
  <c r="C11" i="4"/>
  <c r="G3" i="7"/>
  <c r="E3" i="7"/>
  <c r="C13" i="4"/>
  <c r="B13" i="4"/>
  <c r="E23" i="9" l="1"/>
  <c r="C19" i="4" s="1"/>
  <c r="F23" i="9"/>
  <c r="D23" i="9"/>
  <c r="C18" i="4" s="1"/>
  <c r="E24" i="9"/>
  <c r="D24" i="9"/>
  <c r="F24" i="9"/>
  <c r="C20" i="4" l="1"/>
  <c r="D28" i="13"/>
  <c r="D30" i="13" s="1"/>
  <c r="D24" i="13"/>
  <c r="D26" i="13" s="1"/>
  <c r="D20" i="13"/>
  <c r="D22" i="13" s="1"/>
  <c r="G23" i="9"/>
  <c r="D16" i="13" s="1"/>
  <c r="D35" i="13" s="1"/>
  <c r="D34" i="13" l="1"/>
  <c r="D37" i="13" s="1"/>
  <c r="G12" i="11"/>
  <c r="D57" i="12"/>
  <c r="D40" i="12"/>
  <c r="D19" i="12"/>
  <c r="D2" i="12"/>
  <c r="J69" i="12"/>
  <c r="G14" i="11" s="1"/>
  <c r="I69" i="12"/>
  <c r="F14" i="11" s="1"/>
  <c r="J52" i="12"/>
  <c r="G13" i="11" s="1"/>
  <c r="I52" i="12"/>
  <c r="F13" i="11" s="1"/>
  <c r="J31" i="12"/>
  <c r="I31" i="12"/>
  <c r="F12" i="11" s="1"/>
  <c r="J14" i="12"/>
  <c r="G11" i="11" s="1"/>
  <c r="I14" i="12"/>
  <c r="F11" i="11" s="1"/>
  <c r="D57" i="10"/>
  <c r="D40" i="10"/>
  <c r="D19" i="10"/>
  <c r="B14" i="11" l="1"/>
  <c r="B13" i="11"/>
  <c r="B12" i="11"/>
  <c r="B11" i="11"/>
  <c r="B10" i="11"/>
  <c r="B9" i="11"/>
  <c r="B8" i="11"/>
  <c r="B7" i="11"/>
  <c r="J69" i="10"/>
  <c r="G10" i="11" s="1"/>
  <c r="I69" i="10"/>
  <c r="F10" i="11" s="1"/>
  <c r="J52" i="10"/>
  <c r="G9" i="11" s="1"/>
  <c r="I52" i="10"/>
  <c r="J31" i="10"/>
  <c r="G8" i="11" s="1"/>
  <c r="I31" i="10"/>
  <c r="F8" i="11" s="1"/>
  <c r="F9" i="11" l="1"/>
  <c r="J14" i="10" l="1"/>
  <c r="G7" i="11" s="1"/>
  <c r="I14" i="10"/>
  <c r="F7" i="11" s="1"/>
  <c r="G15" i="11" l="1"/>
  <c r="F15" i="11"/>
  <c r="D2" i="10"/>
  <c r="G12" i="7" l="1"/>
  <c r="H16" i="11" s="1"/>
  <c r="D18" i="4" l="1"/>
  <c r="H18" i="4" s="1"/>
  <c r="D19" i="4"/>
  <c r="H19" i="4" s="1"/>
  <c r="D20" i="4"/>
  <c r="H20" i="4" s="1"/>
  <c r="C21" i="4"/>
  <c r="J18" i="4" s="1"/>
  <c r="J21" i="4" l="1"/>
  <c r="E19" i="4"/>
  <c r="I19" i="4"/>
  <c r="E18" i="4"/>
  <c r="I18" i="4"/>
  <c r="H21" i="4"/>
  <c r="E20" i="4"/>
  <c r="D21" i="4"/>
  <c r="I20" i="4"/>
  <c r="K23" i="9" l="1"/>
  <c r="E16" i="11" s="1"/>
  <c r="G13" i="7"/>
  <c r="G14" i="7" s="1"/>
  <c r="I15" i="9"/>
  <c r="K21" i="4"/>
  <c r="I18" i="9"/>
  <c r="I22" i="9"/>
  <c r="I19" i="9"/>
  <c r="I16" i="9"/>
  <c r="I20" i="9"/>
  <c r="I17" i="9"/>
  <c r="I21" i="9"/>
  <c r="F18" i="4"/>
  <c r="F20" i="4"/>
  <c r="F19" i="4"/>
  <c r="I21" i="4"/>
  <c r="E21" i="4"/>
  <c r="C10" i="11" l="1"/>
  <c r="I10" i="11" s="1"/>
  <c r="I70" i="10"/>
  <c r="I72" i="10" s="1"/>
  <c r="C8" i="11"/>
  <c r="I8" i="11" s="1"/>
  <c r="I32" i="10"/>
  <c r="I34" i="10" s="1"/>
  <c r="C9" i="11"/>
  <c r="I9" i="11" s="1"/>
  <c r="I53" i="10"/>
  <c r="I55" i="10" s="1"/>
  <c r="I23" i="9"/>
  <c r="L16" i="11"/>
  <c r="K16" i="11" s="1"/>
  <c r="C13" i="11"/>
  <c r="I13" i="11" s="1"/>
  <c r="I53" i="12"/>
  <c r="I55" i="12" s="1"/>
  <c r="C11" i="11"/>
  <c r="I11" i="11" s="1"/>
  <c r="I15" i="12"/>
  <c r="I17" i="12" s="1"/>
  <c r="C12" i="11"/>
  <c r="I12" i="11" s="1"/>
  <c r="I32" i="12"/>
  <c r="I34" i="12" s="1"/>
  <c r="C14" i="11"/>
  <c r="I14" i="11" s="1"/>
  <c r="I70" i="12"/>
  <c r="I72" i="12" s="1"/>
  <c r="C7" i="11"/>
  <c r="I15" i="10"/>
  <c r="I17" i="10" s="1"/>
  <c r="J18" i="9"/>
  <c r="J22" i="9"/>
  <c r="J19" i="9"/>
  <c r="J15" i="9"/>
  <c r="J16" i="9"/>
  <c r="J20" i="9"/>
  <c r="J17" i="9"/>
  <c r="J21" i="9"/>
  <c r="F21" i="4"/>
  <c r="C15" i="11" l="1"/>
  <c r="D8" i="11"/>
  <c r="J8" i="11" s="1"/>
  <c r="K8" i="11" s="1"/>
  <c r="J33" i="10"/>
  <c r="J34" i="10" s="1"/>
  <c r="D10" i="11"/>
  <c r="J10" i="11" s="1"/>
  <c r="K10" i="11" s="1"/>
  <c r="J71" i="10"/>
  <c r="J72" i="10" s="1"/>
  <c r="D9" i="11"/>
  <c r="J9" i="11" s="1"/>
  <c r="K9" i="11" s="1"/>
  <c r="J54" i="10"/>
  <c r="J55" i="10" s="1"/>
  <c r="J23" i="9"/>
  <c r="I7" i="11"/>
  <c r="D11" i="11"/>
  <c r="J11" i="11" s="1"/>
  <c r="K11" i="11" s="1"/>
  <c r="J16" i="12"/>
  <c r="D12" i="11"/>
  <c r="J12" i="11" s="1"/>
  <c r="K12" i="11" s="1"/>
  <c r="J33" i="12"/>
  <c r="J34" i="12" s="1"/>
  <c r="D14" i="11"/>
  <c r="J14" i="11" s="1"/>
  <c r="J71" i="12"/>
  <c r="J72" i="12" s="1"/>
  <c r="D13" i="11"/>
  <c r="J54" i="12"/>
  <c r="J55" i="12" s="1"/>
  <c r="J16" i="10"/>
  <c r="J17" i="10" s="1"/>
  <c r="J17" i="12"/>
  <c r="D7" i="11"/>
  <c r="K13" i="11" l="1"/>
  <c r="J13" i="11"/>
  <c r="I15" i="11"/>
  <c r="D15" i="11"/>
  <c r="J15" i="11" s="1"/>
  <c r="J7" i="11"/>
  <c r="K7" i="11" s="1"/>
  <c r="K15" i="11" l="1"/>
  <c r="K14" i="11"/>
  <c r="E17" i="11"/>
</calcChain>
</file>

<file path=xl/sharedStrings.xml><?xml version="1.0" encoding="utf-8"?>
<sst xmlns="http://schemas.openxmlformats.org/spreadsheetml/2006/main" count="322" uniqueCount="168">
  <si>
    <t>TOTAL</t>
  </si>
  <si>
    <t>Totaux</t>
  </si>
  <si>
    <t>bertrand.cuany@fr.ch - 026/305.15.30</t>
  </si>
  <si>
    <t>caroline.zbinden@fr.ch - 026/305.15.30</t>
  </si>
  <si>
    <t>marijana.tomic-martini@fr.ch / 026/305.15.30</t>
  </si>
  <si>
    <t>christine.künzli@fr.ch - 026/305.15.30</t>
  </si>
  <si>
    <t xml:space="preserve">Basisinformationen (bitte die gelben Felder ausfüllen) </t>
  </si>
  <si>
    <t>Stand am :</t>
  </si>
  <si>
    <t>Kita :</t>
  </si>
  <si>
    <t>1. Gruppenaufteilung</t>
  </si>
  <si>
    <t>Nummer der Gruppe</t>
  </si>
  <si>
    <t>0 - 2 Jahre</t>
  </si>
  <si>
    <t>2 -4 Jahre</t>
  </si>
  <si>
    <t>4 - 6 Jahre</t>
  </si>
  <si>
    <t>Total Plätze pro Gruppe</t>
  </si>
  <si>
    <r>
      <t xml:space="preserve">Name der Gruppe
</t>
    </r>
    <r>
      <rPr>
        <b/>
        <i/>
        <sz val="7"/>
        <color theme="1"/>
        <rFont val="Times New Roman"/>
        <family val="1"/>
      </rPr>
      <t xml:space="preserve">(bitte Name jeder Gruppe aufführen) </t>
    </r>
  </si>
  <si>
    <t>Fachpersonal</t>
  </si>
  <si>
    <t>Hilfspersonal</t>
  </si>
  <si>
    <t>Direktion</t>
  </si>
  <si>
    <t>Total</t>
  </si>
  <si>
    <t>Gruppe 1</t>
  </si>
  <si>
    <t>Name</t>
  </si>
  <si>
    <t>Vorname</t>
  </si>
  <si>
    <t>Geburts-datum</t>
  </si>
  <si>
    <t>Ausbildung</t>
  </si>
  <si>
    <t>Funktion</t>
  </si>
  <si>
    <t>Datum Vertragsbeginn</t>
  </si>
  <si>
    <t>Stellenprozente</t>
  </si>
  <si>
    <t>Daten</t>
  </si>
  <si>
    <t>Arztzeugnis</t>
  </si>
  <si>
    <t>Strafregister-auszug</t>
  </si>
  <si>
    <t>Bemerkungen JA
(bitte leer lassen)</t>
  </si>
  <si>
    <t>Gruppe 2</t>
  </si>
  <si>
    <t>Gruppe 3</t>
  </si>
  <si>
    <t>Gruppe 4</t>
  </si>
  <si>
    <t>Gruppe 5</t>
  </si>
  <si>
    <t>Gruppe 6</t>
  </si>
  <si>
    <t>Gruppe 7</t>
  </si>
  <si>
    <t>Gruppe 8</t>
  </si>
  <si>
    <t>Datum Vertrags-beginn</t>
  </si>
  <si>
    <t>Stellenprozente Fachpersonal</t>
  </si>
  <si>
    <t>Datum Erste-Hilfe-Kurs</t>
  </si>
  <si>
    <t>Zeitraum</t>
  </si>
  <si>
    <t>Kita</t>
  </si>
  <si>
    <t>Fach-personal
(50 % min.)</t>
  </si>
  <si>
    <t>Direktions-personal</t>
  </si>
  <si>
    <t>Fach-personal</t>
  </si>
  <si>
    <t>Zwischentotal Betreuungspersonal</t>
  </si>
  <si>
    <t>Freiburg, den</t>
  </si>
  <si>
    <t>Fachperson für Kinderschutz</t>
  </si>
  <si>
    <t>Richtlinien</t>
  </si>
  <si>
    <t>Alterskate-gorie</t>
  </si>
  <si>
    <t>Gewichtung</t>
  </si>
  <si>
    <t>Einrichtung</t>
  </si>
  <si>
    <t>wöchentliche Arbeitszeit</t>
  </si>
  <si>
    <t>Anzahl Plätze</t>
  </si>
  <si>
    <t>Hilfspers. 1/2</t>
  </si>
  <si>
    <t>Fachpers. 1/2</t>
  </si>
  <si>
    <t>Hilfspers. 1/3</t>
  </si>
  <si>
    <t>2 - 4 Jahre</t>
  </si>
  <si>
    <t>Direktion :
Std./Platz</t>
  </si>
  <si>
    <t>Personalberechnung in Kindertagesstätten</t>
  </si>
  <si>
    <t>* 100 % = eine Vollzeitstelle gemäss wöchentlicher Arbeitzszeit</t>
  </si>
  <si>
    <t>1.c Direktionsbestand der Einrichtung</t>
  </si>
  <si>
    <t>Personalbestand am:</t>
  </si>
  <si>
    <t>1.a Bestand pro Gruppe (1-4)</t>
  </si>
  <si>
    <t>1.b Bestand pro Gruppe (5-8)</t>
  </si>
  <si>
    <t xml:space="preserve"> </t>
  </si>
  <si>
    <t xml:space="preserve">I. </t>
  </si>
  <si>
    <t>A.</t>
  </si>
  <si>
    <t xml:space="preserve">B. </t>
  </si>
  <si>
    <t>C.</t>
  </si>
  <si>
    <t>D.</t>
  </si>
  <si>
    <t>E.</t>
  </si>
  <si>
    <t>II.</t>
  </si>
  <si>
    <t>F.</t>
  </si>
  <si>
    <t>III.</t>
  </si>
  <si>
    <t>IV.</t>
  </si>
  <si>
    <t>oder</t>
  </si>
  <si>
    <t>tägliche Öffnungszeit</t>
  </si>
  <si>
    <t>FaBe</t>
  </si>
  <si>
    <t>Generaldirektorin</t>
  </si>
  <si>
    <t>Pädagogische Direktorin</t>
  </si>
  <si>
    <t>Administrative Direktorin</t>
  </si>
  <si>
    <t>Sektretärin</t>
  </si>
  <si>
    <t>Buchhalter/in</t>
  </si>
  <si>
    <t>Kindererzieher/in</t>
  </si>
  <si>
    <t>Kinderpfleger/in</t>
  </si>
  <si>
    <t>Lernende 1. Lj.</t>
  </si>
  <si>
    <t>Lernende 2. Lj.</t>
  </si>
  <si>
    <t>Lernende 3. Lj.</t>
  </si>
  <si>
    <t>Praktiktant/in +18</t>
  </si>
  <si>
    <t>Praktiktant/in -18</t>
  </si>
  <si>
    <t>Vorlernende</t>
  </si>
  <si>
    <t>Regionale Verantwortliche</t>
  </si>
  <si>
    <t>Administrative Unterstützung</t>
  </si>
  <si>
    <t>Vorstandspräsident</t>
  </si>
  <si>
    <t>Vorstandsmitglied</t>
  </si>
  <si>
    <t>Gemeinderat/in</t>
  </si>
  <si>
    <t>ja</t>
  </si>
  <si>
    <t>nein</t>
  </si>
  <si>
    <t>Hr. Bertrand Cuany</t>
  </si>
  <si>
    <t>Frau Caroline Zbinden</t>
  </si>
  <si>
    <t>Frau Marijana Tomic</t>
  </si>
  <si>
    <t>Frau Christine Künzli</t>
  </si>
  <si>
    <t>Frau Donika Morina</t>
  </si>
  <si>
    <t>donika.morina@fr.ch - 026/305.15.30</t>
  </si>
  <si>
    <r>
      <t xml:space="preserve">Vollzeit </t>
    </r>
    <r>
      <rPr>
        <b/>
        <sz val="12"/>
        <color theme="1"/>
        <rFont val="Times New Roman"/>
        <family val="1"/>
      </rPr>
      <t>(Vz)</t>
    </r>
    <r>
      <rPr>
        <sz val="11"/>
        <color theme="1"/>
        <rFont val="Times New Roman"/>
        <family val="1"/>
      </rPr>
      <t xml:space="preserve">
wöchentliche Arbeitsstunden bei einer Vollzeitstelle </t>
    </r>
  </si>
  <si>
    <r>
      <t xml:space="preserve">Vertraglich festgelegte Arbeitsstunden pro Tag 
</t>
    </r>
    <r>
      <rPr>
        <i/>
        <sz val="11"/>
        <color theme="1"/>
        <rFont val="Times New Roman"/>
        <family val="1"/>
      </rPr>
      <t>= (Vz / 5 Tage pro Woche)</t>
    </r>
  </si>
  <si>
    <t>Rechnungsmethode : 
= (100 / Vz) * Anzahl bewilligte Plätze</t>
  </si>
  <si>
    <t>Direktionspersonal</t>
  </si>
  <si>
    <t>Betreuungspersonal</t>
  </si>
  <si>
    <t xml:space="preserve">AUSWIRKUNG AUF DIE BERECHUNG DES PERSONALBESTANDES </t>
  </si>
  <si>
    <t xml:space="preserve">ERFORDERLICHER PERSONLABESTAND </t>
  </si>
  <si>
    <t>Abweichung</t>
  </si>
  <si>
    <t>Erforderlicher Mindestbestand Fachpersonal</t>
  </si>
  <si>
    <t>Erforderlicher Bestand Hilfspersonal</t>
  </si>
  <si>
    <t>Administrator/in</t>
  </si>
  <si>
    <t xml:space="preserve">Erforderlicher Mindestdirektionsbestand </t>
  </si>
  <si>
    <t>Total erforderlicher Personalbedarf Einrichtung</t>
  </si>
  <si>
    <t>Name der Person die das Formular ausgefüllt hat:</t>
  </si>
  <si>
    <t xml:space="preserve">Telefonnr. und Mailadresse: </t>
  </si>
  <si>
    <t>Bitte ergänzen:</t>
  </si>
  <si>
    <t>Betreuungs-schlüssel</t>
  </si>
  <si>
    <t>Gewichtung / Tag in Std.</t>
  </si>
  <si>
    <r>
      <t>Bruttobestand an Personalbedarf pro Kitatag (</t>
    </r>
    <r>
      <rPr>
        <b/>
        <sz val="11"/>
        <color theme="1"/>
        <rFont val="Times New Roman"/>
        <family val="1"/>
      </rPr>
      <t>BbPb</t>
    </r>
    <r>
      <rPr>
        <sz val="11"/>
        <color theme="1"/>
        <rFont val="Times New Roman"/>
        <family val="1"/>
      </rPr>
      <t xml:space="preserve">) </t>
    </r>
    <r>
      <rPr>
        <i/>
        <sz val="11"/>
        <color theme="1"/>
        <rFont val="Times New Roman"/>
        <family val="1"/>
      </rPr>
      <t>= (tÖz / Vz)</t>
    </r>
  </si>
  <si>
    <r>
      <t>Nettobestand an Personalbedarf (</t>
    </r>
    <r>
      <rPr>
        <b/>
        <sz val="11"/>
        <color theme="1"/>
        <rFont val="Times New Roman"/>
        <family val="1"/>
      </rPr>
      <t>NbPb</t>
    </r>
    <r>
      <rPr>
        <sz val="11"/>
        <color theme="1"/>
        <rFont val="Times New Roman"/>
        <family val="1"/>
      </rPr>
      <t xml:space="preserve">) (Gewichtung von 2 Std./pro Tag zu 50% vom Personalbedarf) 
</t>
    </r>
    <r>
      <rPr>
        <i/>
        <sz val="11"/>
        <color theme="1"/>
        <rFont val="Times New Roman"/>
        <family val="1"/>
      </rPr>
      <t>= ((BbPb / tÖz) * (tÖz - 2 Stunden)) + (BbPb/tÖz)</t>
    </r>
  </si>
  <si>
    <r>
      <t>Anzahl anwesende Kinder (0-2 Jahre) (</t>
    </r>
    <r>
      <rPr>
        <b/>
        <sz val="11"/>
        <color theme="1"/>
        <rFont val="Times New Roman"/>
        <family val="1"/>
      </rPr>
      <t>AK2</t>
    </r>
    <r>
      <rPr>
        <sz val="11"/>
        <color theme="1"/>
        <rFont val="Times New Roman"/>
        <family val="1"/>
      </rPr>
      <t xml:space="preserve">) </t>
    </r>
  </si>
  <si>
    <r>
      <t>tägliche Öffnungszeit (</t>
    </r>
    <r>
      <rPr>
        <b/>
        <sz val="11"/>
        <color theme="1"/>
        <rFont val="Times New Roman"/>
        <family val="1"/>
      </rPr>
      <t>tÖz</t>
    </r>
    <r>
      <rPr>
        <sz val="11"/>
        <color theme="1"/>
        <rFont val="Times New Roman"/>
        <family val="1"/>
      </rPr>
      <t xml:space="preserve">) </t>
    </r>
  </si>
  <si>
    <r>
      <t>Personalbedarf 0 - 2 Jahre gemäss Richtlinien (</t>
    </r>
    <r>
      <rPr>
        <b/>
        <sz val="11"/>
        <color theme="1"/>
        <rFont val="Times New Roman"/>
        <family val="1"/>
      </rPr>
      <t>Pb2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Times New Roman"/>
        <family val="1"/>
      </rPr>
      <t xml:space="preserve">
(Anzahl Kinder pro Person) </t>
    </r>
  </si>
  <si>
    <r>
      <t>Anzahl Kinder (2-4 Jahre)</t>
    </r>
    <r>
      <rPr>
        <b/>
        <sz val="11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</t>
    </r>
    <r>
      <rPr>
        <b/>
        <sz val="12"/>
        <color theme="1"/>
        <rFont val="Times New Roman"/>
        <family val="1"/>
      </rPr>
      <t>AK4</t>
    </r>
    <r>
      <rPr>
        <sz val="12"/>
        <color theme="1"/>
        <rFont val="Times New Roman"/>
        <family val="1"/>
      </rPr>
      <t>)</t>
    </r>
    <r>
      <rPr>
        <b/>
        <sz val="12"/>
        <color theme="1"/>
        <rFont val="Times New Roman"/>
        <family val="1"/>
      </rPr>
      <t xml:space="preserve"> </t>
    </r>
  </si>
  <si>
    <r>
      <t>erforderlicher Personalbestand (</t>
    </r>
    <r>
      <rPr>
        <b/>
        <sz val="11"/>
        <color theme="1"/>
        <rFont val="Times New Roman"/>
        <family val="1"/>
      </rPr>
      <t>ePb2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 xml:space="preserve">= ((AK2 / Pb2) * NbPb)) </t>
    </r>
    <r>
      <rPr>
        <i/>
        <sz val="11"/>
        <color theme="1"/>
        <rFont val="Times New Roman"/>
        <family val="1"/>
      </rPr>
      <t>* 100</t>
    </r>
  </si>
  <si>
    <r>
      <t>Personalbedarf 2- 4 Jahre gemäss Richtlinien (</t>
    </r>
    <r>
      <rPr>
        <b/>
        <sz val="11"/>
        <color theme="1"/>
        <rFont val="Times New Roman"/>
        <family val="1"/>
      </rPr>
      <t>Pb4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Times New Roman"/>
        <family val="1"/>
      </rPr>
      <t xml:space="preserve">
(Anzahl Kinder pro Person)</t>
    </r>
  </si>
  <si>
    <r>
      <t>erforderlicher Personalbestand (</t>
    </r>
    <r>
      <rPr>
        <b/>
        <sz val="11"/>
        <color theme="1"/>
        <rFont val="Times New Roman"/>
        <family val="1"/>
      </rPr>
      <t>ePb4</t>
    </r>
    <r>
      <rPr>
        <sz val="11"/>
        <color theme="1"/>
        <rFont val="Times New Roman"/>
        <family val="1"/>
      </rPr>
      <t>)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= ((AK4 / Pb4) * NbPb)) * 100</t>
    </r>
  </si>
  <si>
    <r>
      <t>Anzahl Kinder (4-6 Jahre) (</t>
    </r>
    <r>
      <rPr>
        <b/>
        <sz val="11"/>
        <color theme="1"/>
        <rFont val="Times New Roman"/>
        <family val="1"/>
      </rPr>
      <t>AK6</t>
    </r>
    <r>
      <rPr>
        <sz val="11"/>
        <color theme="1"/>
        <rFont val="Times New Roman"/>
        <family val="1"/>
      </rPr>
      <t xml:space="preserve">) </t>
    </r>
  </si>
  <si>
    <r>
      <t>Personalbedarf 4 - 6 Jahre gemäss Richtlinien (</t>
    </r>
    <r>
      <rPr>
        <b/>
        <sz val="11"/>
        <color theme="1"/>
        <rFont val="Times New Roman"/>
        <family val="1"/>
      </rPr>
      <t>Pb6</t>
    </r>
    <r>
      <rPr>
        <sz val="11"/>
        <color theme="1"/>
        <rFont val="Times New Roman"/>
        <family val="1"/>
      </rPr>
      <t>)</t>
    </r>
    <r>
      <rPr>
        <sz val="11"/>
        <color theme="1"/>
        <rFont val="Times New Roman"/>
        <family val="1"/>
      </rPr>
      <t xml:space="preserve">
(Anzahl Kinder pro Person)</t>
    </r>
  </si>
  <si>
    <r>
      <t>erforderlicher Personalbestand (</t>
    </r>
    <r>
      <rPr>
        <b/>
        <sz val="11"/>
        <color theme="1"/>
        <rFont val="Times New Roman"/>
        <family val="1"/>
      </rPr>
      <t>ePb6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= ((AK6 / Pb6) * NbPb)) * 100</t>
    </r>
  </si>
  <si>
    <r>
      <t xml:space="preserve">Total erforderlicher Mindestpersonalbestand  Einrichtung 
</t>
    </r>
    <r>
      <rPr>
        <i/>
        <sz val="11"/>
        <color theme="1"/>
        <rFont val="Times New Roman"/>
        <family val="1"/>
      </rPr>
      <t xml:space="preserve">= Summe (ePb2+ePb4+ePb6) </t>
    </r>
  </si>
  <si>
    <t>Total erforderlicher Mindestdirektionsbestand Einrichtung</t>
  </si>
  <si>
    <t>Total erforderlicher Mindestgesamtpersonalbestand der Einrichtung</t>
  </si>
  <si>
    <t>tägliche Öffnungszeit:</t>
  </si>
  <si>
    <t>wöchentliche Arbeitszeit:</t>
  </si>
  <si>
    <t>Personalbedarf gemäss Richtlinien 
für vorschulische Betreuungseinrichtungen 
vom 1. Mai 2017</t>
  </si>
  <si>
    <t>Effektiver Personalbestand 
Einrichtung</t>
  </si>
  <si>
    <t>Bilanz 
(Bonus / Malus)</t>
  </si>
  <si>
    <t>2.b Mögliche Bemerkungen</t>
  </si>
  <si>
    <t xml:space="preserve">1. Seitens der Einrichtung : </t>
  </si>
  <si>
    <t xml:space="preserve">2. Seitens des Jugendamtes : </t>
  </si>
  <si>
    <r>
      <t xml:space="preserve">Anzahl bewilligter Plätze 
</t>
    </r>
    <r>
      <rPr>
        <b/>
        <i/>
        <sz val="7"/>
        <color theme="1"/>
        <rFont val="Times New Roman"/>
        <family val="1"/>
      </rPr>
      <t xml:space="preserve">gemäss Bewilligung
</t>
    </r>
  </si>
  <si>
    <t>2.a Synthese</t>
  </si>
  <si>
    <t>Berechung der Dotierung</t>
  </si>
  <si>
    <t>Betreuungs-dotierung</t>
  </si>
  <si>
    <t>Direktions-dotierung</t>
  </si>
  <si>
    <t xml:space="preserve">3.a Berechnungstabelle - Dotierung einer vorschulischen Betreuungseinrichtung </t>
  </si>
  <si>
    <t>3.b Erklärung zur Dotierung</t>
  </si>
  <si>
    <t>Hilfs-personal</t>
  </si>
  <si>
    <t>Fachpers. 2/3</t>
  </si>
  <si>
    <t>1. Hilfe-Kurs</t>
  </si>
  <si>
    <r>
      <t xml:space="preserve">Erforderliches Personal* 
</t>
    </r>
    <r>
      <rPr>
        <b/>
        <i/>
        <sz val="7"/>
        <color theme="1"/>
        <rFont val="Times New Roman"/>
        <family val="1"/>
      </rPr>
      <t>gemäss Richtlinien für vorschulische 
Betreuungseinrichtungen S. 14-15</t>
    </r>
  </si>
  <si>
    <t>Fachpersonal  
(min. 50 %) **</t>
  </si>
  <si>
    <t>Hilfspersonal
(max 50 %)</t>
  </si>
  <si>
    <t>** Von allen erforderlichen Stellen müssen in der Regel 2/3 von diplomiertem und / oder zertifiziertem Personal besetzt sein ; auf jeden Fall müssen mindestens 50 % des Personals diplomiert und / oder zertifiziert sein.</t>
  </si>
  <si>
    <r>
      <t xml:space="preserve">Service de l’enfance et de la jeunesse </t>
    </r>
    <r>
      <rPr>
        <sz val="7"/>
        <color theme="1"/>
        <rFont val="Arial"/>
        <family val="2"/>
      </rPr>
      <t>SEJ
Jugendamt JA
Secteur des milieux d’accueil
Sektor familienexterne Betreuung
Bd de Pérolles 24, case postale 1463, 1701 Fribourg
T +41 26 305 15 30, F +41 26 305 15 98
www.fr.ch/sej</t>
    </r>
  </si>
  <si>
    <r>
      <t xml:space="preserve">Service de l’enfance et de la jeunesse </t>
    </r>
    <r>
      <rPr>
        <sz val="7"/>
        <color theme="1"/>
        <rFont val="Arial"/>
        <family val="2"/>
      </rPr>
      <t>SEJ
Jugendamt JA
Secteur des milieux d’accueil
Sektor familienexterne Betreuung
Bd de Pérolles 24, case postale  1463, 1701 Fribourg
T +41 26 305 15 30, F +41 26 305 15 98
www.fr.ch/sej</t>
    </r>
  </si>
  <si>
    <r>
      <t xml:space="preserve">Service de l’enfance et de la jeunesse </t>
    </r>
    <r>
      <rPr>
        <sz val="8"/>
        <color theme="1"/>
        <rFont val="Arial"/>
        <family val="2"/>
      </rPr>
      <t>SEJ
Jugendamt JA
Secteur des milieux d’accueil
Sektor familienexterne Betreuung
Bd de Pérolles 24, case postale  1463, 
1701 Fribourg
T +41 26 305 15 30, F +41 26 305 15 98
www.fr.ch/sej</t>
    </r>
  </si>
  <si>
    <r>
      <t xml:space="preserve">Service de l’enfance et de la jeunesse </t>
    </r>
    <r>
      <rPr>
        <sz val="7.5"/>
        <color theme="1"/>
        <rFont val="Arial"/>
        <family val="2"/>
      </rPr>
      <t>SEJ
Jugendamt JA
Secteur des milieux d’accueil
Sektor familienexterne Betreuung
Bd de Pérolles 24, case postale  1463, 
1701 Fribourg
T +41 26 305 15 30, F +41 26 305 15 98
www.fr.ch/sej</t>
    </r>
  </si>
  <si>
    <r>
      <t xml:space="preserve">Service de l’enfance et de la jeunesse </t>
    </r>
    <r>
      <rPr>
        <sz val="7.5"/>
        <color theme="1"/>
        <rFont val="Arial"/>
        <family val="2"/>
      </rPr>
      <t>SEJ
Jugendamt JA
Secteur des milieux d’accueil
Sektor familienexterne Betreuung
Bd de Pérolles 24, case postale  1463, 1701 Fribourg
T +41 26 305 15 30, F +41 26 305 15 98
www.fr.ch/sej</t>
    </r>
  </si>
  <si>
    <t>Konformität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</si>
</sst>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#,##0.00;\-#,##0.00;&quot;-&quot;"/>
    <numFmt numFmtId="166" formatCode="#,##0;\-#,##0;&quot;-&quot;"/>
    <numFmt numFmtId="167" formatCode="#,##0.000_ ;\-#,##0.000\ "/>
  </numFmts>
  <fonts count="5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Times New Roman"/>
      <family val="1"/>
    </font>
    <font>
      <sz val="14"/>
      <name val="Times New Roman"/>
      <family val="1"/>
    </font>
    <font>
      <b/>
      <u/>
      <sz val="11"/>
      <color theme="10"/>
      <name val="Calibri"/>
      <family val="2"/>
      <scheme val="minor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i/>
      <sz val="14"/>
      <color theme="1"/>
      <name val="Times New Roman"/>
      <family val="1"/>
    </font>
    <font>
      <u/>
      <sz val="10"/>
      <color theme="1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424">
    <xf numFmtId="0" fontId="0" fillId="0" borderId="0" xfId="0"/>
    <xf numFmtId="0" fontId="4" fillId="0" borderId="0" xfId="0" applyFont="1"/>
    <xf numFmtId="0" fontId="7" fillId="0" borderId="0" xfId="2" applyProtection="1"/>
    <xf numFmtId="0" fontId="9" fillId="0" borderId="0" xfId="2" applyFont="1" applyProtection="1"/>
    <xf numFmtId="0" fontId="8" fillId="0" borderId="0" xfId="2" applyFont="1" applyBorder="1" applyProtection="1"/>
    <xf numFmtId="0" fontId="7" fillId="0" borderId="0" xfId="2" applyBorder="1" applyProtection="1"/>
    <xf numFmtId="0" fontId="7" fillId="0" borderId="4" xfId="2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/>
    </xf>
    <xf numFmtId="49" fontId="7" fillId="0" borderId="7" xfId="2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49" fontId="7" fillId="0" borderId="9" xfId="2" applyNumberFormat="1" applyFont="1" applyFill="1" applyBorder="1" applyAlignment="1" applyProtection="1">
      <alignment horizontal="center"/>
    </xf>
    <xf numFmtId="0" fontId="7" fillId="0" borderId="10" xfId="2" applyFont="1" applyFill="1" applyBorder="1" applyAlignment="1" applyProtection="1">
      <alignment horizontal="center"/>
    </xf>
    <xf numFmtId="0" fontId="8" fillId="0" borderId="0" xfId="2" applyFont="1" applyFill="1" applyBorder="1" applyProtection="1"/>
    <xf numFmtId="165" fontId="7" fillId="0" borderId="13" xfId="2" applyNumberFormat="1" applyFill="1" applyBorder="1" applyAlignment="1" applyProtection="1">
      <alignment horizontal="center"/>
    </xf>
    <xf numFmtId="165" fontId="9" fillId="0" borderId="0" xfId="2" applyNumberFormat="1" applyFont="1" applyBorder="1" applyAlignment="1" applyProtection="1">
      <alignment horizontal="center"/>
    </xf>
    <xf numFmtId="165" fontId="9" fillId="0" borderId="8" xfId="2" applyNumberFormat="1" applyFont="1" applyBorder="1" applyAlignment="1" applyProtection="1">
      <alignment horizontal="center"/>
    </xf>
    <xf numFmtId="49" fontId="7" fillId="0" borderId="1" xfId="2" applyNumberFormat="1" applyFont="1" applyFill="1" applyBorder="1" applyAlignment="1" applyProtection="1">
      <alignment horizontal="center" vertical="center"/>
    </xf>
    <xf numFmtId="166" fontId="7" fillId="0" borderId="3" xfId="2" applyNumberFormat="1" applyFill="1" applyBorder="1" applyAlignment="1" applyProtection="1">
      <alignment horizontal="center" vertical="center"/>
    </xf>
    <xf numFmtId="0" fontId="7" fillId="0" borderId="0" xfId="2" applyAlignment="1" applyProtection="1">
      <alignment vertical="center"/>
    </xf>
    <xf numFmtId="0" fontId="0" fillId="0" borderId="0" xfId="0" applyAlignment="1">
      <alignment horizontal="center"/>
    </xf>
    <xf numFmtId="165" fontId="7" fillId="8" borderId="13" xfId="2" applyNumberFormat="1" applyFill="1" applyBorder="1" applyAlignment="1" applyProtection="1">
      <alignment horizontal="center" vertical="center"/>
    </xf>
    <xf numFmtId="165" fontId="7" fillId="8" borderId="15" xfId="2" applyNumberFormat="1" applyFill="1" applyBorder="1" applyAlignment="1" applyProtection="1">
      <alignment horizontal="center" vertical="center"/>
    </xf>
    <xf numFmtId="0" fontId="0" fillId="0" borderId="0" xfId="0" applyProtection="1"/>
    <xf numFmtId="2" fontId="3" fillId="0" borderId="13" xfId="0" applyNumberFormat="1" applyFont="1" applyBorder="1" applyProtection="1">
      <protection locked="0"/>
    </xf>
    <xf numFmtId="0" fontId="6" fillId="0" borderId="0" xfId="1"/>
    <xf numFmtId="0" fontId="4" fillId="0" borderId="12" xfId="0" applyFont="1" applyBorder="1" applyProtection="1">
      <protection locked="0"/>
    </xf>
    <xf numFmtId="164" fontId="3" fillId="0" borderId="13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2" fontId="3" fillId="0" borderId="15" xfId="0" applyNumberFormat="1" applyFont="1" applyBorder="1" applyProtection="1">
      <protection locked="0"/>
    </xf>
    <xf numFmtId="2" fontId="3" fillId="0" borderId="17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NumberFormat="1" applyFont="1" applyFill="1" applyProtection="1"/>
    <xf numFmtId="0" fontId="13" fillId="0" borderId="0" xfId="0" applyNumberFormat="1" applyFont="1" applyFill="1" applyProtection="1"/>
    <xf numFmtId="14" fontId="13" fillId="0" borderId="0" xfId="0" applyNumberFormat="1" applyFont="1" applyProtection="1"/>
    <xf numFmtId="0" fontId="0" fillId="0" borderId="0" xfId="0" applyFill="1"/>
    <xf numFmtId="0" fontId="4" fillId="0" borderId="3" xfId="0" applyFont="1" applyFill="1" applyBorder="1"/>
    <xf numFmtId="0" fontId="12" fillId="2" borderId="17" xfId="0" applyFont="1" applyFill="1" applyBorder="1"/>
    <xf numFmtId="2" fontId="12" fillId="2" borderId="17" xfId="0" applyNumberFormat="1" applyFont="1" applyFill="1" applyBorder="1"/>
    <xf numFmtId="0" fontId="12" fillId="0" borderId="0" xfId="0" applyFont="1"/>
    <xf numFmtId="2" fontId="12" fillId="0" borderId="18" xfId="0" applyNumberFormat="1" applyFont="1" applyBorder="1"/>
    <xf numFmtId="2" fontId="12" fillId="7" borderId="19" xfId="0" applyNumberFormat="1" applyFont="1" applyFill="1" applyBorder="1"/>
    <xf numFmtId="2" fontId="12" fillId="7" borderId="20" xfId="0" applyNumberFormat="1" applyFont="1" applyFill="1" applyBorder="1"/>
    <xf numFmtId="2" fontId="12" fillId="0" borderId="21" xfId="0" applyNumberFormat="1" applyFont="1" applyBorder="1"/>
    <xf numFmtId="2" fontId="12" fillId="0" borderId="22" xfId="0" applyNumberFormat="1" applyFont="1" applyBorder="1"/>
    <xf numFmtId="2" fontId="12" fillId="0" borderId="23" xfId="0" applyNumberFormat="1" applyFont="1" applyBorder="1"/>
    <xf numFmtId="2" fontId="12" fillId="0" borderId="0" xfId="0" applyNumberFormat="1" applyFont="1" applyBorder="1"/>
    <xf numFmtId="0" fontId="18" fillId="5" borderId="12" xfId="0" applyFont="1" applyFill="1" applyBorder="1"/>
    <xf numFmtId="0" fontId="3" fillId="0" borderId="3" xfId="0" applyFont="1" applyFill="1" applyBorder="1"/>
    <xf numFmtId="0" fontId="18" fillId="6" borderId="12" xfId="0" applyFont="1" applyFill="1" applyBorder="1"/>
    <xf numFmtId="0" fontId="18" fillId="3" borderId="12" xfId="0" applyFont="1" applyFill="1" applyBorder="1"/>
    <xf numFmtId="0" fontId="3" fillId="0" borderId="0" xfId="0" applyFont="1"/>
    <xf numFmtId="0" fontId="18" fillId="10" borderId="12" xfId="0" applyFont="1" applyFill="1" applyBorder="1"/>
    <xf numFmtId="0" fontId="19" fillId="0" borderId="2" xfId="0" applyFont="1" applyFill="1" applyBorder="1"/>
    <xf numFmtId="0" fontId="20" fillId="0" borderId="2" xfId="0" applyFont="1" applyFill="1" applyBorder="1"/>
    <xf numFmtId="2" fontId="2" fillId="0" borderId="0" xfId="0" applyNumberFormat="1" applyFont="1" applyAlignment="1" applyProtection="1">
      <alignment vertical="center" wrapText="1"/>
    </xf>
    <xf numFmtId="2" fontId="0" fillId="0" borderId="0" xfId="0" applyNumberFormat="1" applyAlignment="1" applyProtection="1"/>
    <xf numFmtId="0" fontId="25" fillId="0" borderId="0" xfId="2" applyFont="1" applyProtection="1"/>
    <xf numFmtId="0" fontId="4" fillId="0" borderId="12" xfId="0" applyFont="1" applyBorder="1" applyAlignment="1" applyProtection="1">
      <alignment horizontal="center"/>
      <protection locked="0"/>
    </xf>
    <xf numFmtId="0" fontId="12" fillId="2" borderId="14" xfId="0" applyFont="1" applyFill="1" applyBorder="1" applyProtection="1">
      <protection locked="0"/>
    </xf>
    <xf numFmtId="14" fontId="12" fillId="2" borderId="14" xfId="0" applyNumberFormat="1" applyFont="1" applyFill="1" applyBorder="1" applyProtection="1">
      <protection locked="0"/>
    </xf>
    <xf numFmtId="2" fontId="12" fillId="2" borderId="14" xfId="0" applyNumberFormat="1" applyFont="1" applyFill="1" applyBorder="1" applyProtection="1">
      <protection locked="0"/>
    </xf>
    <xf numFmtId="0" fontId="12" fillId="0" borderId="13" xfId="0" applyFont="1" applyBorder="1" applyProtection="1">
      <protection locked="0"/>
    </xf>
    <xf numFmtId="2" fontId="12" fillId="0" borderId="13" xfId="0" applyNumberFormat="1" applyFont="1" applyBorder="1" applyProtection="1">
      <protection locked="0"/>
    </xf>
    <xf numFmtId="0" fontId="12" fillId="2" borderId="13" xfId="0" applyFont="1" applyFill="1" applyBorder="1" applyProtection="1">
      <protection locked="0"/>
    </xf>
    <xf numFmtId="2" fontId="12" fillId="2" borderId="13" xfId="0" applyNumberFormat="1" applyFont="1" applyFill="1" applyBorder="1" applyProtection="1">
      <protection locked="0"/>
    </xf>
    <xf numFmtId="0" fontId="12" fillId="0" borderId="13" xfId="0" applyFont="1" applyFill="1" applyBorder="1" applyProtection="1">
      <protection locked="0"/>
    </xf>
    <xf numFmtId="2" fontId="12" fillId="0" borderId="13" xfId="0" applyNumberFormat="1" applyFont="1" applyFill="1" applyBorder="1" applyProtection="1">
      <protection locked="0"/>
    </xf>
    <xf numFmtId="0" fontId="12" fillId="0" borderId="15" xfId="0" applyFont="1" applyFill="1" applyBorder="1" applyProtection="1">
      <protection locked="0"/>
    </xf>
    <xf numFmtId="2" fontId="12" fillId="0" borderId="15" xfId="0" applyNumberFormat="1" applyFont="1" applyFill="1" applyBorder="1" applyProtection="1">
      <protection locked="0"/>
    </xf>
    <xf numFmtId="0" fontId="18" fillId="12" borderId="12" xfId="0" applyFont="1" applyFill="1" applyBorder="1" applyProtection="1"/>
    <xf numFmtId="0" fontId="19" fillId="0" borderId="2" xfId="0" applyFont="1" applyFill="1" applyBorder="1" applyProtection="1"/>
    <xf numFmtId="0" fontId="3" fillId="0" borderId="3" xfId="0" applyFont="1" applyFill="1" applyBorder="1" applyProtection="1"/>
    <xf numFmtId="0" fontId="12" fillId="2" borderId="17" xfId="0" applyFont="1" applyFill="1" applyBorder="1" applyProtection="1"/>
    <xf numFmtId="2" fontId="12" fillId="2" borderId="17" xfId="0" applyNumberFormat="1" applyFont="1" applyFill="1" applyBorder="1" applyProtection="1"/>
    <xf numFmtId="0" fontId="12" fillId="0" borderId="0" xfId="0" applyFont="1" applyProtection="1"/>
    <xf numFmtId="2" fontId="12" fillId="0" borderId="18" xfId="0" applyNumberFormat="1" applyFont="1" applyBorder="1" applyProtection="1"/>
    <xf numFmtId="2" fontId="12" fillId="7" borderId="19" xfId="0" applyNumberFormat="1" applyFont="1" applyFill="1" applyBorder="1" applyProtection="1"/>
    <xf numFmtId="2" fontId="12" fillId="7" borderId="20" xfId="0" applyNumberFormat="1" applyFont="1" applyFill="1" applyBorder="1" applyProtection="1"/>
    <xf numFmtId="2" fontId="12" fillId="0" borderId="21" xfId="0" applyNumberFormat="1" applyFont="1" applyBorder="1" applyProtection="1"/>
    <xf numFmtId="2" fontId="12" fillId="0" borderId="22" xfId="0" applyNumberFormat="1" applyFont="1" applyBorder="1" applyProtection="1"/>
    <xf numFmtId="2" fontId="12" fillId="0" borderId="23" xfId="0" applyNumberFormat="1" applyFont="1" applyBorder="1" applyProtection="1"/>
    <xf numFmtId="2" fontId="12" fillId="0" borderId="0" xfId="0" applyNumberFormat="1" applyFont="1" applyBorder="1" applyProtection="1"/>
    <xf numFmtId="0" fontId="18" fillId="14" borderId="12" xfId="0" applyFont="1" applyFill="1" applyBorder="1" applyProtection="1"/>
    <xf numFmtId="0" fontId="18" fillId="15" borderId="12" xfId="0" applyFont="1" applyFill="1" applyBorder="1" applyProtection="1"/>
    <xf numFmtId="0" fontId="20" fillId="0" borderId="2" xfId="0" applyFont="1" applyFill="1" applyBorder="1" applyProtection="1"/>
    <xf numFmtId="0" fontId="4" fillId="0" borderId="3" xfId="0" applyFont="1" applyFill="1" applyBorder="1" applyProtection="1"/>
    <xf numFmtId="0" fontId="18" fillId="16" borderId="12" xfId="0" applyFont="1" applyFill="1" applyBorder="1" applyProtection="1"/>
    <xf numFmtId="0" fontId="3" fillId="0" borderId="0" xfId="0" applyFont="1" applyProtection="1"/>
    <xf numFmtId="0" fontId="13" fillId="0" borderId="0" xfId="0" applyFont="1" applyProtection="1"/>
    <xf numFmtId="0" fontId="7" fillId="3" borderId="12" xfId="2" applyFill="1" applyBorder="1" applyAlignment="1" applyProtection="1">
      <alignment horizontal="center"/>
    </xf>
    <xf numFmtId="0" fontId="7" fillId="3" borderId="6" xfId="2" applyFill="1" applyBorder="1" applyAlignment="1" applyProtection="1">
      <alignment horizontal="center"/>
    </xf>
    <xf numFmtId="0" fontId="7" fillId="3" borderId="8" xfId="2" applyFill="1" applyBorder="1" applyAlignment="1" applyProtection="1">
      <alignment horizontal="center"/>
    </xf>
    <xf numFmtId="0" fontId="7" fillId="3" borderId="11" xfId="2" applyFill="1" applyBorder="1" applyAlignment="1" applyProtection="1">
      <alignment horizontal="center"/>
    </xf>
    <xf numFmtId="49" fontId="0" fillId="0" borderId="0" xfId="0" applyNumberFormat="1" applyProtection="1"/>
    <xf numFmtId="0" fontId="3" fillId="0" borderId="5" xfId="0" applyFont="1" applyFill="1" applyBorder="1" applyProtection="1"/>
    <xf numFmtId="164" fontId="3" fillId="0" borderId="5" xfId="0" applyNumberFormat="1" applyFont="1" applyFill="1" applyBorder="1" applyProtection="1"/>
    <xf numFmtId="0" fontId="4" fillId="0" borderId="5" xfId="0" applyFont="1" applyFill="1" applyBorder="1" applyProtection="1"/>
    <xf numFmtId="0" fontId="3" fillId="0" borderId="2" xfId="0" applyFont="1" applyFill="1" applyBorder="1" applyProtection="1"/>
    <xf numFmtId="164" fontId="3" fillId="0" borderId="1" xfId="0" applyNumberFormat="1" applyFont="1" applyBorder="1" applyProtection="1"/>
    <xf numFmtId="164" fontId="3" fillId="0" borderId="2" xfId="0" applyNumberFormat="1" applyFont="1" applyBorder="1" applyProtection="1"/>
    <xf numFmtId="0" fontId="4" fillId="0" borderId="0" xfId="0" applyFont="1" applyFill="1" applyBorder="1" applyProtection="1"/>
    <xf numFmtId="2" fontId="4" fillId="0" borderId="38" xfId="0" applyNumberFormat="1" applyFont="1" applyBorder="1" applyProtection="1"/>
    <xf numFmtId="2" fontId="5" fillId="0" borderId="39" xfId="0" applyNumberFormat="1" applyFont="1" applyBorder="1" applyProtection="1"/>
    <xf numFmtId="0" fontId="2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8" fillId="0" borderId="0" xfId="0" applyFont="1" applyProtection="1"/>
    <xf numFmtId="0" fontId="32" fillId="0" borderId="0" xfId="0" applyFont="1" applyAlignment="1" applyProtection="1">
      <alignment vertical="center" wrapText="1"/>
    </xf>
    <xf numFmtId="0" fontId="16" fillId="0" borderId="0" xfId="0" applyFont="1" applyProtection="1"/>
    <xf numFmtId="0" fontId="16" fillId="0" borderId="0" xfId="0" applyFont="1" applyAlignment="1" applyProtection="1">
      <alignment horizontal="left"/>
    </xf>
    <xf numFmtId="0" fontId="14" fillId="7" borderId="42" xfId="0" applyFont="1" applyFill="1" applyBorder="1" applyProtection="1"/>
    <xf numFmtId="0" fontId="14" fillId="7" borderId="44" xfId="0" applyFont="1" applyFill="1" applyBorder="1" applyProtection="1"/>
    <xf numFmtId="0" fontId="16" fillId="11" borderId="14" xfId="0" applyFont="1" applyFill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11" fillId="11" borderId="13" xfId="0" applyFont="1" applyFill="1" applyBorder="1" applyAlignment="1" applyProtection="1"/>
    <xf numFmtId="0" fontId="4" fillId="2" borderId="12" xfId="0" applyFont="1" applyFill="1" applyBorder="1" applyAlignment="1" applyProtection="1">
      <alignment horizontal="center"/>
    </xf>
    <xf numFmtId="0" fontId="4" fillId="2" borderId="12" xfId="0" applyFont="1" applyFill="1" applyBorder="1" applyProtection="1"/>
    <xf numFmtId="0" fontId="4" fillId="11" borderId="13" xfId="0" applyFont="1" applyFill="1" applyBorder="1" applyProtection="1"/>
    <xf numFmtId="0" fontId="6" fillId="5" borderId="12" xfId="1" applyFill="1" applyBorder="1" applyAlignment="1" applyProtection="1">
      <alignment horizontal="center"/>
    </xf>
    <xf numFmtId="0" fontId="4" fillId="11" borderId="13" xfId="0" applyFont="1" applyFill="1" applyBorder="1" applyAlignment="1" applyProtection="1">
      <alignment horizontal="center"/>
    </xf>
    <xf numFmtId="2" fontId="4" fillId="0" borderId="12" xfId="0" applyNumberFormat="1" applyFont="1" applyBorder="1" applyProtection="1"/>
    <xf numFmtId="2" fontId="4" fillId="7" borderId="13" xfId="0" applyNumberFormat="1" applyFont="1" applyFill="1" applyBorder="1" applyProtection="1"/>
    <xf numFmtId="0" fontId="6" fillId="6" borderId="12" xfId="1" applyFill="1" applyBorder="1" applyAlignment="1" applyProtection="1">
      <alignment horizontal="center"/>
    </xf>
    <xf numFmtId="0" fontId="6" fillId="3" borderId="12" xfId="1" applyFill="1" applyBorder="1" applyAlignment="1" applyProtection="1">
      <alignment horizontal="center"/>
    </xf>
    <xf numFmtId="0" fontId="6" fillId="10" borderId="12" xfId="1" applyFill="1" applyBorder="1" applyAlignment="1" applyProtection="1">
      <alignment horizontal="center"/>
    </xf>
    <xf numFmtId="0" fontId="6" fillId="12" borderId="12" xfId="1" applyFill="1" applyBorder="1" applyAlignment="1" applyProtection="1">
      <alignment horizontal="center"/>
    </xf>
    <xf numFmtId="0" fontId="6" fillId="14" borderId="12" xfId="1" applyFill="1" applyBorder="1" applyAlignment="1" applyProtection="1">
      <alignment horizontal="center"/>
    </xf>
    <xf numFmtId="0" fontId="6" fillId="15" borderId="12" xfId="1" applyFill="1" applyBorder="1" applyAlignment="1" applyProtection="1">
      <alignment horizontal="center"/>
    </xf>
    <xf numFmtId="0" fontId="6" fillId="16" borderId="12" xfId="1" applyFill="1" applyBorder="1" applyAlignment="1" applyProtection="1">
      <alignment horizontal="center"/>
    </xf>
    <xf numFmtId="2" fontId="4" fillId="0" borderId="14" xfId="0" applyNumberFormat="1" applyFont="1" applyBorder="1" applyProtection="1"/>
    <xf numFmtId="0" fontId="26" fillId="0" borderId="17" xfId="1" applyFont="1" applyFill="1" applyBorder="1" applyAlignment="1" applyProtection="1">
      <alignment horizontal="center"/>
    </xf>
    <xf numFmtId="0" fontId="5" fillId="0" borderId="17" xfId="0" applyFont="1" applyBorder="1" applyProtection="1"/>
    <xf numFmtId="0" fontId="5" fillId="0" borderId="17" xfId="0" applyFont="1" applyBorder="1" applyAlignment="1" applyProtection="1">
      <alignment horizontal="center"/>
    </xf>
    <xf numFmtId="2" fontId="4" fillId="0" borderId="17" xfId="0" applyNumberFormat="1" applyFont="1" applyBorder="1" applyProtection="1"/>
    <xf numFmtId="2" fontId="4" fillId="9" borderId="17" xfId="0" applyNumberFormat="1" applyFont="1" applyFill="1" applyBorder="1" applyProtection="1"/>
    <xf numFmtId="0" fontId="17" fillId="0" borderId="0" xfId="0" applyFont="1" applyBorder="1" applyAlignment="1" applyProtection="1">
      <alignment horizontal="center"/>
    </xf>
    <xf numFmtId="0" fontId="17" fillId="17" borderId="0" xfId="0" applyFont="1" applyFill="1" applyBorder="1" applyProtection="1"/>
    <xf numFmtId="0" fontId="17" fillId="17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2" fontId="17" fillId="0" borderId="0" xfId="0" applyNumberFormat="1" applyFont="1" applyBorder="1" applyProtection="1"/>
    <xf numFmtId="0" fontId="33" fillId="0" borderId="3" xfId="0" applyFont="1" applyBorder="1" applyAlignment="1"/>
    <xf numFmtId="164" fontId="34" fillId="0" borderId="12" xfId="0" applyNumberFormat="1" applyFont="1" applyBorder="1" applyAlignment="1">
      <alignment horizontal="center"/>
    </xf>
    <xf numFmtId="0" fontId="29" fillId="0" borderId="43" xfId="0" applyFont="1" applyBorder="1" applyAlignment="1" applyProtection="1">
      <alignment horizontal="left"/>
    </xf>
    <xf numFmtId="0" fontId="29" fillId="0" borderId="29" xfId="0" applyFont="1" applyBorder="1" applyAlignment="1" applyProtection="1">
      <alignment horizontal="left"/>
    </xf>
    <xf numFmtId="164" fontId="12" fillId="5" borderId="42" xfId="0" applyNumberFormat="1" applyFont="1" applyFill="1" applyBorder="1" applyAlignment="1" applyProtection="1">
      <alignment horizontal="left"/>
      <protection locked="0"/>
    </xf>
    <xf numFmtId="2" fontId="12" fillId="5" borderId="30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45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44" xfId="0" applyNumberFormat="1" applyFont="1" applyFill="1" applyBorder="1" applyAlignment="1" applyProtection="1">
      <alignment horizontal="left"/>
      <protection locked="0"/>
    </xf>
    <xf numFmtId="49" fontId="12" fillId="5" borderId="44" xfId="0" applyNumberFormat="1" applyFont="1" applyFill="1" applyBorder="1" applyAlignment="1" applyProtection="1">
      <alignment horizontal="left"/>
      <protection locked="0"/>
    </xf>
    <xf numFmtId="49" fontId="27" fillId="0" borderId="1" xfId="0" applyNumberFormat="1" applyFont="1" applyBorder="1" applyAlignment="1"/>
    <xf numFmtId="0" fontId="33" fillId="0" borderId="3" xfId="0" applyNumberFormat="1" applyFont="1" applyBorder="1" applyAlignment="1"/>
    <xf numFmtId="2" fontId="15" fillId="0" borderId="0" xfId="0" applyNumberFormat="1" applyFont="1" applyAlignment="1" applyProtection="1">
      <alignment vertical="center" wrapText="1"/>
    </xf>
    <xf numFmtId="2" fontId="15" fillId="0" borderId="0" xfId="0" applyNumberFormat="1" applyFont="1" applyAlignment="1" applyProtection="1"/>
    <xf numFmtId="164" fontId="4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top" textRotation="180"/>
    </xf>
    <xf numFmtId="14" fontId="12" fillId="2" borderId="14" xfId="0" applyNumberFormat="1" applyFont="1" applyFill="1" applyBorder="1" applyAlignment="1" applyProtection="1">
      <alignment horizontal="center"/>
      <protection locked="0"/>
    </xf>
    <xf numFmtId="14" fontId="12" fillId="0" borderId="13" xfId="0" applyNumberFormat="1" applyFont="1" applyBorder="1" applyAlignment="1" applyProtection="1">
      <alignment horizontal="center"/>
      <protection locked="0"/>
    </xf>
    <xf numFmtId="14" fontId="12" fillId="2" borderId="13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/>
    <xf numFmtId="0" fontId="14" fillId="2" borderId="14" xfId="0" applyFont="1" applyFill="1" applyBorder="1" applyProtection="1">
      <protection locked="0"/>
    </xf>
    <xf numFmtId="0" fontId="14" fillId="0" borderId="13" xfId="0" applyFont="1" applyBorder="1" applyProtection="1">
      <protection locked="0"/>
    </xf>
    <xf numFmtId="0" fontId="14" fillId="2" borderId="13" xfId="0" applyFont="1" applyFill="1" applyBorder="1" applyProtection="1">
      <protection locked="0"/>
    </xf>
    <xf numFmtId="0" fontId="14" fillId="0" borderId="15" xfId="0" applyFont="1" applyBorder="1" applyProtection="1">
      <protection locked="0"/>
    </xf>
    <xf numFmtId="0" fontId="36" fillId="0" borderId="2" xfId="0" applyFont="1" applyFill="1" applyBorder="1" applyProtection="1"/>
    <xf numFmtId="167" fontId="7" fillId="0" borderId="14" xfId="2" applyNumberFormat="1" applyFill="1" applyBorder="1" applyAlignment="1" applyProtection="1">
      <alignment horizontal="center" vertical="center"/>
    </xf>
    <xf numFmtId="167" fontId="9" fillId="0" borderId="0" xfId="2" applyNumberFormat="1" applyFont="1" applyBorder="1" applyAlignment="1" applyProtection="1">
      <alignment horizontal="center"/>
    </xf>
    <xf numFmtId="167" fontId="8" fillId="4" borderId="1" xfId="2" applyNumberFormat="1" applyFont="1" applyFill="1" applyBorder="1" applyAlignment="1" applyProtection="1">
      <alignment horizontal="center" vertical="center"/>
    </xf>
    <xf numFmtId="167" fontId="8" fillId="4" borderId="16" xfId="2" applyNumberFormat="1" applyFont="1" applyFill="1" applyBorder="1" applyAlignment="1" applyProtection="1">
      <alignment horizontal="center" vertical="center"/>
    </xf>
    <xf numFmtId="167" fontId="7" fillId="0" borderId="13" xfId="2" applyNumberFormat="1" applyFill="1" applyBorder="1" applyAlignment="1" applyProtection="1">
      <alignment horizontal="center"/>
    </xf>
    <xf numFmtId="167" fontId="9" fillId="0" borderId="8" xfId="2" applyNumberFormat="1" applyFont="1" applyBorder="1" applyAlignment="1" applyProtection="1">
      <alignment horizontal="center"/>
    </xf>
    <xf numFmtId="167" fontId="8" fillId="4" borderId="12" xfId="2" applyNumberFormat="1" applyFont="1" applyFill="1" applyBorder="1" applyAlignment="1" applyProtection="1">
      <alignment horizontal="center" vertical="center"/>
    </xf>
    <xf numFmtId="167" fontId="10" fillId="0" borderId="2" xfId="2" applyNumberFormat="1" applyFont="1" applyFill="1" applyBorder="1" applyAlignment="1" applyProtection="1">
      <alignment horizontal="center" vertical="center"/>
    </xf>
    <xf numFmtId="167" fontId="10" fillId="0" borderId="3" xfId="2" applyNumberFormat="1" applyFont="1" applyFill="1" applyBorder="1" applyAlignment="1" applyProtection="1">
      <alignment horizontal="center" vertical="center"/>
    </xf>
    <xf numFmtId="0" fontId="37" fillId="0" borderId="13" xfId="0" applyFont="1" applyBorder="1" applyProtection="1">
      <protection locked="0"/>
    </xf>
    <xf numFmtId="0" fontId="35" fillId="0" borderId="13" xfId="0" applyFont="1" applyBorder="1" applyProtection="1">
      <protection locked="0"/>
    </xf>
    <xf numFmtId="2" fontId="35" fillId="0" borderId="13" xfId="0" applyNumberFormat="1" applyFont="1" applyBorder="1" applyProtection="1">
      <protection locked="0"/>
    </xf>
    <xf numFmtId="164" fontId="35" fillId="0" borderId="13" xfId="0" applyNumberFormat="1" applyFont="1" applyBorder="1" applyProtection="1">
      <protection locked="0"/>
    </xf>
    <xf numFmtId="164" fontId="35" fillId="0" borderId="7" xfId="0" applyNumberFormat="1" applyFont="1" applyBorder="1" applyProtection="1">
      <protection locked="0"/>
    </xf>
    <xf numFmtId="0" fontId="37" fillId="0" borderId="15" xfId="0" applyFont="1" applyBorder="1" applyProtection="1">
      <protection locked="0"/>
    </xf>
    <xf numFmtId="14" fontId="12" fillId="0" borderId="13" xfId="0" applyNumberFormat="1" applyFont="1" applyBorder="1" applyProtection="1">
      <protection locked="0"/>
    </xf>
    <xf numFmtId="2" fontId="2" fillId="0" borderId="0" xfId="0" applyNumberFormat="1" applyFont="1" applyAlignment="1" applyProtection="1">
      <alignment vertical="center" wrapText="1"/>
    </xf>
    <xf numFmtId="2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5" fillId="0" borderId="0" xfId="0" applyFont="1" applyProtection="1"/>
    <xf numFmtId="164" fontId="15" fillId="0" borderId="0" xfId="0" applyNumberFormat="1" applyFont="1" applyAlignment="1" applyProtection="1">
      <alignment horizontal="center"/>
    </xf>
    <xf numFmtId="164" fontId="15" fillId="0" borderId="0" xfId="0" applyNumberFormat="1" applyFont="1" applyProtection="1"/>
    <xf numFmtId="49" fontId="15" fillId="0" borderId="0" xfId="0" applyNumberFormat="1" applyFont="1" applyProtection="1"/>
    <xf numFmtId="0" fontId="15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5" borderId="29" xfId="0" applyFont="1" applyFill="1" applyBorder="1" applyAlignment="1" applyProtection="1">
      <alignment vertical="center"/>
    </xf>
    <xf numFmtId="0" fontId="4" fillId="0" borderId="30" xfId="0" applyFont="1" applyBorder="1" applyAlignment="1" applyProtection="1">
      <alignment horizontal="center" vertical="center"/>
    </xf>
    <xf numFmtId="2" fontId="4" fillId="0" borderId="56" xfId="0" applyNumberFormat="1" applyFont="1" applyBorder="1" applyAlignment="1" applyProtection="1">
      <alignment vertical="center"/>
    </xf>
    <xf numFmtId="2" fontId="4" fillId="0" borderId="15" xfId="0" applyNumberFormat="1" applyFont="1" applyBorder="1" applyAlignment="1" applyProtection="1">
      <alignment vertical="center"/>
    </xf>
    <xf numFmtId="0" fontId="4" fillId="7" borderId="57" xfId="0" applyFont="1" applyFill="1" applyBorder="1" applyAlignment="1" applyProtection="1">
      <alignment vertical="center"/>
    </xf>
    <xf numFmtId="0" fontId="4" fillId="6" borderId="27" xfId="0" applyFont="1" applyFill="1" applyBorder="1" applyAlignment="1" applyProtection="1">
      <alignment vertical="center"/>
    </xf>
    <xf numFmtId="0" fontId="4" fillId="0" borderId="28" xfId="0" applyFont="1" applyBorder="1" applyAlignment="1" applyProtection="1">
      <alignment horizontal="center" vertical="center"/>
    </xf>
    <xf numFmtId="2" fontId="4" fillId="0" borderId="27" xfId="0" applyNumberFormat="1" applyFont="1" applyBorder="1" applyAlignment="1" applyProtection="1">
      <alignment vertical="center"/>
    </xf>
    <xf numFmtId="2" fontId="4" fillId="0" borderId="12" xfId="0" applyNumberFormat="1" applyFont="1" applyBorder="1" applyAlignment="1" applyProtection="1">
      <alignment vertical="center"/>
    </xf>
    <xf numFmtId="0" fontId="4" fillId="7" borderId="28" xfId="0" applyFont="1" applyFill="1" applyBorder="1" applyAlignment="1" applyProtection="1">
      <alignment vertical="center"/>
    </xf>
    <xf numFmtId="0" fontId="4" fillId="3" borderId="27" xfId="0" applyFont="1" applyFill="1" applyBorder="1" applyAlignment="1" applyProtection="1">
      <alignment vertical="center"/>
    </xf>
    <xf numFmtId="0" fontId="4" fillId="13" borderId="27" xfId="0" applyFont="1" applyFill="1" applyBorder="1" applyAlignment="1" applyProtection="1">
      <alignment vertical="center"/>
    </xf>
    <xf numFmtId="0" fontId="4" fillId="12" borderId="27" xfId="0" applyFont="1" applyFill="1" applyBorder="1" applyAlignment="1" applyProtection="1">
      <alignment vertical="center"/>
    </xf>
    <xf numFmtId="0" fontId="4" fillId="14" borderId="27" xfId="0" applyFont="1" applyFill="1" applyBorder="1" applyAlignment="1" applyProtection="1">
      <alignment vertical="center"/>
    </xf>
    <xf numFmtId="0" fontId="4" fillId="15" borderId="27" xfId="0" applyFont="1" applyFill="1" applyBorder="1" applyAlignment="1" applyProtection="1">
      <alignment vertical="center"/>
    </xf>
    <xf numFmtId="0" fontId="4" fillId="16" borderId="31" xfId="0" applyFont="1" applyFill="1" applyBorder="1" applyAlignment="1" applyProtection="1">
      <alignment vertical="center"/>
    </xf>
    <xf numFmtId="0" fontId="4" fillId="0" borderId="32" xfId="0" applyFont="1" applyBorder="1" applyAlignment="1" applyProtection="1">
      <alignment horizontal="center" vertical="center"/>
    </xf>
    <xf numFmtId="2" fontId="4" fillId="0" borderId="31" xfId="0" applyNumberFormat="1" applyFont="1" applyBorder="1" applyAlignment="1" applyProtection="1">
      <alignment vertical="center"/>
    </xf>
    <xf numFmtId="2" fontId="4" fillId="0" borderId="14" xfId="0" applyNumberFormat="1" applyFont="1" applyBorder="1" applyAlignment="1" applyProtection="1">
      <alignment vertical="center"/>
    </xf>
    <xf numFmtId="0" fontId="4" fillId="7" borderId="32" xfId="0" applyFont="1" applyFill="1" applyBorder="1" applyAlignment="1" applyProtection="1">
      <alignment vertical="center"/>
    </xf>
    <xf numFmtId="0" fontId="4" fillId="7" borderId="33" xfId="0" applyFont="1" applyFill="1" applyBorder="1" applyAlignment="1" applyProtection="1">
      <alignment vertical="center"/>
    </xf>
    <xf numFmtId="0" fontId="38" fillId="0" borderId="53" xfId="0" applyFont="1" applyBorder="1" applyAlignment="1" applyProtection="1">
      <alignment horizontal="center" vertical="center" wrapText="1"/>
    </xf>
    <xf numFmtId="2" fontId="4" fillId="0" borderId="52" xfId="0" applyNumberFormat="1" applyFont="1" applyBorder="1" applyAlignment="1" applyProtection="1">
      <alignment vertical="center"/>
    </xf>
    <xf numFmtId="0" fontId="4" fillId="7" borderId="54" xfId="0" applyFont="1" applyFill="1" applyBorder="1" applyAlignment="1" applyProtection="1">
      <alignment vertical="center"/>
    </xf>
    <xf numFmtId="2" fontId="4" fillId="0" borderId="55" xfId="0" applyNumberFormat="1" applyFont="1" applyBorder="1" applyAlignment="1" applyProtection="1">
      <alignment vertical="center"/>
    </xf>
    <xf numFmtId="0" fontId="4" fillId="18" borderId="36" xfId="0" applyFont="1" applyFill="1" applyBorder="1" applyAlignment="1" applyProtection="1">
      <alignment horizontal="center" vertical="center"/>
    </xf>
    <xf numFmtId="0" fontId="4" fillId="7" borderId="35" xfId="0" applyFont="1" applyFill="1" applyBorder="1" applyAlignment="1" applyProtection="1">
      <alignment vertical="center"/>
    </xf>
    <xf numFmtId="2" fontId="4" fillId="0" borderId="34" xfId="0" applyNumberFormat="1" applyFont="1" applyBorder="1" applyAlignment="1" applyProtection="1">
      <alignment vertical="center"/>
    </xf>
    <xf numFmtId="0" fontId="4" fillId="7" borderId="37" xfId="0" applyFont="1" applyFill="1" applyBorder="1" applyAlignment="1" applyProtection="1">
      <alignment vertical="center"/>
    </xf>
    <xf numFmtId="0" fontId="4" fillId="0" borderId="51" xfId="0" applyFont="1" applyFill="1" applyBorder="1" applyAlignment="1" applyProtection="1">
      <alignment vertical="center"/>
    </xf>
    <xf numFmtId="2" fontId="28" fillId="0" borderId="16" xfId="0" applyNumberFormat="1" applyFont="1" applyBorder="1" applyAlignment="1" applyProtection="1">
      <alignment vertical="center"/>
    </xf>
    <xf numFmtId="2" fontId="4" fillId="0" borderId="51" xfId="0" applyNumberFormat="1" applyFont="1" applyFill="1" applyBorder="1" applyAlignment="1" applyProtection="1">
      <alignment vertical="center"/>
    </xf>
    <xf numFmtId="2" fontId="28" fillId="0" borderId="51" xfId="0" applyNumberFormat="1" applyFont="1" applyBorder="1" applyAlignment="1" applyProtection="1">
      <alignment vertical="center"/>
    </xf>
    <xf numFmtId="0" fontId="45" fillId="0" borderId="0" xfId="0" applyFont="1" applyFill="1" applyProtection="1"/>
    <xf numFmtId="0" fontId="45" fillId="0" borderId="0" xfId="0" applyFont="1" applyAlignment="1" applyProtection="1">
      <alignment horizontal="left" vertical="center"/>
    </xf>
    <xf numFmtId="0" fontId="46" fillId="0" borderId="0" xfId="2" applyFont="1" applyProtection="1"/>
    <xf numFmtId="0" fontId="45" fillId="0" borderId="0" xfId="0" applyFont="1" applyAlignment="1" applyProtection="1">
      <alignment horizontal="left"/>
    </xf>
    <xf numFmtId="0" fontId="29" fillId="0" borderId="0" xfId="0" applyFont="1" applyProtection="1"/>
    <xf numFmtId="2" fontId="42" fillId="0" borderId="0" xfId="0" applyNumberFormat="1" applyFont="1" applyAlignment="1" applyProtection="1">
      <alignment vertical="center" wrapText="1"/>
    </xf>
    <xf numFmtId="2" fontId="44" fillId="0" borderId="0" xfId="0" applyNumberFormat="1" applyFont="1" applyAlignment="1" applyProtection="1"/>
    <xf numFmtId="0" fontId="44" fillId="0" borderId="0" xfId="0" applyFont="1" applyAlignment="1" applyProtection="1"/>
    <xf numFmtId="0" fontId="4" fillId="0" borderId="44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/>
    <xf numFmtId="0" fontId="18" fillId="5" borderId="3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/>
    </xf>
    <xf numFmtId="0" fontId="4" fillId="0" borderId="7" xfId="0" applyFont="1" applyBorder="1"/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8" fillId="18" borderId="1" xfId="0" applyFont="1" applyFill="1" applyBorder="1" applyAlignment="1">
      <alignment horizontal="center" vertical="center"/>
    </xf>
    <xf numFmtId="0" fontId="18" fillId="18" borderId="2" xfId="0" applyFont="1" applyFill="1" applyBorder="1"/>
    <xf numFmtId="0" fontId="3" fillId="18" borderId="3" xfId="0" applyFont="1" applyFill="1" applyBorder="1"/>
    <xf numFmtId="0" fontId="18" fillId="13" borderId="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vertical="center" wrapText="1"/>
    </xf>
    <xf numFmtId="0" fontId="18" fillId="13" borderId="3" xfId="0" applyFont="1" applyFill="1" applyBorder="1" applyAlignment="1">
      <alignment vertical="center"/>
    </xf>
    <xf numFmtId="0" fontId="4" fillId="0" borderId="12" xfId="0" applyFont="1" applyBorder="1"/>
    <xf numFmtId="0" fontId="4" fillId="0" borderId="12" xfId="0" applyFont="1" applyBorder="1" applyAlignment="1">
      <alignment wrapText="1"/>
    </xf>
    <xf numFmtId="2" fontId="4" fillId="0" borderId="12" xfId="0" applyNumberFormat="1" applyFont="1" applyBorder="1"/>
    <xf numFmtId="0" fontId="4" fillId="0" borderId="2" xfId="0" applyFont="1" applyBorder="1"/>
    <xf numFmtId="0" fontId="4" fillId="0" borderId="10" xfId="0" applyFont="1" applyBorder="1" applyAlignment="1">
      <alignment wrapText="1"/>
    </xf>
    <xf numFmtId="2" fontId="4" fillId="0" borderId="10" xfId="0" applyNumberFormat="1" applyFont="1" applyBorder="1"/>
    <xf numFmtId="0" fontId="4" fillId="0" borderId="5" xfId="0" applyFont="1" applyBorder="1" applyAlignment="1">
      <alignment wrapText="1"/>
    </xf>
    <xf numFmtId="2" fontId="4" fillId="0" borderId="5" xfId="0" applyNumberFormat="1" applyFont="1" applyBorder="1"/>
    <xf numFmtId="0" fontId="18" fillId="17" borderId="1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wrapText="1"/>
    </xf>
    <xf numFmtId="2" fontId="18" fillId="17" borderId="3" xfId="0" applyNumberFormat="1" applyFont="1" applyFill="1" applyBorder="1"/>
    <xf numFmtId="0" fontId="4" fillId="0" borderId="10" xfId="0" applyFont="1" applyBorder="1"/>
    <xf numFmtId="2" fontId="18" fillId="0" borderId="17" xfId="0" applyNumberFormat="1" applyFont="1" applyBorder="1"/>
    <xf numFmtId="2" fontId="0" fillId="0" borderId="0" xfId="0" applyNumberFormat="1" applyAlignment="1"/>
    <xf numFmtId="2" fontId="0" fillId="0" borderId="1" xfId="0" applyNumberFormat="1" applyFill="1" applyBorder="1" applyAlignment="1"/>
    <xf numFmtId="2" fontId="0" fillId="0" borderId="2" xfId="0" applyNumberFormat="1" applyFill="1" applyBorder="1" applyAlignment="1"/>
    <xf numFmtId="2" fontId="0" fillId="0" borderId="3" xfId="0" applyNumberFormat="1" applyFill="1" applyBorder="1" applyAlignment="1"/>
    <xf numFmtId="0" fontId="49" fillId="0" borderId="3" xfId="2" applyFont="1" applyBorder="1" applyAlignment="1" applyProtection="1">
      <alignment horizontal="center" vertical="center"/>
    </xf>
    <xf numFmtId="0" fontId="49" fillId="0" borderId="12" xfId="2" applyFont="1" applyBorder="1" applyAlignment="1" applyProtection="1">
      <alignment horizontal="center" vertical="center"/>
    </xf>
    <xf numFmtId="0" fontId="50" fillId="2" borderId="1" xfId="2" applyFont="1" applyFill="1" applyBorder="1" applyAlignment="1" applyProtection="1">
      <alignment horizontal="center" vertical="center" wrapText="1"/>
    </xf>
    <xf numFmtId="0" fontId="50" fillId="2" borderId="3" xfId="2" applyFont="1" applyFill="1" applyBorder="1" applyAlignment="1" applyProtection="1">
      <alignment horizontal="center" vertical="center" wrapText="1"/>
    </xf>
    <xf numFmtId="0" fontId="50" fillId="2" borderId="12" xfId="2" applyFont="1" applyFill="1" applyBorder="1" applyAlignment="1" applyProtection="1">
      <alignment horizontal="center" vertical="center" wrapText="1"/>
    </xf>
    <xf numFmtId="0" fontId="50" fillId="0" borderId="0" xfId="2" applyFont="1" applyBorder="1" applyProtection="1"/>
    <xf numFmtId="0" fontId="50" fillId="0" borderId="0" xfId="2" applyFont="1" applyProtection="1"/>
    <xf numFmtId="0" fontId="32" fillId="0" borderId="0" xfId="0" applyFont="1" applyProtection="1"/>
    <xf numFmtId="9" fontId="50" fillId="2" borderId="12" xfId="2" applyNumberFormat="1" applyFont="1" applyFill="1" applyBorder="1" applyAlignment="1" applyProtection="1">
      <alignment horizontal="center" vertical="center" wrapText="1"/>
    </xf>
    <xf numFmtId="0" fontId="49" fillId="0" borderId="0" xfId="2" applyFont="1" applyBorder="1" applyAlignment="1" applyProtection="1">
      <alignment vertical="top"/>
    </xf>
    <xf numFmtId="0" fontId="50" fillId="2" borderId="2" xfId="2" applyFont="1" applyFill="1" applyBorder="1" applyAlignment="1" applyProtection="1">
      <alignment horizontal="center" vertical="center" wrapText="1"/>
    </xf>
    <xf numFmtId="0" fontId="5" fillId="0" borderId="17" xfId="0" applyFont="1" applyBorder="1"/>
    <xf numFmtId="2" fontId="0" fillId="0" borderId="9" xfId="0" applyNumberFormat="1" applyFill="1" applyBorder="1" applyAlignment="1"/>
    <xf numFmtId="2" fontId="0" fillId="0" borderId="10" xfId="0" applyNumberFormat="1" applyFill="1" applyBorder="1" applyAlignment="1"/>
    <xf numFmtId="2" fontId="0" fillId="0" borderId="11" xfId="0" applyNumberFormat="1" applyFill="1" applyBorder="1" applyAlignment="1"/>
    <xf numFmtId="0" fontId="15" fillId="5" borderId="40" xfId="0" applyFont="1" applyFill="1" applyBorder="1" applyProtection="1"/>
    <xf numFmtId="0" fontId="5" fillId="5" borderId="64" xfId="0" applyFont="1" applyFill="1" applyBorder="1" applyProtection="1"/>
    <xf numFmtId="0" fontId="5" fillId="5" borderId="41" xfId="0" applyFont="1" applyFill="1" applyBorder="1" applyProtection="1"/>
    <xf numFmtId="0" fontId="51" fillId="0" borderId="0" xfId="0" applyFont="1"/>
    <xf numFmtId="0" fontId="0" fillId="0" borderId="0" xfId="0" applyAlignment="1"/>
    <xf numFmtId="0" fontId="45" fillId="0" borderId="0" xfId="0" applyFont="1"/>
    <xf numFmtId="0" fontId="44" fillId="0" borderId="0" xfId="0" applyFont="1" applyAlignment="1" applyProtection="1"/>
    <xf numFmtId="0" fontId="41" fillId="0" borderId="51" xfId="0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2" fontId="4" fillId="0" borderId="35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2" fontId="0" fillId="0" borderId="0" xfId="0" applyNumberFormat="1" applyFill="1" applyBorder="1" applyAlignment="1"/>
    <xf numFmtId="0" fontId="4" fillId="9" borderId="36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164" fontId="4" fillId="0" borderId="0" xfId="0" applyNumberFormat="1" applyFont="1" applyAlignment="1">
      <alignment vertical="top" textRotation="180"/>
    </xf>
    <xf numFmtId="0" fontId="4" fillId="0" borderId="0" xfId="0" applyFont="1" applyAlignment="1"/>
    <xf numFmtId="0" fontId="15" fillId="0" borderId="0" xfId="0" applyFont="1" applyAlignment="1" applyProtection="1">
      <alignment horizontal="center" vertical="top" textRotation="180"/>
    </xf>
    <xf numFmtId="0" fontId="15" fillId="0" borderId="0" xfId="0" applyFont="1" applyAlignment="1">
      <alignment horizontal="center" vertical="top" textRotation="180"/>
    </xf>
    <xf numFmtId="0" fontId="0" fillId="0" borderId="0" xfId="0" applyAlignment="1">
      <alignment horizontal="center" vertical="top" textRotation="180"/>
    </xf>
    <xf numFmtId="0" fontId="4" fillId="0" borderId="0" xfId="0" applyFont="1" applyAlignment="1" applyProtection="1">
      <alignment vertical="top" textRotation="180"/>
    </xf>
    <xf numFmtId="0" fontId="0" fillId="0" borderId="0" xfId="0" applyAlignment="1">
      <alignment vertical="top" textRotation="180"/>
    </xf>
    <xf numFmtId="49" fontId="15" fillId="0" borderId="0" xfId="0" applyNumberFormat="1" applyFont="1" applyAlignment="1" applyProtection="1">
      <alignment horizontal="center" vertical="top" textRotation="180"/>
    </xf>
    <xf numFmtId="0" fontId="16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/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1" xfId="0" applyFill="1" applyBorder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4" fillId="0" borderId="61" xfId="0" applyFont="1" applyFill="1" applyBorder="1" applyAlignment="1" applyProtection="1">
      <alignment wrapText="1"/>
    </xf>
    <xf numFmtId="0" fontId="32" fillId="0" borderId="49" xfId="0" applyFont="1" applyFill="1" applyBorder="1" applyAlignment="1"/>
    <xf numFmtId="0" fontId="32" fillId="0" borderId="62" xfId="0" applyFont="1" applyFill="1" applyBorder="1" applyAlignment="1"/>
    <xf numFmtId="0" fontId="14" fillId="0" borderId="24" xfId="0" applyFont="1" applyBorder="1" applyAlignment="1" applyProtection="1"/>
    <xf numFmtId="0" fontId="32" fillId="0" borderId="25" xfId="0" applyFont="1" applyBorder="1" applyAlignment="1"/>
    <xf numFmtId="0" fontId="32" fillId="0" borderId="26" xfId="0" applyFont="1" applyBorder="1" applyAlignment="1"/>
    <xf numFmtId="0" fontId="21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 wrapText="1"/>
    </xf>
    <xf numFmtId="0" fontId="16" fillId="0" borderId="14" xfId="0" applyFont="1" applyBorder="1" applyAlignment="1" applyProtection="1">
      <alignment horizontal="center" wrapText="1"/>
    </xf>
    <xf numFmtId="0" fontId="11" fillId="0" borderId="15" xfId="0" applyFont="1" applyBorder="1" applyAlignment="1" applyProtection="1"/>
    <xf numFmtId="0" fontId="5" fillId="0" borderId="10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2" fillId="0" borderId="46" xfId="0" applyFont="1" applyBorder="1" applyAlignment="1" applyProtection="1">
      <alignment horizontal="left" vertical="center"/>
    </xf>
    <xf numFmtId="0" fontId="30" fillId="0" borderId="25" xfId="0" applyFont="1" applyBorder="1" applyAlignment="1" applyProtection="1">
      <alignment horizontal="left" vertical="center"/>
    </xf>
    <xf numFmtId="0" fontId="30" fillId="0" borderId="47" xfId="0" applyFont="1" applyBorder="1" applyAlignment="1" applyProtection="1">
      <alignment horizontal="left" vertical="center"/>
    </xf>
    <xf numFmtId="0" fontId="12" fillId="0" borderId="48" xfId="0" applyFont="1" applyBorder="1" applyAlignment="1" applyProtection="1">
      <alignment horizontal="left" vertical="center" wrapText="1"/>
    </xf>
    <xf numFmtId="0" fontId="30" fillId="0" borderId="49" xfId="0" applyFont="1" applyBorder="1" applyAlignment="1" applyProtection="1">
      <alignment horizontal="left" vertical="center" wrapText="1"/>
    </xf>
    <xf numFmtId="0" fontId="30" fillId="0" borderId="50" xfId="0" applyFont="1" applyBorder="1" applyAlignment="1" applyProtection="1">
      <alignment horizontal="left" vertical="center" wrapText="1"/>
    </xf>
    <xf numFmtId="2" fontId="21" fillId="0" borderId="0" xfId="0" applyNumberFormat="1" applyFont="1" applyAlignment="1" applyProtection="1">
      <alignment vertical="center" wrapText="1"/>
    </xf>
    <xf numFmtId="2" fontId="23" fillId="0" borderId="0" xfId="0" applyNumberFormat="1" applyFont="1" applyAlignment="1" applyProtection="1"/>
    <xf numFmtId="0" fontId="45" fillId="0" borderId="0" xfId="0" applyFont="1" applyAlignment="1">
      <alignment horizontal="center" vertical="center" textRotation="90"/>
    </xf>
    <xf numFmtId="0" fontId="47" fillId="0" borderId="0" xfId="0" applyFont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45" fillId="0" borderId="0" xfId="0" applyFont="1" applyAlignment="1" applyProtection="1">
      <alignment horizontal="center" vertical="center" textRotation="90"/>
    </xf>
    <xf numFmtId="0" fontId="47" fillId="0" borderId="0" xfId="0" applyFont="1" applyAlignment="1" applyProtection="1">
      <alignment horizontal="center" vertical="center" textRotation="90"/>
    </xf>
    <xf numFmtId="2" fontId="2" fillId="0" borderId="0" xfId="0" applyNumberFormat="1" applyFont="1" applyAlignment="1" applyProtection="1">
      <alignment vertical="center" wrapText="1"/>
    </xf>
    <xf numFmtId="2" fontId="0" fillId="0" borderId="0" xfId="0" applyNumberFormat="1" applyAlignment="1" applyProtection="1"/>
    <xf numFmtId="2" fontId="0" fillId="0" borderId="61" xfId="0" applyNumberFormat="1" applyFill="1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2" fontId="0" fillId="0" borderId="5" xfId="0" applyNumberFormat="1" applyFill="1" applyBorder="1" applyAlignment="1"/>
    <xf numFmtId="0" fontId="0" fillId="0" borderId="5" xfId="0" applyBorder="1" applyAlignment="1"/>
    <xf numFmtId="2" fontId="27" fillId="0" borderId="63" xfId="0" applyNumberFormat="1" applyFont="1" applyFill="1" applyBorder="1" applyAlignment="1" applyProtection="1"/>
    <xf numFmtId="0" fontId="0" fillId="0" borderId="10" xfId="0" applyBorder="1" applyAlignment="1"/>
    <xf numFmtId="0" fontId="0" fillId="0" borderId="58" xfId="0" applyBorder="1" applyAlignment="1"/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2" fontId="42" fillId="0" borderId="0" xfId="0" applyNumberFormat="1" applyFont="1" applyAlignment="1" applyProtection="1">
      <alignment vertical="center" wrapText="1"/>
    </xf>
    <xf numFmtId="2" fontId="44" fillId="0" borderId="0" xfId="0" applyNumberFormat="1" applyFont="1" applyAlignment="1" applyProtection="1"/>
    <xf numFmtId="0" fontId="44" fillId="0" borderId="0" xfId="0" applyFont="1" applyAlignment="1" applyProtection="1"/>
    <xf numFmtId="0" fontId="52" fillId="0" borderId="24" xfId="1" applyFont="1" applyBorder="1" applyAlignment="1">
      <alignment horizontal="center" vertical="center" wrapText="1"/>
    </xf>
    <xf numFmtId="0" fontId="48" fillId="0" borderId="25" xfId="1" applyFont="1" applyBorder="1" applyAlignment="1">
      <alignment horizontal="center" vertical="center"/>
    </xf>
    <xf numFmtId="0" fontId="48" fillId="0" borderId="26" xfId="1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  <xf numFmtId="0" fontId="39" fillId="0" borderId="41" xfId="0" applyFont="1" applyBorder="1" applyAlignment="1" applyProtection="1">
      <alignment vertical="center"/>
    </xf>
    <xf numFmtId="2" fontId="40" fillId="9" borderId="51" xfId="0" applyNumberFormat="1" applyFont="1" applyFill="1" applyBorder="1" applyAlignment="1" applyProtection="1">
      <alignment horizontal="center" vertical="center" wrapText="1"/>
    </xf>
    <xf numFmtId="0" fontId="41" fillId="0" borderId="51" xfId="0" applyFont="1" applyBorder="1" applyAlignment="1" applyProtection="1">
      <alignment horizontal="center" vertical="center"/>
    </xf>
    <xf numFmtId="2" fontId="0" fillId="0" borderId="59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2" fontId="27" fillId="0" borderId="59" xfId="0" applyNumberFormat="1" applyFont="1" applyFill="1" applyBorder="1" applyAlignment="1" applyProtection="1"/>
    <xf numFmtId="0" fontId="0" fillId="0" borderId="2" xfId="0" applyBorder="1" applyAlignment="1"/>
    <xf numFmtId="0" fontId="0" fillId="0" borderId="60" xfId="0" applyBorder="1" applyAlignment="1"/>
    <xf numFmtId="0" fontId="7" fillId="0" borderId="6" xfId="2" applyBorder="1" applyAlignment="1" applyProtection="1">
      <alignment horizontal="center" vertical="center"/>
    </xf>
    <xf numFmtId="0" fontId="7" fillId="0" borderId="8" xfId="2" applyBorder="1" applyAlignment="1" applyProtection="1">
      <alignment horizontal="center" vertical="center"/>
    </xf>
    <xf numFmtId="0" fontId="7" fillId="0" borderId="11" xfId="2" applyBorder="1" applyAlignment="1" applyProtection="1">
      <alignment horizontal="center" vertical="center"/>
    </xf>
    <xf numFmtId="9" fontId="7" fillId="0" borderId="5" xfId="2" applyNumberFormat="1" applyBorder="1" applyAlignment="1" applyProtection="1">
      <alignment horizontal="center" vertical="center"/>
    </xf>
    <xf numFmtId="9" fontId="7" fillId="0" borderId="0" xfId="2" applyNumberFormat="1" applyBorder="1" applyAlignment="1" applyProtection="1">
      <alignment horizontal="center" vertical="center"/>
    </xf>
    <xf numFmtId="9" fontId="7" fillId="0" borderId="10" xfId="2" applyNumberFormat="1" applyBorder="1" applyAlignment="1" applyProtection="1">
      <alignment horizontal="center" vertical="center"/>
    </xf>
    <xf numFmtId="0" fontId="7" fillId="0" borderId="5" xfId="2" applyBorder="1" applyAlignment="1" applyProtection="1">
      <alignment horizontal="center" vertical="center"/>
    </xf>
    <xf numFmtId="0" fontId="7" fillId="0" borderId="0" xfId="2" applyBorder="1" applyAlignment="1" applyProtection="1">
      <alignment horizontal="center" vertical="center"/>
    </xf>
    <xf numFmtId="0" fontId="7" fillId="0" borderId="10" xfId="2" applyBorder="1" applyAlignment="1" applyProtection="1">
      <alignment horizontal="center" vertical="center"/>
    </xf>
    <xf numFmtId="49" fontId="7" fillId="3" borderId="0" xfId="2" applyNumberFormat="1" applyFill="1" applyBorder="1" applyAlignment="1" applyProtection="1">
      <alignment horizontal="left"/>
    </xf>
    <xf numFmtId="0" fontId="7" fillId="3" borderId="0" xfId="2" applyFill="1" applyBorder="1" applyAlignment="1" applyProtection="1">
      <alignment horizontal="left"/>
    </xf>
  </cellXfs>
  <cellStyles count="3">
    <cellStyle name="Lien hypertexte" xfId="1" builtinId="8"/>
    <cellStyle name="Normal" xfId="0" builtinId="0"/>
    <cellStyle name="Normal 2" xfId="2"/>
  </cellStyles>
  <dxfs count="6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1" hidden="0"/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1.a Bestand pro Gruppe (1-4)'!C4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. Gruppenaufteilung'!C8"/><Relationship Id="rId2" Type="http://schemas.openxmlformats.org/officeDocument/2006/relationships/hyperlink" Target="#'1.b Bestand pro Gruppe (5-8)'!C4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a Bestand pro Gruppe (1-4)'!C4"/><Relationship Id="rId2" Type="http://schemas.openxmlformats.org/officeDocument/2006/relationships/hyperlink" Target="#'1.c Direktionsbestand'!A6"/><Relationship Id="rId1" Type="http://schemas.openxmlformats.org/officeDocument/2006/relationships/image" Target="../media/image1.jpeg"/><Relationship Id="rId4" Type="http://schemas.openxmlformats.org/officeDocument/2006/relationships/hyperlink" Target="#'1. Gruppenaufteilung'!C8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b Bestand pro Gruppe (5-8)'!C4"/><Relationship Id="rId2" Type="http://schemas.openxmlformats.org/officeDocument/2006/relationships/hyperlink" Target="#'2.a Synthese'!B4"/><Relationship Id="rId1" Type="http://schemas.openxmlformats.org/officeDocument/2006/relationships/image" Target="../media/image1.jpeg"/><Relationship Id="rId4" Type="http://schemas.openxmlformats.org/officeDocument/2006/relationships/hyperlink" Target="#'1. Gruppenaufteilung'!C8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1.c Direktionsbestand'!A6"/><Relationship Id="rId2" Type="http://schemas.openxmlformats.org/officeDocument/2006/relationships/hyperlink" Target="#'3.a Berechnungstabelle'!B3"/><Relationship Id="rId1" Type="http://schemas.openxmlformats.org/officeDocument/2006/relationships/image" Target="../media/image1.jpeg"/><Relationship Id="rId4" Type="http://schemas.openxmlformats.org/officeDocument/2006/relationships/hyperlink" Target="#'1. Gruppenaufteilung'!C8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1. Gruppenaufteilung'!C8"/><Relationship Id="rId2" Type="http://schemas.openxmlformats.org/officeDocument/2006/relationships/hyperlink" Target="#'2.a Synthese'!B4"/><Relationship Id="rId1" Type="http://schemas.openxmlformats.org/officeDocument/2006/relationships/hyperlink" Target="#'3.a Berechnungstabelle'!B3"/><Relationship Id="rId4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3.b Dotierung'!B6"/><Relationship Id="rId2" Type="http://schemas.openxmlformats.org/officeDocument/2006/relationships/hyperlink" Target="#'1. Gruppenaufteilung'!C8"/><Relationship Id="rId1" Type="http://schemas.openxmlformats.org/officeDocument/2006/relationships/hyperlink" Target="#'2.b zus&#228;tzliche Bermerkungen'!A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3.a Calculateur'!A1"/><Relationship Id="rId1" Type="http://schemas.openxmlformats.org/officeDocument/2006/relationships/image" Target="../media/image1.jpeg"/><Relationship Id="rId5" Type="http://schemas.openxmlformats.org/officeDocument/2006/relationships/hyperlink" Target="#'1. Gruppenaufteilung'!C8"/><Relationship Id="rId4" Type="http://schemas.openxmlformats.org/officeDocument/2006/relationships/hyperlink" Target="#'3.a Berechnungstabelle'!B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183696</xdr:colOff>
      <xdr:row>1</xdr:row>
      <xdr:rowOff>0</xdr:rowOff>
    </xdr:from>
    <xdr:to>
      <xdr:col>2</xdr:col>
      <xdr:colOff>289650</xdr:colOff>
      <xdr:row>1</xdr:row>
      <xdr:rowOff>795655</xdr:rowOff>
    </xdr:to>
    <xdr:pic>
      <xdr:nvPicPr>
        <xdr:cNvPr id="2" name="Image 1" descr="logo_fr_3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696" y="0"/>
          <a:ext cx="935990" cy="795655"/>
        </a:xfrm>
        <a:prstGeom prst="rect">
          <a:avLst/>
        </a:prstGeom>
      </xdr:spPr>
    </xdr:pic>
    <xdr:clientData/>
  </xdr:twoCellAnchor>
  <xdr:twoCellAnchor>
    <xdr:from>
      <xdr:col>10</xdr:col>
      <xdr:colOff>149199</xdr:colOff>
      <xdr:row>24</xdr:row>
      <xdr:rowOff>106451</xdr:rowOff>
    </xdr:from>
    <xdr:to>
      <xdr:col>10</xdr:col>
      <xdr:colOff>709362</xdr:colOff>
      <xdr:row>26</xdr:row>
      <xdr:rowOff>99647</xdr:rowOff>
    </xdr:to>
    <xdr:sp macro="" textlink="">
      <xdr:nvSpPr>
        <xdr:cNvPr id="4" name="Rectangle à coins arrondis 3">
          <a:hlinkClick xmlns:r="http://schemas.openxmlformats.org/officeDocument/2006/relationships" r:id="rId2"/>
        </xdr:cNvPr>
        <xdr:cNvSpPr/>
      </xdr:nvSpPr>
      <xdr:spPr>
        <a:xfrm>
          <a:off x="7159599" y="5662701"/>
          <a:ext cx="560163" cy="386896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934403</xdr:colOff>
      <xdr:row>0</xdr:row>
      <xdr:rowOff>795655</xdr:rowOff>
    </xdr:to>
    <xdr:pic>
      <xdr:nvPicPr>
        <xdr:cNvPr id="2" name="Image 1" descr="logo_fr_3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934403" cy="795655"/>
        </a:xfrm>
        <a:prstGeom prst="rect">
          <a:avLst/>
        </a:prstGeom>
      </xdr:spPr>
    </xdr:pic>
    <xdr:clientData/>
  </xdr:twoCellAnchor>
  <xdr:twoCellAnchor>
    <xdr:from>
      <xdr:col>11</xdr:col>
      <xdr:colOff>200688</xdr:colOff>
      <xdr:row>70</xdr:row>
      <xdr:rowOff>7414</xdr:rowOff>
    </xdr:from>
    <xdr:to>
      <xdr:col>12</xdr:col>
      <xdr:colOff>57466</xdr:colOff>
      <xdr:row>72</xdr:row>
      <xdr:rowOff>0</xdr:rowOff>
    </xdr:to>
    <xdr:sp macro="" textlink="">
      <xdr:nvSpPr>
        <xdr:cNvPr id="5" name="Rectangle à coins arrondis 4">
          <a:hlinkClick xmlns:r="http://schemas.openxmlformats.org/officeDocument/2006/relationships" r:id="rId2"/>
        </xdr:cNvPr>
        <xdr:cNvSpPr/>
      </xdr:nvSpPr>
      <xdr:spPr>
        <a:xfrm>
          <a:off x="8511251" y="14779102"/>
          <a:ext cx="618778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  <xdr:twoCellAnchor>
    <xdr:from>
      <xdr:col>10</xdr:col>
      <xdr:colOff>293688</xdr:colOff>
      <xdr:row>70</xdr:row>
      <xdr:rowOff>7414</xdr:rowOff>
    </xdr:from>
    <xdr:to>
      <xdr:col>11</xdr:col>
      <xdr:colOff>150467</xdr:colOff>
      <xdr:row>72</xdr:row>
      <xdr:rowOff>0</xdr:rowOff>
    </xdr:to>
    <xdr:sp macro="" textlink="">
      <xdr:nvSpPr>
        <xdr:cNvPr id="6" name="Rectangle à coins arrondis 5">
          <a:hlinkClick xmlns:r="http://schemas.openxmlformats.org/officeDocument/2006/relationships" r:id="rId3"/>
        </xdr:cNvPr>
        <xdr:cNvSpPr/>
      </xdr:nvSpPr>
      <xdr:spPr>
        <a:xfrm>
          <a:off x="7842251" y="14779102"/>
          <a:ext cx="618779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 Seite</a:t>
          </a:r>
        </a:p>
      </xdr:txBody>
    </xdr:sp>
    <xdr:clientData/>
  </xdr:twoCellAnchor>
  <xdr:twoCellAnchor>
    <xdr:from>
      <xdr:col>12</xdr:col>
      <xdr:colOff>107687</xdr:colOff>
      <xdr:row>70</xdr:row>
      <xdr:rowOff>7414</xdr:rowOff>
    </xdr:from>
    <xdr:to>
      <xdr:col>12</xdr:col>
      <xdr:colOff>667850</xdr:colOff>
      <xdr:row>72</xdr:row>
      <xdr:rowOff>0</xdr:rowOff>
    </xdr:to>
    <xdr:sp macro="" textlink="">
      <xdr:nvSpPr>
        <xdr:cNvPr id="7" name="Rectangle à coins arrondis 6">
          <a:hlinkClick xmlns:r="http://schemas.openxmlformats.org/officeDocument/2006/relationships" r:id="rId3"/>
        </xdr:cNvPr>
        <xdr:cNvSpPr/>
      </xdr:nvSpPr>
      <xdr:spPr>
        <a:xfrm>
          <a:off x="9180250" y="14779102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934403</xdr:colOff>
      <xdr:row>0</xdr:row>
      <xdr:rowOff>795655</xdr:rowOff>
    </xdr:to>
    <xdr:pic>
      <xdr:nvPicPr>
        <xdr:cNvPr id="2" name="Image 1" descr="logo_fr_3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934403" cy="795655"/>
        </a:xfrm>
        <a:prstGeom prst="rect">
          <a:avLst/>
        </a:prstGeom>
      </xdr:spPr>
    </xdr:pic>
    <xdr:clientData/>
  </xdr:twoCellAnchor>
  <xdr:twoCellAnchor>
    <xdr:from>
      <xdr:col>11</xdr:col>
      <xdr:colOff>137188</xdr:colOff>
      <xdr:row>70</xdr:row>
      <xdr:rowOff>0</xdr:rowOff>
    </xdr:from>
    <xdr:to>
      <xdr:col>11</xdr:col>
      <xdr:colOff>755966</xdr:colOff>
      <xdr:row>71</xdr:row>
      <xdr:rowOff>191023</xdr:rowOff>
    </xdr:to>
    <xdr:sp macro="" textlink="">
      <xdr:nvSpPr>
        <xdr:cNvPr id="5" name="Rectangle à coins arrondis 4">
          <a:hlinkClick xmlns:r="http://schemas.openxmlformats.org/officeDocument/2006/relationships" r:id="rId2"/>
        </xdr:cNvPr>
        <xdr:cNvSpPr/>
      </xdr:nvSpPr>
      <xdr:spPr>
        <a:xfrm>
          <a:off x="8447751" y="14771688"/>
          <a:ext cx="618778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  <xdr:twoCellAnchor>
    <xdr:from>
      <xdr:col>10</xdr:col>
      <xdr:colOff>230188</xdr:colOff>
      <xdr:row>70</xdr:row>
      <xdr:rowOff>0</xdr:rowOff>
    </xdr:from>
    <xdr:to>
      <xdr:col>11</xdr:col>
      <xdr:colOff>86967</xdr:colOff>
      <xdr:row>71</xdr:row>
      <xdr:rowOff>191023</xdr:rowOff>
    </xdr:to>
    <xdr:sp macro="" textlink="">
      <xdr:nvSpPr>
        <xdr:cNvPr id="6" name="Rectangle à coins arrondis 5">
          <a:hlinkClick xmlns:r="http://schemas.openxmlformats.org/officeDocument/2006/relationships" r:id="rId3"/>
        </xdr:cNvPr>
        <xdr:cNvSpPr/>
      </xdr:nvSpPr>
      <xdr:spPr>
        <a:xfrm>
          <a:off x="7778751" y="14771688"/>
          <a:ext cx="618779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</a:t>
          </a:r>
          <a:endParaRPr lang="fr-CH" sz="700" b="1"/>
        </a:p>
      </xdr:txBody>
    </xdr:sp>
    <xdr:clientData/>
  </xdr:twoCellAnchor>
  <xdr:twoCellAnchor>
    <xdr:from>
      <xdr:col>12</xdr:col>
      <xdr:colOff>44187</xdr:colOff>
      <xdr:row>70</xdr:row>
      <xdr:rowOff>0</xdr:rowOff>
    </xdr:from>
    <xdr:to>
      <xdr:col>12</xdr:col>
      <xdr:colOff>604350</xdr:colOff>
      <xdr:row>71</xdr:row>
      <xdr:rowOff>191023</xdr:rowOff>
    </xdr:to>
    <xdr:sp macro="" textlink="">
      <xdr:nvSpPr>
        <xdr:cNvPr id="7" name="Rectangle à coins arrondis 6">
          <a:hlinkClick xmlns:r="http://schemas.openxmlformats.org/officeDocument/2006/relationships" r:id="rId4"/>
        </xdr:cNvPr>
        <xdr:cNvSpPr/>
      </xdr:nvSpPr>
      <xdr:spPr>
        <a:xfrm>
          <a:off x="9116750" y="14771688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0</xdr:col>
      <xdr:colOff>935990</xdr:colOff>
      <xdr:row>0</xdr:row>
      <xdr:rowOff>957580</xdr:rowOff>
    </xdr:to>
    <xdr:pic>
      <xdr:nvPicPr>
        <xdr:cNvPr id="2" name="Image 1" descr="logo_fr_3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61925"/>
          <a:ext cx="935990" cy="795655"/>
        </a:xfrm>
        <a:prstGeom prst="rect">
          <a:avLst/>
        </a:prstGeom>
      </xdr:spPr>
    </xdr:pic>
    <xdr:clientData/>
  </xdr:twoCellAnchor>
  <xdr:twoCellAnchor>
    <xdr:from>
      <xdr:col>8</xdr:col>
      <xdr:colOff>256250</xdr:colOff>
      <xdr:row>14</xdr:row>
      <xdr:rowOff>0</xdr:rowOff>
    </xdr:from>
    <xdr:to>
      <xdr:col>8</xdr:col>
      <xdr:colOff>875028</xdr:colOff>
      <xdr:row>16</xdr:row>
      <xdr:rowOff>0</xdr:rowOff>
    </xdr:to>
    <xdr:sp macro="" textlink="">
      <xdr:nvSpPr>
        <xdr:cNvPr id="5" name="Rectangle à coins arrondis 4">
          <a:hlinkClick xmlns:r="http://schemas.openxmlformats.org/officeDocument/2006/relationships" r:id="rId2"/>
        </xdr:cNvPr>
        <xdr:cNvSpPr/>
      </xdr:nvSpPr>
      <xdr:spPr>
        <a:xfrm>
          <a:off x="10487688" y="4262438"/>
          <a:ext cx="618778" cy="3810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  <xdr:twoCellAnchor>
    <xdr:from>
      <xdr:col>7</xdr:col>
      <xdr:colOff>635000</xdr:colOff>
      <xdr:row>14</xdr:row>
      <xdr:rowOff>0</xdr:rowOff>
    </xdr:from>
    <xdr:to>
      <xdr:col>8</xdr:col>
      <xdr:colOff>206029</xdr:colOff>
      <xdr:row>16</xdr:row>
      <xdr:rowOff>0</xdr:rowOff>
    </xdr:to>
    <xdr:sp macro="" textlink="">
      <xdr:nvSpPr>
        <xdr:cNvPr id="6" name="Rectangle à coins arrondis 5">
          <a:hlinkClick xmlns:r="http://schemas.openxmlformats.org/officeDocument/2006/relationships" r:id="rId3"/>
        </xdr:cNvPr>
        <xdr:cNvSpPr/>
      </xdr:nvSpPr>
      <xdr:spPr>
        <a:xfrm>
          <a:off x="9818688" y="4262438"/>
          <a:ext cx="618779" cy="3810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	</a:t>
          </a:r>
          <a:endParaRPr lang="fr-CH" sz="700" b="1"/>
        </a:p>
      </xdr:txBody>
    </xdr:sp>
    <xdr:clientData/>
  </xdr:twoCellAnchor>
  <xdr:twoCellAnchor>
    <xdr:from>
      <xdr:col>8</xdr:col>
      <xdr:colOff>925249</xdr:colOff>
      <xdr:row>14</xdr:row>
      <xdr:rowOff>0</xdr:rowOff>
    </xdr:from>
    <xdr:to>
      <xdr:col>9</xdr:col>
      <xdr:colOff>437662</xdr:colOff>
      <xdr:row>16</xdr:row>
      <xdr:rowOff>0</xdr:rowOff>
    </xdr:to>
    <xdr:sp macro="" textlink="">
      <xdr:nvSpPr>
        <xdr:cNvPr id="7" name="Rectangle à coins arrondis 6">
          <a:hlinkClick xmlns:r="http://schemas.openxmlformats.org/officeDocument/2006/relationships" r:id="rId4"/>
        </xdr:cNvPr>
        <xdr:cNvSpPr/>
      </xdr:nvSpPr>
      <xdr:spPr>
        <a:xfrm>
          <a:off x="11156687" y="4262438"/>
          <a:ext cx="560163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172403</xdr:colOff>
      <xdr:row>0</xdr:row>
      <xdr:rowOff>795655</xdr:rowOff>
    </xdr:to>
    <xdr:pic>
      <xdr:nvPicPr>
        <xdr:cNvPr id="2" name="Image 1" descr="logo_fr_3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4403" cy="795655"/>
        </a:xfrm>
        <a:prstGeom prst="rect">
          <a:avLst/>
        </a:prstGeom>
      </xdr:spPr>
    </xdr:pic>
    <xdr:clientData/>
  </xdr:twoCellAnchor>
  <xdr:twoCellAnchor>
    <xdr:from>
      <xdr:col>2</xdr:col>
      <xdr:colOff>669000</xdr:colOff>
      <xdr:row>0</xdr:row>
      <xdr:rowOff>563039</xdr:rowOff>
    </xdr:from>
    <xdr:to>
      <xdr:col>3</xdr:col>
      <xdr:colOff>573403</xdr:colOff>
      <xdr:row>0</xdr:row>
      <xdr:rowOff>944562</xdr:rowOff>
    </xdr:to>
    <xdr:sp macro="" textlink="">
      <xdr:nvSpPr>
        <xdr:cNvPr id="5" name="Rectangle à coins arrondis 4">
          <a:hlinkClick xmlns:r="http://schemas.openxmlformats.org/officeDocument/2006/relationships" r:id="rId2"/>
        </xdr:cNvPr>
        <xdr:cNvSpPr/>
      </xdr:nvSpPr>
      <xdr:spPr>
        <a:xfrm>
          <a:off x="2439063" y="563039"/>
          <a:ext cx="618778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  <xdr:twoCellAnchor>
    <xdr:from>
      <xdr:col>2</xdr:col>
      <xdr:colOff>0</xdr:colOff>
      <xdr:row>0</xdr:row>
      <xdr:rowOff>563039</xdr:rowOff>
    </xdr:from>
    <xdr:to>
      <xdr:col>2</xdr:col>
      <xdr:colOff>618779</xdr:colOff>
      <xdr:row>0</xdr:row>
      <xdr:rowOff>944562</xdr:rowOff>
    </xdr:to>
    <xdr:sp macro="" textlink="">
      <xdr:nvSpPr>
        <xdr:cNvPr id="6" name="Rectangle à coins arrondis 5">
          <a:hlinkClick xmlns:r="http://schemas.openxmlformats.org/officeDocument/2006/relationships" r:id="rId3"/>
        </xdr:cNvPr>
        <xdr:cNvSpPr/>
      </xdr:nvSpPr>
      <xdr:spPr>
        <a:xfrm>
          <a:off x="1770063" y="563039"/>
          <a:ext cx="618779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</a:t>
          </a:r>
          <a:endParaRPr lang="fr-CH" sz="700" b="1"/>
        </a:p>
      </xdr:txBody>
    </xdr:sp>
    <xdr:clientData/>
  </xdr:twoCellAnchor>
  <xdr:twoCellAnchor>
    <xdr:from>
      <xdr:col>3</xdr:col>
      <xdr:colOff>623624</xdr:colOff>
      <xdr:row>0</xdr:row>
      <xdr:rowOff>563039</xdr:rowOff>
    </xdr:from>
    <xdr:to>
      <xdr:col>4</xdr:col>
      <xdr:colOff>469412</xdr:colOff>
      <xdr:row>0</xdr:row>
      <xdr:rowOff>944562</xdr:rowOff>
    </xdr:to>
    <xdr:sp macro="" textlink="">
      <xdr:nvSpPr>
        <xdr:cNvPr id="7" name="Rectangle à coins arrondis 6">
          <a:hlinkClick xmlns:r="http://schemas.openxmlformats.org/officeDocument/2006/relationships" r:id="rId4"/>
        </xdr:cNvPr>
        <xdr:cNvSpPr/>
      </xdr:nvSpPr>
      <xdr:spPr>
        <a:xfrm>
          <a:off x="3108062" y="563039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669000</xdr:colOff>
      <xdr:row>0</xdr:row>
      <xdr:rowOff>563039</xdr:rowOff>
    </xdr:from>
    <xdr:to>
      <xdr:col>4</xdr:col>
      <xdr:colOff>573403</xdr:colOff>
      <xdr:row>0</xdr:row>
      <xdr:rowOff>944562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2307300" y="191564"/>
          <a:ext cx="666403" cy="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</a:t>
          </a:r>
        </a:p>
        <a:p>
          <a:pPr algn="ctr"/>
          <a:r>
            <a:rPr lang="fr-CH" sz="700" b="1"/>
            <a:t>seite</a:t>
          </a:r>
        </a:p>
      </xdr:txBody>
    </xdr:sp>
    <xdr:clientData/>
  </xdr:twoCellAnchor>
  <xdr:twoCellAnchor>
    <xdr:from>
      <xdr:col>3</xdr:col>
      <xdr:colOff>0</xdr:colOff>
      <xdr:row>0</xdr:row>
      <xdr:rowOff>563039</xdr:rowOff>
    </xdr:from>
    <xdr:to>
      <xdr:col>3</xdr:col>
      <xdr:colOff>618779</xdr:colOff>
      <xdr:row>0</xdr:row>
      <xdr:rowOff>944562</xdr:rowOff>
    </xdr:to>
    <xdr:sp macro="" textlink="">
      <xdr:nvSpPr>
        <xdr:cNvPr id="3" name="Rectangle à coins arrondis 2">
          <a:hlinkClick xmlns:r="http://schemas.openxmlformats.org/officeDocument/2006/relationships" r:id="rId2"/>
        </xdr:cNvPr>
        <xdr:cNvSpPr/>
      </xdr:nvSpPr>
      <xdr:spPr>
        <a:xfrm>
          <a:off x="1638300" y="191564"/>
          <a:ext cx="618779" cy="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</a:p>
        <a:p>
          <a:pPr algn="ctr"/>
          <a:r>
            <a:rPr lang="fr-CH" sz="700" b="1"/>
            <a:t>seite</a:t>
          </a:r>
        </a:p>
      </xdr:txBody>
    </xdr:sp>
    <xdr:clientData/>
  </xdr:twoCellAnchor>
  <xdr:twoCellAnchor>
    <xdr:from>
      <xdr:col>4</xdr:col>
      <xdr:colOff>623624</xdr:colOff>
      <xdr:row>0</xdr:row>
      <xdr:rowOff>563039</xdr:rowOff>
    </xdr:from>
    <xdr:to>
      <xdr:col>5</xdr:col>
      <xdr:colOff>469412</xdr:colOff>
      <xdr:row>0</xdr:row>
      <xdr:rowOff>944562</xdr:rowOff>
    </xdr:to>
    <xdr:sp macro="" textlink="">
      <xdr:nvSpPr>
        <xdr:cNvPr id="4" name="Rectangle à coins arrondis 3">
          <a:hlinkClick xmlns:r="http://schemas.openxmlformats.org/officeDocument/2006/relationships" r:id="rId3"/>
        </xdr:cNvPr>
        <xdr:cNvSpPr/>
      </xdr:nvSpPr>
      <xdr:spPr>
        <a:xfrm>
          <a:off x="3023924" y="191564"/>
          <a:ext cx="607788" cy="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  <xdr:oneCellAnchor>
    <xdr:from>
      <xdr:col>1</xdr:col>
      <xdr:colOff>28575</xdr:colOff>
      <xdr:row>0</xdr:row>
      <xdr:rowOff>38100</xdr:rowOff>
    </xdr:from>
    <xdr:ext cx="934403" cy="795655"/>
    <xdr:pic>
      <xdr:nvPicPr>
        <xdr:cNvPr id="5" name="Image 4" descr="logo_fr_300.jpg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5" y="38100"/>
          <a:ext cx="934403" cy="795655"/>
        </a:xfrm>
        <a:prstGeom prst="rect">
          <a:avLst/>
        </a:prstGeom>
      </xdr:spPr>
    </xdr:pic>
    <xdr:clientData/>
  </xdr:oneCellAnchor>
  <xdr:twoCellAnchor>
    <xdr:from>
      <xdr:col>1</xdr:col>
      <xdr:colOff>9525</xdr:colOff>
      <xdr:row>6</xdr:row>
      <xdr:rowOff>19049</xdr:rowOff>
    </xdr:from>
    <xdr:to>
      <xdr:col>10</xdr:col>
      <xdr:colOff>752475</xdr:colOff>
      <xdr:row>28</xdr:row>
      <xdr:rowOff>123824</xdr:rowOff>
    </xdr:to>
    <xdr:sp macro="" textlink="" fLocksText="0">
      <xdr:nvSpPr>
        <xdr:cNvPr id="6" name="ZoneTexte 5"/>
        <xdr:cNvSpPr txBox="1"/>
      </xdr:nvSpPr>
      <xdr:spPr>
        <a:xfrm>
          <a:off x="123825" y="1162049"/>
          <a:ext cx="7600950" cy="42957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100" b="0"/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11</xdr:col>
      <xdr:colOff>0</xdr:colOff>
      <xdr:row>55</xdr:row>
      <xdr:rowOff>114300</xdr:rowOff>
    </xdr:to>
    <xdr:sp macro="" textlink="" fLocksText="0">
      <xdr:nvSpPr>
        <xdr:cNvPr id="7" name="ZoneTexte 6"/>
        <xdr:cNvSpPr txBox="1"/>
      </xdr:nvSpPr>
      <xdr:spPr>
        <a:xfrm>
          <a:off x="133350" y="6296025"/>
          <a:ext cx="7600950" cy="42957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</xdr:row>
      <xdr:rowOff>0</xdr:rowOff>
    </xdr:from>
    <xdr:to>
      <xdr:col>8</xdr:col>
      <xdr:colOff>161925</xdr:colOff>
      <xdr:row>4</xdr:row>
      <xdr:rowOff>0</xdr:rowOff>
    </xdr:to>
    <xdr:sp macro="" textlink="">
      <xdr:nvSpPr>
        <xdr:cNvPr id="4" name="Rectangle à coins arrondis 3">
          <a:hlinkClick xmlns:r="http://schemas.openxmlformats.org/officeDocument/2006/relationships" r:id="rId1"/>
        </xdr:cNvPr>
        <xdr:cNvSpPr/>
      </xdr:nvSpPr>
      <xdr:spPr>
        <a:xfrm>
          <a:off x="4933950" y="447675"/>
          <a:ext cx="762000" cy="3810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</a:t>
          </a:r>
          <a:endParaRPr lang="fr-CH" sz="700" b="1"/>
        </a:p>
      </xdr:txBody>
    </xdr:sp>
    <xdr:clientData/>
  </xdr:twoCellAnchor>
  <xdr:twoCellAnchor>
    <xdr:from>
      <xdr:col>9</xdr:col>
      <xdr:colOff>247875</xdr:colOff>
      <xdr:row>2</xdr:row>
      <xdr:rowOff>9525</xdr:rowOff>
    </xdr:from>
    <xdr:to>
      <xdr:col>10</xdr:col>
      <xdr:colOff>46038</xdr:colOff>
      <xdr:row>4</xdr:row>
      <xdr:rowOff>10048</xdr:rowOff>
    </xdr:to>
    <xdr:sp macro="" textlink="">
      <xdr:nvSpPr>
        <xdr:cNvPr id="5" name="Rectangle à coins arrondis 4">
          <a:hlinkClick xmlns:r="http://schemas.openxmlformats.org/officeDocument/2006/relationships" r:id="rId2"/>
        </xdr:cNvPr>
        <xdr:cNvSpPr/>
      </xdr:nvSpPr>
      <xdr:spPr>
        <a:xfrm>
          <a:off x="6543900" y="457200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9</xdr:col>
      <xdr:colOff>127807</xdr:colOff>
      <xdr:row>4</xdr:row>
      <xdr:rowOff>10048</xdr:rowOff>
    </xdr:to>
    <xdr:sp macro="" textlink="">
      <xdr:nvSpPr>
        <xdr:cNvPr id="7" name="Rectangle à coins arrondis 6">
          <a:hlinkClick xmlns:r="http://schemas.openxmlformats.org/officeDocument/2006/relationships" r:id="rId3"/>
        </xdr:cNvPr>
        <xdr:cNvSpPr/>
      </xdr:nvSpPr>
      <xdr:spPr>
        <a:xfrm>
          <a:off x="5800725" y="457200"/>
          <a:ext cx="623107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186055</xdr:rowOff>
    </xdr:to>
    <xdr:pic>
      <xdr:nvPicPr>
        <xdr:cNvPr id="14" name="Image 13" descr="logo_fr_3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934403" cy="795655"/>
        </a:xfrm>
        <a:prstGeom prst="rect">
          <a:avLst/>
        </a:prstGeom>
      </xdr:spPr>
    </xdr:pic>
    <xdr:clientData/>
  </xdr:twoCellAnchor>
  <xdr:twoCellAnchor editAs="oneCell">
    <xdr:from>
      <xdr:col>2</xdr:col>
      <xdr:colOff>1082386</xdr:colOff>
      <xdr:row>0</xdr:row>
      <xdr:rowOff>311728</xdr:rowOff>
    </xdr:from>
    <xdr:to>
      <xdr:col>2</xdr:col>
      <xdr:colOff>1082386</xdr:colOff>
      <xdr:row>0</xdr:row>
      <xdr:rowOff>434445</xdr:rowOff>
    </xdr:to>
    <xdr:pic>
      <xdr:nvPicPr>
        <xdr:cNvPr id="15" name="Image 1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7686" y="311728"/>
          <a:ext cx="646232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8659</xdr:colOff>
      <xdr:row>0</xdr:row>
      <xdr:rowOff>17318</xdr:rowOff>
    </xdr:from>
    <xdr:to>
      <xdr:col>2</xdr:col>
      <xdr:colOff>562062</xdr:colOff>
      <xdr:row>0</xdr:row>
      <xdr:rowOff>812973</xdr:rowOff>
    </xdr:to>
    <xdr:pic>
      <xdr:nvPicPr>
        <xdr:cNvPr id="21" name="Image 20" descr="logo_fr_3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7318"/>
          <a:ext cx="934403" cy="795655"/>
        </a:xfrm>
        <a:prstGeom prst="rect">
          <a:avLst/>
        </a:prstGeom>
      </xdr:spPr>
    </xdr:pic>
    <xdr:clientData/>
  </xdr:twoCellAnchor>
  <xdr:twoCellAnchor>
    <xdr:from>
      <xdr:col>2</xdr:col>
      <xdr:colOff>2173431</xdr:colOff>
      <xdr:row>0</xdr:row>
      <xdr:rowOff>588817</xdr:rowOff>
    </xdr:from>
    <xdr:to>
      <xdr:col>2</xdr:col>
      <xdr:colOff>2935431</xdr:colOff>
      <xdr:row>0</xdr:row>
      <xdr:rowOff>969817</xdr:rowOff>
    </xdr:to>
    <xdr:sp macro="" textlink="">
      <xdr:nvSpPr>
        <xdr:cNvPr id="8" name="Rectangle à coins arrondis 7">
          <a:hlinkClick xmlns:r="http://schemas.openxmlformats.org/officeDocument/2006/relationships" r:id="rId4"/>
        </xdr:cNvPr>
        <xdr:cNvSpPr/>
      </xdr:nvSpPr>
      <xdr:spPr>
        <a:xfrm>
          <a:off x="2666999" y="588817"/>
          <a:ext cx="762000" cy="3810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</a:t>
          </a:r>
          <a:endParaRPr lang="fr-CH" sz="700" b="1"/>
        </a:p>
      </xdr:txBody>
    </xdr:sp>
    <xdr:clientData/>
  </xdr:twoCellAnchor>
  <xdr:twoCellAnchor>
    <xdr:from>
      <xdr:col>2</xdr:col>
      <xdr:colOff>3022744</xdr:colOff>
      <xdr:row>0</xdr:row>
      <xdr:rowOff>596755</xdr:rowOff>
    </xdr:from>
    <xdr:to>
      <xdr:col>2</xdr:col>
      <xdr:colOff>3582907</xdr:colOff>
      <xdr:row>0</xdr:row>
      <xdr:rowOff>978278</xdr:rowOff>
    </xdr:to>
    <xdr:sp macro="" textlink="">
      <xdr:nvSpPr>
        <xdr:cNvPr id="10" name="Rectangle à coins arrondis 9">
          <a:hlinkClick xmlns:r="http://schemas.openxmlformats.org/officeDocument/2006/relationships" r:id="rId5"/>
        </xdr:cNvPr>
        <xdr:cNvSpPr/>
      </xdr:nvSpPr>
      <xdr:spPr>
        <a:xfrm>
          <a:off x="3514869" y="596755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.ch/sej/files/xltx1/2017_05_10_calculateur_effectif_personnel_version#fin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épartition des groupes"/>
      <sheetName val="1.a Effectifs groupes (1-4)"/>
      <sheetName val="1.b Effectifs groupes (5-8)"/>
      <sheetName val="1.c Effectif Direction"/>
      <sheetName val="2.a Synthèse"/>
      <sheetName val="2.b Remarques"/>
      <sheetName val="3.a Calculateur"/>
      <sheetName val="Listesdéroulante"/>
      <sheetName val="3.b Pondé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Educatrice Enf.</v>
          </cell>
          <cell r="C1" t="str">
            <v>Directrice générale</v>
          </cell>
        </row>
        <row r="2">
          <cell r="A2" t="str">
            <v>ASE</v>
          </cell>
          <cell r="C2" t="str">
            <v>Directrice pédagogique</v>
          </cell>
        </row>
        <row r="3">
          <cell r="A3" t="str">
            <v>Nurse</v>
          </cell>
          <cell r="C3" t="str">
            <v>Directrice administrative</v>
          </cell>
        </row>
        <row r="4">
          <cell r="A4" t="str">
            <v>Auxiliaire</v>
          </cell>
          <cell r="C4" t="str">
            <v>Secrétaire</v>
          </cell>
        </row>
        <row r="5">
          <cell r="A5" t="str">
            <v>Apprentie 1e</v>
          </cell>
          <cell r="C5" t="str">
            <v>Comptable</v>
          </cell>
        </row>
        <row r="6">
          <cell r="A6" t="str">
            <v>Apprentie 2e</v>
          </cell>
          <cell r="C6" t="str">
            <v>Administrateur</v>
          </cell>
        </row>
        <row r="7">
          <cell r="A7" t="str">
            <v>Apprentie 3e</v>
          </cell>
          <cell r="C7" t="str">
            <v>Responsable régionale</v>
          </cell>
        </row>
        <row r="8">
          <cell r="A8" t="str">
            <v>Stagiaire +18 ans</v>
          </cell>
          <cell r="C8" t="str">
            <v>Support administratif</v>
          </cell>
        </row>
        <row r="9">
          <cell r="A9" t="str">
            <v>Stagiaire -18 ans</v>
          </cell>
          <cell r="C9" t="str">
            <v>Président du comité</v>
          </cell>
        </row>
        <row r="10">
          <cell r="A10" t="str">
            <v>Pré-apprentie</v>
          </cell>
          <cell r="C10" t="str">
            <v>Membre du comité</v>
          </cell>
        </row>
        <row r="11">
          <cell r="C11" t="str">
            <v>Conseiller communal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id="1" name="Tableau22" displayName="Tableau22" ref="A5:K12" headerRowDxfId="37" dataDxfId="36" totalsRowDxfId="35">
  <sortState ref="A5:K21">
    <sortCondition ref="F4:F21"/>
  </sortState>
  <tableColumns count="11">
    <tableColumn id="1" name="Name" dataDxfId="34" totalsRowDxfId="33"/>
    <tableColumn id="2" name="Vorname" dataDxfId="32" totalsRowDxfId="31"/>
    <tableColumn id="10" name="Ausbildung" dataDxfId="30" totalsRowDxfId="29"/>
    <tableColumn id="3" name="Funktion" dataDxfId="28" totalsRowDxfId="27"/>
    <tableColumn id="11" name="Datum Vertrags-beginn" dataDxfId="26" totalsRowDxfId="25"/>
    <tableColumn id="4" name="Geburts-datum" dataDxfId="24" totalsRowDxfId="23"/>
    <tableColumn id="5" name="Stellenprozente Fachpersonal" totalsRowFunction="sum" dataDxfId="22" totalsRowDxfId="21"/>
    <tableColumn id="6" name="Arztzeugnis" dataDxfId="20" totalsRowDxfId="19"/>
    <tableColumn id="7" name="Strafregister-auszug" dataDxfId="18" totalsRowDxfId="17"/>
    <tableColumn id="8" name="Datum Erste-Hilfe-Kurs" dataDxfId="16" totalsRowDxfId="15"/>
    <tableColumn id="9" name="Bemerkungen JA_x000a_(bitte leer lassen)" dataDxfId="14" totalsRowDxfId="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r.ch/sej/files/pdf92/directives-sur-les-structures-daccueil-prescolaires-d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caroline.zbinden@fr.ch%20-%20026/305.15.30" TargetMode="External"/><Relationship Id="rId2" Type="http://schemas.openxmlformats.org/officeDocument/2006/relationships/hyperlink" Target="mailto:donika.morina@fr.ch%20-%20026/305.15.30" TargetMode="External"/><Relationship Id="rId1" Type="http://schemas.openxmlformats.org/officeDocument/2006/relationships/hyperlink" Target="mailto:bertrand.cuany@fr.ch%20-%20026/305.15.30" TargetMode="External"/><Relationship Id="rId5" Type="http://schemas.openxmlformats.org/officeDocument/2006/relationships/hyperlink" Target="mailto:marijana.tomic-martini@fr.ch%20/%20026/305.15.30" TargetMode="External"/><Relationship Id="rId4" Type="http://schemas.openxmlformats.org/officeDocument/2006/relationships/hyperlink" Target="mailto:christine.k&#252;nzli@fr.ch%20-%20026/305.15.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92D050"/>
    <pageSetUpPr fitToPage="1"/>
  </sheetPr>
  <dimension ref="A1:O27"/>
  <sheetViews>
    <sheetView tabSelected="1" zoomScale="130" zoomScaleNormal="130" zoomScalePageLayoutView="130" workbookViewId="0">
      <selection activeCell="C8" sqref="C8"/>
    </sheetView>
  </sheetViews>
  <sheetFormatPr baseColWidth="10" defaultColWidth="0" defaultRowHeight="15" zeroHeight="1" x14ac:dyDescent="0.25"/>
  <cols>
    <col min="1" max="1" width="2.7109375" style="33" customWidth="1"/>
    <col min="2" max="2" width="9.7109375" style="33" customWidth="1"/>
    <col min="3" max="3" width="23.28515625" style="33" customWidth="1"/>
    <col min="4" max="7" width="11.42578125" style="33" customWidth="1"/>
    <col min="8" max="8" width="0.7109375" style="33" customWidth="1"/>
    <col min="9" max="11" width="11.42578125" style="33" customWidth="1"/>
    <col min="12" max="12" width="9.140625" style="33" customWidth="1"/>
    <col min="13" max="13" width="2.5703125" style="33" customWidth="1"/>
    <col min="14" max="14" width="4.28515625" style="161" customWidth="1"/>
    <col min="15" max="15" width="1.5703125" style="33" customWidth="1"/>
    <col min="16" max="16384" width="11.42578125" style="33" hidden="1"/>
  </cols>
  <sheetData>
    <row r="1" spans="2:14" ht="6" customHeight="1" x14ac:dyDescent="0.25"/>
    <row r="2" spans="2:14" ht="84" customHeight="1" x14ac:dyDescent="0.25">
      <c r="B2" s="109"/>
      <c r="G2" s="356" t="s">
        <v>162</v>
      </c>
      <c r="H2" s="356"/>
      <c r="I2" s="357"/>
      <c r="J2" s="357"/>
    </row>
    <row r="3" spans="2:14" ht="18.75" customHeight="1" x14ac:dyDescent="0.25">
      <c r="B3" s="109"/>
      <c r="G3" s="107"/>
      <c r="H3" s="107"/>
      <c r="I3" s="110"/>
      <c r="J3" s="110"/>
    </row>
    <row r="4" spans="2:14" s="111" customFormat="1" ht="21.75" customHeight="1" x14ac:dyDescent="0.3">
      <c r="B4" s="238" t="s">
        <v>61</v>
      </c>
      <c r="C4" s="113"/>
      <c r="D4" s="113"/>
      <c r="G4" s="108"/>
      <c r="H4" s="108"/>
      <c r="I4" s="114"/>
      <c r="J4" s="114"/>
      <c r="M4" s="335" t="s">
        <v>64</v>
      </c>
      <c r="N4" s="332" t="s">
        <v>43</v>
      </c>
    </row>
    <row r="5" spans="2:14" s="111" customFormat="1" ht="7.5" customHeight="1" x14ac:dyDescent="0.3">
      <c r="B5" s="112"/>
      <c r="C5" s="113"/>
      <c r="D5" s="113"/>
      <c r="G5" s="108"/>
      <c r="H5" s="108"/>
      <c r="I5" s="114"/>
      <c r="J5" s="114"/>
      <c r="M5" s="336"/>
      <c r="N5" s="333"/>
    </row>
    <row r="6" spans="2:14" s="111" customFormat="1" ht="15" customHeight="1" x14ac:dyDescent="0.25">
      <c r="B6" s="239" t="s">
        <v>6</v>
      </c>
      <c r="C6" s="113"/>
      <c r="D6" s="113"/>
      <c r="G6" s="108"/>
      <c r="H6" s="108"/>
      <c r="I6" s="114"/>
      <c r="J6" s="114"/>
      <c r="M6" s="336"/>
      <c r="N6" s="333"/>
    </row>
    <row r="7" spans="2:14" s="111" customFormat="1" ht="8.25" customHeight="1" thickBot="1" x14ac:dyDescent="0.25">
      <c r="B7" s="116"/>
      <c r="F7" s="115"/>
      <c r="G7" s="108"/>
      <c r="H7" s="108"/>
      <c r="I7" s="114"/>
      <c r="J7" s="114"/>
      <c r="M7" s="336"/>
      <c r="N7" s="334"/>
    </row>
    <row r="8" spans="2:14" s="111" customFormat="1" ht="17.25" customHeight="1" x14ac:dyDescent="0.2">
      <c r="B8" s="150" t="s">
        <v>7</v>
      </c>
      <c r="C8" s="151"/>
      <c r="D8" s="117"/>
      <c r="E8" s="117"/>
      <c r="F8" s="362" t="s">
        <v>140</v>
      </c>
      <c r="G8" s="363"/>
      <c r="H8" s="364"/>
      <c r="I8" s="152"/>
      <c r="J8" s="114"/>
      <c r="M8" s="336"/>
      <c r="N8" s="337"/>
    </row>
    <row r="9" spans="2:14" s="111" customFormat="1" ht="24.75" customHeight="1" thickBot="1" x14ac:dyDescent="0.3">
      <c r="B9" s="149" t="s">
        <v>8</v>
      </c>
      <c r="C9" s="155"/>
      <c r="D9" s="154"/>
      <c r="E9" s="118"/>
      <c r="F9" s="365" t="s">
        <v>141</v>
      </c>
      <c r="G9" s="366"/>
      <c r="H9" s="367"/>
      <c r="I9" s="153"/>
      <c r="J9" s="114"/>
      <c r="M9" s="336"/>
      <c r="N9" s="333"/>
    </row>
    <row r="10" spans="2:14" s="111" customFormat="1" ht="15" customHeight="1" x14ac:dyDescent="0.2">
      <c r="B10" s="116"/>
      <c r="G10" s="108"/>
      <c r="H10" s="108"/>
      <c r="I10" s="114"/>
      <c r="J10" s="114"/>
      <c r="M10" s="336"/>
      <c r="N10" s="333"/>
    </row>
    <row r="11" spans="2:14" x14ac:dyDescent="0.25">
      <c r="B11" s="360" t="s">
        <v>9</v>
      </c>
      <c r="C11" s="361"/>
      <c r="D11" s="361"/>
      <c r="E11" s="361"/>
      <c r="M11" s="336"/>
      <c r="N11" s="333"/>
    </row>
    <row r="12" spans="2:14" ht="29.25" customHeight="1" x14ac:dyDescent="0.25">
      <c r="B12" s="338" t="s">
        <v>10</v>
      </c>
      <c r="C12" s="340" t="s">
        <v>15</v>
      </c>
      <c r="D12" s="347" t="s">
        <v>148</v>
      </c>
      <c r="E12" s="348"/>
      <c r="F12" s="349"/>
      <c r="G12" s="358" t="s">
        <v>14</v>
      </c>
      <c r="H12" s="119"/>
      <c r="I12" s="341" t="s">
        <v>158</v>
      </c>
      <c r="J12" s="342"/>
      <c r="K12" s="343"/>
      <c r="M12" s="336"/>
      <c r="N12" s="333"/>
    </row>
    <row r="13" spans="2:14" ht="22.5" customHeight="1" x14ac:dyDescent="0.25">
      <c r="B13" s="339"/>
      <c r="C13" s="339"/>
      <c r="D13" s="120" t="s">
        <v>11</v>
      </c>
      <c r="E13" s="120" t="s">
        <v>12</v>
      </c>
      <c r="F13" s="120" t="s">
        <v>13</v>
      </c>
      <c r="G13" s="359"/>
      <c r="H13" s="121"/>
      <c r="I13" s="344"/>
      <c r="J13" s="345"/>
      <c r="K13" s="346"/>
      <c r="M13" s="336"/>
      <c r="N13" s="334"/>
    </row>
    <row r="14" spans="2:14" ht="24" x14ac:dyDescent="0.25">
      <c r="B14" s="122"/>
      <c r="C14" s="123"/>
      <c r="D14" s="123"/>
      <c r="E14" s="123"/>
      <c r="F14" s="123"/>
      <c r="G14" s="123"/>
      <c r="H14" s="124"/>
      <c r="I14" s="327" t="s">
        <v>159</v>
      </c>
      <c r="J14" s="327" t="s">
        <v>160</v>
      </c>
      <c r="K14" s="122" t="s">
        <v>18</v>
      </c>
      <c r="M14" s="330">
        <f>C8</f>
        <v>0</v>
      </c>
      <c r="N14" s="334"/>
    </row>
    <row r="15" spans="2:14" x14ac:dyDescent="0.25">
      <c r="B15" s="125">
        <v>1</v>
      </c>
      <c r="C15" s="25"/>
      <c r="D15" s="61"/>
      <c r="E15" s="61"/>
      <c r="F15" s="61"/>
      <c r="G15" s="120">
        <f>SUM(D15:F15)</f>
        <v>0</v>
      </c>
      <c r="H15" s="126"/>
      <c r="I15" s="127">
        <f>('3.a Berechnungstabelle'!$E$18/$D$24*D15+'3.a Berechnungstabelle'!$E$19/$E$24*E15+'3.a Berechnungstabelle'!$E$20/$F$24*F15)*100</f>
        <v>0</v>
      </c>
      <c r="J15" s="127">
        <f>('3.a Berechnungstabelle'!$F$18/$D$24*D15+'3.a Berechnungstabelle'!$F$19/$E$24*E15+'3.a Berechnungstabelle'!$F$20/$F$24*F15)*100</f>
        <v>0</v>
      </c>
      <c r="K15" s="128"/>
      <c r="M15" s="331"/>
      <c r="N15" s="334"/>
    </row>
    <row r="16" spans="2:14" x14ac:dyDescent="0.25">
      <c r="B16" s="129">
        <v>2</v>
      </c>
      <c r="C16" s="25"/>
      <c r="D16" s="61"/>
      <c r="E16" s="61"/>
      <c r="F16" s="61"/>
      <c r="G16" s="120">
        <f t="shared" ref="G16:G22" si="0">SUM(D16:F16)</f>
        <v>0</v>
      </c>
      <c r="H16" s="126"/>
      <c r="I16" s="127">
        <f>('3.a Berechnungstabelle'!$E$18/$D$24*D16+'3.a Berechnungstabelle'!$E$19/$E$24*E16+'3.a Berechnungstabelle'!$E$20/$F$24*F16)*100</f>
        <v>0</v>
      </c>
      <c r="J16" s="127">
        <f>('3.a Berechnungstabelle'!$F$18/$D$24*D16+'3.a Berechnungstabelle'!$F$19/$E$24*E16+'3.a Berechnungstabelle'!$F$20/$F$24*F16)*100</f>
        <v>0</v>
      </c>
      <c r="K16" s="128"/>
      <c r="M16" s="331"/>
      <c r="N16" s="334"/>
    </row>
    <row r="17" spans="2:14" x14ac:dyDescent="0.25">
      <c r="B17" s="130">
        <v>3</v>
      </c>
      <c r="C17" s="25"/>
      <c r="D17" s="61"/>
      <c r="E17" s="61"/>
      <c r="F17" s="61"/>
      <c r="G17" s="120">
        <f t="shared" si="0"/>
        <v>0</v>
      </c>
      <c r="H17" s="126"/>
      <c r="I17" s="127">
        <f>('3.a Berechnungstabelle'!$E$18/$D$24*D17+'3.a Berechnungstabelle'!$E$19/$E$24*E17+'3.a Berechnungstabelle'!$E$20/$F$24*F17)*100</f>
        <v>0</v>
      </c>
      <c r="J17" s="127">
        <f>('3.a Berechnungstabelle'!$F$18/$D$24*D17+'3.a Berechnungstabelle'!$F$19/$E$24*E17+'3.a Berechnungstabelle'!$F$20/$F$24*F17)*100</f>
        <v>0</v>
      </c>
      <c r="K17" s="128"/>
      <c r="M17" s="331"/>
      <c r="N17" s="334"/>
    </row>
    <row r="18" spans="2:14" x14ac:dyDescent="0.25">
      <c r="B18" s="131">
        <v>4</v>
      </c>
      <c r="C18" s="25"/>
      <c r="D18" s="61"/>
      <c r="E18" s="61"/>
      <c r="F18" s="61"/>
      <c r="G18" s="120">
        <f t="shared" si="0"/>
        <v>0</v>
      </c>
      <c r="H18" s="126"/>
      <c r="I18" s="127">
        <f>('3.a Berechnungstabelle'!$E$18/$D$24*D18+'3.a Berechnungstabelle'!$E$19/$E$24*E18+'3.a Berechnungstabelle'!$E$20/$F$24*F18)*100</f>
        <v>0</v>
      </c>
      <c r="J18" s="127">
        <f>('3.a Berechnungstabelle'!$F$18/$D$24*D18+'3.a Berechnungstabelle'!$F$19/$E$24*E18+'3.a Berechnungstabelle'!$F$20/$F$24*F18)*100</f>
        <v>0</v>
      </c>
      <c r="K18" s="128"/>
      <c r="M18" s="331"/>
      <c r="N18" s="334"/>
    </row>
    <row r="19" spans="2:14" x14ac:dyDescent="0.25">
      <c r="B19" s="132">
        <v>5</v>
      </c>
      <c r="C19" s="25"/>
      <c r="D19" s="61"/>
      <c r="E19" s="61"/>
      <c r="F19" s="61"/>
      <c r="G19" s="120">
        <f t="shared" si="0"/>
        <v>0</v>
      </c>
      <c r="H19" s="126"/>
      <c r="I19" s="127">
        <f>('3.a Berechnungstabelle'!$E$18/$D$24*D19+'3.a Berechnungstabelle'!$E$19/$E$24*E19+'3.a Berechnungstabelle'!$E$20/$F$24*F19)*100</f>
        <v>0</v>
      </c>
      <c r="J19" s="127">
        <f>('3.a Berechnungstabelle'!$F$18/$D$24*D19+'3.a Berechnungstabelle'!$F$19/$E$24*E19+'3.a Berechnungstabelle'!$F$20/$F$24*F19)*100</f>
        <v>0</v>
      </c>
      <c r="K19" s="128"/>
      <c r="N19" s="334"/>
    </row>
    <row r="20" spans="2:14" x14ac:dyDescent="0.25">
      <c r="B20" s="133">
        <v>6</v>
      </c>
      <c r="C20" s="25"/>
      <c r="D20" s="61"/>
      <c r="E20" s="61"/>
      <c r="F20" s="61"/>
      <c r="G20" s="120">
        <f t="shared" si="0"/>
        <v>0</v>
      </c>
      <c r="H20" s="126"/>
      <c r="I20" s="127">
        <f>('3.a Berechnungstabelle'!$E$18/$D$24*D20+'3.a Berechnungstabelle'!$E$19/$E$24*E20+'3.a Berechnungstabelle'!$E$20/$F$24*F20)*100</f>
        <v>0</v>
      </c>
      <c r="J20" s="127">
        <f>('3.a Berechnungstabelle'!$F$18/$D$24*D20+'3.a Berechnungstabelle'!$F$19/$E$24*E20+'3.a Berechnungstabelle'!$F$20/$F$24*F20)*100</f>
        <v>0</v>
      </c>
      <c r="K20" s="128"/>
      <c r="N20" s="334"/>
    </row>
    <row r="21" spans="2:14" x14ac:dyDescent="0.25">
      <c r="B21" s="134">
        <v>7</v>
      </c>
      <c r="C21" s="25"/>
      <c r="D21" s="61"/>
      <c r="E21" s="61"/>
      <c r="F21" s="61"/>
      <c r="G21" s="120">
        <f t="shared" si="0"/>
        <v>0</v>
      </c>
      <c r="H21" s="126"/>
      <c r="I21" s="127">
        <f>('3.a Berechnungstabelle'!$E$18/$D$24*D21+'3.a Berechnungstabelle'!$E$19/$E$24*E21+'3.a Berechnungstabelle'!$E$20/$F$24*F21)*100</f>
        <v>0</v>
      </c>
      <c r="J21" s="127">
        <f>('3.a Berechnungstabelle'!$F$18/$D$24*D21+'3.a Berechnungstabelle'!$F$19/$E$24*E21+'3.a Berechnungstabelle'!$F$20/$F$24*F21)*100</f>
        <v>0</v>
      </c>
      <c r="K21" s="128"/>
      <c r="N21" s="334"/>
    </row>
    <row r="22" spans="2:14" x14ac:dyDescent="0.25">
      <c r="B22" s="135">
        <v>8</v>
      </c>
      <c r="C22" s="25"/>
      <c r="D22" s="61"/>
      <c r="E22" s="61"/>
      <c r="F22" s="61"/>
      <c r="G22" s="120">
        <f t="shared" si="0"/>
        <v>0</v>
      </c>
      <c r="H22" s="126"/>
      <c r="I22" s="136">
        <f>('3.a Berechnungstabelle'!$E$18/$D$24*D22+'3.a Berechnungstabelle'!$E$19/$E$24*E22+'3.a Berechnungstabelle'!$E$20/$F$24*F22)*100</f>
        <v>0</v>
      </c>
      <c r="J22" s="136">
        <f>('3.a Berechnungstabelle'!$F$18/$D$24*D22+'3.a Berechnungstabelle'!$F$19/$E$24*E22+'3.a Berechnungstabelle'!$F$20/$F$24*F22)*100</f>
        <v>0</v>
      </c>
      <c r="K22" s="128"/>
      <c r="N22" s="334"/>
    </row>
    <row r="23" spans="2:14" ht="15.75" thickBot="1" x14ac:dyDescent="0.3">
      <c r="B23" s="137"/>
      <c r="C23" s="138" t="s">
        <v>19</v>
      </c>
      <c r="D23" s="139">
        <f>SUM(D15:D22)</f>
        <v>0</v>
      </c>
      <c r="E23" s="139">
        <f t="shared" ref="E23:F23" si="1">SUM(E15:E22)</f>
        <v>0</v>
      </c>
      <c r="F23" s="139">
        <f t="shared" si="1"/>
        <v>0</v>
      </c>
      <c r="G23" s="139">
        <f>SUM(G15:G22)</f>
        <v>0</v>
      </c>
      <c r="H23" s="126"/>
      <c r="I23" s="140">
        <f>SUM(I15:I22)</f>
        <v>0</v>
      </c>
      <c r="J23" s="140">
        <f>SUM(J15:J22)</f>
        <v>0</v>
      </c>
      <c r="K23" s="141">
        <f>'3.a Berechnungstabelle'!J21*100</f>
        <v>0</v>
      </c>
      <c r="N23" s="334"/>
    </row>
    <row r="24" spans="2:14" ht="15.75" hidden="1" thickTop="1" x14ac:dyDescent="0.25">
      <c r="B24" s="142"/>
      <c r="C24" s="143" t="s">
        <v>1</v>
      </c>
      <c r="D24" s="144">
        <f>IF(SUM(D15:D22)=0,1,SUM(D15:D22))</f>
        <v>1</v>
      </c>
      <c r="E24" s="144">
        <f>IF(SUM(E15:E22)=0,1,SUM(E15:E22))</f>
        <v>1</v>
      </c>
      <c r="F24" s="144">
        <f>IF(SUM(F15:F22)=0,1,SUM(F15:F22))</f>
        <v>1</v>
      </c>
      <c r="G24" s="144"/>
      <c r="H24" s="145"/>
      <c r="I24" s="146"/>
      <c r="J24" s="146"/>
      <c r="K24" s="146"/>
    </row>
    <row r="25" spans="2:14" ht="16.5" thickTop="1" thickBot="1" x14ac:dyDescent="0.3"/>
    <row r="26" spans="2:14" x14ac:dyDescent="0.25">
      <c r="B26" s="353" t="s">
        <v>62</v>
      </c>
      <c r="C26" s="354"/>
      <c r="D26" s="354"/>
      <c r="E26" s="354"/>
      <c r="F26" s="354"/>
      <c r="G26" s="355"/>
    </row>
    <row r="27" spans="2:14" ht="40.5" customHeight="1" thickBot="1" x14ac:dyDescent="0.3">
      <c r="B27" s="350" t="s">
        <v>161</v>
      </c>
      <c r="C27" s="351"/>
      <c r="D27" s="351"/>
      <c r="E27" s="351"/>
      <c r="F27" s="351"/>
      <c r="G27" s="352"/>
    </row>
  </sheetData>
  <sheetProtection password="CDD2" sheet="1" objects="1" scenarios="1"/>
  <mergeCells count="15">
    <mergeCell ref="B27:G27"/>
    <mergeCell ref="B26:G26"/>
    <mergeCell ref="G2:J2"/>
    <mergeCell ref="G12:G13"/>
    <mergeCell ref="B11:E11"/>
    <mergeCell ref="F8:H8"/>
    <mergeCell ref="F9:H9"/>
    <mergeCell ref="M14:M18"/>
    <mergeCell ref="N4:N7"/>
    <mergeCell ref="M4:M13"/>
    <mergeCell ref="N8:N23"/>
    <mergeCell ref="B12:B13"/>
    <mergeCell ref="C12:C13"/>
    <mergeCell ref="I12:K13"/>
    <mergeCell ref="D12:F12"/>
  </mergeCells>
  <dataValidations xWindow="256" yWindow="575" count="5">
    <dataValidation allowBlank="1" showInputMessage="1" showErrorMessage="1" prompt="Datum eintragen" sqref="C8"/>
    <dataValidation allowBlank="1" showInputMessage="1" showErrorMessage="1" prompt="Introduire le nom de la crèche" sqref="D9"/>
    <dataValidation allowBlank="1" showInputMessage="1" showErrorMessage="1" prompt="tägliche Öffnungszeit in Dezimalstellen eintragen_x000a_(11Std.30 = 11.50)" sqref="I8"/>
    <dataValidation allowBlank="1" showInputMessage="1" showErrorMessage="1" prompt="wöchentliche Arbeitsstunden bei einer Vollzeitstelle in Dezimalstellen  eintragen_x000a_(42Std.30 = 42.50)" sqref="I9"/>
    <dataValidation allowBlank="1" showInputMessage="1" showErrorMessage="1" prompt="Name der Einrichtung eintragen" sqref="C9"/>
  </dataValidations>
  <hyperlinks>
    <hyperlink ref="B15" location="'1.a Bestand pro Gruppe (1-4)'!C4" tooltip="Accès infos groupe 1" display="'1.a Bestand pro Gruppe (1-4)'!C4"/>
    <hyperlink ref="B16" location="'1.a Bestand pro Gruppe (1-4)'!C21" tooltip="Accès infos groupe 2" display="'1.a Bestand pro Gruppe (1-4)'!C21"/>
    <hyperlink ref="B17" location="'1.a Bestand pro Gruppe (1-4)'!C42" tooltip="Accès infos groupe 3" display="'1.a Bestand pro Gruppe (1-4)'!C42"/>
    <hyperlink ref="B18" location="'1.a Bestand pro Gruppe (1-4)'!C59" tooltip="Accès infos groupe 4" display="'1.a Bestand pro Gruppe (1-4)'!C59"/>
    <hyperlink ref="B19" location="'1.b Bestand pro Gruppe (5-8)'!C4" tooltip="Accès infos groupe 5" display="'1.b Bestand pro Gruppe (5-8)'!C4"/>
    <hyperlink ref="B20" location="'1.b Bestand pro Gruppe (5-8)'!C21" tooltip="Accès infos groupe 6" display="'1.b Bestand pro Gruppe (5-8)'!C21"/>
    <hyperlink ref="B21" location="'1.b Bestand pro Gruppe (5-8)'!C42" tooltip="Accès infos groupe 7" display="'1.b Bestand pro Gruppe (5-8)'!C42"/>
    <hyperlink ref="B22" location="'1.b Bestand pro Gruppe (5-8)'!C59" tooltip="Accès infos groupe 8" display="'1.b Bestand pro Gruppe (5-8)'!C59"/>
  </hyperlinks>
  <pageMargins left="0.70866141732283472" right="0.70866141732283472" top="0.35433070866141736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92D050"/>
    <pageSetUpPr fitToPage="1"/>
  </sheetPr>
  <dimension ref="A1:O74"/>
  <sheetViews>
    <sheetView zoomScale="120" zoomScaleNormal="120" workbookViewId="0">
      <selection activeCell="C26" sqref="C26"/>
    </sheetView>
  </sheetViews>
  <sheetFormatPr baseColWidth="10" defaultColWidth="0" defaultRowHeight="15" zeroHeight="1" x14ac:dyDescent="0.25"/>
  <cols>
    <col min="1" max="1" width="1.5703125" customWidth="1"/>
    <col min="2" max="2" width="4.7109375" customWidth="1"/>
    <col min="3" max="3" width="17.42578125" customWidth="1"/>
    <col min="4" max="4" width="13.42578125" customWidth="1"/>
    <col min="5" max="5" width="10.140625" customWidth="1"/>
    <col min="6" max="6" width="14.7109375" customWidth="1"/>
    <col min="7" max="7" width="15.28515625" customWidth="1"/>
    <col min="8" max="8" width="12" customWidth="1"/>
    <col min="9" max="10" width="11.42578125" customWidth="1"/>
    <col min="11" max="13" width="10.140625" style="19" customWidth="1"/>
    <col min="14" max="14" width="26" customWidth="1"/>
    <col min="15" max="15" width="1.7109375" customWidth="1"/>
    <col min="16" max="16384" width="11.42578125" hidden="1"/>
  </cols>
  <sheetData>
    <row r="1" spans="2:14" ht="81.75" customHeight="1" x14ac:dyDescent="0.25">
      <c r="I1" s="368" t="s">
        <v>163</v>
      </c>
      <c r="J1" s="369"/>
      <c r="K1" s="369"/>
    </row>
    <row r="2" spans="2:14" s="1" customFormat="1" ht="15.75" x14ac:dyDescent="0.25">
      <c r="B2" s="370" t="s">
        <v>65</v>
      </c>
      <c r="C2" s="50" t="s">
        <v>20</v>
      </c>
      <c r="D2" s="56">
        <f>'1. Gruppenaufteilung'!C15</f>
        <v>0</v>
      </c>
      <c r="E2" s="51"/>
      <c r="F2" s="148">
        <f>'1. Gruppenaufteilung'!C8</f>
        <v>0</v>
      </c>
      <c r="G2" s="156">
        <f>'1. Gruppenaufteilung'!C9</f>
        <v>0</v>
      </c>
      <c r="H2" s="147"/>
      <c r="I2" s="375" t="s">
        <v>27</v>
      </c>
      <c r="J2" s="376"/>
      <c r="K2" s="372" t="s">
        <v>28</v>
      </c>
      <c r="L2" s="373"/>
      <c r="M2" s="374"/>
    </row>
    <row r="3" spans="2:14" s="1" customFormat="1" ht="38.25" x14ac:dyDescent="0.25">
      <c r="B3" s="371"/>
      <c r="C3" s="246" t="s">
        <v>21</v>
      </c>
      <c r="D3" s="246" t="s">
        <v>22</v>
      </c>
      <c r="E3" s="247" t="s">
        <v>23</v>
      </c>
      <c r="F3" s="246" t="s">
        <v>24</v>
      </c>
      <c r="G3" s="246" t="s">
        <v>25</v>
      </c>
      <c r="H3" s="247" t="s">
        <v>26</v>
      </c>
      <c r="I3" s="247" t="s">
        <v>16</v>
      </c>
      <c r="J3" s="247" t="s">
        <v>17</v>
      </c>
      <c r="K3" s="247" t="s">
        <v>29</v>
      </c>
      <c r="L3" s="247" t="s">
        <v>30</v>
      </c>
      <c r="M3" s="247" t="s">
        <v>157</v>
      </c>
      <c r="N3" s="247" t="s">
        <v>31</v>
      </c>
    </row>
    <row r="4" spans="2:14" s="1" customFormat="1" x14ac:dyDescent="0.25">
      <c r="B4" s="371"/>
      <c r="C4" s="62"/>
      <c r="D4" s="62"/>
      <c r="E4" s="63"/>
      <c r="F4" s="62"/>
      <c r="G4" s="62"/>
      <c r="H4" s="62"/>
      <c r="I4" s="64"/>
      <c r="J4" s="64"/>
      <c r="K4" s="162"/>
      <c r="L4" s="162"/>
      <c r="M4" s="162"/>
      <c r="N4" s="171"/>
    </row>
    <row r="5" spans="2:14" s="1" customFormat="1" x14ac:dyDescent="0.25">
      <c r="B5" s="371"/>
      <c r="C5" s="65"/>
      <c r="D5" s="65"/>
      <c r="E5" s="65"/>
      <c r="F5" s="65"/>
      <c r="G5" s="65"/>
      <c r="H5" s="65"/>
      <c r="I5" s="66"/>
      <c r="J5" s="66"/>
      <c r="K5" s="163"/>
      <c r="L5" s="163"/>
      <c r="M5" s="163"/>
      <c r="N5" s="172"/>
    </row>
    <row r="6" spans="2:14" s="1" customFormat="1" x14ac:dyDescent="0.25">
      <c r="B6" s="371"/>
      <c r="C6" s="67"/>
      <c r="D6" s="67"/>
      <c r="E6" s="67"/>
      <c r="F6" s="67"/>
      <c r="G6" s="67"/>
      <c r="H6" s="67"/>
      <c r="I6" s="68"/>
      <c r="J6" s="68"/>
      <c r="K6" s="164"/>
      <c r="L6" s="165"/>
      <c r="M6" s="165"/>
      <c r="N6" s="173"/>
    </row>
    <row r="7" spans="2:14" s="1" customFormat="1" x14ac:dyDescent="0.25">
      <c r="B7" s="371"/>
      <c r="C7" s="69"/>
      <c r="D7" s="69"/>
      <c r="E7" s="69"/>
      <c r="F7" s="69"/>
      <c r="G7" s="69"/>
      <c r="H7" s="69"/>
      <c r="I7" s="70"/>
      <c r="J7" s="70"/>
      <c r="K7" s="166"/>
      <c r="L7" s="166"/>
      <c r="M7" s="166"/>
      <c r="N7" s="172"/>
    </row>
    <row r="8" spans="2:14" s="1" customFormat="1" x14ac:dyDescent="0.25">
      <c r="B8" s="371"/>
      <c r="C8" s="67"/>
      <c r="D8" s="67"/>
      <c r="E8" s="67"/>
      <c r="F8" s="67"/>
      <c r="G8" s="67"/>
      <c r="H8" s="67"/>
      <c r="I8" s="68"/>
      <c r="J8" s="68"/>
      <c r="K8" s="165"/>
      <c r="L8" s="165"/>
      <c r="M8" s="165"/>
      <c r="N8" s="173"/>
    </row>
    <row r="9" spans="2:14" s="1" customFormat="1" x14ac:dyDescent="0.25">
      <c r="B9" s="371"/>
      <c r="C9" s="69"/>
      <c r="D9" s="69"/>
      <c r="E9" s="69"/>
      <c r="F9" s="69"/>
      <c r="G9" s="69"/>
      <c r="H9" s="69"/>
      <c r="I9" s="70"/>
      <c r="J9" s="70"/>
      <c r="K9" s="166"/>
      <c r="L9" s="166"/>
      <c r="M9" s="166"/>
      <c r="N9" s="172"/>
    </row>
    <row r="10" spans="2:14" s="1" customFormat="1" x14ac:dyDescent="0.25">
      <c r="B10" s="371"/>
      <c r="C10" s="67"/>
      <c r="D10" s="67"/>
      <c r="E10" s="67"/>
      <c r="F10" s="67"/>
      <c r="G10" s="67"/>
      <c r="H10" s="67"/>
      <c r="I10" s="68"/>
      <c r="J10" s="68"/>
      <c r="K10" s="165"/>
      <c r="L10" s="165"/>
      <c r="M10" s="165"/>
      <c r="N10" s="173"/>
    </row>
    <row r="11" spans="2:14" s="1" customFormat="1" x14ac:dyDescent="0.25">
      <c r="B11" s="371"/>
      <c r="C11" s="69"/>
      <c r="D11" s="69"/>
      <c r="E11" s="69"/>
      <c r="F11" s="69"/>
      <c r="G11" s="69"/>
      <c r="H11" s="69"/>
      <c r="I11" s="70"/>
      <c r="J11" s="70"/>
      <c r="K11" s="166"/>
      <c r="L11" s="166"/>
      <c r="M11" s="166"/>
      <c r="N11" s="172"/>
    </row>
    <row r="12" spans="2:14" s="1" customFormat="1" x14ac:dyDescent="0.25">
      <c r="B12" s="371"/>
      <c r="C12" s="67"/>
      <c r="D12" s="67"/>
      <c r="E12" s="67"/>
      <c r="F12" s="67"/>
      <c r="G12" s="67"/>
      <c r="H12" s="67"/>
      <c r="I12" s="68"/>
      <c r="J12" s="68"/>
      <c r="K12" s="165"/>
      <c r="L12" s="165"/>
      <c r="M12" s="165"/>
      <c r="N12" s="173"/>
    </row>
    <row r="13" spans="2:14" s="1" customFormat="1" x14ac:dyDescent="0.25">
      <c r="B13" s="371"/>
      <c r="C13" s="71"/>
      <c r="D13" s="71"/>
      <c r="E13" s="71"/>
      <c r="F13" s="71"/>
      <c r="G13" s="71"/>
      <c r="H13" s="71"/>
      <c r="I13" s="72"/>
      <c r="J13" s="72"/>
      <c r="K13" s="167"/>
      <c r="L13" s="167"/>
      <c r="M13" s="167"/>
      <c r="N13" s="174"/>
    </row>
    <row r="14" spans="2:14" s="1" customFormat="1" ht="15.75" thickBot="1" x14ac:dyDescent="0.3">
      <c r="B14" s="371"/>
      <c r="C14" s="40"/>
      <c r="D14" s="40"/>
      <c r="E14" s="40"/>
      <c r="F14" s="40"/>
      <c r="G14" s="40"/>
      <c r="H14" s="40"/>
      <c r="I14" s="41">
        <f>SUM(I4:I13)</f>
        <v>0</v>
      </c>
      <c r="J14" s="41">
        <f>SUM(J4:J13)</f>
        <v>0</v>
      </c>
      <c r="K14" s="168"/>
      <c r="L14" s="168"/>
      <c r="M14" s="168"/>
      <c r="N14" s="170"/>
    </row>
    <row r="15" spans="2:14" s="1" customFormat="1" ht="15.75" thickTop="1" x14ac:dyDescent="0.25">
      <c r="B15" s="371"/>
      <c r="C15" s="42"/>
      <c r="D15" s="42"/>
      <c r="E15" s="42"/>
      <c r="F15" s="42" t="s">
        <v>115</v>
      </c>
      <c r="G15" s="42"/>
      <c r="H15" s="42"/>
      <c r="I15" s="43">
        <f>'1. Gruppenaufteilung'!I15</f>
        <v>0</v>
      </c>
      <c r="J15" s="44"/>
      <c r="K15" s="169"/>
      <c r="L15" s="169"/>
      <c r="M15" s="169"/>
    </row>
    <row r="16" spans="2:14" s="1" customFormat="1" x14ac:dyDescent="0.25">
      <c r="B16" s="371"/>
      <c r="C16" s="42"/>
      <c r="D16" s="42"/>
      <c r="E16" s="42"/>
      <c r="F16" s="42" t="s">
        <v>116</v>
      </c>
      <c r="G16" s="42"/>
      <c r="H16" s="42"/>
      <c r="I16" s="45"/>
      <c r="J16" s="46">
        <f>'1. Gruppenaufteilung'!J15</f>
        <v>0</v>
      </c>
      <c r="K16" s="169"/>
      <c r="L16" s="169"/>
      <c r="M16" s="169"/>
    </row>
    <row r="17" spans="2:14" s="1" customFormat="1" ht="15.75" thickBot="1" x14ac:dyDescent="0.3">
      <c r="B17" s="371"/>
      <c r="C17" s="42"/>
      <c r="D17" s="42"/>
      <c r="E17" s="42"/>
      <c r="F17" s="42" t="s">
        <v>114</v>
      </c>
      <c r="G17" s="42"/>
      <c r="H17" s="42"/>
      <c r="I17" s="47">
        <f>I14-I15</f>
        <v>0</v>
      </c>
      <c r="J17" s="48">
        <f>J14-J16</f>
        <v>0</v>
      </c>
      <c r="K17" s="169"/>
      <c r="L17" s="169"/>
      <c r="M17" s="169"/>
    </row>
    <row r="18" spans="2:14" s="1" customFormat="1" ht="15.75" thickTop="1" x14ac:dyDescent="0.25">
      <c r="B18" s="371"/>
      <c r="C18" s="42"/>
      <c r="D18" s="42"/>
      <c r="E18" s="42"/>
      <c r="F18" s="42"/>
      <c r="G18" s="42"/>
      <c r="H18" s="42"/>
      <c r="I18" s="49"/>
      <c r="J18" s="49"/>
      <c r="K18" s="169"/>
      <c r="L18" s="169"/>
      <c r="M18" s="169"/>
    </row>
    <row r="19" spans="2:14" ht="15.75" x14ac:dyDescent="0.25">
      <c r="B19" s="371"/>
      <c r="C19" s="52" t="s">
        <v>32</v>
      </c>
      <c r="D19" s="56">
        <f>'1. Gruppenaufteilung'!C16</f>
        <v>0</v>
      </c>
      <c r="E19" s="51"/>
      <c r="F19" s="148">
        <f>'1. Gruppenaufteilung'!C8</f>
        <v>0</v>
      </c>
      <c r="G19" s="156">
        <f>'1. Gruppenaufteilung'!C9</f>
        <v>0</v>
      </c>
      <c r="H19" s="147"/>
      <c r="I19" s="375" t="s">
        <v>27</v>
      </c>
      <c r="J19" s="376"/>
      <c r="K19" s="372" t="s">
        <v>28</v>
      </c>
      <c r="L19" s="373"/>
      <c r="M19" s="374"/>
      <c r="N19" s="1"/>
    </row>
    <row r="20" spans="2:14" ht="38.25" x14ac:dyDescent="0.25">
      <c r="B20" s="371"/>
      <c r="C20" s="246" t="s">
        <v>21</v>
      </c>
      <c r="D20" s="246" t="s">
        <v>22</v>
      </c>
      <c r="E20" s="247" t="s">
        <v>23</v>
      </c>
      <c r="F20" s="246" t="s">
        <v>24</v>
      </c>
      <c r="G20" s="246" t="s">
        <v>25</v>
      </c>
      <c r="H20" s="247" t="s">
        <v>26</v>
      </c>
      <c r="I20" s="247" t="s">
        <v>16</v>
      </c>
      <c r="J20" s="247" t="s">
        <v>17</v>
      </c>
      <c r="K20" s="247" t="s">
        <v>29</v>
      </c>
      <c r="L20" s="247" t="s">
        <v>30</v>
      </c>
      <c r="M20" s="247" t="s">
        <v>157</v>
      </c>
      <c r="N20" s="247" t="s">
        <v>31</v>
      </c>
    </row>
    <row r="21" spans="2:14" x14ac:dyDescent="0.25">
      <c r="B21" s="371"/>
      <c r="C21" s="62"/>
      <c r="D21" s="62"/>
      <c r="E21" s="63"/>
      <c r="F21" s="62"/>
      <c r="G21" s="62"/>
      <c r="H21" s="62"/>
      <c r="I21" s="64"/>
      <c r="J21" s="64"/>
      <c r="K21" s="162"/>
      <c r="L21" s="162"/>
      <c r="M21" s="162"/>
      <c r="N21" s="171"/>
    </row>
    <row r="22" spans="2:14" x14ac:dyDescent="0.25">
      <c r="B22" s="371"/>
      <c r="C22" s="65"/>
      <c r="D22" s="65"/>
      <c r="E22" s="65"/>
      <c r="F22" s="65"/>
      <c r="G22" s="65"/>
      <c r="H22" s="65"/>
      <c r="I22" s="66"/>
      <c r="J22" s="66"/>
      <c r="K22" s="163"/>
      <c r="L22" s="163"/>
      <c r="M22" s="163"/>
      <c r="N22" s="172"/>
    </row>
    <row r="23" spans="2:14" x14ac:dyDescent="0.25">
      <c r="B23" s="371"/>
      <c r="C23" s="67"/>
      <c r="D23" s="67"/>
      <c r="E23" s="67"/>
      <c r="F23" s="67"/>
      <c r="G23" s="67"/>
      <c r="H23" s="67"/>
      <c r="I23" s="68"/>
      <c r="J23" s="68"/>
      <c r="K23" s="164"/>
      <c r="L23" s="165"/>
      <c r="M23" s="165"/>
      <c r="N23" s="173"/>
    </row>
    <row r="24" spans="2:14" x14ac:dyDescent="0.25">
      <c r="B24" s="371"/>
      <c r="C24" s="69"/>
      <c r="D24" s="69"/>
      <c r="E24" s="69"/>
      <c r="F24" s="69"/>
      <c r="G24" s="69"/>
      <c r="H24" s="69"/>
      <c r="I24" s="70"/>
      <c r="J24" s="70"/>
      <c r="K24" s="166"/>
      <c r="L24" s="166"/>
      <c r="M24" s="166"/>
      <c r="N24" s="172"/>
    </row>
    <row r="25" spans="2:14" x14ac:dyDescent="0.25">
      <c r="B25" s="371"/>
      <c r="C25" s="67"/>
      <c r="D25" s="67"/>
      <c r="E25" s="67"/>
      <c r="F25" s="67"/>
      <c r="G25" s="67"/>
      <c r="H25" s="67"/>
      <c r="I25" s="68"/>
      <c r="J25" s="68"/>
      <c r="K25" s="165"/>
      <c r="L25" s="165"/>
      <c r="M25" s="165"/>
      <c r="N25" s="173"/>
    </row>
    <row r="26" spans="2:14" x14ac:dyDescent="0.25">
      <c r="B26" s="371"/>
      <c r="C26" s="69"/>
      <c r="D26" s="69"/>
      <c r="E26" s="69"/>
      <c r="F26" s="69"/>
      <c r="G26" s="69"/>
      <c r="H26" s="69"/>
      <c r="I26" s="70"/>
      <c r="J26" s="70"/>
      <c r="K26" s="166"/>
      <c r="L26" s="166"/>
      <c r="M26" s="166"/>
      <c r="N26" s="172"/>
    </row>
    <row r="27" spans="2:14" x14ac:dyDescent="0.25">
      <c r="B27" s="371"/>
      <c r="C27" s="67"/>
      <c r="D27" s="67"/>
      <c r="E27" s="67"/>
      <c r="F27" s="67"/>
      <c r="G27" s="67"/>
      <c r="H27" s="67"/>
      <c r="I27" s="68"/>
      <c r="J27" s="68"/>
      <c r="K27" s="165"/>
      <c r="L27" s="165"/>
      <c r="M27" s="165"/>
      <c r="N27" s="173"/>
    </row>
    <row r="28" spans="2:14" x14ac:dyDescent="0.25">
      <c r="B28" s="371"/>
      <c r="C28" s="69"/>
      <c r="D28" s="69"/>
      <c r="E28" s="69"/>
      <c r="F28" s="69"/>
      <c r="G28" s="69"/>
      <c r="H28" s="69"/>
      <c r="I28" s="70"/>
      <c r="J28" s="70"/>
      <c r="K28" s="166"/>
      <c r="L28" s="166"/>
      <c r="M28" s="166"/>
      <c r="N28" s="172"/>
    </row>
    <row r="29" spans="2:14" x14ac:dyDescent="0.25">
      <c r="B29" s="371"/>
      <c r="C29" s="67"/>
      <c r="D29" s="67"/>
      <c r="E29" s="67"/>
      <c r="F29" s="67"/>
      <c r="G29" s="67"/>
      <c r="H29" s="67"/>
      <c r="I29" s="68"/>
      <c r="J29" s="68"/>
      <c r="K29" s="165"/>
      <c r="L29" s="165"/>
      <c r="M29" s="165"/>
      <c r="N29" s="173"/>
    </row>
    <row r="30" spans="2:14" x14ac:dyDescent="0.25">
      <c r="B30" s="371"/>
      <c r="C30" s="71"/>
      <c r="D30" s="71"/>
      <c r="E30" s="71"/>
      <c r="F30" s="71"/>
      <c r="G30" s="71"/>
      <c r="H30" s="71"/>
      <c r="I30" s="72"/>
      <c r="J30" s="72"/>
      <c r="K30" s="167"/>
      <c r="L30" s="167"/>
      <c r="M30" s="167"/>
      <c r="N30" s="174"/>
    </row>
    <row r="31" spans="2:14" ht="15.75" thickBot="1" x14ac:dyDescent="0.3">
      <c r="B31" s="371"/>
      <c r="C31" s="40"/>
      <c r="D31" s="40"/>
      <c r="E31" s="40"/>
      <c r="F31" s="40"/>
      <c r="G31" s="40"/>
      <c r="H31" s="40"/>
      <c r="I31" s="41">
        <f>SUM(I21:I30)</f>
        <v>0</v>
      </c>
      <c r="J31" s="41">
        <f>SUM(J21:J30)</f>
        <v>0</v>
      </c>
      <c r="K31" s="168"/>
      <c r="L31" s="168"/>
      <c r="M31" s="168"/>
    </row>
    <row r="32" spans="2:14" ht="15.75" thickTop="1" x14ac:dyDescent="0.25">
      <c r="C32" s="42"/>
      <c r="D32" s="42"/>
      <c r="E32" s="42"/>
      <c r="F32" s="42" t="s">
        <v>115</v>
      </c>
      <c r="G32" s="42"/>
      <c r="H32" s="42"/>
      <c r="I32" s="43">
        <f>'1. Gruppenaufteilung'!I16</f>
        <v>0</v>
      </c>
      <c r="J32" s="44"/>
      <c r="K32" s="169"/>
      <c r="L32" s="169"/>
      <c r="M32" s="169"/>
    </row>
    <row r="33" spans="2:14" x14ac:dyDescent="0.25">
      <c r="C33" s="42"/>
      <c r="D33" s="42"/>
      <c r="E33" s="42"/>
      <c r="F33" s="42" t="s">
        <v>116</v>
      </c>
      <c r="G33" s="42"/>
      <c r="H33" s="42"/>
      <c r="I33" s="45"/>
      <c r="J33" s="46">
        <f>'1. Gruppenaufteilung'!J16</f>
        <v>0</v>
      </c>
      <c r="K33" s="169"/>
      <c r="L33" s="169"/>
      <c r="M33" s="169"/>
    </row>
    <row r="34" spans="2:14" ht="15.75" thickBot="1" x14ac:dyDescent="0.3">
      <c r="C34" s="42"/>
      <c r="D34" s="42"/>
      <c r="E34" s="42"/>
      <c r="F34" s="42" t="s">
        <v>114</v>
      </c>
      <c r="G34" s="42"/>
      <c r="H34" s="42"/>
      <c r="I34" s="47">
        <f>I31-I32</f>
        <v>0</v>
      </c>
      <c r="J34" s="48">
        <f>J31-J33</f>
        <v>0</v>
      </c>
      <c r="K34" s="169"/>
      <c r="L34" s="169"/>
      <c r="M34" s="169"/>
    </row>
    <row r="35" spans="2:14" ht="15.75" thickTop="1" x14ac:dyDescent="0.25">
      <c r="C35" s="42"/>
      <c r="D35" s="42"/>
      <c r="E35" s="42"/>
      <c r="F35" s="42"/>
      <c r="G35" s="42"/>
      <c r="H35" s="42"/>
      <c r="I35" s="49"/>
      <c r="J35" s="49"/>
      <c r="K35" s="169"/>
      <c r="L35" s="169"/>
      <c r="M35" s="169"/>
    </row>
    <row r="36" spans="2:14" x14ac:dyDescent="0.25">
      <c r="C36" s="42"/>
      <c r="D36" s="42"/>
      <c r="E36" s="42"/>
      <c r="F36" s="42"/>
      <c r="G36" s="42"/>
      <c r="H36" s="42"/>
      <c r="I36" s="49"/>
      <c r="J36" s="49"/>
      <c r="K36" s="169"/>
      <c r="L36" s="169"/>
      <c r="M36" s="169"/>
    </row>
    <row r="37" spans="2:14" x14ac:dyDescent="0.25">
      <c r="C37" s="42"/>
      <c r="D37" s="42"/>
      <c r="E37" s="42"/>
      <c r="F37" s="42"/>
      <c r="G37" s="42"/>
      <c r="H37" s="42"/>
      <c r="I37" s="49"/>
      <c r="J37" s="49"/>
      <c r="K37" s="169"/>
      <c r="L37" s="169"/>
      <c r="M37" s="169"/>
    </row>
    <row r="38" spans="2:14" x14ac:dyDescent="0.25">
      <c r="C38" s="42"/>
      <c r="D38" s="42"/>
      <c r="E38" s="42"/>
      <c r="F38" s="42"/>
      <c r="G38" s="42"/>
      <c r="H38" s="42"/>
      <c r="I38" s="49"/>
      <c r="J38" s="49"/>
      <c r="K38" s="169"/>
      <c r="L38" s="169"/>
      <c r="M38" s="169"/>
    </row>
    <row r="39" spans="2:14" x14ac:dyDescent="0.25">
      <c r="C39" s="42"/>
      <c r="D39" s="42"/>
      <c r="E39" s="42"/>
      <c r="F39" s="42"/>
      <c r="G39" s="42"/>
      <c r="H39" s="42"/>
      <c r="I39" s="49"/>
      <c r="J39" s="49"/>
      <c r="K39" s="169"/>
      <c r="L39" s="169"/>
      <c r="M39" s="169"/>
    </row>
    <row r="40" spans="2:14" s="1" customFormat="1" ht="15.75" x14ac:dyDescent="0.25">
      <c r="B40" s="370" t="s">
        <v>65</v>
      </c>
      <c r="C40" s="53" t="s">
        <v>33</v>
      </c>
      <c r="D40" s="57">
        <f>'1. Gruppenaufteilung'!C17</f>
        <v>0</v>
      </c>
      <c r="E40" s="39"/>
      <c r="F40" s="148">
        <f>'1. Gruppenaufteilung'!C8</f>
        <v>0</v>
      </c>
      <c r="G40" s="156">
        <f>'1. Gruppenaufteilung'!C9</f>
        <v>0</v>
      </c>
      <c r="H40" s="157"/>
      <c r="I40" s="375" t="s">
        <v>27</v>
      </c>
      <c r="J40" s="376"/>
      <c r="K40" s="372" t="s">
        <v>28</v>
      </c>
      <c r="L40" s="373"/>
      <c r="M40" s="374"/>
    </row>
    <row r="41" spans="2:14" ht="38.25" x14ac:dyDescent="0.25">
      <c r="B41" s="371"/>
      <c r="C41" s="246" t="s">
        <v>21</v>
      </c>
      <c r="D41" s="246" t="s">
        <v>22</v>
      </c>
      <c r="E41" s="247" t="s">
        <v>23</v>
      </c>
      <c r="F41" s="246" t="s">
        <v>24</v>
      </c>
      <c r="G41" s="246" t="s">
        <v>25</v>
      </c>
      <c r="H41" s="247" t="s">
        <v>26</v>
      </c>
      <c r="I41" s="247" t="s">
        <v>16</v>
      </c>
      <c r="J41" s="247" t="s">
        <v>17</v>
      </c>
      <c r="K41" s="247" t="s">
        <v>29</v>
      </c>
      <c r="L41" s="247" t="s">
        <v>30</v>
      </c>
      <c r="M41" s="247" t="s">
        <v>157</v>
      </c>
      <c r="N41" s="247" t="s">
        <v>31</v>
      </c>
    </row>
    <row r="42" spans="2:14" x14ac:dyDescent="0.25">
      <c r="B42" s="371"/>
      <c r="C42" s="62"/>
      <c r="D42" s="62"/>
      <c r="E42" s="63"/>
      <c r="F42" s="62"/>
      <c r="G42" s="62"/>
      <c r="H42" s="62"/>
      <c r="I42" s="64"/>
      <c r="J42" s="64"/>
      <c r="K42" s="162"/>
      <c r="L42" s="162"/>
      <c r="M42" s="162"/>
      <c r="N42" s="171"/>
    </row>
    <row r="43" spans="2:14" x14ac:dyDescent="0.25">
      <c r="B43" s="371"/>
      <c r="C43" s="65"/>
      <c r="D43" s="65"/>
      <c r="E43" s="191"/>
      <c r="F43" s="65"/>
      <c r="G43" s="65"/>
      <c r="H43" s="65"/>
      <c r="I43" s="66"/>
      <c r="J43" s="66"/>
      <c r="K43" s="163"/>
      <c r="L43" s="163"/>
      <c r="M43" s="163"/>
      <c r="N43" s="172"/>
    </row>
    <row r="44" spans="2:14" x14ac:dyDescent="0.25">
      <c r="B44" s="371"/>
      <c r="C44" s="67"/>
      <c r="D44" s="67"/>
      <c r="E44" s="67"/>
      <c r="F44" s="67"/>
      <c r="G44" s="67"/>
      <c r="H44" s="67"/>
      <c r="I44" s="68"/>
      <c r="J44" s="68"/>
      <c r="K44" s="164"/>
      <c r="L44" s="165"/>
      <c r="M44" s="165"/>
      <c r="N44" s="173"/>
    </row>
    <row r="45" spans="2:14" x14ac:dyDescent="0.25">
      <c r="B45" s="371"/>
      <c r="C45" s="69"/>
      <c r="D45" s="69"/>
      <c r="E45" s="69"/>
      <c r="F45" s="69"/>
      <c r="G45" s="69"/>
      <c r="H45" s="69"/>
      <c r="I45" s="70"/>
      <c r="J45" s="70"/>
      <c r="K45" s="166"/>
      <c r="L45" s="166"/>
      <c r="M45" s="166"/>
      <c r="N45" s="172"/>
    </row>
    <row r="46" spans="2:14" x14ac:dyDescent="0.25">
      <c r="B46" s="371"/>
      <c r="C46" s="67"/>
      <c r="D46" s="67"/>
      <c r="E46" s="67"/>
      <c r="F46" s="67"/>
      <c r="G46" s="67"/>
      <c r="H46" s="67"/>
      <c r="I46" s="68"/>
      <c r="J46" s="68"/>
      <c r="K46" s="165"/>
      <c r="L46" s="165"/>
      <c r="M46" s="165"/>
      <c r="N46" s="173"/>
    </row>
    <row r="47" spans="2:14" x14ac:dyDescent="0.25">
      <c r="B47" s="371"/>
      <c r="C47" s="69"/>
      <c r="D47" s="69"/>
      <c r="E47" s="69"/>
      <c r="F47" s="69"/>
      <c r="G47" s="69"/>
      <c r="H47" s="69"/>
      <c r="I47" s="70"/>
      <c r="J47" s="70"/>
      <c r="K47" s="166"/>
      <c r="L47" s="166"/>
      <c r="M47" s="166"/>
      <c r="N47" s="172"/>
    </row>
    <row r="48" spans="2:14" x14ac:dyDescent="0.25">
      <c r="B48" s="371"/>
      <c r="C48" s="67"/>
      <c r="D48" s="67"/>
      <c r="E48" s="67"/>
      <c r="F48" s="67"/>
      <c r="G48" s="67"/>
      <c r="H48" s="67"/>
      <c r="I48" s="68"/>
      <c r="J48" s="68"/>
      <c r="K48" s="165"/>
      <c r="L48" s="165"/>
      <c r="M48" s="165"/>
      <c r="N48" s="173"/>
    </row>
    <row r="49" spans="2:14" x14ac:dyDescent="0.25">
      <c r="B49" s="371"/>
      <c r="C49" s="69"/>
      <c r="D49" s="69"/>
      <c r="E49" s="69"/>
      <c r="F49" s="69"/>
      <c r="G49" s="69"/>
      <c r="H49" s="69"/>
      <c r="I49" s="70"/>
      <c r="J49" s="70"/>
      <c r="K49" s="166"/>
      <c r="L49" s="166"/>
      <c r="M49" s="166"/>
      <c r="N49" s="172"/>
    </row>
    <row r="50" spans="2:14" x14ac:dyDescent="0.25">
      <c r="B50" s="371"/>
      <c r="C50" s="67"/>
      <c r="D50" s="67"/>
      <c r="E50" s="67"/>
      <c r="F50" s="67"/>
      <c r="G50" s="67"/>
      <c r="H50" s="67"/>
      <c r="I50" s="68"/>
      <c r="J50" s="68"/>
      <c r="K50" s="165"/>
      <c r="L50" s="165"/>
      <c r="M50" s="165"/>
      <c r="N50" s="173"/>
    </row>
    <row r="51" spans="2:14" x14ac:dyDescent="0.25">
      <c r="B51" s="371"/>
      <c r="C51" s="71"/>
      <c r="D51" s="71"/>
      <c r="E51" s="71"/>
      <c r="F51" s="71"/>
      <c r="G51" s="71"/>
      <c r="H51" s="71"/>
      <c r="I51" s="72"/>
      <c r="J51" s="72"/>
      <c r="K51" s="167"/>
      <c r="L51" s="167"/>
      <c r="M51" s="167"/>
      <c r="N51" s="174"/>
    </row>
    <row r="52" spans="2:14" ht="15.75" thickBot="1" x14ac:dyDescent="0.3">
      <c r="B52" s="371"/>
      <c r="C52" s="40"/>
      <c r="D52" s="40"/>
      <c r="E52" s="40"/>
      <c r="F52" s="40"/>
      <c r="G52" s="40"/>
      <c r="H52" s="40"/>
      <c r="I52" s="41">
        <f>SUM(I42:I51)</f>
        <v>0</v>
      </c>
      <c r="J52" s="41">
        <f>SUM(J42:J51)</f>
        <v>0</v>
      </c>
      <c r="K52" s="168"/>
      <c r="L52" s="168"/>
      <c r="M52" s="168"/>
    </row>
    <row r="53" spans="2:14" ht="15.75" thickTop="1" x14ac:dyDescent="0.25">
      <c r="B53" s="371"/>
      <c r="C53" s="42"/>
      <c r="D53" s="42"/>
      <c r="E53" s="42"/>
      <c r="F53" s="42" t="s">
        <v>115</v>
      </c>
      <c r="G53" s="42"/>
      <c r="H53" s="42"/>
      <c r="I53" s="43">
        <f>'1. Gruppenaufteilung'!I17</f>
        <v>0</v>
      </c>
      <c r="J53" s="44"/>
      <c r="K53" s="169"/>
      <c r="L53" s="169"/>
      <c r="M53" s="169"/>
    </row>
    <row r="54" spans="2:14" x14ac:dyDescent="0.25">
      <c r="B54" s="371"/>
      <c r="C54" s="42"/>
      <c r="D54" s="42"/>
      <c r="E54" s="42"/>
      <c r="F54" s="42" t="s">
        <v>116</v>
      </c>
      <c r="G54" s="42"/>
      <c r="H54" s="42"/>
      <c r="I54" s="45"/>
      <c r="J54" s="46">
        <f>'1. Gruppenaufteilung'!J17</f>
        <v>0</v>
      </c>
      <c r="K54" s="169"/>
      <c r="L54" s="169"/>
      <c r="M54" s="169"/>
    </row>
    <row r="55" spans="2:14" ht="15.75" thickBot="1" x14ac:dyDescent="0.3">
      <c r="B55" s="371"/>
      <c r="C55" s="42"/>
      <c r="D55" s="42"/>
      <c r="E55" s="42"/>
      <c r="F55" s="42" t="s">
        <v>114</v>
      </c>
      <c r="G55" s="42"/>
      <c r="H55" s="42"/>
      <c r="I55" s="47">
        <f>I52-I53</f>
        <v>0</v>
      </c>
      <c r="J55" s="48">
        <f>J52-J54</f>
        <v>0</v>
      </c>
      <c r="K55" s="169"/>
      <c r="L55" s="169"/>
      <c r="M55" s="169"/>
    </row>
    <row r="56" spans="2:14" ht="15.75" thickTop="1" x14ac:dyDescent="0.25">
      <c r="B56" s="371"/>
      <c r="C56" s="42"/>
      <c r="D56" s="42"/>
      <c r="E56" s="42"/>
      <c r="F56" s="42"/>
      <c r="G56" s="42"/>
      <c r="H56" s="42"/>
      <c r="I56" s="49"/>
      <c r="J56" s="49"/>
      <c r="K56" s="169"/>
      <c r="L56" s="169"/>
      <c r="M56" s="169"/>
    </row>
    <row r="57" spans="2:14" s="54" customFormat="1" ht="15.75" x14ac:dyDescent="0.25">
      <c r="B57" s="371"/>
      <c r="C57" s="55" t="s">
        <v>34</v>
      </c>
      <c r="D57" s="56">
        <f>'1. Gruppenaufteilung'!C18</f>
        <v>0</v>
      </c>
      <c r="E57" s="51"/>
      <c r="F57" s="148">
        <f>'1. Gruppenaufteilung'!C8</f>
        <v>0</v>
      </c>
      <c r="G57" s="156">
        <f>'1. Gruppenaufteilung'!C9</f>
        <v>0</v>
      </c>
      <c r="H57" s="157"/>
      <c r="I57" s="375" t="s">
        <v>27</v>
      </c>
      <c r="J57" s="376"/>
      <c r="K57" s="372" t="s">
        <v>28</v>
      </c>
      <c r="L57" s="373"/>
      <c r="M57" s="374"/>
      <c r="N57" s="1"/>
    </row>
    <row r="58" spans="2:14" ht="38.25" x14ac:dyDescent="0.25">
      <c r="B58" s="371"/>
      <c r="C58" s="246" t="s">
        <v>21</v>
      </c>
      <c r="D58" s="246" t="s">
        <v>22</v>
      </c>
      <c r="E58" s="247" t="s">
        <v>23</v>
      </c>
      <c r="F58" s="246" t="s">
        <v>24</v>
      </c>
      <c r="G58" s="246" t="s">
        <v>25</v>
      </c>
      <c r="H58" s="247" t="s">
        <v>26</v>
      </c>
      <c r="I58" s="247" t="s">
        <v>16</v>
      </c>
      <c r="J58" s="247" t="s">
        <v>17</v>
      </c>
      <c r="K58" s="247" t="s">
        <v>29</v>
      </c>
      <c r="L58" s="247" t="s">
        <v>30</v>
      </c>
      <c r="M58" s="247" t="s">
        <v>157</v>
      </c>
      <c r="N58" s="247" t="s">
        <v>31</v>
      </c>
    </row>
    <row r="59" spans="2:14" x14ac:dyDescent="0.25">
      <c r="B59" s="371"/>
      <c r="C59" s="62"/>
      <c r="D59" s="62"/>
      <c r="E59" s="63"/>
      <c r="F59" s="62"/>
      <c r="G59" s="62"/>
      <c r="H59" s="62"/>
      <c r="I59" s="64"/>
      <c r="J59" s="64"/>
      <c r="K59" s="162"/>
      <c r="L59" s="162"/>
      <c r="M59" s="162"/>
      <c r="N59" s="171"/>
    </row>
    <row r="60" spans="2:14" x14ac:dyDescent="0.25">
      <c r="B60" s="371"/>
      <c r="C60" s="65"/>
      <c r="D60" s="65"/>
      <c r="E60" s="65"/>
      <c r="F60" s="65"/>
      <c r="G60" s="65"/>
      <c r="H60" s="65"/>
      <c r="I60" s="66"/>
      <c r="J60" s="66"/>
      <c r="K60" s="163"/>
      <c r="L60" s="163"/>
      <c r="M60" s="163"/>
      <c r="N60" s="172"/>
    </row>
    <row r="61" spans="2:14" x14ac:dyDescent="0.25">
      <c r="B61" s="371"/>
      <c r="C61" s="67"/>
      <c r="D61" s="67"/>
      <c r="E61" s="67"/>
      <c r="F61" s="67"/>
      <c r="G61" s="67"/>
      <c r="H61" s="67"/>
      <c r="I61" s="68"/>
      <c r="J61" s="68"/>
      <c r="K61" s="164"/>
      <c r="L61" s="165"/>
      <c r="M61" s="165"/>
      <c r="N61" s="173"/>
    </row>
    <row r="62" spans="2:14" x14ac:dyDescent="0.25">
      <c r="B62" s="371"/>
      <c r="C62" s="69"/>
      <c r="D62" s="69"/>
      <c r="E62" s="69"/>
      <c r="F62" s="69"/>
      <c r="G62" s="69"/>
      <c r="H62" s="69"/>
      <c r="I62" s="70"/>
      <c r="J62" s="70"/>
      <c r="K62" s="166"/>
      <c r="L62" s="166"/>
      <c r="M62" s="166"/>
      <c r="N62" s="172"/>
    </row>
    <row r="63" spans="2:14" x14ac:dyDescent="0.25">
      <c r="B63" s="371"/>
      <c r="C63" s="67"/>
      <c r="D63" s="67"/>
      <c r="E63" s="67"/>
      <c r="F63" s="67"/>
      <c r="G63" s="67"/>
      <c r="H63" s="67"/>
      <c r="I63" s="68"/>
      <c r="J63" s="68"/>
      <c r="K63" s="165"/>
      <c r="L63" s="165"/>
      <c r="M63" s="165"/>
      <c r="N63" s="173"/>
    </row>
    <row r="64" spans="2:14" x14ac:dyDescent="0.25">
      <c r="B64" s="371"/>
      <c r="C64" s="69"/>
      <c r="D64" s="69"/>
      <c r="E64" s="69"/>
      <c r="F64" s="69"/>
      <c r="G64" s="69"/>
      <c r="H64" s="69"/>
      <c r="I64" s="70"/>
      <c r="J64" s="70"/>
      <c r="K64" s="166"/>
      <c r="L64" s="166"/>
      <c r="M64" s="166"/>
      <c r="N64" s="172"/>
    </row>
    <row r="65" spans="2:14" x14ac:dyDescent="0.25">
      <c r="B65" s="371"/>
      <c r="C65" s="67"/>
      <c r="D65" s="67"/>
      <c r="E65" s="67"/>
      <c r="F65" s="67"/>
      <c r="G65" s="67"/>
      <c r="H65" s="67"/>
      <c r="I65" s="68"/>
      <c r="J65" s="68"/>
      <c r="K65" s="165"/>
      <c r="L65" s="165"/>
      <c r="M65" s="165"/>
      <c r="N65" s="173"/>
    </row>
    <row r="66" spans="2:14" x14ac:dyDescent="0.25">
      <c r="B66" s="371"/>
      <c r="C66" s="69"/>
      <c r="D66" s="69"/>
      <c r="E66" s="69"/>
      <c r="F66" s="69"/>
      <c r="G66" s="69"/>
      <c r="H66" s="69"/>
      <c r="I66" s="70"/>
      <c r="J66" s="70"/>
      <c r="K66" s="166"/>
      <c r="L66" s="166"/>
      <c r="M66" s="166"/>
      <c r="N66" s="172"/>
    </row>
    <row r="67" spans="2:14" x14ac:dyDescent="0.25">
      <c r="B67" s="371"/>
      <c r="C67" s="67"/>
      <c r="D67" s="67"/>
      <c r="E67" s="67"/>
      <c r="F67" s="67"/>
      <c r="G67" s="67"/>
      <c r="H67" s="67"/>
      <c r="I67" s="68"/>
      <c r="J67" s="68"/>
      <c r="K67" s="165"/>
      <c r="L67" s="165"/>
      <c r="M67" s="165"/>
      <c r="N67" s="173"/>
    </row>
    <row r="68" spans="2:14" x14ac:dyDescent="0.25">
      <c r="B68" s="371"/>
      <c r="C68" s="71"/>
      <c r="D68" s="71"/>
      <c r="E68" s="71"/>
      <c r="F68" s="71"/>
      <c r="G68" s="71"/>
      <c r="H68" s="71"/>
      <c r="I68" s="72"/>
      <c r="J68" s="72"/>
      <c r="K68" s="167"/>
      <c r="L68" s="167"/>
      <c r="M68" s="167"/>
      <c r="N68" s="174"/>
    </row>
    <row r="69" spans="2:14" ht="15.75" thickBot="1" x14ac:dyDescent="0.3">
      <c r="B69" s="371"/>
      <c r="C69" s="40"/>
      <c r="D69" s="40"/>
      <c r="E69" s="40"/>
      <c r="F69" s="40"/>
      <c r="G69" s="40"/>
      <c r="H69" s="40"/>
      <c r="I69" s="41">
        <f>SUM(I59:I68)</f>
        <v>0</v>
      </c>
      <c r="J69" s="41">
        <f>SUM(J59:J68)</f>
        <v>0</v>
      </c>
      <c r="K69" s="168"/>
      <c r="L69" s="168"/>
      <c r="M69" s="168"/>
    </row>
    <row r="70" spans="2:14" ht="15.75" thickTop="1" x14ac:dyDescent="0.25">
      <c r="C70" s="42"/>
      <c r="D70" s="42"/>
      <c r="E70" s="42"/>
      <c r="F70" s="42" t="s">
        <v>115</v>
      </c>
      <c r="G70" s="42"/>
      <c r="H70" s="42"/>
      <c r="I70" s="43">
        <f>'1. Gruppenaufteilung'!I18</f>
        <v>0</v>
      </c>
      <c r="J70" s="44"/>
      <c r="K70" s="169"/>
      <c r="L70" s="169"/>
      <c r="M70" s="169"/>
    </row>
    <row r="71" spans="2:14" x14ac:dyDescent="0.25">
      <c r="C71" s="42"/>
      <c r="D71" s="42"/>
      <c r="E71" s="42"/>
      <c r="F71" s="42" t="s">
        <v>116</v>
      </c>
      <c r="G71" s="42"/>
      <c r="H71" s="42"/>
      <c r="I71" s="45"/>
      <c r="J71" s="46">
        <f>'1. Gruppenaufteilung'!J18</f>
        <v>0</v>
      </c>
      <c r="K71" s="169"/>
      <c r="L71" s="169"/>
      <c r="M71" s="169"/>
    </row>
    <row r="72" spans="2:14" ht="15.75" thickBot="1" x14ac:dyDescent="0.3">
      <c r="C72" s="42"/>
      <c r="D72" s="42"/>
      <c r="E72" s="42"/>
      <c r="F72" s="42" t="s">
        <v>114</v>
      </c>
      <c r="G72" s="42"/>
      <c r="H72" s="42"/>
      <c r="I72" s="47">
        <f>I69-I70</f>
        <v>0</v>
      </c>
      <c r="J72" s="48">
        <f>J69-J71</f>
        <v>0</v>
      </c>
      <c r="K72" s="169"/>
      <c r="L72" s="169"/>
      <c r="M72" s="169"/>
    </row>
    <row r="73" spans="2:14" ht="15.75" thickTop="1" x14ac:dyDescent="0.25"/>
    <row r="74" spans="2:14" x14ac:dyDescent="0.25"/>
  </sheetData>
  <sheetProtection password="CDD2" sheet="1" objects="1" scenarios="1"/>
  <mergeCells count="11">
    <mergeCell ref="I1:K1"/>
    <mergeCell ref="B2:B31"/>
    <mergeCell ref="B40:B69"/>
    <mergeCell ref="K2:M2"/>
    <mergeCell ref="I2:J2"/>
    <mergeCell ref="I19:J19"/>
    <mergeCell ref="K19:M19"/>
    <mergeCell ref="I40:J40"/>
    <mergeCell ref="K40:M40"/>
    <mergeCell ref="I57:J57"/>
    <mergeCell ref="K57:M57"/>
  </mergeCells>
  <conditionalFormatting sqref="I17:J18 I34:J39">
    <cfRule type="cellIs" dxfId="64" priority="23" operator="lessThan">
      <formula>0</formula>
    </cfRule>
    <cfRule type="cellIs" dxfId="63" priority="24" operator="greaterThan">
      <formula>0</formula>
    </cfRule>
  </conditionalFormatting>
  <conditionalFormatting sqref="K4:M13">
    <cfRule type="expression" dxfId="62" priority="16">
      <formula>TODAY()&gt;=DATE(YEAR(K4)+5,MONTH(K4),DAY(K4))</formula>
    </cfRule>
  </conditionalFormatting>
  <conditionalFormatting sqref="I55:J56">
    <cfRule type="cellIs" dxfId="61" priority="8" operator="lessThan">
      <formula>0</formula>
    </cfRule>
    <cfRule type="cellIs" dxfId="60" priority="9" operator="greaterThan">
      <formula>0</formula>
    </cfRule>
  </conditionalFormatting>
  <conditionalFormatting sqref="I72:J72">
    <cfRule type="cellIs" dxfId="59" priority="5" operator="lessThan">
      <formula>0</formula>
    </cfRule>
    <cfRule type="cellIs" dxfId="58" priority="6" operator="greaterThan">
      <formula>0</formula>
    </cfRule>
  </conditionalFormatting>
  <conditionalFormatting sqref="K21:M30">
    <cfRule type="expression" dxfId="57" priority="3">
      <formula>TODAY()&gt;=DATE(YEAR(K21)+5,MONTH(K21),DAY(K21))</formula>
    </cfRule>
  </conditionalFormatting>
  <conditionalFormatting sqref="K42:M51">
    <cfRule type="expression" dxfId="56" priority="2">
      <formula>TODAY()&gt;=DATE(YEAR(K42)+5,MONTH(K42),DAY(K42))</formula>
    </cfRule>
  </conditionalFormatting>
  <conditionalFormatting sqref="K59:M68">
    <cfRule type="expression" dxfId="55" priority="1">
      <formula>TODAY()&gt;=DATE(YEAR(K59)+5,MONTH(K59),DAY(K59))</formula>
    </cfRule>
  </conditionalFormatting>
  <dataValidations count="2">
    <dataValidation type="list" allowBlank="1" showInputMessage="1" showErrorMessage="1" sqref="G4:G13 G21:G30 G42:G51 G59:G68">
      <formula1>Personnel_éducatif</formula1>
    </dataValidation>
    <dataValidation allowBlank="1" showInputMessage="1" showErrorMessage="1" promptTitle="Validité" prompt="Les dates antérieures à 5 ans à compter de la date du jour s'affichent en rouge. Les documents sont périmés et doivent être renouvellés. " sqref="K3:M3 K20:M20 K41:M41 K58:M58"/>
  </dataValidations>
  <pageMargins left="0.70866141732283472" right="0.70866141732283472" top="0.35433070866141736" bottom="0.74803149606299213" header="0.31496062992125984" footer="0.31496062992125984"/>
  <pageSetup paperSize="9" scale="77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  <pageSetUpPr fitToPage="1"/>
  </sheetPr>
  <dimension ref="A1:O73"/>
  <sheetViews>
    <sheetView zoomScale="120" zoomScaleNormal="120" workbookViewId="0">
      <selection activeCell="C4" sqref="C4"/>
    </sheetView>
  </sheetViews>
  <sheetFormatPr baseColWidth="10" defaultColWidth="0" defaultRowHeight="15" zeroHeight="1" x14ac:dyDescent="0.25"/>
  <cols>
    <col min="1" max="1" width="1.5703125" style="22" customWidth="1"/>
    <col min="2" max="2" width="4.7109375" style="22" customWidth="1"/>
    <col min="3" max="3" width="17.42578125" style="22" customWidth="1"/>
    <col min="4" max="4" width="13.42578125" style="22" customWidth="1"/>
    <col min="5" max="5" width="10.140625" style="22" customWidth="1"/>
    <col min="6" max="6" width="14.7109375" style="22" customWidth="1"/>
    <col min="7" max="7" width="15.28515625" style="22" customWidth="1"/>
    <col min="8" max="8" width="12" style="22" customWidth="1"/>
    <col min="9" max="10" width="11.42578125" style="22" customWidth="1"/>
    <col min="11" max="13" width="10.140625" style="22" customWidth="1"/>
    <col min="14" max="14" width="26" style="22" customWidth="1"/>
    <col min="15" max="15" width="1.7109375" style="22" customWidth="1"/>
    <col min="16" max="16384" width="11.42578125" style="22" hidden="1"/>
  </cols>
  <sheetData>
    <row r="1" spans="2:14" ht="81.75" customHeight="1" x14ac:dyDescent="0.25">
      <c r="I1" s="368" t="s">
        <v>163</v>
      </c>
      <c r="J1" s="369"/>
      <c r="K1" s="369"/>
    </row>
    <row r="2" spans="2:14" s="33" customFormat="1" ht="15.75" x14ac:dyDescent="0.25">
      <c r="B2" s="377" t="s">
        <v>66</v>
      </c>
      <c r="C2" s="73" t="s">
        <v>35</v>
      </c>
      <c r="D2" s="74">
        <f>'1. Gruppenaufteilung'!C19</f>
        <v>0</v>
      </c>
      <c r="E2" s="75"/>
      <c r="F2" s="148">
        <f>'1. Gruppenaufteilung'!C8</f>
        <v>0</v>
      </c>
      <c r="G2" s="156">
        <f>'1. Gruppenaufteilung'!C9</f>
        <v>0</v>
      </c>
      <c r="H2" s="157"/>
      <c r="I2" s="375" t="s">
        <v>27</v>
      </c>
      <c r="J2" s="376"/>
      <c r="K2" s="372" t="s">
        <v>28</v>
      </c>
      <c r="L2" s="373"/>
      <c r="M2" s="374"/>
      <c r="N2" s="1"/>
    </row>
    <row r="3" spans="2:14" s="33" customFormat="1" ht="38.25" x14ac:dyDescent="0.25">
      <c r="B3" s="378"/>
      <c r="C3" s="248" t="s">
        <v>21</v>
      </c>
      <c r="D3" s="248" t="s">
        <v>22</v>
      </c>
      <c r="E3" s="249" t="s">
        <v>23</v>
      </c>
      <c r="F3" s="248" t="s">
        <v>24</v>
      </c>
      <c r="G3" s="248" t="s">
        <v>25</v>
      </c>
      <c r="H3" s="249" t="s">
        <v>26</v>
      </c>
      <c r="I3" s="247" t="s">
        <v>16</v>
      </c>
      <c r="J3" s="247" t="s">
        <v>17</v>
      </c>
      <c r="K3" s="247" t="s">
        <v>29</v>
      </c>
      <c r="L3" s="247" t="s">
        <v>30</v>
      </c>
      <c r="M3" s="247" t="s">
        <v>157</v>
      </c>
      <c r="N3" s="247" t="s">
        <v>31</v>
      </c>
    </row>
    <row r="4" spans="2:14" s="33" customFormat="1" x14ac:dyDescent="0.25">
      <c r="B4" s="378"/>
      <c r="C4" s="62"/>
      <c r="D4" s="62"/>
      <c r="E4" s="63"/>
      <c r="F4" s="62"/>
      <c r="G4" s="62"/>
      <c r="H4" s="62"/>
      <c r="I4" s="64"/>
      <c r="J4" s="64"/>
      <c r="K4" s="162"/>
      <c r="L4" s="162"/>
      <c r="M4" s="162"/>
      <c r="N4" s="171"/>
    </row>
    <row r="5" spans="2:14" s="33" customFormat="1" x14ac:dyDescent="0.25">
      <c r="B5" s="378"/>
      <c r="C5" s="65"/>
      <c r="D5" s="65"/>
      <c r="E5" s="65"/>
      <c r="F5" s="65"/>
      <c r="G5" s="65"/>
      <c r="H5" s="65"/>
      <c r="I5" s="66"/>
      <c r="J5" s="66"/>
      <c r="K5" s="163"/>
      <c r="L5" s="163"/>
      <c r="M5" s="163"/>
      <c r="N5" s="172"/>
    </row>
    <row r="6" spans="2:14" s="33" customFormat="1" x14ac:dyDescent="0.25">
      <c r="B6" s="378"/>
      <c r="C6" s="67"/>
      <c r="D6" s="67"/>
      <c r="E6" s="67"/>
      <c r="F6" s="67"/>
      <c r="G6" s="67"/>
      <c r="H6" s="67"/>
      <c r="I6" s="68"/>
      <c r="J6" s="68"/>
      <c r="K6" s="164"/>
      <c r="L6" s="165"/>
      <c r="M6" s="165"/>
      <c r="N6" s="173"/>
    </row>
    <row r="7" spans="2:14" s="33" customFormat="1" x14ac:dyDescent="0.25">
      <c r="B7" s="378"/>
      <c r="C7" s="69"/>
      <c r="D7" s="69"/>
      <c r="E7" s="69"/>
      <c r="F7" s="69"/>
      <c r="G7" s="69"/>
      <c r="H7" s="69"/>
      <c r="I7" s="70"/>
      <c r="J7" s="70"/>
      <c r="K7" s="166"/>
      <c r="L7" s="166"/>
      <c r="M7" s="166"/>
      <c r="N7" s="172"/>
    </row>
    <row r="8" spans="2:14" s="33" customFormat="1" x14ac:dyDescent="0.25">
      <c r="B8" s="378"/>
      <c r="C8" s="67"/>
      <c r="D8" s="67"/>
      <c r="E8" s="67"/>
      <c r="F8" s="67"/>
      <c r="G8" s="67"/>
      <c r="H8" s="67"/>
      <c r="I8" s="68"/>
      <c r="J8" s="68"/>
      <c r="K8" s="165"/>
      <c r="L8" s="165"/>
      <c r="M8" s="165"/>
      <c r="N8" s="173"/>
    </row>
    <row r="9" spans="2:14" s="33" customFormat="1" x14ac:dyDescent="0.25">
      <c r="B9" s="378"/>
      <c r="C9" s="69"/>
      <c r="D9" s="69"/>
      <c r="E9" s="69"/>
      <c r="F9" s="69"/>
      <c r="G9" s="69"/>
      <c r="H9" s="69"/>
      <c r="I9" s="70"/>
      <c r="J9" s="70"/>
      <c r="K9" s="166"/>
      <c r="L9" s="166"/>
      <c r="M9" s="166"/>
      <c r="N9" s="172"/>
    </row>
    <row r="10" spans="2:14" s="33" customFormat="1" x14ac:dyDescent="0.25">
      <c r="B10" s="378"/>
      <c r="C10" s="67"/>
      <c r="D10" s="67"/>
      <c r="E10" s="67"/>
      <c r="F10" s="67"/>
      <c r="G10" s="67"/>
      <c r="H10" s="67"/>
      <c r="I10" s="68"/>
      <c r="J10" s="68"/>
      <c r="K10" s="165"/>
      <c r="L10" s="165"/>
      <c r="M10" s="165"/>
      <c r="N10" s="173"/>
    </row>
    <row r="11" spans="2:14" s="33" customFormat="1" x14ac:dyDescent="0.25">
      <c r="B11" s="378"/>
      <c r="C11" s="69"/>
      <c r="D11" s="69"/>
      <c r="E11" s="69"/>
      <c r="F11" s="69"/>
      <c r="G11" s="69"/>
      <c r="H11" s="69"/>
      <c r="I11" s="70"/>
      <c r="J11" s="70"/>
      <c r="K11" s="166"/>
      <c r="L11" s="166"/>
      <c r="M11" s="166"/>
      <c r="N11" s="172"/>
    </row>
    <row r="12" spans="2:14" s="33" customFormat="1" x14ac:dyDescent="0.25">
      <c r="B12" s="378"/>
      <c r="C12" s="67"/>
      <c r="D12" s="67"/>
      <c r="E12" s="67"/>
      <c r="F12" s="67"/>
      <c r="G12" s="67"/>
      <c r="H12" s="67"/>
      <c r="I12" s="68"/>
      <c r="J12" s="68"/>
      <c r="K12" s="165"/>
      <c r="L12" s="165"/>
      <c r="M12" s="165"/>
      <c r="N12" s="173"/>
    </row>
    <row r="13" spans="2:14" s="33" customFormat="1" x14ac:dyDescent="0.25">
      <c r="B13" s="378"/>
      <c r="C13" s="71"/>
      <c r="D13" s="71"/>
      <c r="E13" s="71"/>
      <c r="F13" s="71"/>
      <c r="G13" s="71"/>
      <c r="H13" s="71"/>
      <c r="I13" s="72"/>
      <c r="J13" s="72"/>
      <c r="K13" s="167"/>
      <c r="L13" s="167"/>
      <c r="M13" s="167"/>
      <c r="N13" s="174"/>
    </row>
    <row r="14" spans="2:14" s="33" customFormat="1" ht="15.75" thickBot="1" x14ac:dyDescent="0.3">
      <c r="B14" s="378"/>
      <c r="C14" s="76"/>
      <c r="D14" s="76"/>
      <c r="E14" s="76"/>
      <c r="F14" s="76"/>
      <c r="G14" s="76"/>
      <c r="H14" s="76"/>
      <c r="I14" s="77">
        <f>SUM(I4:I13)</f>
        <v>0</v>
      </c>
      <c r="J14" s="77">
        <f>SUM(J4:J13)</f>
        <v>0</v>
      </c>
      <c r="K14" s="76"/>
      <c r="L14" s="76"/>
      <c r="M14" s="76"/>
    </row>
    <row r="15" spans="2:14" s="33" customFormat="1" ht="15.75" thickTop="1" x14ac:dyDescent="0.25">
      <c r="B15" s="378"/>
      <c r="C15" s="78"/>
      <c r="D15" s="78"/>
      <c r="E15" s="78"/>
      <c r="F15" s="42" t="s">
        <v>115</v>
      </c>
      <c r="G15" s="78"/>
      <c r="H15" s="78"/>
      <c r="I15" s="79">
        <f>'1. Gruppenaufteilung'!I19</f>
        <v>0</v>
      </c>
      <c r="J15" s="80"/>
      <c r="K15" s="78"/>
      <c r="L15" s="78"/>
      <c r="M15" s="78"/>
    </row>
    <row r="16" spans="2:14" s="33" customFormat="1" x14ac:dyDescent="0.25">
      <c r="B16" s="378"/>
      <c r="C16" s="78"/>
      <c r="D16" s="78"/>
      <c r="E16" s="78"/>
      <c r="F16" s="42" t="s">
        <v>116</v>
      </c>
      <c r="G16" s="78"/>
      <c r="H16" s="78"/>
      <c r="I16" s="81"/>
      <c r="J16" s="82">
        <f>'1. Gruppenaufteilung'!J19</f>
        <v>0</v>
      </c>
      <c r="K16" s="78"/>
      <c r="L16" s="78"/>
      <c r="M16" s="78"/>
    </row>
    <row r="17" spans="2:14" s="33" customFormat="1" ht="15.75" thickBot="1" x14ac:dyDescent="0.3">
      <c r="B17" s="378"/>
      <c r="C17" s="78"/>
      <c r="D17" s="78"/>
      <c r="E17" s="78"/>
      <c r="F17" s="42" t="s">
        <v>114</v>
      </c>
      <c r="G17" s="78"/>
      <c r="H17" s="78"/>
      <c r="I17" s="83">
        <f>I14-I15</f>
        <v>0</v>
      </c>
      <c r="J17" s="84">
        <f>J14-J16</f>
        <v>0</v>
      </c>
      <c r="K17" s="78"/>
      <c r="L17" s="78"/>
      <c r="M17" s="78"/>
    </row>
    <row r="18" spans="2:14" s="33" customFormat="1" ht="15.75" thickTop="1" x14ac:dyDescent="0.25">
      <c r="B18" s="378"/>
      <c r="C18" s="78"/>
      <c r="D18" s="78"/>
      <c r="E18" s="78"/>
      <c r="F18" s="78"/>
      <c r="G18" s="78"/>
      <c r="H18" s="78"/>
      <c r="I18" s="85"/>
      <c r="J18" s="85"/>
      <c r="K18" s="78"/>
      <c r="L18" s="78"/>
      <c r="M18" s="78"/>
    </row>
    <row r="19" spans="2:14" ht="15.75" x14ac:dyDescent="0.25">
      <c r="B19" s="378"/>
      <c r="C19" s="86" t="s">
        <v>36</v>
      </c>
      <c r="D19" s="74">
        <f>'1. Gruppenaufteilung'!C20</f>
        <v>0</v>
      </c>
      <c r="E19" s="75"/>
      <c r="F19" s="148">
        <f>'1. Gruppenaufteilung'!C8</f>
        <v>0</v>
      </c>
      <c r="G19" s="156">
        <f>'1. Gruppenaufteilung'!C9</f>
        <v>0</v>
      </c>
      <c r="H19" s="157"/>
      <c r="I19" s="375" t="s">
        <v>27</v>
      </c>
      <c r="J19" s="376"/>
      <c r="K19" s="372" t="s">
        <v>28</v>
      </c>
      <c r="L19" s="373"/>
      <c r="M19" s="374"/>
      <c r="N19" s="1"/>
    </row>
    <row r="20" spans="2:14" ht="38.25" x14ac:dyDescent="0.25">
      <c r="B20" s="378"/>
      <c r="C20" s="248" t="s">
        <v>21</v>
      </c>
      <c r="D20" s="248" t="s">
        <v>22</v>
      </c>
      <c r="E20" s="249" t="s">
        <v>23</v>
      </c>
      <c r="F20" s="248" t="s">
        <v>24</v>
      </c>
      <c r="G20" s="248" t="s">
        <v>25</v>
      </c>
      <c r="H20" s="249" t="s">
        <v>26</v>
      </c>
      <c r="I20" s="247" t="s">
        <v>16</v>
      </c>
      <c r="J20" s="247" t="s">
        <v>17</v>
      </c>
      <c r="K20" s="247" t="s">
        <v>29</v>
      </c>
      <c r="L20" s="247" t="s">
        <v>30</v>
      </c>
      <c r="M20" s="247" t="s">
        <v>157</v>
      </c>
      <c r="N20" s="247" t="s">
        <v>31</v>
      </c>
    </row>
    <row r="21" spans="2:14" x14ac:dyDescent="0.25">
      <c r="B21" s="378"/>
      <c r="C21" s="62"/>
      <c r="D21" s="62"/>
      <c r="E21" s="63"/>
      <c r="F21" s="62"/>
      <c r="G21" s="62"/>
      <c r="H21" s="62"/>
      <c r="I21" s="64"/>
      <c r="J21" s="64"/>
      <c r="K21" s="162"/>
      <c r="L21" s="162"/>
      <c r="M21" s="162"/>
      <c r="N21" s="171"/>
    </row>
    <row r="22" spans="2:14" x14ac:dyDescent="0.25">
      <c r="B22" s="378"/>
      <c r="C22" s="65"/>
      <c r="D22" s="65"/>
      <c r="E22" s="65"/>
      <c r="F22" s="65"/>
      <c r="G22" s="65"/>
      <c r="H22" s="65"/>
      <c r="I22" s="66"/>
      <c r="J22" s="66"/>
      <c r="K22" s="163"/>
      <c r="L22" s="163"/>
      <c r="M22" s="163"/>
      <c r="N22" s="172"/>
    </row>
    <row r="23" spans="2:14" x14ac:dyDescent="0.25">
      <c r="B23" s="378"/>
      <c r="C23" s="67"/>
      <c r="D23" s="67"/>
      <c r="E23" s="67"/>
      <c r="F23" s="67"/>
      <c r="G23" s="67"/>
      <c r="H23" s="67"/>
      <c r="I23" s="68"/>
      <c r="J23" s="68"/>
      <c r="K23" s="164"/>
      <c r="L23" s="165"/>
      <c r="M23" s="165"/>
      <c r="N23" s="173"/>
    </row>
    <row r="24" spans="2:14" x14ac:dyDescent="0.25">
      <c r="B24" s="378"/>
      <c r="C24" s="69"/>
      <c r="D24" s="69"/>
      <c r="E24" s="69"/>
      <c r="F24" s="69"/>
      <c r="G24" s="69"/>
      <c r="H24" s="69"/>
      <c r="I24" s="70"/>
      <c r="J24" s="70"/>
      <c r="K24" s="166"/>
      <c r="L24" s="166"/>
      <c r="M24" s="166"/>
      <c r="N24" s="172"/>
    </row>
    <row r="25" spans="2:14" x14ac:dyDescent="0.25">
      <c r="B25" s="378"/>
      <c r="C25" s="67"/>
      <c r="D25" s="67"/>
      <c r="E25" s="67"/>
      <c r="F25" s="67"/>
      <c r="G25" s="67"/>
      <c r="H25" s="67"/>
      <c r="I25" s="68"/>
      <c r="J25" s="68"/>
      <c r="K25" s="165"/>
      <c r="L25" s="165"/>
      <c r="M25" s="165"/>
      <c r="N25" s="173"/>
    </row>
    <row r="26" spans="2:14" x14ac:dyDescent="0.25">
      <c r="B26" s="378"/>
      <c r="C26" s="69"/>
      <c r="D26" s="69"/>
      <c r="E26" s="69"/>
      <c r="F26" s="69"/>
      <c r="G26" s="69"/>
      <c r="H26" s="69"/>
      <c r="I26" s="70"/>
      <c r="J26" s="70"/>
      <c r="K26" s="166"/>
      <c r="L26" s="166"/>
      <c r="M26" s="166"/>
      <c r="N26" s="172"/>
    </row>
    <row r="27" spans="2:14" x14ac:dyDescent="0.25">
      <c r="B27" s="378"/>
      <c r="C27" s="67"/>
      <c r="D27" s="67"/>
      <c r="E27" s="67"/>
      <c r="F27" s="67"/>
      <c r="G27" s="67"/>
      <c r="H27" s="67"/>
      <c r="I27" s="68"/>
      <c r="J27" s="68"/>
      <c r="K27" s="165"/>
      <c r="L27" s="165"/>
      <c r="M27" s="165"/>
      <c r="N27" s="173"/>
    </row>
    <row r="28" spans="2:14" x14ac:dyDescent="0.25">
      <c r="B28" s="378"/>
      <c r="C28" s="69"/>
      <c r="D28" s="69"/>
      <c r="E28" s="69"/>
      <c r="F28" s="69"/>
      <c r="G28" s="69"/>
      <c r="H28" s="69"/>
      <c r="I28" s="70"/>
      <c r="J28" s="70"/>
      <c r="K28" s="166"/>
      <c r="L28" s="166"/>
      <c r="M28" s="166"/>
      <c r="N28" s="172"/>
    </row>
    <row r="29" spans="2:14" x14ac:dyDescent="0.25">
      <c r="B29" s="378"/>
      <c r="C29" s="67"/>
      <c r="D29" s="67"/>
      <c r="E29" s="67"/>
      <c r="F29" s="67"/>
      <c r="G29" s="67"/>
      <c r="H29" s="67"/>
      <c r="I29" s="68"/>
      <c r="J29" s="68"/>
      <c r="K29" s="165"/>
      <c r="L29" s="165"/>
      <c r="M29" s="165"/>
      <c r="N29" s="173"/>
    </row>
    <row r="30" spans="2:14" x14ac:dyDescent="0.25">
      <c r="B30" s="378"/>
      <c r="C30" s="71"/>
      <c r="D30" s="71"/>
      <c r="E30" s="71"/>
      <c r="F30" s="71"/>
      <c r="G30" s="71"/>
      <c r="H30" s="71"/>
      <c r="I30" s="72"/>
      <c r="J30" s="72"/>
      <c r="K30" s="167"/>
      <c r="L30" s="167"/>
      <c r="M30" s="167"/>
      <c r="N30" s="174"/>
    </row>
    <row r="31" spans="2:14" ht="15.75" thickBot="1" x14ac:dyDescent="0.3">
      <c r="B31" s="378"/>
      <c r="C31" s="76"/>
      <c r="D31" s="76"/>
      <c r="E31" s="76"/>
      <c r="F31" s="76"/>
      <c r="G31" s="76"/>
      <c r="H31" s="76"/>
      <c r="I31" s="77">
        <f>SUM(I21:I30)</f>
        <v>0</v>
      </c>
      <c r="J31" s="77">
        <f>SUM(J21:J30)</f>
        <v>0</v>
      </c>
      <c r="K31" s="76"/>
      <c r="L31" s="76"/>
      <c r="M31" s="76"/>
    </row>
    <row r="32" spans="2:14" ht="15.75" thickTop="1" x14ac:dyDescent="0.25">
      <c r="C32" s="78"/>
      <c r="D32" s="78"/>
      <c r="E32" s="78"/>
      <c r="F32" s="42" t="s">
        <v>115</v>
      </c>
      <c r="G32" s="78"/>
      <c r="H32" s="78"/>
      <c r="I32" s="79">
        <f>'1. Gruppenaufteilung'!I20</f>
        <v>0</v>
      </c>
      <c r="J32" s="80"/>
      <c r="K32" s="78"/>
      <c r="L32" s="78"/>
      <c r="M32" s="78"/>
    </row>
    <row r="33" spans="2:14" x14ac:dyDescent="0.25">
      <c r="C33" s="78"/>
      <c r="D33" s="78"/>
      <c r="E33" s="78"/>
      <c r="F33" s="42" t="s">
        <v>116</v>
      </c>
      <c r="G33" s="78"/>
      <c r="H33" s="78"/>
      <c r="I33" s="81"/>
      <c r="J33" s="82">
        <f>'1. Gruppenaufteilung'!J20</f>
        <v>0</v>
      </c>
      <c r="K33" s="78"/>
      <c r="L33" s="78"/>
      <c r="M33" s="78"/>
    </row>
    <row r="34" spans="2:14" ht="15.75" thickBot="1" x14ac:dyDescent="0.3">
      <c r="C34" s="78"/>
      <c r="D34" s="78"/>
      <c r="E34" s="78"/>
      <c r="F34" s="42" t="s">
        <v>114</v>
      </c>
      <c r="G34" s="78"/>
      <c r="H34" s="78"/>
      <c r="I34" s="83">
        <f>I31-I32</f>
        <v>0</v>
      </c>
      <c r="J34" s="84">
        <f>J31-J33</f>
        <v>0</v>
      </c>
      <c r="K34" s="78"/>
      <c r="L34" s="78"/>
      <c r="M34" s="78"/>
    </row>
    <row r="35" spans="2:14" ht="15.75" thickTop="1" x14ac:dyDescent="0.25">
      <c r="C35" s="78"/>
      <c r="D35" s="78"/>
      <c r="E35" s="78"/>
      <c r="F35" s="78"/>
      <c r="G35" s="78"/>
      <c r="H35" s="78"/>
      <c r="I35" s="85"/>
      <c r="J35" s="85"/>
      <c r="K35" s="78"/>
      <c r="L35" s="78"/>
      <c r="M35" s="78"/>
    </row>
    <row r="36" spans="2:14" x14ac:dyDescent="0.25">
      <c r="C36" s="78"/>
      <c r="D36" s="78"/>
      <c r="E36" s="78"/>
      <c r="F36" s="78"/>
      <c r="G36" s="78"/>
      <c r="H36" s="78"/>
      <c r="I36" s="85"/>
      <c r="J36" s="85"/>
      <c r="K36" s="78"/>
      <c r="L36" s="78"/>
      <c r="M36" s="78"/>
    </row>
    <row r="37" spans="2:14" x14ac:dyDescent="0.25">
      <c r="C37" s="78"/>
      <c r="D37" s="78"/>
      <c r="E37" s="78"/>
      <c r="F37" s="78"/>
      <c r="G37" s="78"/>
      <c r="H37" s="78"/>
      <c r="I37" s="85"/>
      <c r="J37" s="85"/>
      <c r="K37" s="78"/>
      <c r="L37" s="78"/>
      <c r="M37" s="78"/>
    </row>
    <row r="38" spans="2:14" x14ac:dyDescent="0.25">
      <c r="C38" s="78"/>
      <c r="D38" s="78"/>
      <c r="E38" s="78"/>
      <c r="F38" s="78"/>
      <c r="G38" s="78"/>
      <c r="H38" s="78"/>
      <c r="I38" s="85"/>
      <c r="J38" s="85"/>
      <c r="K38" s="78"/>
      <c r="L38" s="78"/>
      <c r="M38" s="78"/>
    </row>
    <row r="39" spans="2:14" x14ac:dyDescent="0.25">
      <c r="C39" s="78"/>
      <c r="D39" s="78"/>
      <c r="E39" s="78"/>
      <c r="F39" s="78"/>
      <c r="G39" s="78"/>
      <c r="H39" s="78"/>
      <c r="I39" s="85"/>
      <c r="J39" s="85"/>
      <c r="K39" s="78"/>
      <c r="L39" s="78"/>
      <c r="M39" s="78"/>
    </row>
    <row r="40" spans="2:14" s="33" customFormat="1" ht="15.75" x14ac:dyDescent="0.25">
      <c r="B40" s="377" t="s">
        <v>66</v>
      </c>
      <c r="C40" s="87" t="s">
        <v>37</v>
      </c>
      <c r="D40" s="88">
        <f>'1. Gruppenaufteilung'!C21</f>
        <v>0</v>
      </c>
      <c r="E40" s="89"/>
      <c r="F40" s="148">
        <f>'1. Gruppenaufteilung'!C8</f>
        <v>0</v>
      </c>
      <c r="G40" s="156">
        <f>'1. Gruppenaufteilung'!C9</f>
        <v>0</v>
      </c>
      <c r="H40" s="157"/>
      <c r="I40" s="375" t="s">
        <v>27</v>
      </c>
      <c r="J40" s="376"/>
      <c r="K40" s="372" t="s">
        <v>28</v>
      </c>
      <c r="L40" s="373"/>
      <c r="M40" s="374"/>
      <c r="N40" s="1"/>
    </row>
    <row r="41" spans="2:14" ht="38.25" x14ac:dyDescent="0.25">
      <c r="B41" s="378"/>
      <c r="C41" s="248" t="s">
        <v>21</v>
      </c>
      <c r="D41" s="248" t="s">
        <v>22</v>
      </c>
      <c r="E41" s="249" t="s">
        <v>23</v>
      </c>
      <c r="F41" s="248" t="s">
        <v>24</v>
      </c>
      <c r="G41" s="248" t="s">
        <v>25</v>
      </c>
      <c r="H41" s="249" t="s">
        <v>26</v>
      </c>
      <c r="I41" s="247" t="s">
        <v>16</v>
      </c>
      <c r="J41" s="247" t="s">
        <v>17</v>
      </c>
      <c r="K41" s="247" t="s">
        <v>29</v>
      </c>
      <c r="L41" s="247" t="s">
        <v>30</v>
      </c>
      <c r="M41" s="247" t="s">
        <v>157</v>
      </c>
      <c r="N41" s="247" t="s">
        <v>31</v>
      </c>
    </row>
    <row r="42" spans="2:14" x14ac:dyDescent="0.25">
      <c r="B42" s="378"/>
      <c r="C42" s="62"/>
      <c r="D42" s="62"/>
      <c r="E42" s="63"/>
      <c r="F42" s="62"/>
      <c r="G42" s="62"/>
      <c r="H42" s="62"/>
      <c r="I42" s="64"/>
      <c r="J42" s="64"/>
      <c r="K42" s="162"/>
      <c r="L42" s="162"/>
      <c r="M42" s="162"/>
      <c r="N42" s="171"/>
    </row>
    <row r="43" spans="2:14" x14ac:dyDescent="0.25">
      <c r="B43" s="378"/>
      <c r="C43" s="65"/>
      <c r="D43" s="65"/>
      <c r="E43" s="65"/>
      <c r="F43" s="65"/>
      <c r="G43" s="65"/>
      <c r="H43" s="65"/>
      <c r="I43" s="66"/>
      <c r="J43" s="66"/>
      <c r="K43" s="163"/>
      <c r="L43" s="163"/>
      <c r="M43" s="163"/>
      <c r="N43" s="172"/>
    </row>
    <row r="44" spans="2:14" x14ac:dyDescent="0.25">
      <c r="B44" s="378"/>
      <c r="C44" s="67"/>
      <c r="D44" s="67"/>
      <c r="E44" s="67"/>
      <c r="F44" s="67"/>
      <c r="G44" s="67"/>
      <c r="H44" s="67"/>
      <c r="I44" s="68"/>
      <c r="J44" s="68"/>
      <c r="K44" s="164"/>
      <c r="L44" s="165"/>
      <c r="M44" s="165"/>
      <c r="N44" s="173"/>
    </row>
    <row r="45" spans="2:14" x14ac:dyDescent="0.25">
      <c r="B45" s="378"/>
      <c r="C45" s="69"/>
      <c r="D45" s="69"/>
      <c r="E45" s="69"/>
      <c r="F45" s="69"/>
      <c r="G45" s="69"/>
      <c r="H45" s="69"/>
      <c r="I45" s="70"/>
      <c r="J45" s="70"/>
      <c r="K45" s="166"/>
      <c r="L45" s="166"/>
      <c r="M45" s="166"/>
      <c r="N45" s="172"/>
    </row>
    <row r="46" spans="2:14" x14ac:dyDescent="0.25">
      <c r="B46" s="378"/>
      <c r="C46" s="67"/>
      <c r="D46" s="67"/>
      <c r="E46" s="67"/>
      <c r="F46" s="67"/>
      <c r="G46" s="67"/>
      <c r="H46" s="67"/>
      <c r="I46" s="68"/>
      <c r="J46" s="68"/>
      <c r="K46" s="165"/>
      <c r="L46" s="165"/>
      <c r="M46" s="165"/>
      <c r="N46" s="173"/>
    </row>
    <row r="47" spans="2:14" x14ac:dyDescent="0.25">
      <c r="B47" s="378"/>
      <c r="C47" s="69"/>
      <c r="D47" s="69"/>
      <c r="E47" s="69"/>
      <c r="F47" s="69"/>
      <c r="G47" s="69"/>
      <c r="H47" s="69"/>
      <c r="I47" s="70"/>
      <c r="J47" s="70"/>
      <c r="K47" s="166"/>
      <c r="L47" s="166"/>
      <c r="M47" s="166"/>
      <c r="N47" s="172"/>
    </row>
    <row r="48" spans="2:14" x14ac:dyDescent="0.25">
      <c r="B48" s="378"/>
      <c r="C48" s="67"/>
      <c r="D48" s="67"/>
      <c r="E48" s="67"/>
      <c r="F48" s="67"/>
      <c r="G48" s="67"/>
      <c r="H48" s="67"/>
      <c r="I48" s="68"/>
      <c r="J48" s="68"/>
      <c r="K48" s="165"/>
      <c r="L48" s="165"/>
      <c r="M48" s="165"/>
      <c r="N48" s="173"/>
    </row>
    <row r="49" spans="2:14" x14ac:dyDescent="0.25">
      <c r="B49" s="378"/>
      <c r="C49" s="69"/>
      <c r="D49" s="69"/>
      <c r="E49" s="69"/>
      <c r="F49" s="69"/>
      <c r="G49" s="69"/>
      <c r="H49" s="69"/>
      <c r="I49" s="70"/>
      <c r="J49" s="70"/>
      <c r="K49" s="166"/>
      <c r="L49" s="166"/>
      <c r="M49" s="166"/>
      <c r="N49" s="172"/>
    </row>
    <row r="50" spans="2:14" x14ac:dyDescent="0.25">
      <c r="B50" s="378"/>
      <c r="C50" s="67"/>
      <c r="D50" s="67"/>
      <c r="E50" s="67"/>
      <c r="F50" s="67"/>
      <c r="G50" s="67"/>
      <c r="H50" s="67"/>
      <c r="I50" s="68"/>
      <c r="J50" s="68"/>
      <c r="K50" s="165"/>
      <c r="L50" s="165"/>
      <c r="M50" s="165"/>
      <c r="N50" s="173"/>
    </row>
    <row r="51" spans="2:14" x14ac:dyDescent="0.25">
      <c r="B51" s="378"/>
      <c r="C51" s="71"/>
      <c r="D51" s="71"/>
      <c r="E51" s="71"/>
      <c r="F51" s="71"/>
      <c r="G51" s="71"/>
      <c r="H51" s="71"/>
      <c r="I51" s="72"/>
      <c r="J51" s="72"/>
      <c r="K51" s="167"/>
      <c r="L51" s="167"/>
      <c r="M51" s="167"/>
      <c r="N51" s="174"/>
    </row>
    <row r="52" spans="2:14" ht="15.75" thickBot="1" x14ac:dyDescent="0.3">
      <c r="B52" s="378"/>
      <c r="C52" s="76"/>
      <c r="D52" s="76"/>
      <c r="E52" s="76"/>
      <c r="F52" s="76"/>
      <c r="G52" s="76"/>
      <c r="H52" s="76"/>
      <c r="I52" s="77">
        <f>SUM(I42:I51)</f>
        <v>0</v>
      </c>
      <c r="J52" s="77">
        <f>SUM(J42:J51)</f>
        <v>0</v>
      </c>
      <c r="K52" s="76"/>
      <c r="L52" s="76"/>
      <c r="M52" s="76"/>
    </row>
    <row r="53" spans="2:14" ht="15.75" thickTop="1" x14ac:dyDescent="0.25">
      <c r="B53" s="378"/>
      <c r="C53" s="78"/>
      <c r="D53" s="78"/>
      <c r="E53" s="78"/>
      <c r="F53" s="42" t="s">
        <v>115</v>
      </c>
      <c r="G53" s="78"/>
      <c r="H53" s="78"/>
      <c r="I53" s="79">
        <f>'1. Gruppenaufteilung'!I21</f>
        <v>0</v>
      </c>
      <c r="J53" s="80"/>
      <c r="K53" s="78"/>
      <c r="L53" s="78"/>
      <c r="M53" s="78"/>
    </row>
    <row r="54" spans="2:14" x14ac:dyDescent="0.25">
      <c r="B54" s="378"/>
      <c r="C54" s="78"/>
      <c r="D54" s="78"/>
      <c r="E54" s="78"/>
      <c r="F54" s="42" t="s">
        <v>116</v>
      </c>
      <c r="G54" s="78"/>
      <c r="H54" s="78"/>
      <c r="I54" s="81"/>
      <c r="J54" s="82">
        <f>'1. Gruppenaufteilung'!J21</f>
        <v>0</v>
      </c>
      <c r="K54" s="78"/>
      <c r="L54" s="78"/>
      <c r="M54" s="78"/>
    </row>
    <row r="55" spans="2:14" ht="15.75" thickBot="1" x14ac:dyDescent="0.3">
      <c r="B55" s="378"/>
      <c r="C55" s="78"/>
      <c r="D55" s="78"/>
      <c r="E55" s="78"/>
      <c r="F55" s="42" t="s">
        <v>114</v>
      </c>
      <c r="G55" s="78"/>
      <c r="H55" s="78"/>
      <c r="I55" s="83">
        <f>I52-I53</f>
        <v>0</v>
      </c>
      <c r="J55" s="84">
        <f>J52-J54</f>
        <v>0</v>
      </c>
      <c r="K55" s="78"/>
      <c r="L55" s="78"/>
      <c r="M55" s="78"/>
    </row>
    <row r="56" spans="2:14" ht="15.75" thickTop="1" x14ac:dyDescent="0.25">
      <c r="B56" s="378"/>
      <c r="C56" s="78"/>
      <c r="D56" s="78"/>
      <c r="E56" s="78"/>
      <c r="F56" s="78"/>
      <c r="G56" s="78"/>
      <c r="H56" s="78"/>
      <c r="I56" s="85"/>
      <c r="J56" s="85"/>
      <c r="K56" s="78"/>
      <c r="L56" s="78"/>
      <c r="M56" s="78"/>
    </row>
    <row r="57" spans="2:14" s="91" customFormat="1" ht="15.75" x14ac:dyDescent="0.25">
      <c r="B57" s="378"/>
      <c r="C57" s="90" t="s">
        <v>38</v>
      </c>
      <c r="D57" s="74">
        <f>'1. Gruppenaufteilung'!C22</f>
        <v>0</v>
      </c>
      <c r="E57" s="75"/>
      <c r="F57" s="148">
        <f>'1. Gruppenaufteilung'!C8</f>
        <v>0</v>
      </c>
      <c r="G57" s="156">
        <f>'1. Gruppenaufteilung'!C9</f>
        <v>0</v>
      </c>
      <c r="H57" s="157"/>
      <c r="I57" s="375" t="s">
        <v>27</v>
      </c>
      <c r="J57" s="376"/>
      <c r="K57" s="372" t="s">
        <v>28</v>
      </c>
      <c r="L57" s="373"/>
      <c r="M57" s="374"/>
      <c r="N57" s="1"/>
    </row>
    <row r="58" spans="2:14" ht="38.25" x14ac:dyDescent="0.25">
      <c r="B58" s="378"/>
      <c r="C58" s="248" t="s">
        <v>21</v>
      </c>
      <c r="D58" s="248" t="s">
        <v>22</v>
      </c>
      <c r="E58" s="249" t="s">
        <v>23</v>
      </c>
      <c r="F58" s="248" t="s">
        <v>24</v>
      </c>
      <c r="G58" s="248" t="s">
        <v>25</v>
      </c>
      <c r="H58" s="249" t="s">
        <v>26</v>
      </c>
      <c r="I58" s="247" t="s">
        <v>16</v>
      </c>
      <c r="J58" s="247" t="s">
        <v>17</v>
      </c>
      <c r="K58" s="247" t="s">
        <v>29</v>
      </c>
      <c r="L58" s="247" t="s">
        <v>30</v>
      </c>
      <c r="M58" s="247" t="s">
        <v>157</v>
      </c>
      <c r="N58" s="247" t="s">
        <v>31</v>
      </c>
    </row>
    <row r="59" spans="2:14" x14ac:dyDescent="0.25">
      <c r="B59" s="378"/>
      <c r="C59" s="62"/>
      <c r="D59" s="62"/>
      <c r="E59" s="63"/>
      <c r="F59" s="62"/>
      <c r="G59" s="62"/>
      <c r="H59" s="62"/>
      <c r="I59" s="64"/>
      <c r="J59" s="64"/>
      <c r="K59" s="162"/>
      <c r="L59" s="162"/>
      <c r="M59" s="162"/>
      <c r="N59" s="171"/>
    </row>
    <row r="60" spans="2:14" x14ac:dyDescent="0.25">
      <c r="B60" s="378"/>
      <c r="C60" s="65"/>
      <c r="D60" s="65"/>
      <c r="E60" s="65"/>
      <c r="F60" s="65"/>
      <c r="G60" s="65"/>
      <c r="H60" s="65"/>
      <c r="I60" s="66"/>
      <c r="J60" s="66"/>
      <c r="K60" s="163"/>
      <c r="L60" s="163"/>
      <c r="M60" s="163"/>
      <c r="N60" s="172"/>
    </row>
    <row r="61" spans="2:14" x14ac:dyDescent="0.25">
      <c r="B61" s="378"/>
      <c r="C61" s="67"/>
      <c r="D61" s="67"/>
      <c r="E61" s="67"/>
      <c r="F61" s="67"/>
      <c r="G61" s="67"/>
      <c r="H61" s="67"/>
      <c r="I61" s="68"/>
      <c r="J61" s="68"/>
      <c r="K61" s="164"/>
      <c r="L61" s="165"/>
      <c r="M61" s="165"/>
      <c r="N61" s="173"/>
    </row>
    <row r="62" spans="2:14" x14ac:dyDescent="0.25">
      <c r="B62" s="378"/>
      <c r="C62" s="69"/>
      <c r="D62" s="69"/>
      <c r="E62" s="69"/>
      <c r="F62" s="69"/>
      <c r="G62" s="69"/>
      <c r="H62" s="69"/>
      <c r="I62" s="70"/>
      <c r="J62" s="70"/>
      <c r="K62" s="166"/>
      <c r="L62" s="166"/>
      <c r="M62" s="166"/>
      <c r="N62" s="172"/>
    </row>
    <row r="63" spans="2:14" x14ac:dyDescent="0.25">
      <c r="B63" s="378"/>
      <c r="C63" s="67"/>
      <c r="D63" s="67"/>
      <c r="E63" s="67"/>
      <c r="F63" s="67"/>
      <c r="G63" s="67"/>
      <c r="H63" s="67"/>
      <c r="I63" s="68"/>
      <c r="J63" s="68"/>
      <c r="K63" s="165"/>
      <c r="L63" s="165"/>
      <c r="M63" s="165"/>
      <c r="N63" s="173"/>
    </row>
    <row r="64" spans="2:14" x14ac:dyDescent="0.25">
      <c r="B64" s="378"/>
      <c r="C64" s="69"/>
      <c r="D64" s="69"/>
      <c r="E64" s="69"/>
      <c r="F64" s="69"/>
      <c r="G64" s="69"/>
      <c r="H64" s="69"/>
      <c r="I64" s="70"/>
      <c r="J64" s="70"/>
      <c r="K64" s="166"/>
      <c r="L64" s="166"/>
      <c r="M64" s="166"/>
      <c r="N64" s="172"/>
    </row>
    <row r="65" spans="2:14" x14ac:dyDescent="0.25">
      <c r="B65" s="378"/>
      <c r="C65" s="67"/>
      <c r="D65" s="67"/>
      <c r="E65" s="67"/>
      <c r="F65" s="67"/>
      <c r="G65" s="67"/>
      <c r="H65" s="67"/>
      <c r="I65" s="68"/>
      <c r="J65" s="68"/>
      <c r="K65" s="165"/>
      <c r="L65" s="165"/>
      <c r="M65" s="165"/>
      <c r="N65" s="173"/>
    </row>
    <row r="66" spans="2:14" x14ac:dyDescent="0.25">
      <c r="B66" s="378"/>
      <c r="C66" s="69"/>
      <c r="D66" s="69"/>
      <c r="E66" s="69"/>
      <c r="F66" s="69"/>
      <c r="G66" s="69"/>
      <c r="H66" s="69"/>
      <c r="I66" s="70"/>
      <c r="J66" s="70"/>
      <c r="K66" s="166"/>
      <c r="L66" s="166"/>
      <c r="M66" s="166"/>
      <c r="N66" s="172"/>
    </row>
    <row r="67" spans="2:14" x14ac:dyDescent="0.25">
      <c r="B67" s="378"/>
      <c r="C67" s="67"/>
      <c r="D67" s="67"/>
      <c r="E67" s="67"/>
      <c r="F67" s="67"/>
      <c r="G67" s="67"/>
      <c r="H67" s="67"/>
      <c r="I67" s="68"/>
      <c r="J67" s="68"/>
      <c r="K67" s="165"/>
      <c r="L67" s="165"/>
      <c r="M67" s="165"/>
      <c r="N67" s="173"/>
    </row>
    <row r="68" spans="2:14" x14ac:dyDescent="0.25">
      <c r="B68" s="378"/>
      <c r="C68" s="71"/>
      <c r="D68" s="71"/>
      <c r="E68" s="71"/>
      <c r="F68" s="71"/>
      <c r="G68" s="71"/>
      <c r="H68" s="71"/>
      <c r="I68" s="72"/>
      <c r="J68" s="72"/>
      <c r="K68" s="167"/>
      <c r="L68" s="167"/>
      <c r="M68" s="167"/>
      <c r="N68" s="174"/>
    </row>
    <row r="69" spans="2:14" ht="15.75" thickBot="1" x14ac:dyDescent="0.3">
      <c r="B69" s="378"/>
      <c r="C69" s="76"/>
      <c r="D69" s="76"/>
      <c r="E69" s="76"/>
      <c r="F69" s="76"/>
      <c r="G69" s="76"/>
      <c r="H69" s="76"/>
      <c r="I69" s="77">
        <f>SUM(I59:I68)</f>
        <v>0</v>
      </c>
      <c r="J69" s="77">
        <f>SUM(J59:J68)</f>
        <v>0</v>
      </c>
      <c r="K69" s="76"/>
      <c r="L69" s="76"/>
      <c r="M69" s="76"/>
    </row>
    <row r="70" spans="2:14" ht="15.75" thickTop="1" x14ac:dyDescent="0.25">
      <c r="C70" s="78"/>
      <c r="D70" s="78"/>
      <c r="E70" s="78"/>
      <c r="F70" s="42" t="s">
        <v>115</v>
      </c>
      <c r="G70" s="78"/>
      <c r="H70" s="78"/>
      <c r="I70" s="79">
        <f>'1. Gruppenaufteilung'!I22</f>
        <v>0</v>
      </c>
      <c r="J70" s="80"/>
      <c r="K70" s="78"/>
      <c r="L70" s="78"/>
      <c r="M70" s="78"/>
    </row>
    <row r="71" spans="2:14" x14ac:dyDescent="0.25">
      <c r="C71" s="78"/>
      <c r="D71" s="78"/>
      <c r="E71" s="78"/>
      <c r="F71" s="42" t="s">
        <v>116</v>
      </c>
      <c r="G71" s="78"/>
      <c r="H71" s="78"/>
      <c r="I71" s="81"/>
      <c r="J71" s="82">
        <f>'1. Gruppenaufteilung'!J22</f>
        <v>0</v>
      </c>
      <c r="K71" s="78"/>
      <c r="L71" s="78"/>
      <c r="M71" s="78"/>
    </row>
    <row r="72" spans="2:14" ht="15.75" thickBot="1" x14ac:dyDescent="0.3">
      <c r="C72" s="78"/>
      <c r="D72" s="78"/>
      <c r="E72" s="78"/>
      <c r="F72" s="42" t="s">
        <v>114</v>
      </c>
      <c r="G72" s="78"/>
      <c r="H72" s="78"/>
      <c r="I72" s="83">
        <f>I69-I70</f>
        <v>0</v>
      </c>
      <c r="J72" s="84">
        <f>J69-J71</f>
        <v>0</v>
      </c>
      <c r="K72" s="78"/>
      <c r="L72" s="78"/>
      <c r="M72" s="78"/>
    </row>
    <row r="73" spans="2:14" ht="15.75" thickTop="1" x14ac:dyDescent="0.25"/>
  </sheetData>
  <sheetProtection password="CDD2" sheet="1" objects="1" scenarios="1"/>
  <mergeCells count="11">
    <mergeCell ref="I1:K1"/>
    <mergeCell ref="B2:B31"/>
    <mergeCell ref="B40:B69"/>
    <mergeCell ref="I2:J2"/>
    <mergeCell ref="K2:M2"/>
    <mergeCell ref="I19:J19"/>
    <mergeCell ref="K19:M19"/>
    <mergeCell ref="I40:J40"/>
    <mergeCell ref="K40:M40"/>
    <mergeCell ref="I57:J57"/>
    <mergeCell ref="K57:M57"/>
  </mergeCells>
  <conditionalFormatting sqref="I17:J18">
    <cfRule type="cellIs" dxfId="54" priority="15" operator="lessThan">
      <formula>0</formula>
    </cfRule>
    <cfRule type="cellIs" dxfId="53" priority="16" operator="greaterThan">
      <formula>0</formula>
    </cfRule>
  </conditionalFormatting>
  <conditionalFormatting sqref="I34:J39">
    <cfRule type="cellIs" dxfId="52" priority="12" operator="lessThan">
      <formula>0</formula>
    </cfRule>
    <cfRule type="cellIs" dxfId="51" priority="13" operator="greaterThan">
      <formula>0</formula>
    </cfRule>
  </conditionalFormatting>
  <conditionalFormatting sqref="I55:J56">
    <cfRule type="cellIs" dxfId="50" priority="9" operator="lessThan">
      <formula>0</formula>
    </cfRule>
    <cfRule type="cellIs" dxfId="49" priority="10" operator="greaterThan">
      <formula>0</formula>
    </cfRule>
  </conditionalFormatting>
  <conditionalFormatting sqref="I72:J72">
    <cfRule type="cellIs" dxfId="48" priority="6" operator="lessThan">
      <formula>0</formula>
    </cfRule>
    <cfRule type="cellIs" dxfId="47" priority="7" operator="greaterThan">
      <formula>0</formula>
    </cfRule>
  </conditionalFormatting>
  <conditionalFormatting sqref="K4:M13">
    <cfRule type="expression" dxfId="46" priority="4">
      <formula>TODAY()&gt;=DATE(YEAR(K4)+5,MONTH(K4),DAY(K4))</formula>
    </cfRule>
  </conditionalFormatting>
  <conditionalFormatting sqref="K21:M30">
    <cfRule type="expression" dxfId="45" priority="3">
      <formula>TODAY()&gt;=DATE(YEAR(K21)+5,MONTH(K21),DAY(K21))</formula>
    </cfRule>
  </conditionalFormatting>
  <conditionalFormatting sqref="K42:M51">
    <cfRule type="expression" dxfId="44" priority="2">
      <formula>TODAY()&gt;=DATE(YEAR(K42)+5,MONTH(K42),DAY(K42))</formula>
    </cfRule>
  </conditionalFormatting>
  <conditionalFormatting sqref="K59:M68">
    <cfRule type="expression" dxfId="43" priority="1">
      <formula>TODAY()&gt;=DATE(YEAR(K59)+5,MONTH(K59),DAY(K59))</formula>
    </cfRule>
  </conditionalFormatting>
  <dataValidations count="2">
    <dataValidation allowBlank="1" showInputMessage="1" showErrorMessage="1" promptTitle="Validité" prompt="Les dates antérieures à 5 ans à compter de la date du jour s'affichent en rouge. Les documents sont périmés et doivent être renouvellés. " sqref="K20:M20 K41:M41 K3:M3 K58:M58"/>
    <dataValidation type="list" allowBlank="1" showInputMessage="1" showErrorMessage="1" sqref="G4:G13 G21:G30 G42:G51 G59:G68">
      <formula1>Personnel_éducatif</formula1>
    </dataValidation>
  </dataValidations>
  <pageMargins left="0.70866141732283472" right="0.70866141732283472" top="0.35433070866141736" bottom="0.74803149606299213" header="0.31496062992125984" footer="0.31496062992125984"/>
  <pageSetup paperSize="9" scale="77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  <pageSetUpPr fitToPage="1"/>
  </sheetPr>
  <dimension ref="A1:L33"/>
  <sheetViews>
    <sheetView zoomScale="110" zoomScaleNormal="110" workbookViewId="0">
      <selection activeCell="G1" sqref="G1:H1"/>
    </sheetView>
  </sheetViews>
  <sheetFormatPr baseColWidth="10" defaultColWidth="0" defaultRowHeight="15" zeroHeight="1" x14ac:dyDescent="0.25"/>
  <cols>
    <col min="1" max="1" width="22.28515625" style="33" customWidth="1"/>
    <col min="2" max="3" width="20.7109375" style="33" customWidth="1"/>
    <col min="4" max="4" width="16.7109375" style="33" customWidth="1"/>
    <col min="5" max="5" width="15.7109375" style="32" customWidth="1"/>
    <col min="6" max="6" width="12.7109375" style="33" customWidth="1"/>
    <col min="7" max="7" width="18.42578125" style="33" customWidth="1"/>
    <col min="8" max="10" width="15.7109375" style="33" customWidth="1"/>
    <col min="11" max="11" width="25.85546875" style="33" customWidth="1"/>
    <col min="12" max="12" width="1.28515625" style="33" customWidth="1"/>
    <col min="13" max="16384" width="11.42578125" style="33" hidden="1"/>
  </cols>
  <sheetData>
    <row r="1" spans="1:11" ht="103.5" customHeight="1" x14ac:dyDescent="0.25">
      <c r="E1" s="33"/>
      <c r="G1" s="379" t="s">
        <v>164</v>
      </c>
      <c r="H1" s="380"/>
    </row>
    <row r="2" spans="1:11" ht="11.25" customHeight="1" x14ac:dyDescent="0.25">
      <c r="E2" s="33"/>
      <c r="G2" s="58"/>
      <c r="H2" s="59"/>
    </row>
    <row r="3" spans="1:11" ht="20.25" x14ac:dyDescent="0.3">
      <c r="A3" s="235" t="s">
        <v>63</v>
      </c>
      <c r="B3" s="34"/>
      <c r="C3" s="34"/>
      <c r="D3" s="34"/>
      <c r="E3" s="36">
        <f>'1. Gruppenaufteilung'!C9</f>
        <v>0</v>
      </c>
      <c r="F3" s="35"/>
      <c r="G3" s="37">
        <f>'1. Gruppenaufteilung'!C8</f>
        <v>0</v>
      </c>
    </row>
    <row r="4" spans="1:11" x14ac:dyDescent="0.25">
      <c r="E4" s="33"/>
    </row>
    <row r="5" spans="1:11" ht="51" customHeight="1" x14ac:dyDescent="0.25">
      <c r="A5" s="250" t="s">
        <v>21</v>
      </c>
      <c r="B5" s="250" t="s">
        <v>22</v>
      </c>
      <c r="C5" s="250" t="s">
        <v>24</v>
      </c>
      <c r="D5" s="250" t="s">
        <v>25</v>
      </c>
      <c r="E5" s="251" t="s">
        <v>39</v>
      </c>
      <c r="F5" s="251" t="s">
        <v>23</v>
      </c>
      <c r="G5" s="251" t="s">
        <v>40</v>
      </c>
      <c r="H5" s="251" t="s">
        <v>29</v>
      </c>
      <c r="I5" s="251" t="s">
        <v>30</v>
      </c>
      <c r="J5" s="251" t="s">
        <v>41</v>
      </c>
      <c r="K5" s="251" t="s">
        <v>31</v>
      </c>
    </row>
    <row r="6" spans="1:11" ht="20.100000000000001" customHeight="1" x14ac:dyDescent="0.25">
      <c r="A6" s="27"/>
      <c r="B6" s="27"/>
      <c r="C6" s="27"/>
      <c r="D6" s="172"/>
      <c r="E6" s="26"/>
      <c r="F6" s="26"/>
      <c r="G6" s="23"/>
      <c r="H6" s="26"/>
      <c r="I6" s="26"/>
      <c r="J6" s="26"/>
      <c r="K6" s="185"/>
    </row>
    <row r="7" spans="1:11" ht="20.100000000000001" customHeight="1" x14ac:dyDescent="0.25">
      <c r="A7" s="27"/>
      <c r="B7" s="27"/>
      <c r="C7" s="23"/>
      <c r="D7" s="172"/>
      <c r="E7" s="26"/>
      <c r="F7" s="26"/>
      <c r="G7" s="23"/>
      <c r="H7" s="26"/>
      <c r="I7" s="26"/>
      <c r="J7" s="26"/>
      <c r="K7" s="185"/>
    </row>
    <row r="8" spans="1:11" ht="20.100000000000001" customHeight="1" x14ac:dyDescent="0.25">
      <c r="A8" s="27"/>
      <c r="B8" s="186"/>
      <c r="C8" s="187"/>
      <c r="D8" s="172"/>
      <c r="E8" s="188"/>
      <c r="F8" s="188"/>
      <c r="G8" s="187"/>
      <c r="H8" s="189"/>
      <c r="I8" s="188"/>
      <c r="J8" s="188"/>
      <c r="K8" s="185"/>
    </row>
    <row r="9" spans="1:11" ht="20.100000000000001" customHeight="1" x14ac:dyDescent="0.25">
      <c r="A9" s="27"/>
      <c r="B9" s="186"/>
      <c r="C9" s="187"/>
      <c r="D9" s="172"/>
      <c r="E9" s="188"/>
      <c r="F9" s="188"/>
      <c r="G9" s="187"/>
      <c r="H9" s="189"/>
      <c r="I9" s="188"/>
      <c r="J9" s="188"/>
      <c r="K9" s="185"/>
    </row>
    <row r="10" spans="1:11" ht="20.100000000000001" customHeight="1" x14ac:dyDescent="0.25">
      <c r="A10" s="27"/>
      <c r="B10" s="27"/>
      <c r="C10" s="27"/>
      <c r="D10" s="172"/>
      <c r="E10" s="26"/>
      <c r="F10" s="26"/>
      <c r="G10" s="23"/>
      <c r="H10" s="26"/>
      <c r="I10" s="26"/>
      <c r="J10" s="26"/>
      <c r="K10" s="185"/>
    </row>
    <row r="11" spans="1:11" ht="20.100000000000001" customHeight="1" x14ac:dyDescent="0.25">
      <c r="A11" s="29"/>
      <c r="B11" s="29"/>
      <c r="C11" s="29"/>
      <c r="D11" s="172"/>
      <c r="E11" s="28"/>
      <c r="F11" s="28"/>
      <c r="G11" s="30"/>
      <c r="H11" s="28"/>
      <c r="I11" s="28"/>
      <c r="J11" s="28"/>
      <c r="K11" s="190"/>
    </row>
    <row r="12" spans="1:11" ht="20.100000000000001" customHeight="1" thickBot="1" x14ac:dyDescent="0.3">
      <c r="A12" s="101"/>
      <c r="B12" s="101"/>
      <c r="C12" s="101"/>
      <c r="D12" s="101"/>
      <c r="E12" s="99"/>
      <c r="F12" s="98"/>
      <c r="G12" s="31">
        <f>SUM(G6:G11)</f>
        <v>0</v>
      </c>
      <c r="H12" s="102"/>
      <c r="I12" s="103"/>
      <c r="J12" s="103"/>
      <c r="K12" s="175"/>
    </row>
    <row r="13" spans="1:11" ht="20.100000000000001" customHeight="1" thickTop="1" x14ac:dyDescent="0.25">
      <c r="A13" s="32"/>
      <c r="B13" s="32"/>
      <c r="C13" s="32"/>
      <c r="D13" s="100" t="s">
        <v>118</v>
      </c>
      <c r="F13" s="100"/>
      <c r="G13" s="105">
        <f>('3.a Berechnungstabelle'!J21)*100</f>
        <v>0</v>
      </c>
      <c r="H13" s="32"/>
      <c r="I13" s="32"/>
      <c r="J13" s="32"/>
    </row>
    <row r="14" spans="1:11" ht="20.100000000000001" customHeight="1" thickBot="1" x14ac:dyDescent="0.3">
      <c r="D14" s="104" t="s">
        <v>114</v>
      </c>
      <c r="F14" s="104"/>
      <c r="G14" s="106">
        <f>G12-G13</f>
        <v>0</v>
      </c>
    </row>
    <row r="15" spans="1:11" ht="20.100000000000001" customHeight="1" thickTop="1" x14ac:dyDescent="0.25"/>
    <row r="16" spans="1:11" ht="10.5" customHeight="1" x14ac:dyDescent="0.25"/>
    <row r="17" ht="20.100000000000001" customHeight="1" x14ac:dyDescent="0.25"/>
    <row r="18" ht="20.100000000000001" hidden="1" customHeight="1" x14ac:dyDescent="0.25"/>
    <row r="19" ht="20.100000000000001" hidden="1" customHeight="1" x14ac:dyDescent="0.25"/>
    <row r="20" ht="20.100000000000001" hidden="1" customHeight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</sheetData>
  <sheetProtection password="CDD2" sheet="1" objects="1" scenarios="1" sort="0"/>
  <mergeCells count="1">
    <mergeCell ref="G1:H1"/>
  </mergeCells>
  <conditionalFormatting sqref="G14">
    <cfRule type="cellIs" dxfId="42" priority="6" operator="lessThan">
      <formula>0</formula>
    </cfRule>
    <cfRule type="cellIs" dxfId="41" priority="7" operator="greaterThan">
      <formula>40.5</formula>
    </cfRule>
    <cfRule type="cellIs" dxfId="40" priority="8" operator="greaterThan">
      <formula>40.5</formula>
    </cfRule>
  </conditionalFormatting>
  <conditionalFormatting sqref="G14">
    <cfRule type="cellIs" dxfId="39" priority="2" operator="greaterThan">
      <formula>0</formula>
    </cfRule>
  </conditionalFormatting>
  <conditionalFormatting sqref="H6:J11">
    <cfRule type="expression" dxfId="38" priority="1">
      <formula>TODAY()&gt;=DATE(YEAR(H6:J11)+5,MONTH(H6:J11),DAY(H6:J11))</formula>
    </cfRule>
  </conditionalFormatting>
  <dataValidations count="2">
    <dataValidation type="list" allowBlank="1" showInputMessage="1" showErrorMessage="1" sqref="D12">
      <formula1>Direction</formula1>
    </dataValidation>
    <dataValidation type="list" allowBlank="1" showInputMessage="1" showErrorMessage="1" sqref="D6:D11">
      <formula1>Directrice_générale</formula1>
    </dataValidation>
  </dataValidations>
  <pageMargins left="0.70866141732283472" right="0.70866141732283472" top="0.35433070866141736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3" tint="0.39997558519241921"/>
    <pageSetUpPr fitToPage="1"/>
  </sheetPr>
  <dimension ref="A1:M36"/>
  <sheetViews>
    <sheetView zoomScale="110" zoomScaleNormal="110" workbookViewId="0">
      <selection activeCell="K6" sqref="K6"/>
    </sheetView>
  </sheetViews>
  <sheetFormatPr baseColWidth="10" defaultColWidth="0" defaultRowHeight="15" zeroHeight="1" x14ac:dyDescent="0.25"/>
  <cols>
    <col min="1" max="1" width="11.42578125" style="22" customWidth="1"/>
    <col min="2" max="2" width="15.140625" style="194" customWidth="1"/>
    <col min="3" max="12" width="10.7109375" style="22" customWidth="1"/>
    <col min="13" max="13" width="1.28515625" style="22" customWidth="1"/>
    <col min="14" max="16384" width="11.42578125" style="22" hidden="1"/>
  </cols>
  <sheetData>
    <row r="1" spans="1:12" ht="84" customHeight="1" x14ac:dyDescent="0.25">
      <c r="H1" s="391" t="s">
        <v>165</v>
      </c>
      <c r="I1" s="392"/>
      <c r="J1" s="393"/>
      <c r="K1" s="318"/>
    </row>
    <row r="2" spans="1:12" ht="8.25" customHeight="1" x14ac:dyDescent="0.25">
      <c r="H2" s="192"/>
      <c r="I2" s="193"/>
      <c r="J2" s="195"/>
      <c r="K2" s="195"/>
    </row>
    <row r="3" spans="1:12" s="196" customFormat="1" ht="18.75" customHeight="1" x14ac:dyDescent="0.3">
      <c r="A3" s="196" t="s">
        <v>42</v>
      </c>
      <c r="B3" s="197">
        <f>'1. Gruppenaufteilung'!C8</f>
        <v>0</v>
      </c>
      <c r="C3" s="198"/>
      <c r="D3" s="196" t="s">
        <v>43</v>
      </c>
      <c r="E3" s="199">
        <f>'1. Gruppenaufteilung'!C9</f>
        <v>0</v>
      </c>
      <c r="F3" s="199"/>
      <c r="H3" s="158"/>
      <c r="I3" s="159"/>
      <c r="J3" s="200"/>
      <c r="K3" s="200"/>
    </row>
    <row r="4" spans="1:12" s="33" customFormat="1" ht="15.75" thickBot="1" x14ac:dyDescent="0.3">
      <c r="B4" s="109"/>
    </row>
    <row r="5" spans="1:12" s="33" customFormat="1" ht="59.25" customHeight="1" x14ac:dyDescent="0.25">
      <c r="A5" s="236" t="s">
        <v>149</v>
      </c>
      <c r="B5" s="201"/>
      <c r="C5" s="394" t="s">
        <v>142</v>
      </c>
      <c r="D5" s="395"/>
      <c r="E5" s="396"/>
      <c r="F5" s="397" t="s">
        <v>143</v>
      </c>
      <c r="G5" s="398"/>
      <c r="H5" s="399"/>
      <c r="I5" s="400" t="s">
        <v>144</v>
      </c>
      <c r="J5" s="401"/>
      <c r="K5" s="401"/>
      <c r="L5" s="402"/>
    </row>
    <row r="6" spans="1:12" s="33" customFormat="1" ht="51.75" customHeight="1" thickBot="1" x14ac:dyDescent="0.3">
      <c r="B6" s="109"/>
      <c r="C6" s="244" t="s">
        <v>44</v>
      </c>
      <c r="D6" s="243" t="s">
        <v>155</v>
      </c>
      <c r="E6" s="245" t="s">
        <v>45</v>
      </c>
      <c r="F6" s="244" t="s">
        <v>46</v>
      </c>
      <c r="G6" s="243" t="s">
        <v>155</v>
      </c>
      <c r="H6" s="245" t="s">
        <v>45</v>
      </c>
      <c r="I6" s="244" t="s">
        <v>46</v>
      </c>
      <c r="J6" s="243" t="s">
        <v>155</v>
      </c>
      <c r="K6" s="328" t="s">
        <v>167</v>
      </c>
      <c r="L6" s="245" t="s">
        <v>45</v>
      </c>
    </row>
    <row r="7" spans="1:12" s="33" customFormat="1" ht="24.95" customHeight="1" x14ac:dyDescent="0.25">
      <c r="A7" s="202" t="s">
        <v>20</v>
      </c>
      <c r="B7" s="203">
        <f>'1. Gruppenaufteilung'!C15</f>
        <v>0</v>
      </c>
      <c r="C7" s="204">
        <f>'1. Gruppenaufteilung'!I15</f>
        <v>0</v>
      </c>
      <c r="D7" s="205">
        <f>'1. Gruppenaufteilung'!J15</f>
        <v>0</v>
      </c>
      <c r="E7" s="206"/>
      <c r="F7" s="204">
        <f>'1.a Bestand pro Gruppe (1-4)'!I14</f>
        <v>0</v>
      </c>
      <c r="G7" s="205">
        <f>'1.a Bestand pro Gruppe (1-4)'!J14</f>
        <v>0</v>
      </c>
      <c r="H7" s="206"/>
      <c r="I7" s="204">
        <f t="shared" ref="I7:J14" si="0">F7-C7</f>
        <v>0</v>
      </c>
      <c r="J7" s="205">
        <f t="shared" si="0"/>
        <v>0</v>
      </c>
      <c r="K7" s="320" t="str">
        <f>IF((I7&lt;0),"nicht gültig",IF((J7+I7)&lt;0,"nicht gültig",IF((J7-I8)&gt;=0,"konform",IF(I8-J7&gt;=0,"konform"))))</f>
        <v>konform</v>
      </c>
      <c r="L7" s="206"/>
    </row>
    <row r="8" spans="1:12" s="33" customFormat="1" ht="24.95" customHeight="1" x14ac:dyDescent="0.25">
      <c r="A8" s="207" t="s">
        <v>32</v>
      </c>
      <c r="B8" s="208">
        <f>'1. Gruppenaufteilung'!C16</f>
        <v>0</v>
      </c>
      <c r="C8" s="209">
        <f>'1. Gruppenaufteilung'!I16</f>
        <v>0</v>
      </c>
      <c r="D8" s="210">
        <f>'1. Gruppenaufteilung'!J16</f>
        <v>0</v>
      </c>
      <c r="E8" s="211"/>
      <c r="F8" s="209">
        <f>'1.a Bestand pro Gruppe (1-4)'!I31</f>
        <v>0</v>
      </c>
      <c r="G8" s="210">
        <f>'1.a Bestand pro Gruppe (1-4)'!J31</f>
        <v>0</v>
      </c>
      <c r="H8" s="211"/>
      <c r="I8" s="209">
        <f t="shared" si="0"/>
        <v>0</v>
      </c>
      <c r="J8" s="210">
        <f t="shared" si="0"/>
        <v>0</v>
      </c>
      <c r="K8" s="320" t="str">
        <f t="shared" ref="K8:K15" si="1">IF((I8&lt;0),"nicht gültig",IF((J8+I8)&lt;0,"nicht gültig",IF((J8-I9)&gt;=0,"konform",IF(I9-J8&gt;=0,"konform"))))</f>
        <v>konform</v>
      </c>
      <c r="L8" s="211"/>
    </row>
    <row r="9" spans="1:12" s="33" customFormat="1" ht="24.95" customHeight="1" x14ac:dyDescent="0.25">
      <c r="A9" s="212" t="s">
        <v>33</v>
      </c>
      <c r="B9" s="208">
        <f>'1. Gruppenaufteilung'!C17</f>
        <v>0</v>
      </c>
      <c r="C9" s="209">
        <f>'1. Gruppenaufteilung'!I17</f>
        <v>0</v>
      </c>
      <c r="D9" s="210">
        <f>'1. Gruppenaufteilung'!J17</f>
        <v>0</v>
      </c>
      <c r="E9" s="211"/>
      <c r="F9" s="209">
        <f>'1.a Bestand pro Gruppe (1-4)'!I52</f>
        <v>0</v>
      </c>
      <c r="G9" s="210">
        <f>'1.a Bestand pro Gruppe (1-4)'!J52</f>
        <v>0</v>
      </c>
      <c r="H9" s="211"/>
      <c r="I9" s="209">
        <f t="shared" si="0"/>
        <v>0</v>
      </c>
      <c r="J9" s="210">
        <f t="shared" si="0"/>
        <v>0</v>
      </c>
      <c r="K9" s="320" t="str">
        <f t="shared" si="1"/>
        <v>konform</v>
      </c>
      <c r="L9" s="211"/>
    </row>
    <row r="10" spans="1:12" s="33" customFormat="1" ht="24.95" customHeight="1" x14ac:dyDescent="0.25">
      <c r="A10" s="213" t="s">
        <v>34</v>
      </c>
      <c r="B10" s="208">
        <f>'1. Gruppenaufteilung'!C18</f>
        <v>0</v>
      </c>
      <c r="C10" s="209">
        <f>'1. Gruppenaufteilung'!I18</f>
        <v>0</v>
      </c>
      <c r="D10" s="210">
        <f>'1. Gruppenaufteilung'!J18</f>
        <v>0</v>
      </c>
      <c r="E10" s="211"/>
      <c r="F10" s="209">
        <f>'1.a Bestand pro Gruppe (1-4)'!I69</f>
        <v>0</v>
      </c>
      <c r="G10" s="210">
        <f>'1.a Bestand pro Gruppe (1-4)'!J69</f>
        <v>0</v>
      </c>
      <c r="H10" s="211"/>
      <c r="I10" s="209">
        <f t="shared" si="0"/>
        <v>0</v>
      </c>
      <c r="J10" s="210">
        <f t="shared" si="0"/>
        <v>0</v>
      </c>
      <c r="K10" s="320" t="str">
        <f t="shared" si="1"/>
        <v>konform</v>
      </c>
      <c r="L10" s="211"/>
    </row>
    <row r="11" spans="1:12" s="33" customFormat="1" ht="24.95" customHeight="1" x14ac:dyDescent="0.25">
      <c r="A11" s="214" t="s">
        <v>35</v>
      </c>
      <c r="B11" s="208">
        <f>'1. Gruppenaufteilung'!C19</f>
        <v>0</v>
      </c>
      <c r="C11" s="209">
        <f>'1. Gruppenaufteilung'!I19</f>
        <v>0</v>
      </c>
      <c r="D11" s="210">
        <f>'1. Gruppenaufteilung'!J19</f>
        <v>0</v>
      </c>
      <c r="E11" s="211"/>
      <c r="F11" s="209">
        <f>'1.b Bestand pro Gruppe (5-8)'!I14</f>
        <v>0</v>
      </c>
      <c r="G11" s="210">
        <f>'1.b Bestand pro Gruppe (5-8)'!J14</f>
        <v>0</v>
      </c>
      <c r="H11" s="211"/>
      <c r="I11" s="209">
        <f t="shared" si="0"/>
        <v>0</v>
      </c>
      <c r="J11" s="210">
        <f t="shared" si="0"/>
        <v>0</v>
      </c>
      <c r="K11" s="320" t="str">
        <f t="shared" si="1"/>
        <v>konform</v>
      </c>
      <c r="L11" s="211"/>
    </row>
    <row r="12" spans="1:12" s="33" customFormat="1" ht="24.95" customHeight="1" x14ac:dyDescent="0.25">
      <c r="A12" s="215" t="s">
        <v>36</v>
      </c>
      <c r="B12" s="208">
        <f>'1. Gruppenaufteilung'!C20</f>
        <v>0</v>
      </c>
      <c r="C12" s="209">
        <f>'1. Gruppenaufteilung'!I20</f>
        <v>0</v>
      </c>
      <c r="D12" s="210">
        <f>'1. Gruppenaufteilung'!J20</f>
        <v>0</v>
      </c>
      <c r="E12" s="211"/>
      <c r="F12" s="209">
        <f>'1.b Bestand pro Gruppe (5-8)'!I31</f>
        <v>0</v>
      </c>
      <c r="G12" s="210">
        <f>'1.b Bestand pro Gruppe (5-8)'!J31</f>
        <v>0</v>
      </c>
      <c r="H12" s="211"/>
      <c r="I12" s="209">
        <f t="shared" si="0"/>
        <v>0</v>
      </c>
      <c r="J12" s="210">
        <f t="shared" si="0"/>
        <v>0</v>
      </c>
      <c r="K12" s="320" t="str">
        <f t="shared" si="1"/>
        <v>konform</v>
      </c>
      <c r="L12" s="211"/>
    </row>
    <row r="13" spans="1:12" s="33" customFormat="1" ht="24.95" customHeight="1" x14ac:dyDescent="0.25">
      <c r="A13" s="216" t="s">
        <v>37</v>
      </c>
      <c r="B13" s="208">
        <f>'1. Gruppenaufteilung'!C21</f>
        <v>0</v>
      </c>
      <c r="C13" s="209">
        <f>'1. Gruppenaufteilung'!I21</f>
        <v>0</v>
      </c>
      <c r="D13" s="210">
        <f>'1. Gruppenaufteilung'!J21</f>
        <v>0</v>
      </c>
      <c r="E13" s="211"/>
      <c r="F13" s="209">
        <f>'1.b Bestand pro Gruppe (5-8)'!I52</f>
        <v>0</v>
      </c>
      <c r="G13" s="210">
        <f>'1.b Bestand pro Gruppe (5-8)'!J52</f>
        <v>0</v>
      </c>
      <c r="H13" s="211"/>
      <c r="I13" s="209">
        <f t="shared" si="0"/>
        <v>0</v>
      </c>
      <c r="J13" s="210">
        <f t="shared" si="0"/>
        <v>0</v>
      </c>
      <c r="K13" s="320" t="str">
        <f t="shared" si="1"/>
        <v>konform</v>
      </c>
      <c r="L13" s="211"/>
    </row>
    <row r="14" spans="1:12" s="33" customFormat="1" ht="24.95" customHeight="1" thickBot="1" x14ac:dyDescent="0.3">
      <c r="A14" s="217" t="s">
        <v>38</v>
      </c>
      <c r="B14" s="218">
        <f>'1. Gruppenaufteilung'!C22</f>
        <v>0</v>
      </c>
      <c r="C14" s="219">
        <f>'1. Gruppenaufteilung'!I22</f>
        <v>0</v>
      </c>
      <c r="D14" s="220">
        <f>'1. Gruppenaufteilung'!J22</f>
        <v>0</v>
      </c>
      <c r="E14" s="221"/>
      <c r="F14" s="219">
        <f>'1.b Bestand pro Gruppe (5-8)'!I69</f>
        <v>0</v>
      </c>
      <c r="G14" s="220">
        <f>'1.b Bestand pro Gruppe (5-8)'!J69</f>
        <v>0</v>
      </c>
      <c r="H14" s="221"/>
      <c r="I14" s="219">
        <f t="shared" si="0"/>
        <v>0</v>
      </c>
      <c r="J14" s="220">
        <f t="shared" si="0"/>
        <v>0</v>
      </c>
      <c r="K14" s="321" t="str">
        <f t="shared" si="1"/>
        <v>konform</v>
      </c>
      <c r="L14" s="221"/>
    </row>
    <row r="15" spans="1:12" s="33" customFormat="1" ht="24.95" customHeight="1" thickTop="1" thickBot="1" x14ac:dyDescent="0.3">
      <c r="A15" s="222"/>
      <c r="B15" s="223" t="s">
        <v>47</v>
      </c>
      <c r="C15" s="224">
        <f>SUM(C7:C14)</f>
        <v>0</v>
      </c>
      <c r="D15" s="224">
        <f>SUM(D7:D14)</f>
        <v>0</v>
      </c>
      <c r="E15" s="225"/>
      <c r="F15" s="226">
        <f>SUM(F7:F14)</f>
        <v>0</v>
      </c>
      <c r="G15" s="226">
        <f>SUM(G7:G14)</f>
        <v>0</v>
      </c>
      <c r="H15" s="225"/>
      <c r="I15" s="226">
        <f>(F15-C15)</f>
        <v>0</v>
      </c>
      <c r="J15" s="226">
        <f>(G15-D15)</f>
        <v>0</v>
      </c>
      <c r="K15" s="322" t="str">
        <f t="shared" si="1"/>
        <v>konform</v>
      </c>
      <c r="L15" s="225"/>
    </row>
    <row r="16" spans="1:12" s="33" customFormat="1" ht="24.95" customHeight="1" thickBot="1" x14ac:dyDescent="0.3">
      <c r="A16" s="227" t="s">
        <v>18</v>
      </c>
      <c r="B16" s="222"/>
      <c r="C16" s="222"/>
      <c r="D16" s="228"/>
      <c r="E16" s="229">
        <f>'1. Gruppenaufteilung'!K23</f>
        <v>0</v>
      </c>
      <c r="F16" s="230"/>
      <c r="G16" s="228"/>
      <c r="H16" s="229">
        <f>'1.c Direktionsbestand'!G12</f>
        <v>0</v>
      </c>
      <c r="I16" s="230"/>
      <c r="J16" s="228"/>
      <c r="K16" s="326" t="str">
        <f>IF(L16&gt;=0,"konform","nicht gültig")</f>
        <v>konform</v>
      </c>
      <c r="L16" s="229">
        <f>H16-E16</f>
        <v>0</v>
      </c>
    </row>
    <row r="17" spans="1:12" s="33" customFormat="1" ht="38.25" customHeight="1" thickBot="1" x14ac:dyDescent="0.3">
      <c r="A17" s="231"/>
      <c r="B17" s="231"/>
      <c r="C17" s="403" t="s">
        <v>119</v>
      </c>
      <c r="D17" s="404"/>
      <c r="E17" s="232">
        <f>SUM(C15:E16)</f>
        <v>0</v>
      </c>
      <c r="F17" s="233"/>
      <c r="G17" s="233"/>
      <c r="H17" s="233"/>
      <c r="I17" s="405"/>
      <c r="J17" s="406"/>
      <c r="K17" s="319"/>
      <c r="L17" s="234"/>
    </row>
    <row r="18" spans="1:12" s="33" customFormat="1" ht="12" customHeight="1" thickBot="1" x14ac:dyDescent="0.3">
      <c r="B18" s="109"/>
    </row>
    <row r="19" spans="1:12" s="33" customFormat="1" ht="18.75" customHeight="1" thickBot="1" x14ac:dyDescent="0.35">
      <c r="B19" s="109"/>
      <c r="F19" s="312" t="s">
        <v>122</v>
      </c>
      <c r="G19" s="313"/>
      <c r="H19" s="313"/>
      <c r="I19" s="313"/>
      <c r="J19" s="314"/>
      <c r="K19" s="329"/>
    </row>
    <row r="20" spans="1:12" s="33" customFormat="1" x14ac:dyDescent="0.25">
      <c r="A20" s="33" t="s">
        <v>48</v>
      </c>
      <c r="B20" s="160"/>
      <c r="F20" s="386" t="s">
        <v>120</v>
      </c>
      <c r="G20" s="387"/>
      <c r="H20" s="387"/>
      <c r="I20" s="387"/>
      <c r="J20" s="388"/>
      <c r="K20" s="324"/>
      <c r="L20" s="293"/>
    </row>
    <row r="21" spans="1:12" s="33" customFormat="1" x14ac:dyDescent="0.25">
      <c r="B21" s="109"/>
      <c r="F21" s="407"/>
      <c r="G21" s="408"/>
      <c r="H21" s="408"/>
      <c r="I21" s="408"/>
      <c r="J21" s="409"/>
      <c r="K21" s="323"/>
      <c r="L21" s="293"/>
    </row>
    <row r="22" spans="1:12" s="33" customFormat="1" x14ac:dyDescent="0.25">
      <c r="A22" s="389"/>
      <c r="B22" s="390"/>
      <c r="C22" s="390"/>
      <c r="F22" s="410" t="s">
        <v>121</v>
      </c>
      <c r="G22" s="411"/>
      <c r="H22" s="411"/>
      <c r="I22" s="411"/>
      <c r="J22" s="412"/>
      <c r="K22" s="324"/>
      <c r="L22" s="293"/>
    </row>
    <row r="23" spans="1:12" s="33" customFormat="1" ht="15.75" thickBot="1" x14ac:dyDescent="0.3">
      <c r="A23" s="33" t="s">
        <v>49</v>
      </c>
      <c r="B23" s="109"/>
      <c r="F23" s="381"/>
      <c r="G23" s="382"/>
      <c r="H23" s="382"/>
      <c r="I23" s="382"/>
      <c r="J23" s="383"/>
      <c r="K23" s="323"/>
      <c r="L23" s="293"/>
    </row>
    <row r="24" spans="1:12" s="33" customFormat="1" ht="15" hidden="1" customHeight="1" x14ac:dyDescent="0.25">
      <c r="B24" s="109"/>
      <c r="F24" s="309"/>
      <c r="G24" s="310"/>
      <c r="H24" s="310"/>
      <c r="I24" s="310"/>
      <c r="J24" s="311"/>
      <c r="K24" s="325"/>
      <c r="L24" s="293"/>
    </row>
    <row r="25" spans="1:12" s="33" customFormat="1" ht="15" hidden="1" customHeight="1" x14ac:dyDescent="0.25">
      <c r="B25" s="109"/>
      <c r="F25" s="294"/>
      <c r="G25" s="295"/>
      <c r="H25" s="295"/>
      <c r="I25" s="295"/>
      <c r="J25" s="296"/>
      <c r="K25" s="325"/>
      <c r="L25" s="293"/>
    </row>
    <row r="26" spans="1:12" s="33" customFormat="1" ht="15" hidden="1" customHeight="1" x14ac:dyDescent="0.25">
      <c r="B26" s="109"/>
      <c r="F26" s="294"/>
      <c r="G26" s="295"/>
      <c r="H26" s="295"/>
      <c r="I26" s="295"/>
      <c r="J26" s="296"/>
      <c r="K26" s="325"/>
      <c r="L26" s="293"/>
    </row>
    <row r="27" spans="1:12" s="33" customFormat="1" ht="15" hidden="1" customHeight="1" x14ac:dyDescent="0.25">
      <c r="B27" s="109"/>
      <c r="F27" s="294"/>
      <c r="G27" s="295"/>
      <c r="H27" s="295"/>
      <c r="I27" s="295"/>
      <c r="J27" s="296"/>
      <c r="K27" s="325"/>
      <c r="L27" s="293"/>
    </row>
    <row r="28" spans="1:12" s="33" customFormat="1" ht="15" hidden="1" customHeight="1" x14ac:dyDescent="0.25">
      <c r="B28" s="109"/>
      <c r="F28" s="294"/>
      <c r="G28" s="295"/>
      <c r="H28" s="295"/>
      <c r="I28" s="295"/>
      <c r="J28" s="296"/>
      <c r="K28" s="325"/>
      <c r="L28" s="293"/>
    </row>
    <row r="29" spans="1:12" s="33" customFormat="1" ht="15" hidden="1" customHeight="1" x14ac:dyDescent="0.25">
      <c r="B29" s="109"/>
      <c r="F29" s="294"/>
      <c r="G29" s="295"/>
      <c r="H29" s="295"/>
      <c r="I29" s="295"/>
      <c r="J29" s="296"/>
      <c r="K29" s="325"/>
      <c r="L29" s="293"/>
    </row>
    <row r="30" spans="1:12" s="33" customFormat="1" ht="15" hidden="1" customHeight="1" x14ac:dyDescent="0.25">
      <c r="B30" s="109"/>
      <c r="F30" s="294"/>
      <c r="G30" s="295"/>
      <c r="H30" s="295"/>
      <c r="I30" s="295"/>
      <c r="J30" s="296"/>
      <c r="K30" s="325"/>
      <c r="L30" s="293"/>
    </row>
    <row r="31" spans="1:12" s="33" customFormat="1" ht="15" hidden="1" customHeight="1" x14ac:dyDescent="0.25">
      <c r="B31" s="109"/>
      <c r="F31" s="294"/>
      <c r="G31" s="295"/>
      <c r="H31" s="295"/>
      <c r="I31" s="295"/>
      <c r="J31" s="296"/>
      <c r="K31" s="325"/>
      <c r="L31" s="293"/>
    </row>
    <row r="32" spans="1:12" s="33" customFormat="1" ht="15" hidden="1" customHeight="1" x14ac:dyDescent="0.25">
      <c r="B32" s="109"/>
      <c r="F32" s="294"/>
      <c r="G32" s="295"/>
      <c r="H32" s="295"/>
      <c r="I32" s="295"/>
      <c r="J32" s="296"/>
      <c r="K32" s="325"/>
      <c r="L32" s="293"/>
    </row>
    <row r="33" spans="1:12" ht="15" hidden="1" customHeight="1" x14ac:dyDescent="0.25">
      <c r="F33" s="294"/>
      <c r="G33" s="295"/>
      <c r="H33" s="295"/>
      <c r="I33" s="295"/>
      <c r="J33" s="296"/>
      <c r="K33" s="325"/>
      <c r="L33" s="293"/>
    </row>
    <row r="34" spans="1:12" x14ac:dyDescent="0.25">
      <c r="A34" s="389"/>
      <c r="B34" s="389"/>
      <c r="C34" s="389"/>
      <c r="F34" s="384"/>
      <c r="G34" s="385"/>
      <c r="H34" s="385"/>
      <c r="I34" s="385"/>
      <c r="J34" s="385"/>
      <c r="K34" s="324"/>
      <c r="L34" s="293"/>
    </row>
    <row r="35" spans="1:12" x14ac:dyDescent="0.25">
      <c r="F35" s="293"/>
      <c r="G35" s="293"/>
      <c r="H35" s="293"/>
      <c r="I35" s="293"/>
      <c r="J35" s="293"/>
      <c r="K35" s="293"/>
      <c r="L35" s="293"/>
    </row>
    <row r="36" spans="1:12" x14ac:dyDescent="0.25">
      <c r="F36" s="293"/>
      <c r="G36" s="293"/>
      <c r="H36" s="293"/>
      <c r="I36" s="293"/>
      <c r="J36" s="293"/>
      <c r="K36" s="293"/>
      <c r="L36" s="293"/>
    </row>
  </sheetData>
  <sheetProtection password="CDD2" sheet="1" objects="1" scenarios="1"/>
  <mergeCells count="13">
    <mergeCell ref="F23:J23"/>
    <mergeCell ref="F34:J34"/>
    <mergeCell ref="F20:J20"/>
    <mergeCell ref="A22:C22"/>
    <mergeCell ref="H1:J1"/>
    <mergeCell ref="C5:E5"/>
    <mergeCell ref="F5:H5"/>
    <mergeCell ref="I5:L5"/>
    <mergeCell ref="C17:D17"/>
    <mergeCell ref="I17:J17"/>
    <mergeCell ref="F21:J21"/>
    <mergeCell ref="F22:J22"/>
    <mergeCell ref="A34:C34"/>
  </mergeCells>
  <conditionalFormatting sqref="I7:L16">
    <cfRule type="cellIs" dxfId="12" priority="14" operator="greaterThan">
      <formula>0</formula>
    </cfRule>
    <cfRule type="cellIs" dxfId="11" priority="15" operator="lessThan">
      <formula>0</formula>
    </cfRule>
  </conditionalFormatting>
  <conditionalFormatting sqref="L17">
    <cfRule type="cellIs" dxfId="10" priority="12" operator="lessThan">
      <formula>0</formula>
    </cfRule>
    <cfRule type="cellIs" dxfId="9" priority="13" operator="greaterThan">
      <formula>0</formula>
    </cfRule>
  </conditionalFormatting>
  <conditionalFormatting sqref="I15:K15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L16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K7:K15">
    <cfRule type="containsText" dxfId="4" priority="5" operator="containsText" text="Nicht gültig">
      <formula>NOT(ISERROR(SEARCH("Nicht gültig",K7)))</formula>
    </cfRule>
    <cfRule type="containsText" dxfId="3" priority="4" operator="containsText" text="konform">
      <formula>NOT(ISERROR(SEARCH("konform",K7)))</formula>
    </cfRule>
    <cfRule type="containsText" dxfId="2" priority="3" operator="containsText" text="nicht gültig">
      <formula>NOT(ISERROR(SEARCH("nicht gültig",K7)))</formula>
    </cfRule>
  </conditionalFormatting>
  <conditionalFormatting sqref="K16">
    <cfRule type="containsText" dxfId="1" priority="2" operator="containsText" text="konform">
      <formula>NOT(ISERROR(SEARCH("konform",K16)))</formula>
    </cfRule>
    <cfRule type="containsText" dxfId="0" priority="1" operator="containsText" text="nicht gültig">
      <formula>NOT(ISERROR(SEARCH("nicht gültig",K16)))</formula>
    </cfRule>
  </conditionalFormatting>
  <hyperlinks>
    <hyperlink ref="C5:E5" r:id="rId1" display="Personalbedarf gemäss Richtlinien für vorschulische Betreuungseinrichtungen vom 1. Mai 2017"/>
  </hyperlinks>
  <pageMargins left="0.70866141732283472" right="0.70866141732283472" top="0.35433070866141736" bottom="0.74803149606299213" header="0.31496062992125984" footer="0.31496062992125984"/>
  <pageSetup paperSize="9" scale="8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3" tint="0.39997558519241921"/>
    <pageSetUpPr fitToPage="1"/>
  </sheetPr>
  <dimension ref="A1:M57"/>
  <sheetViews>
    <sheetView zoomScale="110" zoomScaleNormal="110" workbookViewId="0">
      <selection activeCell="I1" sqref="I1:K1"/>
    </sheetView>
  </sheetViews>
  <sheetFormatPr baseColWidth="10" defaultColWidth="0" defaultRowHeight="0" customHeight="1" zeroHeight="1" x14ac:dyDescent="0.25"/>
  <cols>
    <col min="1" max="1" width="1.7109375" customWidth="1"/>
    <col min="2" max="11" width="11.42578125" customWidth="1"/>
    <col min="12" max="12" width="2.85546875" customWidth="1"/>
    <col min="13" max="13" width="0" hidden="1" customWidth="1"/>
    <col min="14" max="16384" width="11.42578125" hidden="1"/>
  </cols>
  <sheetData>
    <row r="1" spans="2:11" s="22" customFormat="1" ht="84" customHeight="1" x14ac:dyDescent="0.25">
      <c r="C1" s="194"/>
      <c r="I1" s="391" t="s">
        <v>166</v>
      </c>
      <c r="J1" s="392"/>
      <c r="K1" s="393"/>
    </row>
    <row r="2" spans="2:11" ht="15" x14ac:dyDescent="0.25"/>
    <row r="3" spans="2:11" ht="20.25" x14ac:dyDescent="0.3">
      <c r="B3" s="317" t="s">
        <v>145</v>
      </c>
    </row>
    <row r="4" spans="2:11" ht="15" x14ac:dyDescent="0.25"/>
    <row r="5" spans="2:11" ht="19.5" x14ac:dyDescent="0.35">
      <c r="B5" s="315" t="s">
        <v>146</v>
      </c>
    </row>
    <row r="6" spans="2:11" ht="15" x14ac:dyDescent="0.25"/>
    <row r="7" spans="2:11" ht="15" x14ac:dyDescent="0.25">
      <c r="B7" s="316"/>
      <c r="C7" s="316"/>
      <c r="D7" s="316"/>
      <c r="E7" s="316"/>
      <c r="F7" s="316"/>
      <c r="G7" s="316"/>
      <c r="H7" s="316"/>
      <c r="I7" s="316"/>
    </row>
    <row r="8" spans="2:11" ht="15" x14ac:dyDescent="0.25">
      <c r="B8" s="316"/>
      <c r="C8" s="316"/>
      <c r="D8" s="316"/>
      <c r="E8" s="316"/>
      <c r="F8" s="316"/>
      <c r="G8" s="316"/>
      <c r="H8" s="316"/>
      <c r="I8" s="316"/>
    </row>
    <row r="9" spans="2:11" ht="15" x14ac:dyDescent="0.25">
      <c r="B9" s="316"/>
      <c r="C9" s="316"/>
      <c r="D9" s="316"/>
      <c r="E9" s="316"/>
      <c r="F9" s="316"/>
      <c r="G9" s="316"/>
      <c r="H9" s="316"/>
      <c r="I9" s="316"/>
    </row>
    <row r="10" spans="2:11" ht="15" x14ac:dyDescent="0.25">
      <c r="B10" s="316"/>
      <c r="C10" s="316"/>
      <c r="D10" s="316"/>
      <c r="E10" s="316"/>
      <c r="F10" s="316"/>
      <c r="G10" s="316"/>
      <c r="H10" s="316"/>
      <c r="I10" s="316"/>
    </row>
    <row r="11" spans="2:11" ht="15" x14ac:dyDescent="0.25">
      <c r="B11" s="316"/>
      <c r="C11" s="316"/>
      <c r="D11" s="316"/>
      <c r="E11" s="316"/>
      <c r="F11" s="316"/>
      <c r="G11" s="316"/>
      <c r="H11" s="316"/>
      <c r="I11" s="316"/>
    </row>
    <row r="12" spans="2:11" ht="15" x14ac:dyDescent="0.25">
      <c r="B12" s="316"/>
      <c r="C12" s="316"/>
      <c r="D12" s="316"/>
      <c r="E12" s="316"/>
      <c r="F12" s="316"/>
      <c r="G12" s="316"/>
      <c r="H12" s="316"/>
      <c r="I12" s="316"/>
    </row>
    <row r="13" spans="2:11" ht="15" x14ac:dyDescent="0.25">
      <c r="B13" s="316"/>
      <c r="C13" s="316"/>
      <c r="D13" s="316"/>
      <c r="E13" s="316"/>
      <c r="F13" s="316"/>
      <c r="G13" s="316"/>
      <c r="H13" s="316"/>
      <c r="I13" s="316"/>
    </row>
    <row r="14" spans="2:11" ht="15" x14ac:dyDescent="0.25">
      <c r="B14" s="316"/>
      <c r="C14" s="316"/>
      <c r="D14" s="316"/>
      <c r="E14" s="316"/>
      <c r="F14" s="316"/>
      <c r="G14" s="316"/>
      <c r="H14" s="316"/>
      <c r="I14" s="316"/>
    </row>
    <row r="15" spans="2:11" ht="15" x14ac:dyDescent="0.25">
      <c r="B15" s="316"/>
      <c r="C15" s="316"/>
      <c r="D15" s="316"/>
      <c r="E15" s="316"/>
      <c r="F15" s="316"/>
      <c r="G15" s="316"/>
      <c r="H15" s="316"/>
      <c r="I15" s="316"/>
    </row>
    <row r="16" spans="2:11" ht="15" x14ac:dyDescent="0.25">
      <c r="B16" s="316"/>
      <c r="C16" s="316"/>
      <c r="D16" s="316"/>
      <c r="E16" s="316"/>
      <c r="F16" s="316"/>
      <c r="G16" s="316"/>
      <c r="H16" s="316"/>
      <c r="I16" s="316"/>
    </row>
    <row r="17" spans="2:9" ht="15" x14ac:dyDescent="0.25">
      <c r="B17" s="316"/>
      <c r="C17" s="316"/>
      <c r="D17" s="316"/>
      <c r="E17" s="316"/>
      <c r="F17" s="316"/>
      <c r="G17" s="316"/>
      <c r="H17" s="316"/>
      <c r="I17" s="316"/>
    </row>
    <row r="18" spans="2:9" ht="15" x14ac:dyDescent="0.25">
      <c r="B18" s="316"/>
      <c r="C18" s="316"/>
      <c r="D18" s="316"/>
      <c r="E18" s="316"/>
      <c r="F18" s="316"/>
      <c r="G18" s="316"/>
      <c r="H18" s="316"/>
      <c r="I18" s="316"/>
    </row>
    <row r="19" spans="2:9" ht="15" x14ac:dyDescent="0.25">
      <c r="B19" s="316"/>
      <c r="C19" s="316"/>
      <c r="D19" s="316"/>
      <c r="E19" s="316"/>
      <c r="F19" s="316"/>
      <c r="G19" s="316"/>
      <c r="H19" s="316"/>
      <c r="I19" s="316"/>
    </row>
    <row r="20" spans="2:9" ht="15" x14ac:dyDescent="0.25">
      <c r="B20" s="316"/>
      <c r="C20" s="316"/>
      <c r="D20" s="316"/>
      <c r="E20" s="316"/>
      <c r="F20" s="316"/>
      <c r="G20" s="316"/>
      <c r="H20" s="316"/>
      <c r="I20" s="316"/>
    </row>
    <row r="21" spans="2:9" ht="15" x14ac:dyDescent="0.25">
      <c r="B21" s="316"/>
      <c r="C21" s="316"/>
      <c r="D21" s="316"/>
      <c r="E21" s="316"/>
      <c r="F21" s="316"/>
      <c r="G21" s="316"/>
      <c r="H21" s="316"/>
      <c r="I21" s="316"/>
    </row>
    <row r="22" spans="2:9" ht="15" x14ac:dyDescent="0.25">
      <c r="B22" s="316"/>
      <c r="C22" s="316"/>
      <c r="D22" s="316"/>
      <c r="E22" s="316"/>
      <c r="F22" s="316"/>
      <c r="G22" s="316"/>
      <c r="H22" s="316"/>
      <c r="I22" s="316"/>
    </row>
    <row r="23" spans="2:9" ht="15" x14ac:dyDescent="0.25">
      <c r="B23" s="316"/>
      <c r="C23" s="316"/>
      <c r="D23" s="316"/>
      <c r="E23" s="316"/>
      <c r="F23" s="316"/>
      <c r="G23" s="316"/>
      <c r="H23" s="316"/>
      <c r="I23" s="316"/>
    </row>
    <row r="24" spans="2:9" ht="15" x14ac:dyDescent="0.25">
      <c r="B24" s="316"/>
      <c r="C24" s="316"/>
      <c r="D24" s="316"/>
      <c r="E24" s="316"/>
      <c r="F24" s="316"/>
      <c r="G24" s="316"/>
      <c r="H24" s="316"/>
      <c r="I24" s="316"/>
    </row>
    <row r="25" spans="2:9" ht="15" x14ac:dyDescent="0.25"/>
    <row r="26" spans="2:9" ht="15" x14ac:dyDescent="0.25"/>
    <row r="27" spans="2:9" ht="15" x14ac:dyDescent="0.25"/>
    <row r="28" spans="2:9" ht="15" x14ac:dyDescent="0.25"/>
    <row r="29" spans="2:9" ht="15" x14ac:dyDescent="0.25"/>
    <row r="30" spans="2:9" ht="15" x14ac:dyDescent="0.25"/>
    <row r="31" spans="2:9" ht="15" x14ac:dyDescent="0.25"/>
    <row r="32" spans="2:9" ht="19.5" x14ac:dyDescent="0.35">
      <c r="B32" s="315" t="s">
        <v>147</v>
      </c>
    </row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</sheetData>
  <sheetProtection password="CDD2" sheet="1" objects="1" scenarios="1"/>
  <mergeCells count="1">
    <mergeCell ref="I1:K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C00000"/>
    <pageSetUpPr fitToPage="1"/>
  </sheetPr>
  <dimension ref="A1:L24"/>
  <sheetViews>
    <sheetView zoomScale="120" zoomScaleNormal="120" workbookViewId="0">
      <selection activeCell="E17" sqref="E17"/>
    </sheetView>
  </sheetViews>
  <sheetFormatPr baseColWidth="10" defaultColWidth="0" defaultRowHeight="15" zeroHeight="1" x14ac:dyDescent="0.25"/>
  <cols>
    <col min="1" max="1" width="3" style="22" customWidth="1"/>
    <col min="2" max="11" width="11.42578125" style="22" customWidth="1"/>
    <col min="12" max="12" width="2.42578125" style="22" customWidth="1"/>
    <col min="13" max="16384" width="11.42578125" style="22" hidden="1"/>
  </cols>
  <sheetData>
    <row r="1" spans="2:12" s="92" customFormat="1" ht="20.25" x14ac:dyDescent="0.3">
      <c r="B1" s="237" t="s">
        <v>153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x14ac:dyDescent="0.25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x14ac:dyDescent="0.25">
      <c r="B4" s="4" t="s">
        <v>50</v>
      </c>
      <c r="C4" s="5"/>
      <c r="D4" s="5"/>
      <c r="E4" s="5"/>
      <c r="F4" s="5"/>
      <c r="G4" s="5"/>
      <c r="H4" s="5"/>
      <c r="I4" s="5"/>
      <c r="J4" s="5"/>
      <c r="K4" s="5"/>
      <c r="L4" s="2"/>
    </row>
    <row r="5" spans="2:12" s="304" customFormat="1" ht="24" x14ac:dyDescent="0.2">
      <c r="B5" s="299" t="s">
        <v>51</v>
      </c>
      <c r="C5" s="307" t="s">
        <v>123</v>
      </c>
      <c r="D5" s="307" t="s">
        <v>52</v>
      </c>
      <c r="E5" s="307" t="s">
        <v>124</v>
      </c>
      <c r="F5" s="300" t="s">
        <v>60</v>
      </c>
      <c r="G5" s="302"/>
      <c r="H5" s="302"/>
      <c r="I5" s="302"/>
      <c r="J5" s="302"/>
      <c r="K5" s="302"/>
      <c r="L5" s="303"/>
    </row>
    <row r="6" spans="2:12" x14ac:dyDescent="0.25">
      <c r="B6" s="6" t="s">
        <v>11</v>
      </c>
      <c r="C6" s="7">
        <v>4</v>
      </c>
      <c r="D6" s="416">
        <v>0.5</v>
      </c>
      <c r="E6" s="419">
        <v>2</v>
      </c>
      <c r="F6" s="413">
        <v>1</v>
      </c>
      <c r="G6" s="5"/>
      <c r="H6" s="5"/>
      <c r="I6" s="5"/>
      <c r="J6" s="5"/>
      <c r="K6" s="5"/>
      <c r="L6" s="2"/>
    </row>
    <row r="7" spans="2:12" x14ac:dyDescent="0.25">
      <c r="B7" s="8" t="s">
        <v>59</v>
      </c>
      <c r="C7" s="9">
        <v>7</v>
      </c>
      <c r="D7" s="417"/>
      <c r="E7" s="420"/>
      <c r="F7" s="414"/>
      <c r="G7" s="5"/>
      <c r="H7" s="5"/>
      <c r="I7" s="5"/>
      <c r="J7" s="5"/>
      <c r="K7" s="5"/>
      <c r="L7" s="2"/>
    </row>
    <row r="8" spans="2:12" x14ac:dyDescent="0.25">
      <c r="B8" s="10" t="s">
        <v>13</v>
      </c>
      <c r="C8" s="11">
        <v>12</v>
      </c>
      <c r="D8" s="418"/>
      <c r="E8" s="421"/>
      <c r="F8" s="415"/>
      <c r="G8" s="5"/>
      <c r="H8" s="5"/>
      <c r="I8" s="5"/>
      <c r="J8" s="5"/>
      <c r="K8" s="5"/>
      <c r="L8" s="2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2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2:12" x14ac:dyDescent="0.25">
      <c r="B11" s="4" t="s">
        <v>53</v>
      </c>
      <c r="C11" s="422">
        <f>'1. Gruppenaufteilung'!C9</f>
        <v>0</v>
      </c>
      <c r="D11" s="423"/>
      <c r="E11" s="5"/>
      <c r="F11" s="5"/>
      <c r="G11" s="5"/>
      <c r="H11" s="5"/>
      <c r="I11" s="5"/>
      <c r="J11" s="5"/>
      <c r="K11" s="5"/>
      <c r="L11" s="2"/>
    </row>
    <row r="12" spans="2:12" s="304" customFormat="1" ht="24" x14ac:dyDescent="0.2">
      <c r="B12" s="305" t="s">
        <v>54</v>
      </c>
      <c r="C12" s="305" t="s">
        <v>79</v>
      </c>
      <c r="D12" s="306"/>
      <c r="E12" s="302"/>
      <c r="F12" s="302"/>
      <c r="G12" s="302"/>
      <c r="H12" s="302"/>
      <c r="I12" s="302"/>
      <c r="J12" s="302"/>
      <c r="K12" s="302"/>
      <c r="L12" s="303"/>
    </row>
    <row r="13" spans="2:12" x14ac:dyDescent="0.25">
      <c r="B13" s="93">
        <f>'1. Gruppenaufteilung'!I9</f>
        <v>0</v>
      </c>
      <c r="C13" s="93">
        <f>'1. Gruppenaufteilung'!I8</f>
        <v>0</v>
      </c>
      <c r="D13" s="5"/>
      <c r="E13" s="5"/>
      <c r="F13" s="5"/>
      <c r="G13" s="5"/>
      <c r="H13" s="5"/>
      <c r="I13" s="5"/>
      <c r="J13" s="5"/>
      <c r="K13" s="5"/>
      <c r="L13" s="2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2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2"/>
    </row>
    <row r="16" spans="2:12" x14ac:dyDescent="0.25">
      <c r="B16" s="12" t="s">
        <v>150</v>
      </c>
      <c r="C16" s="5"/>
      <c r="D16" s="5"/>
      <c r="E16" s="5"/>
      <c r="F16" s="5"/>
      <c r="G16" s="5"/>
      <c r="H16" s="5"/>
      <c r="I16" s="5"/>
      <c r="J16" s="5"/>
      <c r="K16" s="5"/>
      <c r="L16" s="2"/>
    </row>
    <row r="17" spans="2:12" s="304" customFormat="1" ht="24" x14ac:dyDescent="0.2">
      <c r="B17" s="299" t="s">
        <v>51</v>
      </c>
      <c r="C17" s="300" t="s">
        <v>55</v>
      </c>
      <c r="D17" s="301" t="s">
        <v>151</v>
      </c>
      <c r="E17" s="297" t="s">
        <v>57</v>
      </c>
      <c r="F17" s="298" t="s">
        <v>56</v>
      </c>
      <c r="G17" s="419" t="s">
        <v>78</v>
      </c>
      <c r="H17" s="298" t="s">
        <v>156</v>
      </c>
      <c r="I17" s="298" t="s">
        <v>58</v>
      </c>
      <c r="J17" s="300" t="s">
        <v>152</v>
      </c>
      <c r="K17" s="302"/>
      <c r="L17" s="303"/>
    </row>
    <row r="18" spans="2:12" x14ac:dyDescent="0.25">
      <c r="B18" s="6" t="s">
        <v>11</v>
      </c>
      <c r="C18" s="94">
        <f>'1. Gruppenaufteilung'!D23</f>
        <v>0</v>
      </c>
      <c r="D18" s="180">
        <f>IF(C18=0,0,IF($C$13&gt;($C$13-$E$6),((C18/C6)/($B$13/5)*($C$13-$E$6))+((C18/C6)/($B$13/5)*($C$13-($C$13-$E$6))*$D$6),(C18/C6)*$C$13/($B$13/5)))</f>
        <v>0</v>
      </c>
      <c r="E18" s="177">
        <f>IF(D18=0,0,D18/2)</f>
        <v>0</v>
      </c>
      <c r="F18" s="177">
        <f>IF(D18=0,0,D18-E18)</f>
        <v>0</v>
      </c>
      <c r="G18" s="420"/>
      <c r="H18" s="177">
        <f>IF(D18=0,0,D18/3*2)</f>
        <v>0</v>
      </c>
      <c r="I18" s="181">
        <f>IF(D18=0,0,D18-H18)</f>
        <v>0</v>
      </c>
      <c r="J18" s="176">
        <f>IF(C21=0,0,F6/B13*C21)</f>
        <v>0</v>
      </c>
      <c r="K18" s="5"/>
      <c r="L18" s="2"/>
    </row>
    <row r="19" spans="2:12" x14ac:dyDescent="0.25">
      <c r="B19" s="8" t="s">
        <v>59</v>
      </c>
      <c r="C19" s="95">
        <f>'1. Gruppenaufteilung'!E23</f>
        <v>0</v>
      </c>
      <c r="D19" s="13">
        <f>IF(C19=0,0,IF($C$13&gt;($C$13-$E$6),((C19/C7)/($B$13/5)*($C$13-$E$6))+((C19/C7)/($B$13/5)*($C$13-($C$13-$E$6))*$D$6),(C19/C7)*$C$13/($B$13/5)))</f>
        <v>0</v>
      </c>
      <c r="E19" s="14">
        <f>IF(D19=0,0,D19/2)</f>
        <v>0</v>
      </c>
      <c r="F19" s="14">
        <f>IF(D19=0,0,D19-E19)</f>
        <v>0</v>
      </c>
      <c r="G19" s="420"/>
      <c r="H19" s="14">
        <f>IF(D19=0,0,D19/3*2)</f>
        <v>0</v>
      </c>
      <c r="I19" s="15">
        <f t="shared" ref="I19:I20" si="0">IF(D19=0,0,D19-H19)</f>
        <v>0</v>
      </c>
      <c r="J19" s="20"/>
      <c r="K19" s="5"/>
      <c r="L19" s="2"/>
    </row>
    <row r="20" spans="2:12" ht="15.75" thickBot="1" x14ac:dyDescent="0.3">
      <c r="B20" s="10" t="s">
        <v>13</v>
      </c>
      <c r="C20" s="96">
        <f>'1. Gruppenaufteilung'!F23</f>
        <v>0</v>
      </c>
      <c r="D20" s="13">
        <f>IF(C20=0,0,IF($C$13&gt;($C$13-$E$6),((C20/C8)/($B$13/5)*($C$13-$E$6))+((C20/C8)/($B$13/5)*($C$13-($C$13-$E$6))*$D$6),(C20/C8)*$C$13/($B$13/5)))</f>
        <v>0</v>
      </c>
      <c r="E20" s="14">
        <f>IF(D20=0,0,D20/2)</f>
        <v>0</v>
      </c>
      <c r="F20" s="14">
        <f>IF(D20=0,0,D20-E20)</f>
        <v>0</v>
      </c>
      <c r="G20" s="420"/>
      <c r="H20" s="14">
        <f>IF(D20=0,0,D20/3*2)</f>
        <v>0</v>
      </c>
      <c r="I20" s="15">
        <f t="shared" si="0"/>
        <v>0</v>
      </c>
      <c r="J20" s="21"/>
      <c r="K20" s="5"/>
      <c r="L20" s="2"/>
    </row>
    <row r="21" spans="2:12" ht="15.75" thickBot="1" x14ac:dyDescent="0.3">
      <c r="B21" s="16" t="s">
        <v>0</v>
      </c>
      <c r="C21" s="17">
        <f>SUM(C18:C20)</f>
        <v>0</v>
      </c>
      <c r="D21" s="182">
        <f>SUM(D18:D20)</f>
        <v>0</v>
      </c>
      <c r="E21" s="183">
        <f t="shared" ref="E21:F21" si="1">SUM(E18:E20)</f>
        <v>0</v>
      </c>
      <c r="F21" s="183">
        <f t="shared" si="1"/>
        <v>0</v>
      </c>
      <c r="G21" s="421"/>
      <c r="H21" s="183">
        <f t="shared" ref="H21:I21" si="2">SUM(H18:H20)</f>
        <v>0</v>
      </c>
      <c r="I21" s="184">
        <f t="shared" si="2"/>
        <v>0</v>
      </c>
      <c r="J21" s="178">
        <f>J18</f>
        <v>0</v>
      </c>
      <c r="K21" s="179">
        <f>SUM(D21,J21)</f>
        <v>0</v>
      </c>
      <c r="L21" s="18"/>
    </row>
    <row r="22" spans="2:12" x14ac:dyDescent="0.25"/>
    <row r="23" spans="2:12" hidden="1" x14ac:dyDescent="0.25"/>
    <row r="24" spans="2:12" hidden="1" x14ac:dyDescent="0.25">
      <c r="B24" s="97"/>
    </row>
  </sheetData>
  <sheetProtection password="CDD2" sheet="1" objects="1" scenarios="1"/>
  <mergeCells count="5">
    <mergeCell ref="F6:F8"/>
    <mergeCell ref="D6:D8"/>
    <mergeCell ref="E6:E8"/>
    <mergeCell ref="C11:D11"/>
    <mergeCell ref="G17:G21"/>
  </mergeCells>
  <pageMargins left="0.70866141732283472" right="0.70866141732283472" top="0.35433070866141736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C00000"/>
    <pageSetUpPr fitToPage="1"/>
  </sheetPr>
  <dimension ref="A1:H38"/>
  <sheetViews>
    <sheetView zoomScale="120" zoomScaleNormal="120" workbookViewId="0">
      <selection activeCell="C7" sqref="C7"/>
    </sheetView>
  </sheetViews>
  <sheetFormatPr baseColWidth="10" defaultColWidth="0" defaultRowHeight="15" customHeight="1" zeroHeight="1" x14ac:dyDescent="0.25"/>
  <cols>
    <col min="1" max="1" width="1.7109375" style="1" customWidth="1"/>
    <col min="2" max="2" width="5.7109375" style="252" customWidth="1"/>
    <col min="3" max="3" width="64.5703125" style="1" customWidth="1"/>
    <col min="4" max="4" width="33.5703125" style="1" customWidth="1"/>
    <col min="5" max="5" width="1.85546875" style="1" customWidth="1"/>
    <col min="6" max="6" width="5.7109375" style="252" hidden="1" customWidth="1"/>
    <col min="7" max="7" width="51" style="1" hidden="1" customWidth="1"/>
    <col min="8" max="16384" width="11.42578125" style="1" hidden="1"/>
  </cols>
  <sheetData>
    <row r="1" spans="2:8" ht="87.75" x14ac:dyDescent="0.25">
      <c r="D1" s="240" t="s">
        <v>165</v>
      </c>
      <c r="E1" s="241"/>
      <c r="F1" s="242"/>
    </row>
    <row r="2" spans="2:8" x14ac:dyDescent="0.25">
      <c r="D2" s="240"/>
      <c r="E2" s="241"/>
      <c r="F2" s="242"/>
    </row>
    <row r="3" spans="2:8" ht="20.25" x14ac:dyDescent="0.3">
      <c r="B3" s="237" t="s">
        <v>154</v>
      </c>
      <c r="F3" s="252" t="s">
        <v>67</v>
      </c>
    </row>
    <row r="4" spans="2:8" x14ac:dyDescent="0.25"/>
    <row r="5" spans="2:8" s="54" customFormat="1" ht="15.75" x14ac:dyDescent="0.25">
      <c r="B5" s="264" t="s">
        <v>68</v>
      </c>
      <c r="C5" s="265" t="s">
        <v>111</v>
      </c>
      <c r="D5" s="266"/>
    </row>
    <row r="6" spans="2:8" x14ac:dyDescent="0.25">
      <c r="B6" s="253"/>
      <c r="C6" s="254"/>
      <c r="D6" s="254"/>
    </row>
    <row r="7" spans="2:8" ht="30.75" x14ac:dyDescent="0.25">
      <c r="B7" s="267" t="s">
        <v>69</v>
      </c>
      <c r="C7" s="268" t="s">
        <v>107</v>
      </c>
      <c r="D7" s="269">
        <f>'1. Gruppenaufteilung'!I9</f>
        <v>0</v>
      </c>
      <c r="E7" s="270"/>
      <c r="F7" s="255"/>
      <c r="G7" s="257"/>
      <c r="H7" s="257"/>
    </row>
    <row r="8" spans="2:8" ht="30" x14ac:dyDescent="0.25">
      <c r="B8" s="267" t="s">
        <v>70</v>
      </c>
      <c r="C8" s="268" t="s">
        <v>108</v>
      </c>
      <c r="D8" s="269">
        <f>D7/5</f>
        <v>0</v>
      </c>
      <c r="E8" s="270"/>
      <c r="F8" s="255"/>
      <c r="G8" s="257"/>
      <c r="H8" s="257"/>
    </row>
    <row r="9" spans="2:8" x14ac:dyDescent="0.25">
      <c r="B9" s="267" t="s">
        <v>71</v>
      </c>
      <c r="C9" s="271" t="s">
        <v>128</v>
      </c>
      <c r="D9" s="269">
        <f>'1. Gruppenaufteilung'!I8</f>
        <v>0</v>
      </c>
      <c r="E9" s="270"/>
      <c r="F9" s="255"/>
      <c r="G9" s="257"/>
      <c r="H9" s="257"/>
    </row>
    <row r="10" spans="2:8" x14ac:dyDescent="0.25">
      <c r="B10" s="272"/>
      <c r="C10" s="273"/>
      <c r="D10" s="273"/>
      <c r="E10" s="257"/>
      <c r="F10" s="255"/>
      <c r="G10" s="257"/>
      <c r="H10" s="257"/>
    </row>
    <row r="11" spans="2:8" x14ac:dyDescent="0.25">
      <c r="B11" s="267" t="s">
        <v>72</v>
      </c>
      <c r="C11" s="268" t="s">
        <v>125</v>
      </c>
      <c r="D11" s="271" t="e">
        <f>D9/D8</f>
        <v>#DIV/0!</v>
      </c>
      <c r="E11" s="270"/>
      <c r="F11" s="255"/>
      <c r="G11" s="257"/>
      <c r="H11" s="257"/>
    </row>
    <row r="12" spans="2:8" ht="45" x14ac:dyDescent="0.25">
      <c r="B12" s="267" t="s">
        <v>73</v>
      </c>
      <c r="C12" s="268" t="s">
        <v>126</v>
      </c>
      <c r="D12" s="271" t="e">
        <f>((D11/D9)*(D9-2))+(D11/D9)</f>
        <v>#DIV/0!</v>
      </c>
      <c r="E12" s="270"/>
      <c r="F12" s="255"/>
      <c r="G12" s="257"/>
      <c r="H12" s="257"/>
    </row>
    <row r="13" spans="2:8" x14ac:dyDescent="0.25">
      <c r="B13" s="255"/>
      <c r="C13" s="256"/>
      <c r="D13" s="258"/>
      <c r="E13" s="257"/>
      <c r="F13" s="255"/>
      <c r="G13" s="257"/>
      <c r="H13" s="257"/>
    </row>
    <row r="14" spans="2:8" ht="15.75" x14ac:dyDescent="0.25">
      <c r="B14" s="274" t="s">
        <v>74</v>
      </c>
      <c r="C14" s="275" t="s">
        <v>110</v>
      </c>
      <c r="D14" s="276"/>
      <c r="E14" s="257"/>
      <c r="F14" s="255"/>
      <c r="G14" s="257"/>
      <c r="H14" s="257"/>
    </row>
    <row r="15" spans="2:8" x14ac:dyDescent="0.25">
      <c r="B15" s="253"/>
      <c r="C15" s="254"/>
      <c r="E15" s="257"/>
      <c r="F15" s="255"/>
      <c r="G15" s="257"/>
      <c r="H15" s="257"/>
    </row>
    <row r="16" spans="2:8" ht="30" x14ac:dyDescent="0.25">
      <c r="B16" s="267" t="s">
        <v>75</v>
      </c>
      <c r="C16" s="268" t="s">
        <v>109</v>
      </c>
      <c r="D16" s="269" t="e">
        <f>(100/D7)*'1. Gruppenaufteilung'!G23</f>
        <v>#DIV/0!</v>
      </c>
      <c r="E16" s="257"/>
      <c r="F16" s="255"/>
      <c r="G16" s="257"/>
      <c r="H16" s="257"/>
    </row>
    <row r="17" spans="2:8" x14ac:dyDescent="0.25">
      <c r="B17" s="255"/>
      <c r="C17" s="256"/>
      <c r="D17" s="258"/>
      <c r="E17" s="257"/>
      <c r="F17" s="255"/>
      <c r="G17" s="257"/>
      <c r="H17" s="257"/>
    </row>
    <row r="18" spans="2:8" s="54" customFormat="1" ht="31.5" x14ac:dyDescent="0.25">
      <c r="B18" s="277" t="s">
        <v>76</v>
      </c>
      <c r="C18" s="278" t="s">
        <v>112</v>
      </c>
      <c r="D18" s="279"/>
      <c r="E18" s="259"/>
      <c r="F18" s="260"/>
      <c r="G18" s="259"/>
      <c r="H18" s="259"/>
    </row>
    <row r="19" spans="2:8" x14ac:dyDescent="0.25"/>
    <row r="20" spans="2:8" x14ac:dyDescent="0.25">
      <c r="C20" s="280" t="s">
        <v>127</v>
      </c>
      <c r="D20" s="280">
        <f>'1. Gruppenaufteilung'!D23</f>
        <v>0</v>
      </c>
    </row>
    <row r="21" spans="2:8" ht="30" x14ac:dyDescent="0.25">
      <c r="C21" s="281" t="s">
        <v>129</v>
      </c>
      <c r="D21" s="280">
        <v>4</v>
      </c>
    </row>
    <row r="22" spans="2:8" ht="30" x14ac:dyDescent="0.25">
      <c r="C22" s="281" t="s">
        <v>131</v>
      </c>
      <c r="D22" s="282" t="e">
        <f>((D20/D21)*D12)*100</f>
        <v>#DIV/0!</v>
      </c>
    </row>
    <row r="23" spans="2:8" x14ac:dyDescent="0.25">
      <c r="C23" s="283"/>
      <c r="D23" s="283"/>
    </row>
    <row r="24" spans="2:8" ht="15.75" x14ac:dyDescent="0.25">
      <c r="C24" s="280" t="s">
        <v>130</v>
      </c>
      <c r="D24" s="280">
        <f>'1. Gruppenaufteilung'!E23</f>
        <v>0</v>
      </c>
    </row>
    <row r="25" spans="2:8" ht="30" x14ac:dyDescent="0.25">
      <c r="C25" s="281" t="s">
        <v>132</v>
      </c>
      <c r="D25" s="280">
        <v>7</v>
      </c>
    </row>
    <row r="26" spans="2:8" ht="30" x14ac:dyDescent="0.25">
      <c r="C26" s="281" t="s">
        <v>133</v>
      </c>
      <c r="D26" s="282" t="e">
        <f>((D24/D25)*D12)*100</f>
        <v>#DIV/0!</v>
      </c>
    </row>
    <row r="27" spans="2:8" x14ac:dyDescent="0.25">
      <c r="C27" s="284"/>
      <c r="D27" s="285"/>
    </row>
    <row r="28" spans="2:8" x14ac:dyDescent="0.25">
      <c r="C28" s="280" t="s">
        <v>134</v>
      </c>
      <c r="D28" s="280">
        <f>'1. Gruppenaufteilung'!F23</f>
        <v>0</v>
      </c>
    </row>
    <row r="29" spans="2:8" ht="30" x14ac:dyDescent="0.25">
      <c r="C29" s="281" t="s">
        <v>135</v>
      </c>
      <c r="D29" s="280">
        <v>12</v>
      </c>
    </row>
    <row r="30" spans="2:8" ht="30" x14ac:dyDescent="0.25">
      <c r="C30" s="281" t="s">
        <v>136</v>
      </c>
      <c r="D30" s="282" t="e">
        <f>((D28/D29)*D12)*100</f>
        <v>#DIV/0!</v>
      </c>
    </row>
    <row r="31" spans="2:8" x14ac:dyDescent="0.25">
      <c r="C31" s="286"/>
      <c r="D31" s="287"/>
    </row>
    <row r="32" spans="2:8" ht="15.75" x14ac:dyDescent="0.25">
      <c r="B32" s="288" t="s">
        <v>77</v>
      </c>
      <c r="C32" s="289" t="s">
        <v>113</v>
      </c>
      <c r="D32" s="290"/>
    </row>
    <row r="33" spans="2:8" x14ac:dyDescent="0.25">
      <c r="C33" s="291"/>
      <c r="D33" s="291"/>
    </row>
    <row r="34" spans="2:8" ht="30" x14ac:dyDescent="0.25">
      <c r="C34" s="281" t="s">
        <v>137</v>
      </c>
      <c r="D34" s="282" t="e">
        <f>SUM(D22,D26,D30)</f>
        <v>#DIV/0!</v>
      </c>
    </row>
    <row r="35" spans="2:8" x14ac:dyDescent="0.25">
      <c r="C35" s="280" t="s">
        <v>138</v>
      </c>
      <c r="D35" s="282" t="e">
        <f>D16</f>
        <v>#DIV/0!</v>
      </c>
      <c r="G35" s="257"/>
      <c r="H35" s="261"/>
    </row>
    <row r="36" spans="2:8" x14ac:dyDescent="0.25">
      <c r="C36" s="283"/>
      <c r="D36" s="283"/>
    </row>
    <row r="37" spans="2:8" s="263" customFormat="1" ht="16.5" thickBot="1" x14ac:dyDescent="0.3">
      <c r="B37" s="262"/>
      <c r="C37" s="308" t="s">
        <v>139</v>
      </c>
      <c r="D37" s="292" t="e">
        <f>SUM(D34,D35)</f>
        <v>#DIV/0!</v>
      </c>
      <c r="F37" s="262"/>
    </row>
    <row r="38" spans="2:8" ht="15.75" thickTop="1" x14ac:dyDescent="0.25"/>
  </sheetData>
  <sheetProtection password="CDD2" sheet="1" objects="1" scenarios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G12"/>
  <sheetViews>
    <sheetView workbookViewId="0">
      <selection activeCell="C6" sqref="C6"/>
    </sheetView>
  </sheetViews>
  <sheetFormatPr baseColWidth="10" defaultRowHeight="15" x14ac:dyDescent="0.25"/>
  <cols>
    <col min="1" max="1" width="16.85546875" customWidth="1"/>
    <col min="2" max="2" width="2.7109375" customWidth="1"/>
    <col min="3" max="3" width="27.5703125" customWidth="1"/>
    <col min="4" max="4" width="2.5703125" customWidth="1"/>
    <col min="6" max="6" width="24.7109375" customWidth="1"/>
    <col min="7" max="7" width="45.5703125" customWidth="1"/>
  </cols>
  <sheetData>
    <row r="1" spans="1:7" x14ac:dyDescent="0.25">
      <c r="A1" t="s">
        <v>86</v>
      </c>
      <c r="C1" t="s">
        <v>81</v>
      </c>
      <c r="E1" t="s">
        <v>99</v>
      </c>
      <c r="F1" t="s">
        <v>101</v>
      </c>
      <c r="G1" s="24" t="s">
        <v>2</v>
      </c>
    </row>
    <row r="2" spans="1:7" x14ac:dyDescent="0.25">
      <c r="A2" t="s">
        <v>80</v>
      </c>
      <c r="C2" t="s">
        <v>82</v>
      </c>
      <c r="E2" t="s">
        <v>100</v>
      </c>
      <c r="F2" t="s">
        <v>105</v>
      </c>
      <c r="G2" s="24" t="s">
        <v>106</v>
      </c>
    </row>
    <row r="3" spans="1:7" x14ac:dyDescent="0.25">
      <c r="A3" t="s">
        <v>87</v>
      </c>
      <c r="C3" t="s">
        <v>83</v>
      </c>
      <c r="F3" t="s">
        <v>102</v>
      </c>
      <c r="G3" s="24" t="s">
        <v>3</v>
      </c>
    </row>
    <row r="4" spans="1:7" x14ac:dyDescent="0.25">
      <c r="A4" t="s">
        <v>17</v>
      </c>
      <c r="C4" t="s">
        <v>84</v>
      </c>
      <c r="F4" t="s">
        <v>103</v>
      </c>
      <c r="G4" s="24" t="s">
        <v>4</v>
      </c>
    </row>
    <row r="5" spans="1:7" x14ac:dyDescent="0.25">
      <c r="A5" t="s">
        <v>88</v>
      </c>
      <c r="C5" t="s">
        <v>85</v>
      </c>
      <c r="F5" t="s">
        <v>104</v>
      </c>
      <c r="G5" s="24" t="s">
        <v>5</v>
      </c>
    </row>
    <row r="6" spans="1:7" x14ac:dyDescent="0.25">
      <c r="A6" t="s">
        <v>89</v>
      </c>
      <c r="C6" t="s">
        <v>117</v>
      </c>
    </row>
    <row r="7" spans="1:7" x14ac:dyDescent="0.25">
      <c r="A7" t="s">
        <v>90</v>
      </c>
      <c r="C7" t="s">
        <v>94</v>
      </c>
    </row>
    <row r="8" spans="1:7" x14ac:dyDescent="0.25">
      <c r="A8" t="s">
        <v>91</v>
      </c>
      <c r="C8" t="s">
        <v>95</v>
      </c>
    </row>
    <row r="9" spans="1:7" x14ac:dyDescent="0.25">
      <c r="A9" t="s">
        <v>92</v>
      </c>
      <c r="C9" t="s">
        <v>96</v>
      </c>
    </row>
    <row r="10" spans="1:7" x14ac:dyDescent="0.25">
      <c r="A10" t="s">
        <v>93</v>
      </c>
      <c r="C10" t="s">
        <v>97</v>
      </c>
    </row>
    <row r="11" spans="1:7" x14ac:dyDescent="0.25">
      <c r="A11" s="38"/>
      <c r="C11" t="s">
        <v>98</v>
      </c>
    </row>
    <row r="12" spans="1:7" x14ac:dyDescent="0.25">
      <c r="C12" s="38"/>
    </row>
  </sheetData>
  <hyperlinks>
    <hyperlink ref="G1" r:id="rId1"/>
    <hyperlink ref="G2" r:id="rId2"/>
    <hyperlink ref="G3" r:id="rId3"/>
    <hyperlink ref="G5" r:id="rId4"/>
    <hyperlink ref="G4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10</vt:i4>
      </vt:variant>
    </vt:vector>
  </HeadingPairs>
  <TitlesOfParts>
    <vt:vector size="19" baseType="lpstr">
      <vt:lpstr>1. Gruppenaufteilung</vt:lpstr>
      <vt:lpstr>1.a Bestand pro Gruppe (1-4)</vt:lpstr>
      <vt:lpstr>1.b Bestand pro Gruppe (5-8)</vt:lpstr>
      <vt:lpstr>1.c Direktionsbestand</vt:lpstr>
      <vt:lpstr>2.a Synthese</vt:lpstr>
      <vt:lpstr>2.b zusätzliche Bermerkungen</vt:lpstr>
      <vt:lpstr>3.a Berechnungstabelle</vt:lpstr>
      <vt:lpstr>3.b Dotierung</vt:lpstr>
      <vt:lpstr>Listesdéroulante</vt:lpstr>
      <vt:lpstr>Direction</vt:lpstr>
      <vt:lpstr>Directrice_générale</vt:lpstr>
      <vt:lpstr>Educatrice_PE</vt:lpstr>
      <vt:lpstr>Fonction</vt:lpstr>
      <vt:lpstr>IPE</vt:lpstr>
      <vt:lpstr>O_N</vt:lpstr>
      <vt:lpstr>oui</vt:lpstr>
      <vt:lpstr>Personnel_éducatif</vt:lpstr>
      <vt:lpstr>TEL_IPE</vt:lpstr>
      <vt:lpstr>'2.b zusätzliche Bermerkungen'!Zone_d_impression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Cuany Bertrand</dc:creator>
  <dc:description>2018_01_31_version1.1_publ_web</dc:description>
  <cp:lastModifiedBy>Zosso Alexandre</cp:lastModifiedBy>
  <cp:lastPrinted>2018-01-03T15:31:58Z</cp:lastPrinted>
  <dcterms:created xsi:type="dcterms:W3CDTF">2016-07-14T11:07:46Z</dcterms:created>
  <dcterms:modified xsi:type="dcterms:W3CDTF">2018-06-21T11:38:36Z</dcterms:modified>
</cp:coreProperties>
</file>