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00\1402_structures\4_convent_taches_etat\1_systeme\Tarifs\"/>
    </mc:Choice>
  </mc:AlternateContent>
  <xr:revisionPtr revIDLastSave="0" documentId="13_ncr:1_{9318DF34-F90E-4BFA-9ECC-29E5FF54FD3F}" xr6:coauthVersionLast="47" xr6:coauthVersionMax="47" xr10:uidLastSave="{00000000-0000-0000-0000-000000000000}"/>
  <bookViews>
    <workbookView xWindow="-108" yWindow="-108" windowWidth="23256" windowHeight="12576" tabRatio="672" xr2:uid="{00000000-000D-0000-FFFF-FFFF00000000}"/>
  </bookViews>
  <sheets>
    <sheet name="Tarif 2022Tâches autorité" sheetId="11" r:id="rId1"/>
    <sheet name="Deutsch" sheetId="12" r:id="rId2"/>
  </sheets>
  <definedNames>
    <definedName name="_xlnm.Print_Area" localSheetId="0">'Tarif 2022Tâches autorité'!$A$1:$C$56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1" l="1"/>
  <c r="C28" i="11"/>
  <c r="B27" i="11"/>
  <c r="C27" i="11"/>
  <c r="C22" i="11"/>
  <c r="C21" i="11"/>
  <c r="C20" i="11"/>
  <c r="C19" i="11"/>
  <c r="B15" i="11"/>
  <c r="C13" i="11"/>
  <c r="C31" i="11" l="1"/>
  <c r="B26" i="11"/>
  <c r="C44" i="12"/>
  <c r="C13" i="12"/>
  <c r="C28" i="12" s="1"/>
  <c r="B14" i="12" l="1"/>
  <c r="C30" i="12"/>
  <c r="C20" i="12"/>
  <c r="C22" i="12"/>
  <c r="C29" i="12"/>
  <c r="C19" i="12"/>
  <c r="C23" i="12"/>
  <c r="B26" i="12"/>
  <c r="C27" i="12" s="1"/>
  <c r="B27" i="12" s="1"/>
  <c r="C21" i="12"/>
  <c r="C34" i="12"/>
  <c r="C35" i="12" s="1"/>
  <c r="C16" i="12"/>
  <c r="B15" i="12"/>
  <c r="C44" i="11"/>
  <c r="C31" i="12" l="1"/>
  <c r="B31" i="12" s="1"/>
  <c r="B44" i="12"/>
  <c r="C46" i="12" l="1"/>
  <c r="C48" i="12" s="1"/>
  <c r="B14" i="11"/>
  <c r="C30" i="11"/>
  <c r="C35" i="11"/>
  <c r="C29" i="11"/>
  <c r="C23" i="11"/>
  <c r="C16" i="11"/>
  <c r="B44" i="11" s="1"/>
  <c r="C46" i="11" l="1"/>
  <c r="C48" i="11" s="1"/>
  <c r="B31" i="11" l="1"/>
</calcChain>
</file>

<file path=xl/sharedStrings.xml><?xml version="1.0" encoding="utf-8"?>
<sst xmlns="http://schemas.openxmlformats.org/spreadsheetml/2006/main" count="97" uniqueCount="92">
  <si>
    <t>Chômage</t>
  </si>
  <si>
    <t>SUVA prof.</t>
  </si>
  <si>
    <t>SUVA non prof. (à charge de l'employé)</t>
  </si>
  <si>
    <t>Contribution à l'enseignement prof.</t>
  </si>
  <si>
    <t>Indemnité équipement de sécurité</t>
  </si>
  <si>
    <t>AVS/AI/APG</t>
  </si>
  <si>
    <t>Tarif standard
CHF
(y.c. TVA
Taux forfaitaire moyen 5%))</t>
  </si>
  <si>
    <t>Salaire mensuel brut</t>
  </si>
  <si>
    <t>16 20</t>
  </si>
  <si>
    <t>Charges sociales</t>
  </si>
  <si>
    <t>Frais de gestion de l'AVS/AI/APG</t>
  </si>
  <si>
    <t>Allocations employeur (moyenne 2 enfants)</t>
  </si>
  <si>
    <t>Informations et taux à introduire</t>
  </si>
  <si>
    <t>Cotisation à la prévoyance professionnelle</t>
  </si>
  <si>
    <t>Accueil extrafamilial</t>
  </si>
  <si>
    <t>Salaire</t>
  </si>
  <si>
    <t>Total Charges sociales</t>
  </si>
  <si>
    <t>Frais administratifs</t>
  </si>
  <si>
    <t>Total des charges</t>
  </si>
  <si>
    <t>Total Frais administratifs</t>
  </si>
  <si>
    <t>Prime de fidélité</t>
  </si>
  <si>
    <t>Indemnités équipement personnel et autres</t>
  </si>
  <si>
    <t>Salaire annuel (x 13) (soumis aux cotisations)</t>
  </si>
  <si>
    <t>Allocations familiales</t>
  </si>
  <si>
    <t>Total Salaires</t>
  </si>
  <si>
    <t>Heures productives moyennes</t>
  </si>
  <si>
    <t>Tarif horaire sans TVA</t>
  </si>
  <si>
    <t>Repas</t>
  </si>
  <si>
    <t>Déplacements (y.c indemnité véhicules)</t>
  </si>
  <si>
    <t>Téléphone</t>
  </si>
  <si>
    <t>Informatique</t>
  </si>
  <si>
    <t>Bureau, etc.</t>
  </si>
  <si>
    <t>Employeur</t>
  </si>
  <si>
    <t>Forestier, classe, palier de référence</t>
  </si>
  <si>
    <r>
      <rPr>
        <b/>
        <i/>
        <sz val="12"/>
        <rFont val="Arial"/>
        <family val="2"/>
      </rPr>
      <t>Salaire coordonné</t>
    </r>
    <r>
      <rPr>
        <i/>
        <sz val="12"/>
        <rFont val="Arial"/>
        <family val="2"/>
      </rPr>
      <t xml:space="preserve"> = salaire brut - montant de coordination</t>
    </r>
  </si>
  <si>
    <t>Lieu et date</t>
  </si>
  <si>
    <t>Signature de l'employeur</t>
  </si>
  <si>
    <t>Nom et prénom du forestier de triage</t>
  </si>
  <si>
    <t>Calcul du tarif horaire</t>
  </si>
  <si>
    <t>fr/h</t>
  </si>
  <si>
    <t>Montant de coordination</t>
  </si>
  <si>
    <t>Total indemnité et équipement personnel et autres</t>
  </si>
  <si>
    <t>Le cas échéant, tarif horaire avec TVA</t>
  </si>
  <si>
    <t>Berechnung des Stundentarifs</t>
  </si>
  <si>
    <t>Name und Vorname des Revierförsters</t>
  </si>
  <si>
    <t>Arbeitgeber</t>
  </si>
  <si>
    <t>Daten und Ansätze erfassen</t>
  </si>
  <si>
    <t>Förster, Klasse, betreffende Stufe</t>
  </si>
  <si>
    <t>Gehalt</t>
  </si>
  <si>
    <t>Monatsgehalt Brutto</t>
  </si>
  <si>
    <t>Jahresgehalt (x 13) (Sozialabgaben unterworfen)</t>
  </si>
  <si>
    <t>Treueprämie</t>
  </si>
  <si>
    <t>Kinderzulage Arbeitgeber (durchschnittlich 2 Kinder)</t>
  </si>
  <si>
    <t>Total Lohn</t>
  </si>
  <si>
    <t>Sozialabgaben</t>
  </si>
  <si>
    <t>AHV/IV/EO</t>
  </si>
  <si>
    <t>Verwaltungskosten für AHV/IV/EO</t>
  </si>
  <si>
    <t>Arbeitslosenversicherung</t>
  </si>
  <si>
    <t>Suva Berufsunfall</t>
  </si>
  <si>
    <t>Suva Nichtberufsunfall (zu Lasten des Arbeitnehmers)</t>
  </si>
  <si>
    <t>Berufliche Vorsorge</t>
  </si>
  <si>
    <t>Koordinationsbetrag</t>
  </si>
  <si>
    <t>Koordinationsgehalt = Bruttogehalt - Koordinationsbetrag</t>
  </si>
  <si>
    <t>Beiträge an die berufliche Vorsorge</t>
  </si>
  <si>
    <t>Familienzulage</t>
  </si>
  <si>
    <t>Beiträge an die berufliche Ausbildung</t>
  </si>
  <si>
    <t>Familienergänzende Betreuung</t>
  </si>
  <si>
    <t>Total Sozailabgaben</t>
  </si>
  <si>
    <t>Administrativkosten</t>
  </si>
  <si>
    <t>Total Administrativkosten</t>
  </si>
  <si>
    <t>Entschädigung persönliche Ausrüstung und Anderes</t>
  </si>
  <si>
    <t>Reisekosten (inkl. Fahrzeug)</t>
  </si>
  <si>
    <t>Mahlzeiten</t>
  </si>
  <si>
    <t>Entschädigung Sicherheitsausrüstung</t>
  </si>
  <si>
    <t>Telefon</t>
  </si>
  <si>
    <t>Informatik</t>
  </si>
  <si>
    <t>Büro usw.</t>
  </si>
  <si>
    <t>Total Entschädigung persönliche Ausrüstung und Anderes</t>
  </si>
  <si>
    <t>Total Abgaben</t>
  </si>
  <si>
    <t>Arbeitsstunden im Schnitt</t>
  </si>
  <si>
    <t>Stundentarif ohne MWSt</t>
  </si>
  <si>
    <t>Fr/St</t>
  </si>
  <si>
    <t>Wenn es der Fall ist, Stundentarif mit MWSt</t>
  </si>
  <si>
    <t>Ort und Datum</t>
  </si>
  <si>
    <t>Unterschrift Arbeitgeber</t>
  </si>
  <si>
    <t>Données préremplies indicatives.
SVP à remplir avec les données réelles de l'employeur !</t>
  </si>
  <si>
    <t>Prévoyance professionnelle</t>
  </si>
  <si>
    <t>Beispielsangaben.
Bitte mit den effektiven Beträgen des Arbeitgebers ausfüllen.</t>
  </si>
  <si>
    <t>2022
francs</t>
  </si>
  <si>
    <t>Attention, plafond fixé à 88.00 fr/h. sans TVA</t>
  </si>
  <si>
    <t>2022
Franken</t>
  </si>
  <si>
    <t>Achtung Obergrenze festgelegt auf Fr. 88.00/Std. Ohne 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</si>
</sst>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_ ;\-#,##0.00\ "/>
    <numFmt numFmtId="166" formatCode="_ * #,##0.0000_ ;_ * \-#,##0.0000_ ;_ * &quot;-&quot;??_ ;_ @_ "/>
    <numFmt numFmtId="167" formatCode="_ * #,##0.000_ ;_ * \-#,##0.000_ ;_ * &quot;-&quot;??_ ;_ @_ 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slant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thin">
        <color indexed="64"/>
      </left>
      <right style="slantDashDot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slantDashDot">
        <color indexed="64"/>
      </left>
      <right style="thin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left" vertical="center" wrapText="1"/>
    </xf>
    <xf numFmtId="164" fontId="2" fillId="0" borderId="0" xfId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/>
    </xf>
    <xf numFmtId="164" fontId="2" fillId="0" borderId="3" xfId="1" applyFont="1" applyBorder="1" applyAlignment="1">
      <alignment horizontal="left" vertical="center" wrapText="1"/>
    </xf>
    <xf numFmtId="164" fontId="2" fillId="0" borderId="3" xfId="1" applyFont="1" applyBorder="1" applyAlignment="1">
      <alignment horizontal="right" vertical="center" wrapText="1"/>
    </xf>
    <xf numFmtId="164" fontId="3" fillId="0" borderId="0" xfId="1" applyFont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left" vertical="center" wrapText="1"/>
    </xf>
    <xf numFmtId="164" fontId="2" fillId="0" borderId="2" xfId="1" applyFont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horizontal="left" vertical="center"/>
    </xf>
    <xf numFmtId="164" fontId="2" fillId="3" borderId="0" xfId="1" applyFont="1" applyFill="1" applyAlignment="1">
      <alignment horizontal="left" vertical="center" wrapText="1"/>
    </xf>
    <xf numFmtId="164" fontId="7" fillId="0" borderId="14" xfId="1" applyFont="1" applyBorder="1" applyAlignment="1">
      <alignment horizontal="left" vertical="center" wrapText="1"/>
    </xf>
    <xf numFmtId="164" fontId="7" fillId="0" borderId="19" xfId="1" applyFont="1" applyBorder="1" applyAlignment="1">
      <alignment horizontal="right" vertical="center" wrapText="1"/>
    </xf>
    <xf numFmtId="164" fontId="7" fillId="0" borderId="15" xfId="1" applyFont="1" applyBorder="1" applyAlignment="1">
      <alignment horizontal="right" vertical="center" wrapText="1"/>
    </xf>
    <xf numFmtId="164" fontId="7" fillId="0" borderId="0" xfId="1" applyFont="1" applyAlignment="1">
      <alignment horizontal="left" vertical="center"/>
    </xf>
    <xf numFmtId="164" fontId="7" fillId="0" borderId="0" xfId="1" applyFont="1" applyBorder="1" applyAlignment="1">
      <alignment horizontal="left" vertical="center" wrapText="1"/>
    </xf>
    <xf numFmtId="164" fontId="7" fillId="0" borderId="0" xfId="1" applyFont="1" applyBorder="1" applyAlignment="1">
      <alignment horizontal="right" vertical="center" wrapText="1"/>
    </xf>
    <xf numFmtId="164" fontId="7" fillId="0" borderId="0" xfId="1" applyFont="1" applyBorder="1" applyAlignment="1">
      <alignment horizontal="left" vertical="center"/>
    </xf>
    <xf numFmtId="164" fontId="7" fillId="2" borderId="13" xfId="1" applyFont="1" applyFill="1" applyBorder="1" applyAlignment="1">
      <alignment horizontal="lef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0" xfId="1" applyFont="1" applyBorder="1" applyAlignment="1">
      <alignment horizontal="left" vertical="center" wrapText="1"/>
    </xf>
    <xf numFmtId="164" fontId="7" fillId="3" borderId="21" xfId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0" borderId="23" xfId="1" applyFont="1" applyBorder="1" applyAlignment="1">
      <alignment horizontal="left" vertical="center" wrapText="1"/>
    </xf>
    <xf numFmtId="164" fontId="7" fillId="0" borderId="24" xfId="1" applyFont="1" applyBorder="1" applyAlignment="1">
      <alignment horizontal="right" vertical="center" wrapText="1"/>
    </xf>
    <xf numFmtId="164" fontId="7" fillId="0" borderId="25" xfId="1" applyFont="1" applyBorder="1" applyAlignment="1">
      <alignment horizontal="right" vertical="center" wrapText="1"/>
    </xf>
    <xf numFmtId="164" fontId="7" fillId="0" borderId="26" xfId="1" applyFont="1" applyBorder="1" applyAlignment="1">
      <alignment horizontal="left" vertical="center" wrapText="1"/>
    </xf>
    <xf numFmtId="164" fontId="7" fillId="0" borderId="27" xfId="1" applyFont="1" applyBorder="1" applyAlignment="1">
      <alignment horizontal="right" vertical="center" wrapText="1"/>
    </xf>
    <xf numFmtId="164" fontId="7" fillId="3" borderId="28" xfId="1" applyFont="1" applyFill="1" applyBorder="1" applyAlignment="1">
      <alignment horizontal="right" vertical="center" wrapText="1"/>
    </xf>
    <xf numFmtId="164" fontId="7" fillId="0" borderId="6" xfId="1" applyFont="1" applyBorder="1" applyAlignment="1">
      <alignment horizontal="right" vertical="center" wrapText="1"/>
    </xf>
    <xf numFmtId="164" fontId="7" fillId="3" borderId="15" xfId="1" applyFont="1" applyFill="1" applyBorder="1" applyAlignment="1">
      <alignment horizontal="right" vertical="center" wrapText="1"/>
    </xf>
    <xf numFmtId="164" fontId="7" fillId="0" borderId="29" xfId="1" applyFont="1" applyBorder="1" applyAlignment="1">
      <alignment horizontal="left" vertical="center" wrapText="1"/>
    </xf>
    <xf numFmtId="164" fontId="7" fillId="3" borderId="30" xfId="1" applyFont="1" applyFill="1" applyBorder="1" applyAlignment="1">
      <alignment horizontal="right" vertical="center" wrapText="1"/>
    </xf>
    <xf numFmtId="164" fontId="7" fillId="0" borderId="31" xfId="1" applyFont="1" applyBorder="1" applyAlignment="1">
      <alignment horizontal="right" vertical="center" wrapText="1"/>
    </xf>
    <xf numFmtId="166" fontId="7" fillId="3" borderId="30" xfId="1" applyNumberFormat="1" applyFont="1" applyFill="1" applyBorder="1" applyAlignment="1">
      <alignment horizontal="right" vertical="center" wrapText="1"/>
    </xf>
    <xf numFmtId="164" fontId="7" fillId="0" borderId="32" xfId="1" applyFont="1" applyBorder="1" applyAlignment="1">
      <alignment horizontal="left" vertical="center" wrapText="1"/>
    </xf>
    <xf numFmtId="164" fontId="7" fillId="3" borderId="33" xfId="1" applyFont="1" applyFill="1" applyBorder="1" applyAlignment="1">
      <alignment horizontal="right" vertical="center" wrapText="1"/>
    </xf>
    <xf numFmtId="164" fontId="7" fillId="0" borderId="34" xfId="1" applyFont="1" applyBorder="1" applyAlignment="1">
      <alignment horizontal="right" vertical="center" wrapText="1"/>
    </xf>
    <xf numFmtId="164" fontId="8" fillId="0" borderId="16" xfId="1" applyFont="1" applyBorder="1" applyAlignment="1">
      <alignment horizontal="left" vertical="center" wrapText="1"/>
    </xf>
    <xf numFmtId="164" fontId="7" fillId="0" borderId="18" xfId="1" applyFont="1" applyBorder="1" applyAlignment="1">
      <alignment horizontal="right" vertical="center" wrapText="1"/>
    </xf>
    <xf numFmtId="164" fontId="7" fillId="0" borderId="35" xfId="1" applyFont="1" applyBorder="1" applyAlignment="1">
      <alignment horizontal="left" vertical="center" wrapText="1"/>
    </xf>
    <xf numFmtId="164" fontId="7" fillId="0" borderId="36" xfId="1" applyFont="1" applyBorder="1" applyAlignment="1">
      <alignment horizontal="right" vertical="center" wrapText="1"/>
    </xf>
    <xf numFmtId="164" fontId="7" fillId="0" borderId="37" xfId="1" applyFont="1" applyBorder="1" applyAlignment="1">
      <alignment horizontal="right" vertical="center" wrapText="1"/>
    </xf>
    <xf numFmtId="164" fontId="7" fillId="3" borderId="3" xfId="1" applyFont="1" applyFill="1" applyBorder="1" applyAlignment="1">
      <alignment horizontal="right" vertical="center" wrapText="1"/>
    </xf>
    <xf numFmtId="164" fontId="7" fillId="0" borderId="8" xfId="1" applyFont="1" applyBorder="1" applyAlignment="1">
      <alignment horizontal="left" vertical="center" wrapText="1"/>
    </xf>
    <xf numFmtId="164" fontId="7" fillId="3" borderId="1" xfId="1" applyFont="1" applyFill="1" applyBorder="1" applyAlignment="1">
      <alignment horizontal="right" vertical="center" wrapText="1"/>
    </xf>
    <xf numFmtId="165" fontId="7" fillId="0" borderId="10" xfId="1" applyNumberFormat="1" applyFont="1" applyBorder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 wrapText="1"/>
    </xf>
    <xf numFmtId="164" fontId="7" fillId="0" borderId="38" xfId="1" applyFont="1" applyBorder="1" applyAlignment="1">
      <alignment horizontal="left" vertical="center" wrapText="1"/>
    </xf>
    <xf numFmtId="164" fontId="7" fillId="0" borderId="39" xfId="1" applyFont="1" applyFill="1" applyBorder="1" applyAlignment="1">
      <alignment horizontal="right" vertical="center" wrapText="1"/>
    </xf>
    <xf numFmtId="164" fontId="7" fillId="3" borderId="39" xfId="1" applyFont="1" applyFill="1" applyBorder="1" applyAlignment="1">
      <alignment horizontal="right" vertical="center" wrapText="1"/>
    </xf>
    <xf numFmtId="164" fontId="7" fillId="0" borderId="30" xfId="1" applyFont="1" applyFill="1" applyBorder="1" applyAlignment="1">
      <alignment horizontal="right" vertical="center" wrapText="1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/>
    </xf>
    <xf numFmtId="164" fontId="6" fillId="5" borderId="5" xfId="1" applyFont="1" applyFill="1" applyBorder="1" applyAlignment="1">
      <alignment horizontal="left" vertical="center" wrapText="1"/>
    </xf>
    <xf numFmtId="164" fontId="6" fillId="5" borderId="4" xfId="1" applyFont="1" applyFill="1" applyBorder="1" applyAlignment="1">
      <alignment horizontal="right" vertical="center" wrapText="1"/>
    </xf>
    <xf numFmtId="4" fontId="6" fillId="5" borderId="7" xfId="1" applyNumberFormat="1" applyFont="1" applyFill="1" applyBorder="1" applyAlignment="1">
      <alignment horizontal="right" vertical="center" wrapText="1"/>
    </xf>
    <xf numFmtId="164" fontId="3" fillId="0" borderId="8" xfId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164" fontId="7" fillId="3" borderId="9" xfId="1" applyFont="1" applyFill="1" applyBorder="1" applyAlignment="1">
      <alignment horizontal="center" vertical="center" wrapText="1"/>
    </xf>
    <xf numFmtId="164" fontId="4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164" fontId="4" fillId="4" borderId="5" xfId="1" applyFont="1" applyFill="1" applyBorder="1" applyAlignment="1">
      <alignment horizontal="left" vertical="center" wrapText="1"/>
    </xf>
    <xf numFmtId="164" fontId="4" fillId="4" borderId="4" xfId="1" applyFont="1" applyFill="1" applyBorder="1" applyAlignment="1">
      <alignment horizontal="right" vertical="center" wrapText="1"/>
    </xf>
    <xf numFmtId="4" fontId="4" fillId="4" borderId="7" xfId="1" applyNumberFormat="1" applyFont="1" applyFill="1" applyBorder="1" applyAlignment="1">
      <alignment horizontal="right" vertical="center" wrapText="1"/>
    </xf>
    <xf numFmtId="167" fontId="7" fillId="3" borderId="21" xfId="1" applyNumberFormat="1" applyFont="1" applyFill="1" applyBorder="1" applyAlignment="1">
      <alignment horizontal="right" vertical="center" wrapText="1"/>
    </xf>
    <xf numFmtId="164" fontId="10" fillId="0" borderId="0" xfId="1" applyFont="1" applyAlignment="1">
      <alignment vertical="center" wrapTex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/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left" vertical="center" wrapText="1"/>
    </xf>
    <xf numFmtId="164" fontId="2" fillId="0" borderId="0" xfId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/>
    </xf>
    <xf numFmtId="164" fontId="2" fillId="0" borderId="3" xfId="1" applyFont="1" applyBorder="1" applyAlignment="1">
      <alignment horizontal="left" vertical="center" wrapText="1"/>
    </xf>
    <xf numFmtId="164" fontId="2" fillId="0" borderId="3" xfId="1" applyFont="1" applyBorder="1" applyAlignment="1">
      <alignment horizontal="right" vertical="center" wrapText="1"/>
    </xf>
    <xf numFmtId="164" fontId="3" fillId="0" borderId="0" xfId="1" applyFont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left" vertical="center" wrapText="1"/>
    </xf>
    <xf numFmtId="164" fontId="2" fillId="0" borderId="2" xfId="1" applyFont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horizontal="left" vertical="center"/>
    </xf>
    <xf numFmtId="164" fontId="2" fillId="3" borderId="0" xfId="1" applyFont="1" applyFill="1" applyAlignment="1">
      <alignment horizontal="left" vertical="center" wrapText="1"/>
    </xf>
    <xf numFmtId="164" fontId="7" fillId="0" borderId="14" xfId="1" applyFont="1" applyBorder="1" applyAlignment="1">
      <alignment horizontal="left" vertical="center" wrapText="1"/>
    </xf>
    <xf numFmtId="164" fontId="7" fillId="0" borderId="19" xfId="1" applyFont="1" applyBorder="1" applyAlignment="1">
      <alignment horizontal="right" vertical="center" wrapText="1"/>
    </xf>
    <xf numFmtId="164" fontId="7" fillId="0" borderId="15" xfId="1" applyFont="1" applyBorder="1" applyAlignment="1">
      <alignment horizontal="right" vertical="center" wrapText="1"/>
    </xf>
    <xf numFmtId="164" fontId="7" fillId="0" borderId="0" xfId="1" applyFont="1" applyAlignment="1">
      <alignment horizontal="left" vertical="center"/>
    </xf>
    <xf numFmtId="164" fontId="7" fillId="0" borderId="0" xfId="1" applyFont="1" applyBorder="1" applyAlignment="1">
      <alignment horizontal="left" vertical="center" wrapText="1"/>
    </xf>
    <xf numFmtId="164" fontId="7" fillId="0" borderId="0" xfId="1" applyFont="1" applyBorder="1" applyAlignment="1">
      <alignment horizontal="right" vertical="center" wrapText="1"/>
    </xf>
    <xf numFmtId="164" fontId="7" fillId="0" borderId="0" xfId="1" applyFont="1" applyBorder="1" applyAlignment="1">
      <alignment horizontal="left" vertical="center"/>
    </xf>
    <xf numFmtId="164" fontId="7" fillId="2" borderId="13" xfId="1" applyFont="1" applyFill="1" applyBorder="1" applyAlignment="1">
      <alignment horizontal="lef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0" xfId="1" applyFont="1" applyBorder="1" applyAlignment="1">
      <alignment horizontal="left" vertical="center" wrapText="1"/>
    </xf>
    <xf numFmtId="164" fontId="7" fillId="3" borderId="21" xfId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0" borderId="23" xfId="1" applyFont="1" applyBorder="1" applyAlignment="1">
      <alignment horizontal="left" vertical="center" wrapText="1"/>
    </xf>
    <xf numFmtId="164" fontId="7" fillId="0" borderId="24" xfId="1" applyFont="1" applyBorder="1" applyAlignment="1">
      <alignment horizontal="right" vertical="center" wrapText="1"/>
    </xf>
    <xf numFmtId="164" fontId="7" fillId="0" borderId="25" xfId="1" applyFont="1" applyBorder="1" applyAlignment="1">
      <alignment horizontal="right" vertical="center" wrapText="1"/>
    </xf>
    <xf numFmtId="164" fontId="7" fillId="0" borderId="26" xfId="1" applyFont="1" applyBorder="1" applyAlignment="1">
      <alignment horizontal="left" vertical="center" wrapText="1"/>
    </xf>
    <xf numFmtId="164" fontId="7" fillId="0" borderId="27" xfId="1" applyFont="1" applyBorder="1" applyAlignment="1">
      <alignment horizontal="right" vertical="center" wrapText="1"/>
    </xf>
    <xf numFmtId="164" fontId="7" fillId="3" borderId="28" xfId="1" applyFont="1" applyFill="1" applyBorder="1" applyAlignment="1">
      <alignment horizontal="right" vertical="center" wrapText="1"/>
    </xf>
    <xf numFmtId="164" fontId="7" fillId="0" borderId="6" xfId="1" applyFont="1" applyBorder="1" applyAlignment="1">
      <alignment horizontal="right" vertical="center" wrapText="1"/>
    </xf>
    <xf numFmtId="164" fontId="7" fillId="3" borderId="15" xfId="1" applyFont="1" applyFill="1" applyBorder="1" applyAlignment="1">
      <alignment horizontal="right" vertical="center" wrapText="1"/>
    </xf>
    <xf numFmtId="164" fontId="7" fillId="0" borderId="29" xfId="1" applyFont="1" applyBorder="1" applyAlignment="1">
      <alignment horizontal="left" vertical="center" wrapText="1"/>
    </xf>
    <xf numFmtId="164" fontId="7" fillId="0" borderId="32" xfId="1" applyFont="1" applyBorder="1" applyAlignment="1">
      <alignment horizontal="left" vertical="center" wrapText="1"/>
    </xf>
    <xf numFmtId="164" fontId="7" fillId="0" borderId="35" xfId="1" applyFont="1" applyBorder="1" applyAlignment="1">
      <alignment horizontal="left" vertical="center" wrapText="1"/>
    </xf>
    <xf numFmtId="164" fontId="7" fillId="0" borderId="8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left" vertical="center" wrapText="1"/>
    </xf>
    <xf numFmtId="164" fontId="7" fillId="0" borderId="38" xfId="1" applyFont="1" applyBorder="1" applyAlignment="1">
      <alignment horizontal="left" vertical="center" wrapText="1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/>
    </xf>
    <xf numFmtId="164" fontId="6" fillId="5" borderId="5" xfId="1" applyFont="1" applyFill="1" applyBorder="1" applyAlignment="1">
      <alignment horizontal="left" vertical="center" wrapText="1"/>
    </xf>
    <xf numFmtId="164" fontId="6" fillId="5" borderId="4" xfId="1" applyFont="1" applyFill="1" applyBorder="1" applyAlignment="1">
      <alignment horizontal="right" vertical="center" wrapText="1"/>
    </xf>
    <xf numFmtId="164" fontId="3" fillId="0" borderId="8" xfId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164" fontId="7" fillId="3" borderId="9" xfId="1" applyFont="1" applyFill="1" applyBorder="1" applyAlignment="1">
      <alignment horizontal="center" vertical="center" wrapText="1"/>
    </xf>
    <xf numFmtId="164" fontId="4" fillId="0" borderId="0" xfId="1" applyFont="1" applyAlignment="1">
      <alignment horizontal="left" vertical="center"/>
    </xf>
    <xf numFmtId="164" fontId="7" fillId="0" borderId="15" xfId="1" applyFont="1" applyBorder="1" applyAlignment="1">
      <alignment horizontal="righ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3" borderId="30" xfId="1" applyFont="1" applyFill="1" applyBorder="1" applyAlignment="1">
      <alignment horizontal="right" vertical="center" wrapText="1"/>
    </xf>
    <xf numFmtId="164" fontId="7" fillId="0" borderId="31" xfId="1" applyFont="1" applyBorder="1" applyAlignment="1">
      <alignment horizontal="right" vertical="center" wrapText="1"/>
    </xf>
    <xf numFmtId="166" fontId="7" fillId="3" borderId="30" xfId="1" applyNumberFormat="1" applyFont="1" applyFill="1" applyBorder="1" applyAlignment="1">
      <alignment horizontal="right" vertical="center" wrapText="1"/>
    </xf>
    <xf numFmtId="164" fontId="7" fillId="3" borderId="33" xfId="1" applyFont="1" applyFill="1" applyBorder="1" applyAlignment="1">
      <alignment horizontal="right" vertical="center" wrapText="1"/>
    </xf>
    <xf numFmtId="164" fontId="7" fillId="0" borderId="34" xfId="1" applyFont="1" applyBorder="1" applyAlignment="1">
      <alignment horizontal="right" vertical="center" wrapText="1"/>
    </xf>
    <xf numFmtId="164" fontId="7" fillId="0" borderId="18" xfId="1" applyFont="1" applyBorder="1" applyAlignment="1">
      <alignment horizontal="right" vertical="center" wrapText="1"/>
    </xf>
    <xf numFmtId="164" fontId="7" fillId="0" borderId="36" xfId="1" applyFont="1" applyBorder="1" applyAlignment="1">
      <alignment horizontal="right" vertical="center" wrapText="1"/>
    </xf>
    <xf numFmtId="164" fontId="7" fillId="0" borderId="37" xfId="1" applyFont="1" applyBorder="1" applyAlignment="1">
      <alignment horizontal="right" vertical="center" wrapText="1"/>
    </xf>
    <xf numFmtId="164" fontId="7" fillId="3" borderId="3" xfId="1" applyFont="1" applyFill="1" applyBorder="1" applyAlignment="1">
      <alignment horizontal="right" vertical="center" wrapText="1"/>
    </xf>
    <xf numFmtId="164" fontId="7" fillId="3" borderId="1" xfId="1" applyFont="1" applyFill="1" applyBorder="1" applyAlignment="1">
      <alignment horizontal="right" vertical="center" wrapText="1"/>
    </xf>
    <xf numFmtId="165" fontId="7" fillId="0" borderId="10" xfId="1" applyNumberFormat="1" applyFont="1" applyBorder="1" applyAlignment="1">
      <alignment horizontal="right" vertical="center" wrapText="1"/>
    </xf>
    <xf numFmtId="164" fontId="7" fillId="0" borderId="39" xfId="1" applyFont="1" applyFill="1" applyBorder="1" applyAlignment="1">
      <alignment horizontal="right" vertical="center" wrapText="1"/>
    </xf>
    <xf numFmtId="164" fontId="7" fillId="3" borderId="39" xfId="1" applyFont="1" applyFill="1" applyBorder="1" applyAlignment="1">
      <alignment horizontal="right" vertical="center" wrapText="1"/>
    </xf>
    <xf numFmtId="164" fontId="7" fillId="0" borderId="30" xfId="1" applyFont="1" applyFill="1" applyBorder="1" applyAlignment="1">
      <alignment horizontal="right" vertical="center" wrapText="1"/>
    </xf>
    <xf numFmtId="4" fontId="6" fillId="5" borderId="7" xfId="1" applyNumberFormat="1" applyFont="1" applyFill="1" applyBorder="1" applyAlignment="1">
      <alignment horizontal="right" vertical="center" wrapText="1"/>
    </xf>
    <xf numFmtId="167" fontId="7" fillId="3" borderId="21" xfId="1" applyNumberFormat="1" applyFont="1" applyFill="1" applyBorder="1" applyAlignment="1">
      <alignment horizontal="right" vertical="center" wrapText="1"/>
    </xf>
    <xf numFmtId="164" fontId="8" fillId="0" borderId="17" xfId="1" applyFont="1" applyBorder="1" applyAlignment="1">
      <alignment horizontal="right" vertical="center" wrapText="1"/>
    </xf>
    <xf numFmtId="164" fontId="2" fillId="3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11" fillId="3" borderId="0" xfId="1" applyFont="1" applyFill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view="pageBreakPreview" topLeftCell="A22" zoomScale="130" zoomScaleNormal="75" zoomScaleSheetLayoutView="130" workbookViewId="0">
      <selection activeCell="E29" sqref="E29"/>
    </sheetView>
  </sheetViews>
  <sheetFormatPr baseColWidth="10" defaultColWidth="11.44140625" defaultRowHeight="17.399999999999999" x14ac:dyDescent="0.25"/>
  <cols>
    <col min="1" max="1" width="70.77734375" style="2" customWidth="1"/>
    <col min="2" max="2" width="19.6640625" style="3" customWidth="1"/>
    <col min="3" max="3" width="19.77734375" style="3" customWidth="1"/>
    <col min="4" max="4" width="15.5546875" style="2" customWidth="1"/>
    <col min="5" max="16384" width="11.44140625" style="1"/>
  </cols>
  <sheetData>
    <row r="1" spans="1:4" ht="48" customHeight="1" x14ac:dyDescent="0.25">
      <c r="A1" s="74" t="s">
        <v>38</v>
      </c>
      <c r="B1" s="156" t="s">
        <v>85</v>
      </c>
      <c r="C1" s="156"/>
    </row>
    <row r="2" spans="1:4" ht="15" customHeight="1" x14ac:dyDescent="0.25"/>
    <row r="3" spans="1:4" ht="21.75" customHeight="1" x14ac:dyDescent="0.25">
      <c r="A3" s="9" t="s">
        <v>37</v>
      </c>
      <c r="B3" s="153"/>
      <c r="C3" s="153"/>
      <c r="D3" s="4"/>
    </row>
    <row r="4" spans="1:4" ht="21.75" customHeight="1" x14ac:dyDescent="0.25">
      <c r="A4" s="9" t="s">
        <v>32</v>
      </c>
      <c r="B4" s="153"/>
      <c r="C4" s="153"/>
      <c r="D4" s="4"/>
    </row>
    <row r="5" spans="1:4" ht="7.5" customHeight="1" thickBot="1" x14ac:dyDescent="0.3">
      <c r="B5" s="5"/>
      <c r="C5" s="5"/>
      <c r="D5" s="4"/>
    </row>
    <row r="6" spans="1:4" s="6" customFormat="1" ht="52.5" customHeight="1" thickBot="1" x14ac:dyDescent="0.3">
      <c r="A6" s="65"/>
      <c r="B6" s="67" t="s">
        <v>12</v>
      </c>
      <c r="C6" s="66" t="s">
        <v>88</v>
      </c>
    </row>
    <row r="7" spans="1:4" ht="51" hidden="1" customHeight="1" x14ac:dyDescent="0.25">
      <c r="A7" s="7"/>
      <c r="B7" s="8"/>
      <c r="C7" s="8"/>
      <c r="D7" s="9" t="s">
        <v>6</v>
      </c>
    </row>
    <row r="8" spans="1:4" ht="51" hidden="1" customHeight="1" x14ac:dyDescent="0.25">
      <c r="A8" s="10"/>
      <c r="B8" s="11"/>
      <c r="C8" s="11"/>
      <c r="D8" s="1"/>
    </row>
    <row r="9" spans="1:4" ht="18" hidden="1" customHeight="1" x14ac:dyDescent="0.25">
      <c r="A9" s="12"/>
      <c r="B9" s="13"/>
      <c r="C9" s="13"/>
      <c r="D9" s="1"/>
    </row>
    <row r="10" spans="1:4" s="20" customFormat="1" ht="18" customHeight="1" thickBot="1" x14ac:dyDescent="0.3">
      <c r="A10" s="17" t="s">
        <v>33</v>
      </c>
      <c r="B10" s="18" t="s">
        <v>8</v>
      </c>
      <c r="C10" s="19"/>
    </row>
    <row r="11" spans="1:4" s="20" customFormat="1" ht="18" customHeight="1" thickBot="1" x14ac:dyDescent="0.3">
      <c r="A11" s="24" t="s">
        <v>15</v>
      </c>
      <c r="B11" s="25"/>
      <c r="C11" s="26"/>
    </row>
    <row r="12" spans="1:4" s="20" customFormat="1" ht="18" customHeight="1" x14ac:dyDescent="0.25">
      <c r="A12" s="27" t="s">
        <v>7</v>
      </c>
      <c r="B12" s="28">
        <v>8336.2000000000007</v>
      </c>
      <c r="C12" s="29"/>
    </row>
    <row r="13" spans="1:4" s="20" customFormat="1" ht="18" customHeight="1" x14ac:dyDescent="0.25">
      <c r="A13" s="30" t="s">
        <v>22</v>
      </c>
      <c r="B13" s="31"/>
      <c r="C13" s="32">
        <f>B12*13</f>
        <v>108370.6</v>
      </c>
    </row>
    <row r="14" spans="1:4" s="20" customFormat="1" ht="18" customHeight="1" x14ac:dyDescent="0.25">
      <c r="A14" s="33" t="s">
        <v>20</v>
      </c>
      <c r="B14" s="34">
        <f>C14/C13*100</f>
        <v>0.41524177221497344</v>
      </c>
      <c r="C14" s="35">
        <v>450</v>
      </c>
    </row>
    <row r="15" spans="1:4" s="20" customFormat="1" ht="18" customHeight="1" thickBot="1" x14ac:dyDescent="0.3">
      <c r="A15" s="17" t="s">
        <v>11</v>
      </c>
      <c r="B15" s="36">
        <f>C15/C13*100</f>
        <v>3.3219341777197875</v>
      </c>
      <c r="C15" s="37">
        <v>3600</v>
      </c>
    </row>
    <row r="16" spans="1:4" s="20" customFormat="1" ht="18" customHeight="1" thickBot="1" x14ac:dyDescent="0.3">
      <c r="A16" s="24" t="s">
        <v>24</v>
      </c>
      <c r="B16" s="25"/>
      <c r="C16" s="26">
        <f>SUM(C13:C15)</f>
        <v>112420.6</v>
      </c>
    </row>
    <row r="17" spans="1:3" s="23" customFormat="1" ht="7.5" customHeight="1" thickBot="1" x14ac:dyDescent="0.3">
      <c r="A17" s="21"/>
      <c r="B17" s="22"/>
      <c r="C17" s="22"/>
    </row>
    <row r="18" spans="1:3" s="20" customFormat="1" ht="18" customHeight="1" thickBot="1" x14ac:dyDescent="0.3">
      <c r="A18" s="24" t="s">
        <v>9</v>
      </c>
      <c r="B18" s="25"/>
      <c r="C18" s="26"/>
    </row>
    <row r="19" spans="1:3" s="20" customFormat="1" ht="18" customHeight="1" x14ac:dyDescent="0.25">
      <c r="A19" s="27" t="s">
        <v>5</v>
      </c>
      <c r="B19" s="73">
        <v>5.3</v>
      </c>
      <c r="C19" s="29">
        <f>ROUND(($C$13+$C$14)*B19/100*20,1/20)/20</f>
        <v>5767.5</v>
      </c>
    </row>
    <row r="20" spans="1:3" s="20" customFormat="1" ht="18" customHeight="1" x14ac:dyDescent="0.25">
      <c r="A20" s="38" t="s">
        <v>10</v>
      </c>
      <c r="B20" s="39">
        <v>1.3</v>
      </c>
      <c r="C20" s="40">
        <f>ROUND(($C$13+$C$14)*B19*2/100*B20/100*20,1/20)/20</f>
        <v>149.94999999999999</v>
      </c>
    </row>
    <row r="21" spans="1:3" s="20" customFormat="1" ht="18" customHeight="1" x14ac:dyDescent="0.25">
      <c r="A21" s="38" t="s">
        <v>0</v>
      </c>
      <c r="B21" s="39">
        <v>1.1000000000000001</v>
      </c>
      <c r="C21" s="40">
        <f>ROUND(($C$13+$C$14)*B21/100*20,1/20)/20</f>
        <v>1197.05</v>
      </c>
    </row>
    <row r="22" spans="1:3" s="20" customFormat="1" ht="18" customHeight="1" x14ac:dyDescent="0.25">
      <c r="A22" s="117" t="s">
        <v>1</v>
      </c>
      <c r="B22" s="41">
        <v>1.5834999999999999</v>
      </c>
      <c r="C22" s="40">
        <f>ROUND(($C$13+$C$14)*B22/100*20,1/20)/20</f>
        <v>1723.15</v>
      </c>
    </row>
    <row r="23" spans="1:3" s="20" customFormat="1" ht="18" customHeight="1" x14ac:dyDescent="0.25">
      <c r="A23" s="42" t="s">
        <v>2</v>
      </c>
      <c r="B23" s="43">
        <v>0</v>
      </c>
      <c r="C23" s="44">
        <f>ROUND($C$13*B23/100*20,1/20)/20</f>
        <v>0</v>
      </c>
    </row>
    <row r="24" spans="1:3" s="20" customFormat="1" ht="18" customHeight="1" x14ac:dyDescent="0.25">
      <c r="A24" s="38" t="s">
        <v>86</v>
      </c>
      <c r="B24" s="39">
        <v>16</v>
      </c>
      <c r="C24" s="40"/>
    </row>
    <row r="25" spans="1:3" s="20" customFormat="1" ht="18" customHeight="1" x14ac:dyDescent="0.25">
      <c r="A25" s="38" t="s">
        <v>40</v>
      </c>
      <c r="B25" s="39">
        <v>25095</v>
      </c>
      <c r="C25" s="40"/>
    </row>
    <row r="26" spans="1:3" s="20" customFormat="1" ht="16.5" customHeight="1" x14ac:dyDescent="0.25">
      <c r="A26" s="45" t="s">
        <v>34</v>
      </c>
      <c r="B26" s="152">
        <f>C13-B25</f>
        <v>83275.600000000006</v>
      </c>
      <c r="C26" s="46"/>
    </row>
    <row r="27" spans="1:3" s="20" customFormat="1" ht="20.25" customHeight="1" x14ac:dyDescent="0.25">
      <c r="A27" s="47" t="s">
        <v>13</v>
      </c>
      <c r="B27" s="48">
        <f>C27/C13*100</f>
        <v>12.294939771487838</v>
      </c>
      <c r="C27" s="49">
        <f>ROUND(B26*B24/100*20,1/20)/20</f>
        <v>13324.1</v>
      </c>
    </row>
    <row r="28" spans="1:3" s="20" customFormat="1" ht="18" customHeight="1" x14ac:dyDescent="0.25">
      <c r="A28" s="38" t="s">
        <v>23</v>
      </c>
      <c r="B28" s="39">
        <v>2.65</v>
      </c>
      <c r="C28" s="40">
        <f>ROUND($C$13*B28/100*20,1/20)/20</f>
        <v>2871.8</v>
      </c>
    </row>
    <row r="29" spans="1:3" s="20" customFormat="1" ht="18" customHeight="1" x14ac:dyDescent="0.25">
      <c r="A29" s="38" t="s">
        <v>3</v>
      </c>
      <c r="B29" s="39">
        <v>0.04</v>
      </c>
      <c r="C29" s="40">
        <f t="shared" ref="C29:C30" si="0">ROUND($C$13*B29/100*20,1/20)/20</f>
        <v>43.35</v>
      </c>
    </row>
    <row r="30" spans="1:3" s="20" customFormat="1" ht="18" customHeight="1" thickBot="1" x14ac:dyDescent="0.3">
      <c r="A30" s="17" t="s">
        <v>14</v>
      </c>
      <c r="B30" s="50">
        <v>0.04</v>
      </c>
      <c r="C30" s="19">
        <f t="shared" si="0"/>
        <v>43.35</v>
      </c>
    </row>
    <row r="31" spans="1:3" s="20" customFormat="1" ht="18" customHeight="1" thickBot="1" x14ac:dyDescent="0.3">
      <c r="A31" s="24" t="s">
        <v>16</v>
      </c>
      <c r="B31" s="25">
        <f>C31/C13*100</f>
        <v>23.179949174407078</v>
      </c>
      <c r="C31" s="26">
        <f>SUM(C19:C30)</f>
        <v>25120.249999999996</v>
      </c>
    </row>
    <row r="32" spans="1:3" s="23" customFormat="1" ht="7.5" customHeight="1" thickBot="1" x14ac:dyDescent="0.3">
      <c r="A32" s="21"/>
      <c r="B32" s="22"/>
      <c r="C32" s="22"/>
    </row>
    <row r="33" spans="1:5" s="20" customFormat="1" ht="18" customHeight="1" thickBot="1" x14ac:dyDescent="0.3">
      <c r="A33" s="24" t="s">
        <v>17</v>
      </c>
      <c r="B33" s="25"/>
      <c r="C33" s="26"/>
    </row>
    <row r="34" spans="1:5" s="20" customFormat="1" ht="18" customHeight="1" thickBot="1" x14ac:dyDescent="0.3">
      <c r="A34" s="51" t="s">
        <v>17</v>
      </c>
      <c r="B34" s="52">
        <v>5</v>
      </c>
      <c r="C34" s="53">
        <f>ROUND(C13*B34/100*20,1/20)/20</f>
        <v>5418.55</v>
      </c>
      <c r="D34" s="54"/>
    </row>
    <row r="35" spans="1:5" s="20" customFormat="1" ht="18" customHeight="1" thickBot="1" x14ac:dyDescent="0.3">
      <c r="A35" s="24" t="s">
        <v>19</v>
      </c>
      <c r="B35" s="25"/>
      <c r="C35" s="26">
        <f>C34</f>
        <v>5418.55</v>
      </c>
    </row>
    <row r="36" spans="1:5" s="23" customFormat="1" ht="7.5" customHeight="1" thickBot="1" x14ac:dyDescent="0.3">
      <c r="A36" s="21"/>
      <c r="B36" s="22"/>
      <c r="C36" s="22"/>
    </row>
    <row r="37" spans="1:5" s="20" customFormat="1" ht="18" customHeight="1" thickBot="1" x14ac:dyDescent="0.3">
      <c r="A37" s="24" t="s">
        <v>21</v>
      </c>
      <c r="B37" s="25"/>
      <c r="C37" s="26"/>
    </row>
    <row r="38" spans="1:5" s="20" customFormat="1" ht="18" customHeight="1" x14ac:dyDescent="0.25">
      <c r="A38" s="55" t="s">
        <v>28</v>
      </c>
      <c r="B38" s="56"/>
      <c r="C38" s="57">
        <v>7000</v>
      </c>
    </row>
    <row r="39" spans="1:5" s="20" customFormat="1" ht="18" customHeight="1" x14ac:dyDescent="0.25">
      <c r="A39" s="55" t="s">
        <v>27</v>
      </c>
      <c r="B39" s="56"/>
      <c r="C39" s="57">
        <v>400</v>
      </c>
    </row>
    <row r="40" spans="1:5" s="20" customFormat="1" ht="18" customHeight="1" x14ac:dyDescent="0.25">
      <c r="A40" s="55" t="s">
        <v>4</v>
      </c>
      <c r="B40" s="56"/>
      <c r="C40" s="57">
        <v>830</v>
      </c>
    </row>
    <row r="41" spans="1:5" s="20" customFormat="1" ht="18" customHeight="1" x14ac:dyDescent="0.25">
      <c r="A41" s="55" t="s">
        <v>29</v>
      </c>
      <c r="B41" s="56"/>
      <c r="C41" s="57">
        <v>1000</v>
      </c>
    </row>
    <row r="42" spans="1:5" s="20" customFormat="1" ht="18" customHeight="1" x14ac:dyDescent="0.25">
      <c r="A42" s="55" t="s">
        <v>30</v>
      </c>
      <c r="B42" s="56"/>
      <c r="C42" s="57">
        <v>1200</v>
      </c>
    </row>
    <row r="43" spans="1:5" s="20" customFormat="1" ht="18" customHeight="1" thickBot="1" x14ac:dyDescent="0.3">
      <c r="A43" s="38" t="s">
        <v>31</v>
      </c>
      <c r="B43" s="58"/>
      <c r="C43" s="39">
        <v>5000</v>
      </c>
    </row>
    <row r="44" spans="1:5" s="20" customFormat="1" ht="18" customHeight="1" thickBot="1" x14ac:dyDescent="0.3">
      <c r="A44" s="24" t="s">
        <v>41</v>
      </c>
      <c r="B44" s="25">
        <f>C44/C16*100</f>
        <v>13.725242526725529</v>
      </c>
      <c r="C44" s="26">
        <f>SUM(C38:C43)</f>
        <v>15430</v>
      </c>
    </row>
    <row r="45" spans="1:5" s="23" customFormat="1" ht="7.5" customHeight="1" x14ac:dyDescent="0.25">
      <c r="A45" s="21"/>
      <c r="B45" s="22"/>
      <c r="C45" s="22"/>
    </row>
    <row r="46" spans="1:5" s="20" customFormat="1" ht="18" customHeight="1" x14ac:dyDescent="0.25">
      <c r="A46" s="62" t="s">
        <v>18</v>
      </c>
      <c r="B46" s="63"/>
      <c r="C46" s="64">
        <f>C16+C31+C44+C35</f>
        <v>158389.4</v>
      </c>
      <c r="D46" s="54"/>
    </row>
    <row r="47" spans="1:5" s="20" customFormat="1" ht="18" customHeight="1" x14ac:dyDescent="0.25">
      <c r="A47" s="59" t="s">
        <v>25</v>
      </c>
      <c r="B47" s="60"/>
      <c r="C47" s="60">
        <v>1800</v>
      </c>
      <c r="D47" s="54"/>
      <c r="E47" s="61"/>
    </row>
    <row r="48" spans="1:5" s="68" customFormat="1" ht="22.5" customHeight="1" x14ac:dyDescent="0.25">
      <c r="A48" s="70" t="s">
        <v>26</v>
      </c>
      <c r="B48" s="71" t="s">
        <v>39</v>
      </c>
      <c r="C48" s="72">
        <f>ROUND(C46/C47*20,1/20)/20</f>
        <v>88</v>
      </c>
    </row>
    <row r="49" spans="1:5" ht="7.5" customHeight="1" x14ac:dyDescent="0.25">
      <c r="D49" s="15"/>
    </row>
    <row r="50" spans="1:5" ht="21" x14ac:dyDescent="0.4">
      <c r="A50" s="155" t="s">
        <v>89</v>
      </c>
      <c r="B50" s="155"/>
      <c r="C50" s="155"/>
      <c r="D50" s="14"/>
      <c r="E50" s="15"/>
    </row>
    <row r="51" spans="1:5" ht="6.6" customHeight="1" x14ac:dyDescent="0.4">
      <c r="A51" s="69"/>
      <c r="B51" s="69"/>
      <c r="C51" s="69"/>
      <c r="D51" s="14"/>
      <c r="E51" s="15"/>
    </row>
    <row r="52" spans="1:5" ht="21" x14ac:dyDescent="0.4">
      <c r="A52" s="76" t="s">
        <v>42</v>
      </c>
      <c r="B52" s="77" t="s">
        <v>39</v>
      </c>
      <c r="C52" s="75"/>
      <c r="D52" s="14"/>
      <c r="E52" s="15"/>
    </row>
    <row r="53" spans="1:5" ht="7.5" customHeight="1" x14ac:dyDescent="0.25">
      <c r="D53" s="14"/>
      <c r="E53" s="15"/>
    </row>
    <row r="54" spans="1:5" x14ac:dyDescent="0.25">
      <c r="A54" s="2" t="s">
        <v>35</v>
      </c>
      <c r="B54" s="154" t="s">
        <v>36</v>
      </c>
      <c r="C54" s="154"/>
      <c r="D54" s="14"/>
      <c r="E54" s="15"/>
    </row>
    <row r="55" spans="1:5" x14ac:dyDescent="0.25">
      <c r="A55" s="16"/>
      <c r="B55" s="1"/>
      <c r="C55" s="1"/>
      <c r="D55" s="14"/>
      <c r="E55" s="15"/>
    </row>
  </sheetData>
  <mergeCells count="5">
    <mergeCell ref="B3:C3"/>
    <mergeCell ref="B4:C4"/>
    <mergeCell ref="B54:C54"/>
    <mergeCell ref="A50:C50"/>
    <mergeCell ref="B1:C1"/>
  </mergeCells>
  <printOptions horizontalCentered="1" verticalCentered="1"/>
  <pageMargins left="0.78740157480314965" right="0.78740157480314965" top="0.79" bottom="0.98425196850393704" header="0.51181102362204722" footer="0.51181102362204722"/>
  <pageSetup paperSize="9" scale="79" orientation="portrait" r:id="rId1"/>
  <headerFooter alignWithMargins="0">
    <oddHeader>&amp;C&amp;12Système forfaitaire de répartition des coûts liés à l'engagement du forestier de triage, RFCN, art.15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view="pageBreakPreview" zoomScale="60" zoomScaleNormal="100" workbookViewId="0">
      <selection activeCell="E20" sqref="E20"/>
    </sheetView>
  </sheetViews>
  <sheetFormatPr baseColWidth="10" defaultRowHeight="13.2" x14ac:dyDescent="0.25"/>
  <cols>
    <col min="1" max="1" width="70.77734375" customWidth="1"/>
    <col min="2" max="3" width="19.77734375" customWidth="1"/>
    <col min="5" max="5" width="13.21875" bestFit="1" customWidth="1"/>
  </cols>
  <sheetData>
    <row r="1" spans="1:4" ht="48" customHeight="1" x14ac:dyDescent="0.25">
      <c r="A1" s="74" t="s">
        <v>43</v>
      </c>
      <c r="B1" s="156" t="s">
        <v>87</v>
      </c>
      <c r="C1" s="156"/>
      <c r="D1" s="79"/>
    </row>
    <row r="2" spans="1:4" x14ac:dyDescent="0.25">
      <c r="A2" s="79"/>
      <c r="B2" s="79"/>
      <c r="C2" s="79"/>
      <c r="D2" s="79"/>
    </row>
    <row r="3" spans="1:4" ht="18" customHeight="1" x14ac:dyDescent="0.25">
      <c r="A3" s="88" t="s">
        <v>44</v>
      </c>
      <c r="B3" s="153"/>
      <c r="C3" s="153"/>
      <c r="D3" s="83"/>
    </row>
    <row r="4" spans="1:4" ht="18" customHeight="1" x14ac:dyDescent="0.25">
      <c r="A4" s="88" t="s">
        <v>45</v>
      </c>
      <c r="B4" s="153"/>
      <c r="C4" s="153"/>
      <c r="D4" s="83"/>
    </row>
    <row r="5" spans="1:4" ht="6.6" customHeight="1" thickBot="1" x14ac:dyDescent="0.3">
      <c r="A5" s="79"/>
      <c r="B5" s="84"/>
      <c r="C5" s="84"/>
      <c r="D5" s="83"/>
    </row>
    <row r="6" spans="1:4" s="85" customFormat="1" ht="52.5" customHeight="1" thickBot="1" x14ac:dyDescent="0.3">
      <c r="A6" s="128"/>
      <c r="B6" s="130" t="s">
        <v>46</v>
      </c>
      <c r="C6" s="129" t="s">
        <v>90</v>
      </c>
    </row>
    <row r="7" spans="1:4" s="80" customFormat="1" ht="51" hidden="1" customHeight="1" x14ac:dyDescent="0.25">
      <c r="A7" s="86"/>
      <c r="B7" s="87"/>
      <c r="C7" s="87"/>
      <c r="D7" s="88"/>
    </row>
    <row r="8" spans="1:4" s="80" customFormat="1" ht="51" hidden="1" customHeight="1" x14ac:dyDescent="0.25">
      <c r="A8" s="89"/>
      <c r="B8" s="90"/>
      <c r="C8" s="90"/>
    </row>
    <row r="9" spans="1:4" s="80" customFormat="1" ht="18" hidden="1" customHeight="1" x14ac:dyDescent="0.25">
      <c r="A9" s="91"/>
      <c r="B9" s="92"/>
      <c r="C9" s="92"/>
    </row>
    <row r="10" spans="1:4" s="99" customFormat="1" ht="18" customHeight="1" thickBot="1" x14ac:dyDescent="0.3">
      <c r="A10" s="96" t="s">
        <v>47</v>
      </c>
      <c r="B10" s="97" t="s">
        <v>8</v>
      </c>
      <c r="C10" s="98"/>
    </row>
    <row r="11" spans="1:4" s="99" customFormat="1" ht="18" customHeight="1" thickBot="1" x14ac:dyDescent="0.3">
      <c r="A11" s="103" t="s">
        <v>48</v>
      </c>
      <c r="B11" s="104"/>
      <c r="C11" s="105"/>
    </row>
    <row r="12" spans="1:4" s="99" customFormat="1" ht="18" customHeight="1" x14ac:dyDescent="0.25">
      <c r="A12" s="106" t="s">
        <v>49</v>
      </c>
      <c r="B12" s="107">
        <v>8336.2000000000007</v>
      </c>
      <c r="C12" s="108"/>
    </row>
    <row r="13" spans="1:4" s="99" customFormat="1" ht="18" customHeight="1" x14ac:dyDescent="0.25">
      <c r="A13" s="109" t="s">
        <v>50</v>
      </c>
      <c r="B13" s="110"/>
      <c r="C13" s="111">
        <f>B12*13</f>
        <v>108370.6</v>
      </c>
    </row>
    <row r="14" spans="1:4" s="99" customFormat="1" ht="18" customHeight="1" x14ac:dyDescent="0.25">
      <c r="A14" s="112" t="s">
        <v>51</v>
      </c>
      <c r="B14" s="113">
        <f>C14/C13*100</f>
        <v>0.41524177221497344</v>
      </c>
      <c r="C14" s="114">
        <v>450</v>
      </c>
    </row>
    <row r="15" spans="1:4" s="99" customFormat="1" ht="18" customHeight="1" thickBot="1" x14ac:dyDescent="0.3">
      <c r="A15" s="96" t="s">
        <v>52</v>
      </c>
      <c r="B15" s="115">
        <f>C15/C13*100</f>
        <v>3.3219341777197875</v>
      </c>
      <c r="C15" s="116">
        <v>3600</v>
      </c>
    </row>
    <row r="16" spans="1:4" s="99" customFormat="1" ht="18" customHeight="1" thickBot="1" x14ac:dyDescent="0.3">
      <c r="A16" s="103" t="s">
        <v>53</v>
      </c>
      <c r="B16" s="104"/>
      <c r="C16" s="105">
        <f>SUM(C12:C15)</f>
        <v>112420.6</v>
      </c>
    </row>
    <row r="17" spans="1:3" s="102" customFormat="1" ht="7.5" customHeight="1" thickBot="1" x14ac:dyDescent="0.3">
      <c r="A17" s="100"/>
      <c r="B17" s="101"/>
      <c r="C17" s="101"/>
    </row>
    <row r="18" spans="1:3" s="99" customFormat="1" ht="18" customHeight="1" thickBot="1" x14ac:dyDescent="0.3">
      <c r="A18" s="103" t="s">
        <v>54</v>
      </c>
      <c r="B18" s="104"/>
      <c r="C18" s="105"/>
    </row>
    <row r="19" spans="1:3" s="99" customFormat="1" ht="18" customHeight="1" x14ac:dyDescent="0.25">
      <c r="A19" s="106" t="s">
        <v>55</v>
      </c>
      <c r="B19" s="151">
        <v>5.3</v>
      </c>
      <c r="C19" s="135">
        <f>ROUND(($C$13+$C$14)*B19/100*20,1/20)/20</f>
        <v>5767.5</v>
      </c>
    </row>
    <row r="20" spans="1:3" s="99" customFormat="1" ht="18" customHeight="1" x14ac:dyDescent="0.25">
      <c r="A20" s="117" t="s">
        <v>56</v>
      </c>
      <c r="B20" s="136">
        <v>1.3</v>
      </c>
      <c r="C20" s="137">
        <f>ROUND(($C$13+$C$14)*B19*2/100*B20/100*20,1/20)/20</f>
        <v>149.94999999999999</v>
      </c>
    </row>
    <row r="21" spans="1:3" s="99" customFormat="1" ht="18" customHeight="1" x14ac:dyDescent="0.25">
      <c r="A21" s="117" t="s">
        <v>57</v>
      </c>
      <c r="B21" s="136">
        <v>1.1000000000000001</v>
      </c>
      <c r="C21" s="137">
        <f t="shared" ref="C21:C22" si="0">ROUND(($C$13+$C$14)*B21/100*20,1/20)/20</f>
        <v>1197.05</v>
      </c>
    </row>
    <row r="22" spans="1:3" s="99" customFormat="1" ht="18" customHeight="1" x14ac:dyDescent="0.25">
      <c r="A22" s="117" t="s">
        <v>58</v>
      </c>
      <c r="B22" s="138">
        <v>1.5834999999999999</v>
      </c>
      <c r="C22" s="137">
        <f t="shared" si="0"/>
        <v>1723.15</v>
      </c>
    </row>
    <row r="23" spans="1:3" s="99" customFormat="1" ht="18" customHeight="1" x14ac:dyDescent="0.25">
      <c r="A23" s="118" t="s">
        <v>59</v>
      </c>
      <c r="B23" s="139">
        <v>0</v>
      </c>
      <c r="C23" s="140">
        <f>ROUND($C$13*B23/100*20,1/20)/20</f>
        <v>0</v>
      </c>
    </row>
    <row r="24" spans="1:3" s="99" customFormat="1" ht="18" customHeight="1" x14ac:dyDescent="0.25">
      <c r="A24" s="117" t="s">
        <v>60</v>
      </c>
      <c r="B24" s="136">
        <v>16</v>
      </c>
      <c r="C24" s="137"/>
    </row>
    <row r="25" spans="1:3" s="99" customFormat="1" ht="18" customHeight="1" x14ac:dyDescent="0.25">
      <c r="A25" s="117" t="s">
        <v>61</v>
      </c>
      <c r="B25" s="136">
        <v>25095</v>
      </c>
      <c r="C25" s="137"/>
    </row>
    <row r="26" spans="1:3" s="99" customFormat="1" ht="16.5" customHeight="1" x14ac:dyDescent="0.25">
      <c r="A26" s="45" t="s">
        <v>62</v>
      </c>
      <c r="B26" s="152">
        <f>C13-B25</f>
        <v>83275.600000000006</v>
      </c>
      <c r="C26" s="141"/>
    </row>
    <row r="27" spans="1:3" s="99" customFormat="1" ht="20.25" customHeight="1" x14ac:dyDescent="0.25">
      <c r="A27" s="119" t="s">
        <v>63</v>
      </c>
      <c r="B27" s="142">
        <f>C27/C13*100</f>
        <v>12.294939771487838</v>
      </c>
      <c r="C27" s="143">
        <f>ROUND(B26*B24/100*20,1/20)/20</f>
        <v>13324.1</v>
      </c>
    </row>
    <row r="28" spans="1:3" s="99" customFormat="1" ht="18" customHeight="1" x14ac:dyDescent="0.25">
      <c r="A28" s="117" t="s">
        <v>64</v>
      </c>
      <c r="B28" s="136">
        <v>2.65</v>
      </c>
      <c r="C28" s="137">
        <f>ROUND($C$13*B28/100*20,1/20)/20</f>
        <v>2871.8</v>
      </c>
    </row>
    <row r="29" spans="1:3" s="99" customFormat="1" ht="18" customHeight="1" x14ac:dyDescent="0.25">
      <c r="A29" s="117" t="s">
        <v>65</v>
      </c>
      <c r="B29" s="136">
        <v>0.04</v>
      </c>
      <c r="C29" s="137">
        <f t="shared" ref="C29:C30" si="1">ROUND($C$13*B29/100*20,1/20)/20</f>
        <v>43.35</v>
      </c>
    </row>
    <row r="30" spans="1:3" s="99" customFormat="1" ht="18" customHeight="1" thickBot="1" x14ac:dyDescent="0.3">
      <c r="A30" s="96" t="s">
        <v>66</v>
      </c>
      <c r="B30" s="144">
        <v>0.04</v>
      </c>
      <c r="C30" s="132">
        <f t="shared" si="1"/>
        <v>43.35</v>
      </c>
    </row>
    <row r="31" spans="1:3" s="99" customFormat="1" ht="18" customHeight="1" thickBot="1" x14ac:dyDescent="0.3">
      <c r="A31" s="103" t="s">
        <v>67</v>
      </c>
      <c r="B31" s="133">
        <f>C31/C13*100</f>
        <v>23.179949174407078</v>
      </c>
      <c r="C31" s="134">
        <f>SUM(C19:C30)</f>
        <v>25120.249999999996</v>
      </c>
    </row>
    <row r="32" spans="1:3" s="102" customFormat="1" ht="7.5" customHeight="1" thickBot="1" x14ac:dyDescent="0.3">
      <c r="A32" s="100"/>
      <c r="B32" s="101"/>
      <c r="C32" s="101"/>
    </row>
    <row r="33" spans="1:5" s="99" customFormat="1" ht="18" customHeight="1" thickBot="1" x14ac:dyDescent="0.3">
      <c r="A33" s="103" t="s">
        <v>68</v>
      </c>
      <c r="B33" s="104"/>
      <c r="C33" s="105"/>
    </row>
    <row r="34" spans="1:5" s="99" customFormat="1" ht="18" customHeight="1" thickBot="1" x14ac:dyDescent="0.3">
      <c r="A34" s="120" t="s">
        <v>68</v>
      </c>
      <c r="B34" s="145">
        <v>5</v>
      </c>
      <c r="C34" s="146">
        <f>ROUND(C13*B34/100*20,1/20)/20</f>
        <v>5418.55</v>
      </c>
      <c r="D34" s="121"/>
    </row>
    <row r="35" spans="1:5" s="99" customFormat="1" ht="18" customHeight="1" thickBot="1" x14ac:dyDescent="0.3">
      <c r="A35" s="103" t="s">
        <v>69</v>
      </c>
      <c r="B35" s="104"/>
      <c r="C35" s="105">
        <f>C34</f>
        <v>5418.55</v>
      </c>
    </row>
    <row r="36" spans="1:5" s="102" customFormat="1" ht="7.5" customHeight="1" thickBot="1" x14ac:dyDescent="0.3">
      <c r="A36" s="100"/>
      <c r="B36" s="101"/>
      <c r="C36" s="101"/>
    </row>
    <row r="37" spans="1:5" s="99" customFormat="1" ht="18" customHeight="1" thickBot="1" x14ac:dyDescent="0.3">
      <c r="A37" s="103" t="s">
        <v>70</v>
      </c>
      <c r="B37" s="104"/>
      <c r="C37" s="105"/>
    </row>
    <row r="38" spans="1:5" s="99" customFormat="1" ht="18" customHeight="1" x14ac:dyDescent="0.25">
      <c r="A38" s="122" t="s">
        <v>71</v>
      </c>
      <c r="B38" s="147"/>
      <c r="C38" s="148">
        <v>7000</v>
      </c>
    </row>
    <row r="39" spans="1:5" s="99" customFormat="1" ht="18" customHeight="1" x14ac:dyDescent="0.25">
      <c r="A39" s="122" t="s">
        <v>72</v>
      </c>
      <c r="B39" s="147"/>
      <c r="C39" s="148">
        <v>400</v>
      </c>
    </row>
    <row r="40" spans="1:5" s="99" customFormat="1" ht="18" customHeight="1" x14ac:dyDescent="0.25">
      <c r="A40" s="122" t="s">
        <v>73</v>
      </c>
      <c r="B40" s="147"/>
      <c r="C40" s="148">
        <v>830</v>
      </c>
    </row>
    <row r="41" spans="1:5" s="99" customFormat="1" ht="18" customHeight="1" x14ac:dyDescent="0.25">
      <c r="A41" s="122" t="s">
        <v>74</v>
      </c>
      <c r="B41" s="147"/>
      <c r="C41" s="148">
        <v>1000</v>
      </c>
    </row>
    <row r="42" spans="1:5" s="99" customFormat="1" ht="18" customHeight="1" x14ac:dyDescent="0.25">
      <c r="A42" s="122" t="s">
        <v>75</v>
      </c>
      <c r="B42" s="147"/>
      <c r="C42" s="148">
        <v>1200</v>
      </c>
    </row>
    <row r="43" spans="1:5" s="99" customFormat="1" ht="18" customHeight="1" thickBot="1" x14ac:dyDescent="0.3">
      <c r="A43" s="117" t="s">
        <v>76</v>
      </c>
      <c r="B43" s="149"/>
      <c r="C43" s="136">
        <v>5000</v>
      </c>
    </row>
    <row r="44" spans="1:5" s="99" customFormat="1" ht="18" customHeight="1" thickBot="1" x14ac:dyDescent="0.3">
      <c r="A44" s="103" t="s">
        <v>77</v>
      </c>
      <c r="B44" s="133">
        <f>C44/C16*100</f>
        <v>13.725242526725529</v>
      </c>
      <c r="C44" s="134">
        <f>SUM(C38:C43)</f>
        <v>15430</v>
      </c>
    </row>
    <row r="45" spans="1:5" s="102" customFormat="1" ht="7.5" customHeight="1" x14ac:dyDescent="0.25">
      <c r="A45" s="100"/>
      <c r="B45" s="101"/>
      <c r="C45" s="101"/>
    </row>
    <row r="46" spans="1:5" s="99" customFormat="1" ht="18" customHeight="1" x14ac:dyDescent="0.25">
      <c r="A46" s="126" t="s">
        <v>78</v>
      </c>
      <c r="B46" s="127"/>
      <c r="C46" s="150">
        <f>C16+C31+C44+C35</f>
        <v>158389.4</v>
      </c>
      <c r="D46" s="121"/>
    </row>
    <row r="47" spans="1:5" s="99" customFormat="1" ht="18" customHeight="1" x14ac:dyDescent="0.25">
      <c r="A47" s="123" t="s">
        <v>79</v>
      </c>
      <c r="B47" s="124"/>
      <c r="C47" s="124">
        <v>1800</v>
      </c>
      <c r="D47" s="121"/>
      <c r="E47" s="125"/>
    </row>
    <row r="48" spans="1:5" s="131" customFormat="1" ht="22.5" customHeight="1" x14ac:dyDescent="0.25">
      <c r="A48" s="70" t="s">
        <v>80</v>
      </c>
      <c r="B48" s="71" t="s">
        <v>81</v>
      </c>
      <c r="C48" s="72">
        <f>ROUND(C46/C47*20,1/20)/20</f>
        <v>88</v>
      </c>
    </row>
    <row r="49" spans="1:5" s="80" customFormat="1" ht="7.5" customHeight="1" x14ac:dyDescent="0.25">
      <c r="A49" s="81"/>
      <c r="B49" s="82"/>
      <c r="C49" s="82"/>
      <c r="D49" s="94"/>
    </row>
    <row r="50" spans="1:5" s="80" customFormat="1" ht="21" x14ac:dyDescent="0.4">
      <c r="A50" s="155" t="s">
        <v>91</v>
      </c>
      <c r="B50" s="155"/>
      <c r="C50" s="155"/>
      <c r="D50" s="93"/>
      <c r="E50" s="94"/>
    </row>
    <row r="51" spans="1:5" s="80" customFormat="1" ht="6.6" customHeight="1" x14ac:dyDescent="0.4">
      <c r="A51" s="78"/>
      <c r="B51" s="78"/>
      <c r="C51" s="78"/>
      <c r="D51" s="93"/>
      <c r="E51" s="94"/>
    </row>
    <row r="52" spans="1:5" s="80" customFormat="1" ht="21" x14ac:dyDescent="0.4">
      <c r="A52" s="76" t="s">
        <v>82</v>
      </c>
      <c r="B52" s="77" t="s">
        <v>81</v>
      </c>
      <c r="C52" s="75"/>
      <c r="D52" s="93"/>
      <c r="E52" s="94"/>
    </row>
    <row r="53" spans="1:5" s="80" customFormat="1" ht="7.5" customHeight="1" x14ac:dyDescent="0.25">
      <c r="A53" s="81"/>
      <c r="B53" s="82"/>
      <c r="C53" s="82"/>
      <c r="D53" s="93"/>
      <c r="E53" s="94"/>
    </row>
    <row r="54" spans="1:5" s="80" customFormat="1" ht="17.399999999999999" x14ac:dyDescent="0.25">
      <c r="A54" s="81" t="s">
        <v>83</v>
      </c>
      <c r="B54" s="154" t="s">
        <v>84</v>
      </c>
      <c r="C54" s="154"/>
      <c r="D54" s="93"/>
      <c r="E54" s="94"/>
    </row>
    <row r="55" spans="1:5" s="80" customFormat="1" ht="17.399999999999999" x14ac:dyDescent="0.25">
      <c r="A55" s="95"/>
      <c r="D55" s="93"/>
      <c r="E55" s="94"/>
    </row>
  </sheetData>
  <mergeCells count="5">
    <mergeCell ref="B3:C3"/>
    <mergeCell ref="B4:C4"/>
    <mergeCell ref="B54:C54"/>
    <mergeCell ref="A50:C50"/>
    <mergeCell ref="B1:C1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 2022Tâches autorité</vt:lpstr>
      <vt:lpstr>Deutsch</vt:lpstr>
      <vt:lpstr>'Tarif 2022Tâches autorité'!Zone_d_impression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I E F</dc:creator>
  <cp:lastModifiedBy>Lambert Alain</cp:lastModifiedBy>
  <cp:lastPrinted>2022-02-07T16:15:03Z</cp:lastPrinted>
  <dcterms:created xsi:type="dcterms:W3CDTF">2008-05-07T12:21:57Z</dcterms:created>
  <dcterms:modified xsi:type="dcterms:W3CDTF">2022-02-07T16:42:57Z</dcterms:modified>
</cp:coreProperties>
</file>