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04_PRo\03_Contrats\"/>
    </mc:Choice>
  </mc:AlternateContent>
  <xr:revisionPtr revIDLastSave="0" documentId="13_ncr:1_{8D5E459C-E08F-444D-BEBD-DC4A9CB73097}" xr6:coauthVersionLast="47" xr6:coauthVersionMax="47" xr10:uidLastSave="{00000000-0000-0000-0000-000000000000}"/>
  <bookViews>
    <workbookView xWindow="-28920" yWindow="-60" windowWidth="29040" windowHeight="15720" xr2:uid="{892A9028-D07F-48A8-AA97-93A408AD8E72}"/>
  </bookViews>
  <sheets>
    <sheet name="Simple minimale" sheetId="16" r:id="rId1"/>
    <sheet name="Global (ph SIA)" sheetId="17" r:id="rId2"/>
    <sheet name="Global 2-3 MO" sheetId="18" r:id="rId3"/>
    <sheet name="Tarif temps" sheetId="19" r:id="rId4"/>
    <sheet name="Annexe rapport heures" sheetId="9" r:id="rId5"/>
    <sheet name="Cha peu d-objets et MO " sheetId="20" r:id="rId6"/>
    <sheet name="Chantier Multi-objets et -MO" sheetId="21" r:id="rId7"/>
  </sheets>
  <definedNames>
    <definedName name="_xlnm._FilterDatabase" localSheetId="4" hidden="1">'Annexe rapport heures'!#REF!</definedName>
    <definedName name="_xlnm._FilterDatabase" localSheetId="5" hidden="1">'Cha peu d-objets et MO '!#REF!</definedName>
    <definedName name="_xlnm._FilterDatabase" localSheetId="6" hidden="1">'Chantier Multi-objets et -MO'!#REF!</definedName>
    <definedName name="_xlnm._FilterDatabase" localSheetId="1" hidden="1">'Global (ph SIA)'!#REF!</definedName>
    <definedName name="_xlnm._FilterDatabase" localSheetId="2" hidden="1">'Global 2-3 MO'!#REF!</definedName>
    <definedName name="_xlnm._FilterDatabase" localSheetId="0" hidden="1">'Simple minimale'!#REF!</definedName>
    <definedName name="_xlnm._FilterDatabase" localSheetId="3" hidden="1">'Tarif temps'!#REF!</definedName>
    <definedName name="_Toc339291420" localSheetId="4">'Annexe rapport heures'!#REF!</definedName>
    <definedName name="_Toc339291420" localSheetId="5">'Cha peu d-objets et MO '!#REF!</definedName>
    <definedName name="_Toc339291420" localSheetId="6">'Chantier Multi-objets et -MO'!#REF!</definedName>
    <definedName name="_Toc339291420" localSheetId="1">'Global (ph SIA)'!#REF!</definedName>
    <definedName name="_Toc339291420" localSheetId="2">'Global 2-3 MO'!#REF!</definedName>
    <definedName name="_Toc339291420" localSheetId="0">'Simple minimale'!#REF!</definedName>
    <definedName name="_Toc339291420" localSheetId="3">'Tarif temps'!#REF!</definedName>
    <definedName name="_xlnm.Print_Titles" localSheetId="4">'Annexe rapport heures'!$31:$31</definedName>
    <definedName name="_xlnm.Print_Titles" localSheetId="0">'Simple minimale'!$15:$15</definedName>
    <definedName name="_xlnm.Print_Area" localSheetId="4">'Annexe rapport heures'!$A$1:$I$64</definedName>
    <definedName name="_xlnm.Print_Area" localSheetId="5">'Cha peu d-objets et MO '!$B$1:$I$41</definedName>
    <definedName name="_xlnm.Print_Area" localSheetId="6">'Chantier Multi-objets et -MO'!$B$1:$L$70</definedName>
    <definedName name="_xlnm.Print_Area" localSheetId="1">'Global (ph SIA)'!$B$1:$G$39</definedName>
    <definedName name="_xlnm.Print_Area" localSheetId="2">'Global 2-3 MO'!$B$1:$G$42</definedName>
    <definedName name="_xlnm.Print_Area" localSheetId="0">'Simple minimale'!$B$1:$F$30</definedName>
    <definedName name="_xlnm.Print_Area" localSheetId="3">'Tarif temps'!$B$1:$G$38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21" l="1"/>
  <c r="K46" i="21" s="1"/>
  <c r="J45" i="21"/>
  <c r="J46" i="21" s="1"/>
  <c r="I45" i="21"/>
  <c r="I46" i="21" s="1"/>
  <c r="H45" i="21"/>
  <c r="H46" i="21" s="1"/>
  <c r="G45" i="21"/>
  <c r="G46" i="21" s="1"/>
  <c r="F45" i="21"/>
  <c r="F46" i="21" s="1"/>
  <c r="E45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45" i="21" s="1"/>
  <c r="E13" i="21"/>
  <c r="D13" i="21"/>
  <c r="D13" i="20"/>
  <c r="C13" i="20"/>
  <c r="G26" i="20"/>
  <c r="F26" i="20"/>
  <c r="E26" i="20"/>
  <c r="H26" i="20"/>
  <c r="H27" i="20" s="1"/>
  <c r="D26" i="20"/>
  <c r="I22" i="20"/>
  <c r="I21" i="20"/>
  <c r="I20" i="20"/>
  <c r="I19" i="20"/>
  <c r="F47" i="21" l="1"/>
  <c r="G47" i="21"/>
  <c r="H47" i="21"/>
  <c r="I47" i="21"/>
  <c r="J47" i="21"/>
  <c r="K47" i="21"/>
  <c r="I26" i="20"/>
  <c r="H28" i="20"/>
  <c r="H39" i="20" s="1"/>
  <c r="G48" i="21" l="1"/>
  <c r="G49" i="21" s="1"/>
  <c r="G67" i="21" s="1"/>
  <c r="E47" i="21"/>
  <c r="E48" i="21" s="1"/>
  <c r="F48" i="21" s="1"/>
  <c r="F49" i="21" s="1"/>
  <c r="K68" i="21"/>
  <c r="K69" i="21" s="1"/>
  <c r="I48" i="21"/>
  <c r="I49" i="21" s="1"/>
  <c r="I67" i="21" s="1"/>
  <c r="H40" i="20"/>
  <c r="G68" i="21" l="1"/>
  <c r="G69" i="21" s="1"/>
  <c r="F67" i="21"/>
  <c r="I68" i="21"/>
  <c r="I69" i="21" s="1"/>
  <c r="I70" i="21" s="1"/>
  <c r="E15" i="21" s="1"/>
  <c r="J48" i="21"/>
  <c r="J49" i="21" s="1"/>
  <c r="J67" i="21" s="1"/>
  <c r="H48" i="21"/>
  <c r="H49" i="21" s="1"/>
  <c r="H67" i="21" s="1"/>
  <c r="G18" i="19"/>
  <c r="G19" i="19"/>
  <c r="G20" i="19"/>
  <c r="G21" i="19"/>
  <c r="G22" i="19"/>
  <c r="G17" i="19"/>
  <c r="F18" i="19"/>
  <c r="F19" i="19"/>
  <c r="F20" i="19"/>
  <c r="F21" i="19"/>
  <c r="F22" i="19"/>
  <c r="F17" i="19"/>
  <c r="D23" i="19"/>
  <c r="D24" i="19" s="1"/>
  <c r="D25" i="19" s="1"/>
  <c r="D26" i="19" s="1"/>
  <c r="D27" i="19" s="1"/>
  <c r="D30" i="19" s="1"/>
  <c r="D36" i="19" s="1"/>
  <c r="D37" i="19" s="1"/>
  <c r="D38" i="19" s="1"/>
  <c r="G37" i="18"/>
  <c r="G38" i="18"/>
  <c r="G39" i="18"/>
  <c r="G36" i="18"/>
  <c r="D33" i="18"/>
  <c r="G33" i="18" s="1"/>
  <c r="G29" i="18"/>
  <c r="G30" i="18" s="1"/>
  <c r="D24" i="18"/>
  <c r="D25" i="18" s="1"/>
  <c r="D26" i="18" s="1"/>
  <c r="D27" i="18" s="1"/>
  <c r="D28" i="18" s="1"/>
  <c r="D31" i="18" s="1"/>
  <c r="G23" i="18"/>
  <c r="G22" i="18"/>
  <c r="G21" i="18"/>
  <c r="G20" i="18"/>
  <c r="G19" i="18"/>
  <c r="G18" i="18"/>
  <c r="G17" i="18"/>
  <c r="H68" i="21" l="1"/>
  <c r="H69" i="21" s="1"/>
  <c r="E67" i="21"/>
  <c r="F68" i="21"/>
  <c r="F69" i="21" s="1"/>
  <c r="J68" i="21"/>
  <c r="J69" i="21" s="1"/>
  <c r="J70" i="21" s="1"/>
  <c r="E49" i="21"/>
  <c r="E27" i="20"/>
  <c r="G27" i="20"/>
  <c r="F27" i="20"/>
  <c r="G23" i="19"/>
  <c r="F23" i="19"/>
  <c r="F24" i="19" s="1"/>
  <c r="F25" i="19" s="1"/>
  <c r="F26" i="19" s="1"/>
  <c r="F27" i="19" s="1"/>
  <c r="F28" i="19"/>
  <c r="F29" i="19" s="1"/>
  <c r="F30" i="19" s="1"/>
  <c r="F36" i="19" s="1"/>
  <c r="F37" i="19" s="1"/>
  <c r="F38" i="19" s="1"/>
  <c r="G24" i="18"/>
  <c r="G25" i="18" s="1"/>
  <c r="G26" i="18" s="1"/>
  <c r="G27" i="18" s="1"/>
  <c r="G28" i="18" s="1"/>
  <c r="G31" i="18" s="1"/>
  <c r="E69" i="21" l="1"/>
  <c r="F70" i="21"/>
  <c r="D15" i="21" s="1"/>
  <c r="G28" i="20"/>
  <c r="E28" i="20"/>
  <c r="F28" i="20"/>
  <c r="E34" i="18"/>
  <c r="E40" i="18" s="1"/>
  <c r="E41" i="18" s="1"/>
  <c r="F34" i="18"/>
  <c r="F40" i="18" s="1"/>
  <c r="F41" i="18" s="1"/>
  <c r="D28" i="20" l="1"/>
  <c r="D29" i="20" s="1"/>
  <c r="E29" i="20" s="1"/>
  <c r="E30" i="20" s="1"/>
  <c r="D34" i="18"/>
  <c r="F29" i="20" l="1"/>
  <c r="F30" i="20" s="1"/>
  <c r="F38" i="20" s="1"/>
  <c r="G29" i="20"/>
  <c r="G30" i="20" s="1"/>
  <c r="G38" i="20" s="1"/>
  <c r="E38" i="20"/>
  <c r="E39" i="20" s="1"/>
  <c r="D40" i="18"/>
  <c r="G34" i="18"/>
  <c r="G39" i="20" l="1"/>
  <c r="G40" i="20" s="1"/>
  <c r="G41" i="20" s="1"/>
  <c r="F39" i="20"/>
  <c r="F40" i="20" s="1"/>
  <c r="F41" i="20" s="1"/>
  <c r="D15" i="20" s="1"/>
  <c r="D30" i="20"/>
  <c r="D38" i="20"/>
  <c r="E40" i="20"/>
  <c r="D41" i="18"/>
  <c r="G40" i="18"/>
  <c r="D40" i="20" l="1"/>
  <c r="E41" i="20"/>
  <c r="C15" i="20" s="1"/>
  <c r="G41" i="18"/>
  <c r="G42" i="18" s="1"/>
  <c r="D42" i="18"/>
  <c r="G29" i="17" l="1"/>
  <c r="G30" i="17" s="1"/>
  <c r="D24" i="17"/>
  <c r="D25" i="17" s="1"/>
  <c r="D26" i="17" s="1"/>
  <c r="D27" i="17" s="1"/>
  <c r="D28" i="17" s="1"/>
  <c r="D31" i="17" s="1"/>
  <c r="D37" i="17" s="1"/>
  <c r="D38" i="17" s="1"/>
  <c r="D39" i="17" s="1"/>
  <c r="G23" i="17"/>
  <c r="G22" i="17"/>
  <c r="G21" i="17"/>
  <c r="G20" i="17"/>
  <c r="G19" i="17"/>
  <c r="G18" i="17"/>
  <c r="G17" i="17"/>
  <c r="E17" i="16"/>
  <c r="E18" i="16"/>
  <c r="D17" i="16"/>
  <c r="D18" i="16"/>
  <c r="F16" i="16"/>
  <c r="D19" i="16"/>
  <c r="D20" i="16"/>
  <c r="D22" i="16"/>
  <c r="D28" i="16" s="1"/>
  <c r="D29" i="16" s="1"/>
  <c r="D30" i="16" s="1"/>
  <c r="E19" i="16"/>
  <c r="E20" i="16"/>
  <c r="E21" i="16"/>
  <c r="E22" i="16"/>
  <c r="E28" i="16"/>
  <c r="E29" i="16" s="1"/>
  <c r="E30" i="16" s="1"/>
  <c r="E10" i="9"/>
  <c r="F10" i="9"/>
  <c r="G10" i="9"/>
  <c r="H10" i="9"/>
  <c r="I10" i="9"/>
  <c r="D10" i="9"/>
  <c r="D20" i="9"/>
  <c r="E20" i="9"/>
  <c r="F20" i="9"/>
  <c r="G20" i="9"/>
  <c r="H20" i="9"/>
  <c r="I20" i="9"/>
  <c r="D21" i="9"/>
  <c r="E21" i="9"/>
  <c r="F21" i="9"/>
  <c r="G21" i="9"/>
  <c r="H21" i="9"/>
  <c r="I21" i="9"/>
  <c r="D22" i="9"/>
  <c r="E22" i="9"/>
  <c r="F22" i="9"/>
  <c r="G22" i="9"/>
  <c r="H22" i="9"/>
  <c r="I22" i="9"/>
  <c r="D23" i="9"/>
  <c r="E23" i="9"/>
  <c r="F23" i="9"/>
  <c r="G23" i="9"/>
  <c r="H23" i="9"/>
  <c r="I23" i="9"/>
  <c r="D24" i="9"/>
  <c r="E24" i="9"/>
  <c r="F24" i="9"/>
  <c r="G24" i="9"/>
  <c r="H24" i="9"/>
  <c r="I24" i="9"/>
  <c r="D25" i="9"/>
  <c r="E25" i="9"/>
  <c r="F25" i="9"/>
  <c r="G25" i="9"/>
  <c r="H25" i="9"/>
  <c r="I25" i="9"/>
  <c r="D26" i="9"/>
  <c r="E26" i="9"/>
  <c r="F26" i="9"/>
  <c r="G26" i="9"/>
  <c r="H26" i="9"/>
  <c r="I26" i="9"/>
  <c r="E19" i="9"/>
  <c r="F19" i="9"/>
  <c r="G19" i="9"/>
  <c r="H19" i="9"/>
  <c r="I19" i="9"/>
  <c r="D19" i="9"/>
  <c r="H18" i="9"/>
  <c r="F18" i="9"/>
  <c r="I18" i="9"/>
  <c r="E18" i="9"/>
  <c r="G18" i="9"/>
  <c r="D18" i="9"/>
  <c r="I6" i="9"/>
  <c r="C27" i="9"/>
  <c r="I11" i="9"/>
  <c r="E11" i="9"/>
  <c r="G11" i="9"/>
  <c r="F11" i="9"/>
  <c r="D13" i="9"/>
  <c r="H11" i="9"/>
  <c r="G9" i="9"/>
  <c r="F13" i="9"/>
  <c r="I9" i="9"/>
  <c r="E9" i="9"/>
  <c r="H13" i="9"/>
  <c r="G13" i="9"/>
  <c r="D11" i="9"/>
  <c r="I13" i="9"/>
  <c r="E13" i="9"/>
  <c r="H9" i="9"/>
  <c r="F9" i="9"/>
  <c r="D9" i="9"/>
  <c r="C9" i="9"/>
  <c r="C11" i="9"/>
  <c r="C13" i="9"/>
  <c r="C15" i="9"/>
  <c r="G24" i="17" l="1"/>
  <c r="G25" i="17" s="1"/>
  <c r="G26" i="17" s="1"/>
  <c r="G27" i="17" s="1"/>
  <c r="G28" i="17" s="1"/>
  <c r="G31" i="17" s="1"/>
  <c r="G37" i="17" s="1"/>
  <c r="G38" i="17" s="1"/>
  <c r="G39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Loosli Rolf</author>
  </authors>
  <commentList>
    <comment ref="I1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Toujours depuis le début du mandat </t>
        </r>
      </text>
    </comment>
  </commentList>
</comments>
</file>

<file path=xl/sharedStrings.xml><?xml version="1.0" encoding="utf-8"?>
<sst xmlns="http://schemas.openxmlformats.org/spreadsheetml/2006/main" count="495" uniqueCount="206">
  <si>
    <t>TVA</t>
  </si>
  <si>
    <t>Période: du … au …</t>
  </si>
  <si>
    <t>Date</t>
  </si>
  <si>
    <t>Nom</t>
  </si>
  <si>
    <t>Description</t>
  </si>
  <si>
    <t>Nombre d'heures</t>
  </si>
  <si>
    <t>Inserer des lignes ci-dessus</t>
  </si>
  <si>
    <t>Résumé</t>
  </si>
  <si>
    <t>Détails</t>
  </si>
  <si>
    <t>cpte 1</t>
  </si>
  <si>
    <t>%</t>
  </si>
  <si>
    <t>cpte 2</t>
  </si>
  <si>
    <t>cpte 3</t>
  </si>
  <si>
    <t>Tarif</t>
  </si>
  <si>
    <t>Cat. SIA</t>
  </si>
  <si>
    <t>non attribué (erreur)</t>
  </si>
  <si>
    <t>Heures par personne</t>
  </si>
  <si>
    <t>A. Berset</t>
  </si>
  <si>
    <t>C. Devaud</t>
  </si>
  <si>
    <t>E. Fragnière</t>
  </si>
  <si>
    <t>xxx</t>
  </si>
  <si>
    <t>séance …</t>
  </si>
  <si>
    <t>dessin</t>
  </si>
  <si>
    <t>relevé</t>
  </si>
  <si>
    <t>Lot 1
Général</t>
  </si>
  <si>
    <t>Lot 2
Ouest</t>
  </si>
  <si>
    <t>Lot 3
Est</t>
  </si>
  <si>
    <t>C</t>
  </si>
  <si>
    <t>D</t>
  </si>
  <si>
    <t>nom 5</t>
  </si>
  <si>
    <t>nom 6</t>
  </si>
  <si>
    <t>nom 7</t>
  </si>
  <si>
    <t>nom 8</t>
  </si>
  <si>
    <t>E</t>
  </si>
  <si>
    <t>G. Helfer</t>
  </si>
  <si>
    <t>Total Fr.</t>
  </si>
  <si>
    <t>Total heures</t>
  </si>
  <si>
    <t>Compte</t>
  </si>
  <si>
    <t>Libellé</t>
  </si>
  <si>
    <t>Montant brut des prestations</t>
  </si>
  <si>
    <t>Frais</t>
  </si>
  <si>
    <t>Rabais</t>
  </si>
  <si>
    <t>Retenue de garantie</t>
  </si>
  <si>
    <t>Total intermédiaire I</t>
  </si>
  <si>
    <t>Total intermédiaire II</t>
  </si>
  <si>
    <t>Total intermédiaire III</t>
  </si>
  <si>
    <t>acompte 1 du …</t>
  </si>
  <si>
    <t>acompte 2 du …</t>
  </si>
  <si>
    <t>acompte 3 du …</t>
  </si>
  <si>
    <t>acompte 4 du …</t>
  </si>
  <si>
    <t>Répartition par lot</t>
  </si>
  <si>
    <t>Montants brut par compte</t>
  </si>
  <si>
    <t>Contrat</t>
  </si>
  <si>
    <t>Facture</t>
  </si>
  <si>
    <t>1. Séances et documentation générale du projet</t>
  </si>
  <si>
    <t>2. Bases</t>
  </si>
  <si>
    <t>3. Faisabilité, recherche solutions</t>
  </si>
  <si>
    <t>4. Conception</t>
  </si>
  <si>
    <t>5. Dossier pour l'examen préalable</t>
  </si>
  <si>
    <t>6. Dossier pour la mise à l'enquête</t>
  </si>
  <si>
    <t>Cat</t>
  </si>
  <si>
    <t>A</t>
  </si>
  <si>
    <t>B</t>
  </si>
  <si>
    <t>F</t>
  </si>
  <si>
    <t>G</t>
  </si>
  <si>
    <t>tarif</t>
  </si>
  <si>
    <t>Heures par prestation et catégorie</t>
  </si>
  <si>
    <t>Avancement</t>
  </si>
  <si>
    <t>Honoraires</t>
  </si>
  <si>
    <t>31 Avant-projet</t>
  </si>
  <si>
    <t>32 Projet d'ouvrage</t>
  </si>
  <si>
    <t>33 Procédure de demande d'autorisation</t>
  </si>
  <si>
    <t>41 Appel d'offre</t>
  </si>
  <si>
    <t>51 Projet d'exécution</t>
  </si>
  <si>
    <t>52 Exécution de l'ouvrage</t>
  </si>
  <si>
    <t>53 Mise en service</t>
  </si>
  <si>
    <t>Total HT</t>
  </si>
  <si>
    <t>Total TTC</t>
  </si>
  <si>
    <t>Total des honoraires</t>
  </si>
  <si>
    <t>Acomptes précédents</t>
  </si>
  <si>
    <r>
      <t xml:space="preserve">Axe </t>
    </r>
    <r>
      <rPr>
        <b/>
        <sz val="10"/>
        <color rgb="FF8DB3E2"/>
        <rFont val="Arial"/>
        <family val="2"/>
      </rPr>
      <t>n° et désignation de l'axe</t>
    </r>
    <r>
      <rPr>
        <b/>
        <sz val="10"/>
        <color theme="1"/>
        <rFont val="Arial"/>
        <family val="2"/>
      </rPr>
      <t xml:space="preserve">, PR </t>
    </r>
    <r>
      <rPr>
        <b/>
        <sz val="10"/>
        <color rgb="FF8DB3E2"/>
        <rFont val="Arial"/>
        <family val="2"/>
      </rPr>
      <t>n°</t>
    </r>
    <r>
      <rPr>
        <b/>
        <sz val="10"/>
        <color rgb="FF548DD4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à </t>
    </r>
    <r>
      <rPr>
        <b/>
        <sz val="10"/>
        <color rgb="FF8DB3E2"/>
        <rFont val="Arial"/>
        <family val="2"/>
      </rPr>
      <t>n°</t>
    </r>
  </si>
  <si>
    <r>
      <t xml:space="preserve">xxx </t>
    </r>
    <r>
      <rPr>
        <b/>
        <sz val="12"/>
        <color theme="3" tint="0.59999389629810485"/>
        <rFont val="Arial"/>
        <family val="2"/>
      </rPr>
      <t>(Commune(s), désignation du projet [y.c. lieu dit])</t>
    </r>
  </si>
  <si>
    <r>
      <t xml:space="preserve">xxx </t>
    </r>
    <r>
      <rPr>
        <b/>
        <sz val="12"/>
        <color theme="3" tint="0.59999389629810485"/>
        <rFont val="Arial"/>
        <family val="2"/>
      </rPr>
      <t>(prestations du contrat)</t>
    </r>
  </si>
  <si>
    <t>Selon contrat</t>
  </si>
  <si>
    <t>Nom du projet selon contrat</t>
  </si>
  <si>
    <t>Libéllé des prestations selon contrat</t>
  </si>
  <si>
    <t>Service des ponts et chaussées
Gestion financière
Rue des Chanoines 17
1701 Fribourg</t>
  </si>
  <si>
    <r>
      <t xml:space="preserve">Sur les factures doit figurer l'adresse du SPC, gestion financière.
Les factures sont </t>
    </r>
    <r>
      <rPr>
        <sz val="10"/>
        <color rgb="FFFF0000"/>
        <rFont val="Times New Roman"/>
        <family val="1"/>
      </rPr>
      <t xml:space="preserve">à ENVOYER par e-mail à afin.facture@fr.ch </t>
    </r>
    <r>
      <rPr>
        <sz val="10"/>
        <color theme="1"/>
        <rFont val="Times New Roman"/>
        <family val="1"/>
      </rPr>
      <t>ou par la poste à « Administration des finances, Centre de scannage, Rue Joseph-Piller 13, 1701 Fribourg » .</t>
    </r>
  </si>
  <si>
    <t>xxxx</t>
  </si>
  <si>
    <t>N° chantier</t>
  </si>
  <si>
    <t>N° commande</t>
  </si>
  <si>
    <t>N° contrat</t>
  </si>
  <si>
    <t>Imputation</t>
  </si>
  <si>
    <t>Prestations brut</t>
  </si>
  <si>
    <t>Solde</t>
  </si>
  <si>
    <t>Sont toujours à indiquer les montants total du contrat respectivement le cumul des prestations à ce jour</t>
  </si>
  <si>
    <t xml:space="preserve">La facture finale est vraiement la dernière y.c. la restitution de la garantie et des renchérissements </t>
  </si>
  <si>
    <t>Contrat: y.c. avenant(s)</t>
  </si>
  <si>
    <t>Partie fixe pour tout type de facture</t>
  </si>
  <si>
    <t>Partie à détailler 
selon le type de contrat et sa compléxité
VERSION MINIMALE</t>
  </si>
  <si>
    <r>
      <t>"</t>
    </r>
    <r>
      <rPr>
        <sz val="10"/>
        <color rgb="FF0000FF"/>
        <rFont val="Times New Roman"/>
        <family val="1"/>
      </rPr>
      <t>Acompte</t>
    </r>
    <r>
      <rPr>
        <sz val="10"/>
        <color theme="1"/>
        <rFont val="Times New Roman"/>
        <family val="1"/>
      </rPr>
      <t>" avec incrémentation, "</t>
    </r>
    <r>
      <rPr>
        <sz val="10"/>
        <color rgb="FF0000FF"/>
        <rFont val="Times New Roman"/>
        <family val="1"/>
      </rPr>
      <t>renchérissement</t>
    </r>
    <r>
      <rPr>
        <sz val="10"/>
        <color theme="1"/>
        <rFont val="Times New Roman"/>
        <family val="1"/>
      </rPr>
      <t>" ou "</t>
    </r>
    <r>
      <rPr>
        <sz val="10"/>
        <color rgb="FF0000FF"/>
        <rFont val="Times New Roman"/>
        <family val="1"/>
      </rPr>
      <t>finale</t>
    </r>
    <r>
      <rPr>
        <sz val="10"/>
        <color theme="1"/>
        <rFont val="Times New Roman"/>
        <family val="1"/>
      </rPr>
      <t xml:space="preserve">" (après une facture finale, plu aucune facture ne peut être reçu: </t>
    </r>
  </si>
  <si>
    <r>
      <t xml:space="preserve">A remplir ne sont uniquement les champs </t>
    </r>
    <r>
      <rPr>
        <b/>
        <sz val="10"/>
        <color rgb="FFFF0000"/>
        <rFont val="Times New Roman"/>
        <family val="1"/>
      </rPr>
      <t>Rouge</t>
    </r>
    <r>
      <rPr>
        <b/>
        <sz val="10"/>
        <color theme="1"/>
        <rFont val="Times New Roman"/>
        <family val="1"/>
      </rPr>
      <t xml:space="preserve"> (et explications en </t>
    </r>
    <r>
      <rPr>
        <b/>
        <sz val="10"/>
        <color theme="3" tint="0.39997558519241921"/>
        <rFont val="Times New Roman"/>
        <family val="1"/>
      </rPr>
      <t>BLEU)</t>
    </r>
  </si>
  <si>
    <r>
      <t xml:space="preserve">Explications et </t>
    </r>
    <r>
      <rPr>
        <b/>
        <sz val="10"/>
        <color rgb="FF0000FF"/>
        <rFont val="Times New Roman"/>
        <family val="1"/>
      </rPr>
      <t>exemples</t>
    </r>
  </si>
  <si>
    <r>
      <t xml:space="preserve">Nouveau depuis 2025, sans ce n° la facture est INRECEVABLE, </t>
    </r>
    <r>
      <rPr>
        <sz val="10"/>
        <color rgb="FF0000FF"/>
        <rFont val="Times New Roman"/>
        <family val="1"/>
      </rPr>
      <t>format 45000xxxxx</t>
    </r>
    <r>
      <rPr>
        <sz val="10"/>
        <color theme="1"/>
        <rFont val="Times New Roman"/>
        <family val="1"/>
      </rPr>
      <t xml:space="preserve">, </t>
    </r>
    <r>
      <rPr>
        <sz val="10"/>
        <color rgb="FF0000FF"/>
        <rFont val="Times New Roman"/>
        <family val="1"/>
      </rPr>
      <t>par exemple 4500061564</t>
    </r>
  </si>
  <si>
    <r>
      <t xml:space="preserve">N° SPC, en principe à 4 chiffres, </t>
    </r>
    <r>
      <rPr>
        <sz val="10"/>
        <color rgb="FF0000FF"/>
        <rFont val="Times New Roman"/>
        <family val="1"/>
      </rPr>
      <t>exemple 6234</t>
    </r>
  </si>
  <si>
    <r>
      <t xml:space="preserve">Par exemple 5010.001-P-PCAM-I-11003-10-01. </t>
    </r>
    <r>
      <rPr>
        <sz val="10"/>
        <rFont val="Times New Roman"/>
        <family val="1"/>
      </rPr>
      <t>Le -I- a été ajouté pour le nouveau système de facturation, obligatoire dès 2025</t>
    </r>
  </si>
  <si>
    <t>pour toute facture d'acompte 10%, mise à part d'autres conditions dans le contrat</t>
  </si>
  <si>
    <t>Voir onglet "simple minimale"</t>
  </si>
  <si>
    <t>Acomptes précédents:</t>
  </si>
  <si>
    <t>Les cas échant il peut être utile, d'ajouter des lignes pour les OC</t>
  </si>
  <si>
    <t>Partie variable
POUR PRESTATIONS FORFAITAIRES (phases SIA)</t>
  </si>
  <si>
    <r>
      <t xml:space="preserve">Par exemple PCAM 11003 </t>
    </r>
    <r>
      <rPr>
        <b/>
        <sz val="10"/>
        <color rgb="FF008000"/>
        <rFont val="Times New Roman"/>
        <family val="1"/>
      </rPr>
      <t>=&gt; PB : plutôt "Numéro du projet" + Chef(fe) de projet</t>
    </r>
  </si>
  <si>
    <t>Soumis ret. Garantie</t>
  </si>
  <si>
    <t>Montant soumis retenue de garantie</t>
  </si>
  <si>
    <t>x</t>
  </si>
  <si>
    <t>mettre des "x" pour toutes les prestations soumises à la retenue de garantie</t>
  </si>
  <si>
    <t>Répartition</t>
  </si>
  <si>
    <t>Etat</t>
  </si>
  <si>
    <t>Commune</t>
  </si>
  <si>
    <t>Total</t>
  </si>
  <si>
    <t>xx</t>
  </si>
  <si>
    <t>DECOMPTE DES PRESTATIONS/ rapport d'heures</t>
  </si>
  <si>
    <t>montants positifs</t>
  </si>
  <si>
    <t>Total III ./. Somme acomptes</t>
  </si>
  <si>
    <t>Canton, Route</t>
  </si>
  <si>
    <t>Canton, OPB</t>
  </si>
  <si>
    <t>Lot</t>
  </si>
  <si>
    <t>Objet</t>
  </si>
  <si>
    <t>Montant métré total</t>
  </si>
  <si>
    <t>RC</t>
  </si>
  <si>
    <t>Voie de bus</t>
  </si>
  <si>
    <t>Arrêt de bus</t>
  </si>
  <si>
    <t>Ass. Bruit</t>
  </si>
  <si>
    <t>Marly</t>
  </si>
  <si>
    <t>Montant restant/ dépassement</t>
  </si>
  <si>
    <t>1a-OPB</t>
  </si>
  <si>
    <t>Revêtement phonoabsorbant</t>
  </si>
  <si>
    <t>1a-RC</t>
  </si>
  <si>
    <t>Route cantonale</t>
  </si>
  <si>
    <t>1a-VB</t>
  </si>
  <si>
    <t>Voie bus</t>
  </si>
  <si>
    <t>1a-ED</t>
  </si>
  <si>
    <t>Travaux édilitaires</t>
  </si>
  <si>
    <t>1a-GénN</t>
  </si>
  <si>
    <t>Nouvelles surfaces</t>
  </si>
  <si>
    <t>1a-GenT</t>
  </si>
  <si>
    <t>Surfaces totales</t>
  </si>
  <si>
    <t>1b-GirR</t>
  </si>
  <si>
    <t>1c-BasR</t>
  </si>
  <si>
    <t>Bassin de rétention</t>
  </si>
  <si>
    <t>2-OPB</t>
  </si>
  <si>
    <t>2-RC</t>
  </si>
  <si>
    <t>2-VB</t>
  </si>
  <si>
    <t>2-AB</t>
  </si>
  <si>
    <t>2-ED</t>
  </si>
  <si>
    <t>Edilitaire</t>
  </si>
  <si>
    <t>2-GenN</t>
  </si>
  <si>
    <t>2-GenT</t>
  </si>
  <si>
    <t>3-OPB</t>
  </si>
  <si>
    <t>3-RC</t>
  </si>
  <si>
    <t>3-VB</t>
  </si>
  <si>
    <t>3-AB</t>
  </si>
  <si>
    <t>3-ED</t>
  </si>
  <si>
    <t>3-GenN</t>
  </si>
  <si>
    <t>3-GenT</t>
  </si>
  <si>
    <t>AGG</t>
  </si>
  <si>
    <t>Travaux pour l'agglo</t>
  </si>
  <si>
    <t>Total brut</t>
  </si>
  <si>
    <t>Total intermédiaire</t>
  </si>
  <si>
    <t>Total facture HT</t>
  </si>
  <si>
    <t>Montant total TTC par payeur</t>
  </si>
  <si>
    <t>S</t>
  </si>
  <si>
    <t>Tous les champs jaunes sont à adapter en fonction du chantier et puis les fonds de cellules à mettre en blanc respectivement la couleur du MO</t>
  </si>
  <si>
    <t>Giratoire des Rittes</t>
  </si>
  <si>
    <t>Montant contrat total *</t>
  </si>
  <si>
    <t>*) Contrat y.c. avenant (le montant facturé ne peux dépasser ce montant, même si des OC et modifications de commande supplémentaires sont validées)</t>
  </si>
  <si>
    <t>1 du xxx</t>
  </si>
  <si>
    <t>2 du xxx</t>
  </si>
  <si>
    <t>3 du xxx</t>
  </si>
  <si>
    <t>4 du xxx</t>
  </si>
  <si>
    <t>5 du xxx</t>
  </si>
  <si>
    <t>6 du xxx</t>
  </si>
  <si>
    <t>7 du xxx</t>
  </si>
  <si>
    <t>8 du xxx</t>
  </si>
  <si>
    <t>9 du xxx</t>
  </si>
  <si>
    <t>10 du xxx</t>
  </si>
  <si>
    <t>11 du xxx</t>
  </si>
  <si>
    <t>12 du xxx</t>
  </si>
  <si>
    <t>13 du xxx</t>
  </si>
  <si>
    <t>14 du xxx</t>
  </si>
  <si>
    <t>15 du xxx</t>
  </si>
  <si>
    <t>16 du xxx</t>
  </si>
  <si>
    <t>17 du xxx</t>
  </si>
  <si>
    <t>Canton, AB +</t>
  </si>
  <si>
    <t>Canton, AB -</t>
  </si>
  <si>
    <t>AB direction xx</t>
  </si>
  <si>
    <t>AB +</t>
  </si>
  <si>
    <t>AB -</t>
  </si>
  <si>
    <t>Edil</t>
  </si>
  <si>
    <t>Gén</t>
  </si>
  <si>
    <t>Général</t>
  </si>
  <si>
    <t>Les noms des différents comptes de payement</t>
  </si>
  <si>
    <t>Les numéros d'imputation différents comptes de payement</t>
  </si>
  <si>
    <t>Les montants de la facture par compte</t>
  </si>
  <si>
    <t>Montant restant/ dépasse-ment</t>
  </si>
  <si>
    <t>40-3f, 13.01.2026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</si>
</sst>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%"/>
    <numFmt numFmtId="166" formatCode="d/m/yy;@"/>
    <numFmt numFmtId="167" formatCode="#,##0.00_ ;\-#,##0.00\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color rgb="FF939393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8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color rgb="FF939393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939393"/>
      <name val="Times New Roman"/>
      <family val="1"/>
    </font>
    <font>
      <i/>
      <sz val="10"/>
      <color rgb="FF0000FF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rgb="FF0000FF"/>
      <name val="Times New Roman"/>
      <family val="1"/>
    </font>
    <font>
      <b/>
      <sz val="10"/>
      <color theme="1"/>
      <name val="Arial"/>
      <family val="2"/>
    </font>
    <font>
      <b/>
      <sz val="10"/>
      <color rgb="FF8DB3E2"/>
      <name val="Arial"/>
      <family val="2"/>
    </font>
    <font>
      <b/>
      <sz val="10"/>
      <color rgb="FF548DD4"/>
      <name val="Arial"/>
      <family val="2"/>
    </font>
    <font>
      <b/>
      <sz val="12"/>
      <color theme="3" tint="0.59999389629810485"/>
      <name val="Arial"/>
      <family val="2"/>
    </font>
    <font>
      <b/>
      <sz val="10"/>
      <color theme="1"/>
      <name val="Times New Roman"/>
      <family val="1"/>
    </font>
    <font>
      <b/>
      <sz val="10"/>
      <color theme="3" tint="0.39997558519241921"/>
      <name val="Times New Roman"/>
      <family val="1"/>
    </font>
    <font>
      <b/>
      <sz val="10"/>
      <color rgb="FF0000FF"/>
      <name val="Times New Roman"/>
      <family val="1"/>
    </font>
    <font>
      <sz val="14"/>
      <name val="Times New Roman"/>
      <family val="1"/>
    </font>
    <font>
      <b/>
      <sz val="10"/>
      <color theme="9"/>
      <name val="Arial"/>
      <family val="2"/>
    </font>
    <font>
      <b/>
      <sz val="10"/>
      <color rgb="FF008000"/>
      <name val="Times New Roman"/>
      <family val="1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hair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rgb="FFFF0000"/>
      </top>
      <bottom style="hair">
        <color rgb="FFFF0000"/>
      </bottom>
      <diagonal/>
    </border>
    <border>
      <left style="hair">
        <color rgb="FFFF0000"/>
      </left>
      <right style="thin">
        <color rgb="FFFF0000"/>
      </right>
      <top style="thin">
        <color rgb="FFFF0000"/>
      </top>
      <bottom style="hair">
        <color rgb="FFFF0000"/>
      </bottom>
      <diagonal/>
    </border>
    <border>
      <left style="thin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hair">
        <color rgb="FFFF0000"/>
      </right>
      <top style="hair">
        <color rgb="FFFF0000"/>
      </top>
      <bottom style="thin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thin">
        <color rgb="FFFF0000"/>
      </bottom>
      <diagonal/>
    </border>
    <border>
      <left style="hair">
        <color rgb="FFFF0000"/>
      </left>
      <right style="thin">
        <color rgb="FFFF0000"/>
      </right>
      <top style="hair">
        <color rgb="FFFF0000"/>
      </top>
      <bottom style="thin">
        <color rgb="FFFF0000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4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Continuous" vertical="top"/>
    </xf>
    <xf numFmtId="0" fontId="2" fillId="0" borderId="0" xfId="0" applyFont="1"/>
    <xf numFmtId="0" fontId="13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0" fillId="3" borderId="1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left" vertical="center" wrapText="1"/>
    </xf>
    <xf numFmtId="9" fontId="22" fillId="3" borderId="11" xfId="0" applyNumberFormat="1" applyFont="1" applyFill="1" applyBorder="1" applyAlignment="1">
      <alignment horizontal="center" vertical="center" wrapText="1"/>
    </xf>
    <xf numFmtId="165" fontId="22" fillId="3" borderId="11" xfId="0" applyNumberFormat="1" applyFont="1" applyFill="1" applyBorder="1" applyAlignment="1">
      <alignment horizontal="center" vertical="center" wrapText="1"/>
    </xf>
    <xf numFmtId="9" fontId="22" fillId="3" borderId="12" xfId="0" applyNumberFormat="1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4" fontId="20" fillId="2" borderId="1" xfId="2" applyFont="1" applyFill="1" applyBorder="1" applyAlignment="1">
      <alignment horizontal="left" vertical="center"/>
    </xf>
    <xf numFmtId="164" fontId="20" fillId="2" borderId="7" xfId="2" applyFont="1" applyFill="1" applyBorder="1" applyAlignment="1">
      <alignment horizontal="left" vertical="center"/>
    </xf>
    <xf numFmtId="164" fontId="20" fillId="2" borderId="2" xfId="2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9" fontId="20" fillId="2" borderId="5" xfId="0" applyNumberFormat="1" applyFont="1" applyFill="1" applyBorder="1" applyAlignment="1">
      <alignment horizontal="right" vertical="center"/>
    </xf>
    <xf numFmtId="9" fontId="20" fillId="2" borderId="9" xfId="0" applyNumberFormat="1" applyFont="1" applyFill="1" applyBorder="1" applyAlignment="1">
      <alignment horizontal="right" vertical="center"/>
    </xf>
    <xf numFmtId="9" fontId="20" fillId="2" borderId="6" xfId="0" applyNumberFormat="1" applyFont="1" applyFill="1" applyBorder="1" applyAlignment="1">
      <alignment horizontal="right" vertical="center"/>
    </xf>
    <xf numFmtId="9" fontId="22" fillId="2" borderId="5" xfId="0" applyNumberFormat="1" applyFont="1" applyFill="1" applyBorder="1" applyAlignment="1">
      <alignment horizontal="right" vertical="center"/>
    </xf>
    <xf numFmtId="9" fontId="22" fillId="2" borderId="9" xfId="0" applyNumberFormat="1" applyFont="1" applyFill="1" applyBorder="1" applyAlignment="1">
      <alignment horizontal="right" vertical="center"/>
    </xf>
    <xf numFmtId="9" fontId="22" fillId="2" borderId="6" xfId="0" applyNumberFormat="1" applyFont="1" applyFill="1" applyBorder="1" applyAlignment="1">
      <alignment horizontal="right" vertical="center"/>
    </xf>
    <xf numFmtId="0" fontId="20" fillId="2" borderId="10" xfId="0" applyFont="1" applyFill="1" applyBorder="1" applyAlignment="1">
      <alignment horizontal="left" vertical="center"/>
    </xf>
    <xf numFmtId="9" fontId="20" fillId="2" borderId="0" xfId="0" applyNumberFormat="1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9" fontId="22" fillId="2" borderId="0" xfId="0" applyNumberFormat="1" applyFont="1" applyFill="1" applyAlignment="1">
      <alignment horizontal="right" vertical="center"/>
    </xf>
    <xf numFmtId="0" fontId="20" fillId="3" borderId="11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/>
    </xf>
    <xf numFmtId="164" fontId="20" fillId="2" borderId="3" xfId="2" applyFont="1" applyFill="1" applyBorder="1" applyAlignment="1">
      <alignment horizontal="left" vertical="center"/>
    </xf>
    <xf numFmtId="164" fontId="20" fillId="2" borderId="8" xfId="2" applyFont="1" applyFill="1" applyBorder="1" applyAlignment="1">
      <alignment horizontal="left" vertical="center"/>
    </xf>
    <xf numFmtId="164" fontId="20" fillId="2" borderId="4" xfId="2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164" fontId="20" fillId="2" borderId="5" xfId="2" applyFont="1" applyFill="1" applyBorder="1" applyAlignment="1">
      <alignment horizontal="left" vertical="center"/>
    </xf>
    <xf numFmtId="164" fontId="20" fillId="2" borderId="9" xfId="2" applyFont="1" applyFill="1" applyBorder="1" applyAlignment="1">
      <alignment horizontal="left" vertical="center"/>
    </xf>
    <xf numFmtId="164" fontId="20" fillId="2" borderId="6" xfId="2" applyFont="1" applyFill="1" applyBorder="1" applyAlignment="1">
      <alignment horizontal="left" vertical="center"/>
    </xf>
    <xf numFmtId="0" fontId="20" fillId="2" borderId="11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164" fontId="20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6" fontId="22" fillId="0" borderId="1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vertical="center" wrapText="1"/>
    </xf>
    <xf numFmtId="164" fontId="22" fillId="0" borderId="7" xfId="2" applyFont="1" applyBorder="1" applyAlignment="1">
      <alignment vertical="center"/>
    </xf>
    <xf numFmtId="164" fontId="22" fillId="0" borderId="2" xfId="2" applyFont="1" applyBorder="1" applyAlignment="1">
      <alignment vertical="center"/>
    </xf>
    <xf numFmtId="166" fontId="22" fillId="0" borderId="3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vertical="center" wrapText="1"/>
    </xf>
    <xf numFmtId="164" fontId="22" fillId="0" borderId="8" xfId="2" applyFont="1" applyBorder="1" applyAlignment="1">
      <alignment vertical="center"/>
    </xf>
    <xf numFmtId="164" fontId="22" fillId="0" borderId="4" xfId="2" applyFont="1" applyBorder="1" applyAlignment="1">
      <alignment vertical="center"/>
    </xf>
    <xf numFmtId="166" fontId="22" fillId="0" borderId="5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vertical="center" wrapText="1"/>
    </xf>
    <xf numFmtId="164" fontId="22" fillId="0" borderId="9" xfId="2" applyFont="1" applyBorder="1" applyAlignment="1">
      <alignment vertical="center"/>
    </xf>
    <xf numFmtId="164" fontId="22" fillId="0" borderId="6" xfId="2" applyFont="1" applyBorder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0" fillId="3" borderId="0" xfId="0" quotePrefix="1" applyFont="1" applyFill="1" applyAlignment="1">
      <alignment vertical="center" wrapText="1"/>
    </xf>
    <xf numFmtId="0" fontId="20" fillId="3" borderId="0" xfId="0" applyFont="1" applyFill="1" applyAlignment="1">
      <alignment vertical="center"/>
    </xf>
    <xf numFmtId="9" fontId="25" fillId="3" borderId="13" xfId="0" applyNumberFormat="1" applyFont="1" applyFill="1" applyBorder="1" applyAlignment="1">
      <alignment horizontal="centerContinuous" vertical="center" wrapText="1"/>
    </xf>
    <xf numFmtId="9" fontId="25" fillId="3" borderId="14" xfId="0" applyNumberFormat="1" applyFont="1" applyFill="1" applyBorder="1" applyAlignment="1">
      <alignment horizontal="centerContinuous" vertical="center" wrapText="1"/>
    </xf>
    <xf numFmtId="165" fontId="25" fillId="3" borderId="14" xfId="0" applyNumberFormat="1" applyFont="1" applyFill="1" applyBorder="1" applyAlignment="1">
      <alignment horizontal="centerContinuous" vertical="center" wrapText="1"/>
    </xf>
    <xf numFmtId="9" fontId="25" fillId="3" borderId="15" xfId="0" applyNumberFormat="1" applyFont="1" applyFill="1" applyBorder="1" applyAlignment="1">
      <alignment horizontal="centerContinuous" vertical="center" wrapText="1"/>
    </xf>
    <xf numFmtId="9" fontId="20" fillId="3" borderId="14" xfId="0" applyNumberFormat="1" applyFont="1" applyFill="1" applyBorder="1" applyAlignment="1">
      <alignment horizontal="centerContinuous" vertical="center" wrapText="1"/>
    </xf>
    <xf numFmtId="165" fontId="20" fillId="3" borderId="14" xfId="0" applyNumberFormat="1" applyFont="1" applyFill="1" applyBorder="1" applyAlignment="1">
      <alignment horizontal="centerContinuous" vertical="center" wrapText="1"/>
    </xf>
    <xf numFmtId="9" fontId="20" fillId="3" borderId="15" xfId="0" applyNumberFormat="1" applyFont="1" applyFill="1" applyBorder="1" applyAlignment="1">
      <alignment horizontal="centerContinuous" vertical="center" wrapText="1"/>
    </xf>
    <xf numFmtId="9" fontId="20" fillId="3" borderId="12" xfId="0" applyNumberFormat="1" applyFont="1" applyFill="1" applyBorder="1" applyAlignment="1">
      <alignment horizontal="center" vertical="center" wrapText="1"/>
    </xf>
    <xf numFmtId="164" fontId="20" fillId="0" borderId="4" xfId="2" applyFont="1" applyBorder="1" applyAlignment="1">
      <alignment vertical="center"/>
    </xf>
    <xf numFmtId="166" fontId="20" fillId="0" borderId="1" xfId="0" applyNumberFormat="1" applyFont="1" applyBorder="1" applyAlignment="1">
      <alignment horizontal="left" vertical="center"/>
    </xf>
    <xf numFmtId="166" fontId="20" fillId="0" borderId="3" xfId="0" applyNumberFormat="1" applyFont="1" applyBorder="1" applyAlignment="1">
      <alignment horizontal="left" vertical="center"/>
    </xf>
    <xf numFmtId="0" fontId="20" fillId="3" borderId="11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9" fontId="22" fillId="0" borderId="8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right" vertical="center"/>
    </xf>
    <xf numFmtId="0" fontId="25" fillId="3" borderId="12" xfId="0" applyFont="1" applyFill="1" applyBorder="1" applyAlignment="1">
      <alignment horizontal="left" vertical="center" indent="4"/>
    </xf>
    <xf numFmtId="167" fontId="20" fillId="2" borderId="2" xfId="0" applyNumberFormat="1" applyFont="1" applyFill="1" applyBorder="1" applyAlignment="1">
      <alignment horizontal="left" vertical="center" indent="4"/>
    </xf>
    <xf numFmtId="167" fontId="20" fillId="2" borderId="12" xfId="2" applyNumberFormat="1" applyFont="1" applyFill="1" applyBorder="1" applyAlignment="1">
      <alignment horizontal="left" vertical="center" indent="4"/>
    </xf>
    <xf numFmtId="0" fontId="20" fillId="2" borderId="0" xfId="0" applyFont="1" applyFill="1" applyAlignment="1">
      <alignment horizontal="left" vertical="center" indent="2"/>
    </xf>
    <xf numFmtId="0" fontId="20" fillId="3" borderId="12" xfId="0" applyFont="1" applyFill="1" applyBorder="1" applyAlignment="1">
      <alignment horizontal="left" vertical="center" indent="4"/>
    </xf>
    <xf numFmtId="0" fontId="20" fillId="2" borderId="2" xfId="0" applyFont="1" applyFill="1" applyBorder="1" applyAlignment="1">
      <alignment horizontal="left" vertical="center" indent="4"/>
    </xf>
    <xf numFmtId="0" fontId="22" fillId="2" borderId="4" xfId="0" applyFont="1" applyFill="1" applyBorder="1" applyAlignment="1">
      <alignment horizontal="left" vertical="center" indent="4"/>
    </xf>
    <xf numFmtId="0" fontId="22" fillId="2" borderId="6" xfId="0" applyFont="1" applyFill="1" applyBorder="1" applyAlignment="1">
      <alignment horizontal="left" vertical="center" indent="4"/>
    </xf>
    <xf numFmtId="166" fontId="20" fillId="0" borderId="17" xfId="0" applyNumberFormat="1" applyFont="1" applyBorder="1" applyAlignment="1">
      <alignment horizontal="left" vertical="center" indent="1"/>
    </xf>
    <xf numFmtId="164" fontId="22" fillId="0" borderId="18" xfId="2" applyFont="1" applyBorder="1" applyAlignment="1">
      <alignment horizontal="center" vertical="center" wrapText="1"/>
    </xf>
    <xf numFmtId="166" fontId="20" fillId="0" borderId="17" xfId="0" applyNumberFormat="1" applyFont="1" applyBorder="1" applyAlignment="1">
      <alignment horizontal="left" vertical="center"/>
    </xf>
    <xf numFmtId="164" fontId="20" fillId="0" borderId="18" xfId="2" applyFont="1" applyBorder="1" applyAlignment="1">
      <alignment horizontal="center" vertical="center" wrapText="1"/>
    </xf>
    <xf numFmtId="164" fontId="20" fillId="0" borderId="19" xfId="2" applyFont="1" applyBorder="1" applyAlignment="1">
      <alignment vertical="center"/>
    </xf>
    <xf numFmtId="0" fontId="28" fillId="0" borderId="1" xfId="0" applyFont="1" applyBorder="1" applyAlignment="1">
      <alignment horizontal="right" vertical="center"/>
    </xf>
    <xf numFmtId="0" fontId="28" fillId="0" borderId="7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right" vertical="center"/>
    </xf>
    <xf numFmtId="0" fontId="20" fillId="3" borderId="23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164" fontId="20" fillId="0" borderId="25" xfId="2" applyFont="1" applyBorder="1" applyAlignment="1">
      <alignment horizontal="center" vertical="center" wrapText="1"/>
    </xf>
    <xf numFmtId="9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/>
    </xf>
    <xf numFmtId="166" fontId="20" fillId="0" borderId="28" xfId="0" applyNumberFormat="1" applyFont="1" applyBorder="1" applyAlignment="1">
      <alignment horizontal="center" vertical="center"/>
    </xf>
    <xf numFmtId="166" fontId="20" fillId="0" borderId="29" xfId="0" applyNumberFormat="1" applyFont="1" applyBorder="1" applyAlignment="1">
      <alignment horizontal="center" vertical="center"/>
    </xf>
    <xf numFmtId="166" fontId="20" fillId="0" borderId="30" xfId="0" applyNumberFormat="1" applyFont="1" applyBorder="1" applyAlignment="1">
      <alignment horizontal="center" vertical="center"/>
    </xf>
    <xf numFmtId="166" fontId="22" fillId="0" borderId="30" xfId="0" applyNumberFormat="1" applyFont="1" applyBorder="1" applyAlignment="1">
      <alignment horizontal="center" vertical="center"/>
    </xf>
    <xf numFmtId="164" fontId="22" fillId="0" borderId="26" xfId="2" applyFont="1" applyBorder="1" applyAlignment="1">
      <alignment horizontal="center" vertical="center" wrapText="1"/>
    </xf>
    <xf numFmtId="164" fontId="20" fillId="0" borderId="26" xfId="2" applyFont="1" applyBorder="1" applyAlignment="1">
      <alignment horizontal="center" vertical="center" wrapText="1"/>
    </xf>
    <xf numFmtId="165" fontId="22" fillId="0" borderId="8" xfId="0" applyNumberFormat="1" applyFont="1" applyBorder="1" applyAlignment="1">
      <alignment horizontal="center" vertical="center" wrapText="1"/>
    </xf>
    <xf numFmtId="164" fontId="22" fillId="0" borderId="8" xfId="2" applyFont="1" applyBorder="1" applyAlignment="1">
      <alignment horizontal="center" vertical="center" wrapText="1"/>
    </xf>
    <xf numFmtId="164" fontId="20" fillId="0" borderId="8" xfId="0" applyNumberFormat="1" applyFont="1" applyBorder="1" applyAlignment="1">
      <alignment horizontal="center" vertical="center" wrapText="1"/>
    </xf>
    <xf numFmtId="9" fontId="22" fillId="0" borderId="25" xfId="3" applyFont="1" applyBorder="1" applyAlignment="1">
      <alignment horizontal="center" vertical="center" wrapText="1"/>
    </xf>
    <xf numFmtId="166" fontId="25" fillId="0" borderId="5" xfId="0" applyNumberFormat="1" applyFont="1" applyBorder="1" applyAlignment="1">
      <alignment horizontal="left" vertical="center"/>
    </xf>
    <xf numFmtId="166" fontId="25" fillId="0" borderId="31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164" fontId="25" fillId="0" borderId="6" xfId="2" applyFont="1" applyBorder="1" applyAlignment="1">
      <alignment vertical="center"/>
    </xf>
    <xf numFmtId="0" fontId="29" fillId="0" borderId="0" xfId="0" applyFont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Continuous" vertical="center"/>
    </xf>
    <xf numFmtId="0" fontId="4" fillId="0" borderId="0" xfId="0" applyFont="1"/>
    <xf numFmtId="0" fontId="19" fillId="0" borderId="0" xfId="0" applyFont="1"/>
    <xf numFmtId="0" fontId="7" fillId="0" borderId="0" xfId="0" applyFont="1"/>
    <xf numFmtId="0" fontId="7" fillId="0" borderId="0" xfId="0" applyFont="1" applyAlignment="1">
      <alignment horizontal="centerContinuous" vertical="center"/>
    </xf>
    <xf numFmtId="0" fontId="21" fillId="0" borderId="0" xfId="0" applyFont="1"/>
    <xf numFmtId="0" fontId="21" fillId="8" borderId="0" xfId="0" applyFont="1" applyFill="1"/>
    <xf numFmtId="0" fontId="21" fillId="8" borderId="0" xfId="0" applyFont="1" applyFill="1" applyAlignment="1">
      <alignment vertical="center"/>
    </xf>
    <xf numFmtId="0" fontId="20" fillId="8" borderId="0" xfId="0" applyFont="1" applyFill="1" applyAlignment="1">
      <alignment vertical="center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33" fillId="7" borderId="0" xfId="0" applyFont="1" applyFill="1"/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0" fontId="21" fillId="7" borderId="0" xfId="0" applyFont="1" applyFill="1" applyAlignment="1">
      <alignment wrapText="1"/>
    </xf>
    <xf numFmtId="0" fontId="28" fillId="8" borderId="0" xfId="0" applyFont="1" applyFill="1"/>
    <xf numFmtId="0" fontId="20" fillId="0" borderId="0" xfId="0" applyFont="1" applyAlignment="1">
      <alignment horizontal="right" vertical="top" wrapText="1"/>
    </xf>
    <xf numFmtId="166" fontId="20" fillId="0" borderId="0" xfId="0" applyNumberFormat="1" applyFont="1" applyAlignment="1">
      <alignment horizontal="left" vertical="top"/>
    </xf>
    <xf numFmtId="166" fontId="22" fillId="0" borderId="3" xfId="0" applyNumberFormat="1" applyFont="1" applyBorder="1" applyAlignment="1">
      <alignment horizontal="left" vertical="center" indent="1"/>
    </xf>
    <xf numFmtId="166" fontId="20" fillId="0" borderId="7" xfId="0" applyNumberFormat="1" applyFont="1" applyBorder="1" applyAlignment="1">
      <alignment horizontal="center" vertical="center"/>
    </xf>
    <xf numFmtId="164" fontId="22" fillId="0" borderId="7" xfId="2" applyFont="1" applyBorder="1" applyAlignment="1">
      <alignment horizontal="center" vertical="center" wrapText="1"/>
    </xf>
    <xf numFmtId="164" fontId="21" fillId="0" borderId="2" xfId="2" applyFont="1" applyBorder="1" applyAlignment="1">
      <alignment vertical="center"/>
    </xf>
    <xf numFmtId="164" fontId="20" fillId="0" borderId="8" xfId="2" applyFont="1" applyBorder="1" applyAlignment="1">
      <alignment horizontal="center" vertical="center" wrapText="1"/>
    </xf>
    <xf numFmtId="164" fontId="20" fillId="0" borderId="8" xfId="2" applyFont="1" applyBorder="1" applyAlignment="1">
      <alignment vertical="center"/>
    </xf>
    <xf numFmtId="166" fontId="20" fillId="0" borderId="8" xfId="0" applyNumberFormat="1" applyFont="1" applyBorder="1" applyAlignment="1">
      <alignment horizontal="center" vertical="center"/>
    </xf>
    <xf numFmtId="166" fontId="22" fillId="0" borderId="8" xfId="0" applyNumberFormat="1" applyFont="1" applyBorder="1" applyAlignment="1">
      <alignment horizontal="center" vertical="center"/>
    </xf>
    <xf numFmtId="164" fontId="22" fillId="0" borderId="4" xfId="2" applyFont="1" applyBorder="1" applyAlignment="1">
      <alignment horizontal="center" vertical="center" wrapText="1"/>
    </xf>
    <xf numFmtId="166" fontId="25" fillId="0" borderId="9" xfId="0" applyNumberFormat="1" applyFont="1" applyBorder="1" applyAlignment="1">
      <alignment horizontal="center" vertical="center"/>
    </xf>
    <xf numFmtId="164" fontId="20" fillId="0" borderId="9" xfId="2" applyFont="1" applyBorder="1" applyAlignment="1">
      <alignment horizontal="center" vertical="center" wrapText="1"/>
    </xf>
    <xf numFmtId="164" fontId="25" fillId="0" borderId="9" xfId="2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9" fontId="25" fillId="3" borderId="11" xfId="0" applyNumberFormat="1" applyFont="1" applyFill="1" applyBorder="1" applyAlignment="1">
      <alignment horizontal="center" vertical="center" wrapText="1"/>
    </xf>
    <xf numFmtId="0" fontId="33" fillId="8" borderId="0" xfId="0" applyFont="1" applyFill="1"/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centerContinuous" vertical="top"/>
    </xf>
    <xf numFmtId="0" fontId="26" fillId="0" borderId="0" xfId="0" applyFont="1" applyAlignment="1">
      <alignment horizontal="right" vertical="top"/>
    </xf>
    <xf numFmtId="0" fontId="36" fillId="0" borderId="0" xfId="0" applyFont="1" applyAlignment="1">
      <alignment vertical="center"/>
    </xf>
    <xf numFmtId="0" fontId="16" fillId="0" borderId="0" xfId="0" quotePrefix="1" applyFont="1" applyAlignment="1">
      <alignment vertical="center"/>
    </xf>
    <xf numFmtId="166" fontId="20" fillId="3" borderId="3" xfId="0" applyNumberFormat="1" applyFont="1" applyFill="1" applyBorder="1" applyAlignment="1">
      <alignment horizontal="left" vertical="center"/>
    </xf>
    <xf numFmtId="166" fontId="20" fillId="3" borderId="30" xfId="0" applyNumberFormat="1" applyFont="1" applyFill="1" applyBorder="1" applyAlignment="1">
      <alignment horizontal="center" vertical="center"/>
    </xf>
    <xf numFmtId="164" fontId="20" fillId="3" borderId="18" xfId="2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164" fontId="20" fillId="3" borderId="4" xfId="2" applyFont="1" applyFill="1" applyBorder="1" applyAlignment="1">
      <alignment vertical="center"/>
    </xf>
    <xf numFmtId="9" fontId="20" fillId="0" borderId="18" xfId="3" applyFont="1" applyBorder="1" applyAlignment="1">
      <alignment horizontal="center" vertical="center" wrapText="1"/>
    </xf>
    <xf numFmtId="9" fontId="22" fillId="0" borderId="18" xfId="3" applyFont="1" applyBorder="1" applyAlignment="1">
      <alignment horizontal="center" vertical="center" wrapText="1"/>
    </xf>
    <xf numFmtId="9" fontId="20" fillId="0" borderId="4" xfId="3" applyFont="1" applyBorder="1" applyAlignment="1">
      <alignment vertical="center"/>
    </xf>
    <xf numFmtId="164" fontId="20" fillId="0" borderId="4" xfId="3" applyNumberFormat="1" applyFont="1" applyBorder="1" applyAlignment="1">
      <alignment vertical="center"/>
    </xf>
    <xf numFmtId="164" fontId="20" fillId="11" borderId="8" xfId="2" applyFont="1" applyFill="1" applyBorder="1" applyAlignment="1">
      <alignment horizontal="center" vertical="center" wrapText="1"/>
    </xf>
    <xf numFmtId="164" fontId="20" fillId="11" borderId="26" xfId="2" applyFont="1" applyFill="1" applyBorder="1" applyAlignment="1">
      <alignment horizontal="center" vertical="center" wrapText="1"/>
    </xf>
    <xf numFmtId="164" fontId="20" fillId="0" borderId="4" xfId="2" applyFont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Continuous" vertical="center"/>
    </xf>
    <xf numFmtId="0" fontId="40" fillId="0" borderId="0" xfId="0" applyFont="1"/>
    <xf numFmtId="0" fontId="41" fillId="0" borderId="0" xfId="0" applyFont="1"/>
    <xf numFmtId="166" fontId="22" fillId="0" borderId="17" xfId="0" applyNumberFormat="1" applyFont="1" applyBorder="1" applyAlignment="1">
      <alignment horizontal="left" vertical="center" wrapText="1" indent="1"/>
    </xf>
    <xf numFmtId="0" fontId="28" fillId="0" borderId="0" xfId="0" applyFont="1" applyAlignment="1">
      <alignment horizontal="center" vertical="center"/>
    </xf>
    <xf numFmtId="164" fontId="28" fillId="0" borderId="0" xfId="2" applyFont="1" applyFill="1" applyBorder="1" applyAlignment="1">
      <alignment horizontal="center" vertical="center"/>
    </xf>
    <xf numFmtId="164" fontId="28" fillId="0" borderId="0" xfId="2" applyFont="1" applyFill="1" applyBorder="1" applyAlignment="1">
      <alignment vertical="center"/>
    </xf>
    <xf numFmtId="0" fontId="28" fillId="0" borderId="20" xfId="0" applyFont="1" applyBorder="1" applyAlignment="1">
      <alignment horizontal="centerContinuous" vertical="center"/>
    </xf>
    <xf numFmtId="0" fontId="28" fillId="0" borderId="21" xfId="0" applyFont="1" applyBorder="1" applyAlignment="1">
      <alignment horizontal="centerContinuous" vertical="center"/>
    </xf>
    <xf numFmtId="0" fontId="28" fillId="0" borderId="22" xfId="0" applyFont="1" applyBorder="1" applyAlignment="1">
      <alignment horizontal="centerContinuous" vertical="center"/>
    </xf>
    <xf numFmtId="164" fontId="20" fillId="6" borderId="8" xfId="2" applyFont="1" applyFill="1" applyBorder="1" applyAlignment="1">
      <alignment horizontal="center" vertical="center"/>
    </xf>
    <xf numFmtId="164" fontId="20" fillId="6" borderId="4" xfId="2" applyFont="1" applyFill="1" applyBorder="1" applyAlignment="1">
      <alignment horizontal="center" vertical="center"/>
    </xf>
    <xf numFmtId="164" fontId="20" fillId="5" borderId="8" xfId="2" applyFont="1" applyFill="1" applyBorder="1" applyAlignment="1">
      <alignment vertical="center"/>
    </xf>
    <xf numFmtId="164" fontId="20" fillId="5" borderId="4" xfId="2" applyFont="1" applyFill="1" applyBorder="1" applyAlignment="1">
      <alignment vertical="center"/>
    </xf>
    <xf numFmtId="164" fontId="20" fillId="5" borderId="9" xfId="2" applyFont="1" applyFill="1" applyBorder="1" applyAlignment="1">
      <alignment vertical="center"/>
    </xf>
    <xf numFmtId="164" fontId="20" fillId="5" borderId="6" xfId="2" applyFont="1" applyFill="1" applyBorder="1" applyAlignment="1">
      <alignment vertical="center"/>
    </xf>
    <xf numFmtId="164" fontId="20" fillId="5" borderId="3" xfId="2" applyFont="1" applyFill="1" applyBorder="1" applyAlignment="1">
      <alignment vertical="center"/>
    </xf>
    <xf numFmtId="164" fontId="20" fillId="5" borderId="5" xfId="2" applyFont="1" applyFill="1" applyBorder="1" applyAlignment="1">
      <alignment vertical="center"/>
    </xf>
    <xf numFmtId="9" fontId="20" fillId="3" borderId="0" xfId="0" applyNumberFormat="1" applyFont="1" applyFill="1" applyAlignment="1">
      <alignment horizontal="center" vertical="center" wrapText="1"/>
    </xf>
    <xf numFmtId="164" fontId="21" fillId="0" borderId="35" xfId="2" applyFont="1" applyBorder="1" applyAlignment="1">
      <alignment vertical="center"/>
    </xf>
    <xf numFmtId="164" fontId="20" fillId="0" borderId="0" xfId="2" applyFont="1" applyBorder="1" applyAlignment="1">
      <alignment vertical="center"/>
    </xf>
    <xf numFmtId="164" fontId="22" fillId="0" borderId="0" xfId="2" applyFont="1" applyBorder="1" applyAlignment="1">
      <alignment horizontal="center" vertical="center" wrapText="1"/>
    </xf>
    <xf numFmtId="164" fontId="22" fillId="0" borderId="0" xfId="2" applyFont="1" applyBorder="1" applyAlignment="1">
      <alignment vertical="center"/>
    </xf>
    <xf numFmtId="164" fontId="25" fillId="0" borderId="0" xfId="2" applyFont="1" applyBorder="1" applyAlignment="1">
      <alignment vertical="center"/>
    </xf>
    <xf numFmtId="9" fontId="20" fillId="3" borderId="23" xfId="0" applyNumberFormat="1" applyFont="1" applyFill="1" applyBorder="1" applyAlignment="1">
      <alignment horizontal="center" vertical="center" wrapText="1"/>
    </xf>
    <xf numFmtId="164" fontId="22" fillId="0" borderId="24" xfId="2" applyFont="1" applyBorder="1" applyAlignment="1">
      <alignment vertical="center"/>
    </xf>
    <xf numFmtId="164" fontId="20" fillId="0" borderId="25" xfId="2" applyFont="1" applyBorder="1" applyAlignment="1">
      <alignment vertical="center"/>
    </xf>
    <xf numFmtId="164" fontId="20" fillId="0" borderId="26" xfId="2" applyFont="1" applyBorder="1" applyAlignment="1">
      <alignment vertical="center"/>
    </xf>
    <xf numFmtId="164" fontId="22" fillId="0" borderId="26" xfId="2" applyFont="1" applyBorder="1" applyAlignment="1">
      <alignment vertical="center"/>
    </xf>
    <xf numFmtId="164" fontId="25" fillId="0" borderId="32" xfId="2" applyFont="1" applyBorder="1" applyAlignment="1">
      <alignment vertical="center"/>
    </xf>
    <xf numFmtId="0" fontId="21" fillId="8" borderId="34" xfId="0" applyFont="1" applyFill="1" applyBorder="1" applyAlignment="1">
      <alignment horizontal="left" vertical="center" indent="1"/>
    </xf>
    <xf numFmtId="0" fontId="21" fillId="3" borderId="10" xfId="0" applyFont="1" applyFill="1" applyBorder="1" applyAlignment="1">
      <alignment vertical="top"/>
    </xf>
    <xf numFmtId="0" fontId="21" fillId="3" borderId="11" xfId="0" applyFont="1" applyFill="1" applyBorder="1" applyAlignment="1">
      <alignment vertical="top"/>
    </xf>
    <xf numFmtId="0" fontId="21" fillId="3" borderId="12" xfId="0" applyFont="1" applyFill="1" applyBorder="1" applyAlignment="1">
      <alignment vertical="top"/>
    </xf>
    <xf numFmtId="0" fontId="21" fillId="3" borderId="38" xfId="0" applyFont="1" applyFill="1" applyBorder="1" applyAlignment="1">
      <alignment horizontal="center" vertical="top" wrapText="1"/>
    </xf>
    <xf numFmtId="0" fontId="21" fillId="3" borderId="39" xfId="0" applyFont="1" applyFill="1" applyBorder="1" applyAlignment="1">
      <alignment horizontal="center" vertical="top" wrapText="1"/>
    </xf>
    <xf numFmtId="164" fontId="22" fillId="0" borderId="40" xfId="2" applyFont="1" applyBorder="1" applyAlignment="1">
      <alignment vertical="top"/>
    </xf>
    <xf numFmtId="164" fontId="20" fillId="0" borderId="41" xfId="2" applyFont="1" applyBorder="1" applyAlignment="1">
      <alignment vertical="top"/>
    </xf>
    <xf numFmtId="164" fontId="22" fillId="0" borderId="42" xfId="2" applyFont="1" applyBorder="1" applyAlignment="1">
      <alignment vertical="top"/>
    </xf>
    <xf numFmtId="164" fontId="20" fillId="0" borderId="43" xfId="2" applyFont="1" applyBorder="1" applyAlignment="1">
      <alignment vertical="top"/>
    </xf>
    <xf numFmtId="164" fontId="22" fillId="0" borderId="45" xfId="2" applyFont="1" applyBorder="1" applyAlignment="1">
      <alignment vertical="top"/>
    </xf>
    <xf numFmtId="164" fontId="20" fillId="0" borderId="46" xfId="2" applyFont="1" applyBorder="1" applyAlignment="1">
      <alignment vertical="top"/>
    </xf>
    <xf numFmtId="0" fontId="20" fillId="0" borderId="1" xfId="0" applyFont="1" applyBorder="1" applyAlignment="1">
      <alignment vertical="top"/>
    </xf>
    <xf numFmtId="164" fontId="20" fillId="0" borderId="2" xfId="0" applyNumberFormat="1" applyFont="1" applyBorder="1" applyAlignment="1">
      <alignment vertical="top"/>
    </xf>
    <xf numFmtId="164" fontId="20" fillId="0" borderId="1" xfId="2" applyFont="1" applyBorder="1" applyAlignment="1">
      <alignment vertical="top"/>
    </xf>
    <xf numFmtId="164" fontId="20" fillId="0" borderId="7" xfId="2" applyFont="1" applyBorder="1" applyAlignment="1">
      <alignment vertical="top"/>
    </xf>
    <xf numFmtId="164" fontId="20" fillId="0" borderId="24" xfId="2" applyFont="1" applyBorder="1" applyAlignment="1">
      <alignment vertical="top"/>
    </xf>
    <xf numFmtId="164" fontId="20" fillId="0" borderId="41" xfId="0" applyNumberFormat="1" applyFont="1" applyBorder="1" applyAlignment="1">
      <alignment vertical="top"/>
    </xf>
    <xf numFmtId="0" fontId="20" fillId="0" borderId="3" xfId="0" applyFont="1" applyBorder="1" applyAlignment="1">
      <alignment vertical="top"/>
    </xf>
    <xf numFmtId="164" fontId="20" fillId="0" borderId="3" xfId="0" applyNumberFormat="1" applyFont="1" applyBorder="1" applyAlignment="1">
      <alignment vertical="top"/>
    </xf>
    <xf numFmtId="164" fontId="20" fillId="0" borderId="8" xfId="0" applyNumberFormat="1" applyFont="1" applyBorder="1" applyAlignment="1">
      <alignment vertical="top"/>
    </xf>
    <xf numFmtId="164" fontId="20" fillId="0" borderId="26" xfId="0" applyNumberFormat="1" applyFont="1" applyBorder="1" applyAlignment="1">
      <alignment vertical="top"/>
    </xf>
    <xf numFmtId="164" fontId="20" fillId="0" borderId="43" xfId="0" applyNumberFormat="1" applyFont="1" applyBorder="1" applyAlignment="1">
      <alignment vertical="top"/>
    </xf>
    <xf numFmtId="165" fontId="22" fillId="11" borderId="43" xfId="0" applyNumberFormat="1" applyFont="1" applyFill="1" applyBorder="1" applyAlignment="1">
      <alignment vertical="top"/>
    </xf>
    <xf numFmtId="164" fontId="20" fillId="0" borderId="4" xfId="0" applyNumberFormat="1" applyFont="1" applyBorder="1" applyAlignment="1">
      <alignment vertical="top"/>
    </xf>
    <xf numFmtId="164" fontId="20" fillId="11" borderId="43" xfId="0" applyNumberFormat="1" applyFont="1" applyFill="1" applyBorder="1" applyAlignment="1">
      <alignment vertical="top"/>
    </xf>
    <xf numFmtId="10" fontId="20" fillId="0" borderId="4" xfId="0" applyNumberFormat="1" applyFont="1" applyBorder="1" applyAlignment="1">
      <alignment vertical="top"/>
    </xf>
    <xf numFmtId="164" fontId="20" fillId="0" borderId="47" xfId="0" applyNumberFormat="1" applyFont="1" applyBorder="1" applyAlignment="1">
      <alignment vertical="top"/>
    </xf>
    <xf numFmtId="164" fontId="20" fillId="0" borderId="48" xfId="0" applyNumberFormat="1" applyFont="1" applyBorder="1" applyAlignment="1">
      <alignment vertical="top"/>
    </xf>
    <xf numFmtId="164" fontId="20" fillId="0" borderId="44" xfId="0" applyNumberFormat="1" applyFont="1" applyBorder="1" applyAlignment="1">
      <alignment vertical="top"/>
    </xf>
    <xf numFmtId="164" fontId="20" fillId="0" borderId="49" xfId="0" applyNumberFormat="1" applyFont="1" applyBorder="1" applyAlignment="1">
      <alignment vertical="top"/>
    </xf>
    <xf numFmtId="0" fontId="20" fillId="0" borderId="20" xfId="0" applyFont="1" applyBorder="1" applyAlignment="1">
      <alignment vertical="top"/>
    </xf>
    <xf numFmtId="164" fontId="22" fillId="0" borderId="50" xfId="0" applyNumberFormat="1" applyFont="1" applyBorder="1" applyAlignment="1">
      <alignment vertical="top"/>
    </xf>
    <xf numFmtId="164" fontId="22" fillId="0" borderId="51" xfId="2" applyFont="1" applyBorder="1" applyAlignment="1">
      <alignment vertical="top"/>
    </xf>
    <xf numFmtId="164" fontId="22" fillId="0" borderId="52" xfId="2" applyFont="1" applyBorder="1" applyAlignment="1">
      <alignment vertical="top"/>
    </xf>
    <xf numFmtId="164" fontId="22" fillId="11" borderId="22" xfId="0" applyNumberFormat="1" applyFont="1" applyFill="1" applyBorder="1" applyAlignment="1">
      <alignment vertical="top"/>
    </xf>
    <xf numFmtId="164" fontId="22" fillId="0" borderId="53" xfId="0" applyNumberFormat="1" applyFont="1" applyBorder="1" applyAlignment="1">
      <alignment vertical="top"/>
    </xf>
    <xf numFmtId="164" fontId="22" fillId="0" borderId="54" xfId="2" applyFont="1" applyBorder="1" applyAlignment="1">
      <alignment vertical="top"/>
    </xf>
    <xf numFmtId="164" fontId="22" fillId="0" borderId="55" xfId="2" applyFont="1" applyBorder="1" applyAlignment="1">
      <alignment vertical="top"/>
    </xf>
    <xf numFmtId="164" fontId="22" fillId="0" borderId="55" xfId="2" applyFont="1" applyBorder="1" applyAlignment="1">
      <alignment vertical="top" wrapText="1"/>
    </xf>
    <xf numFmtId="164" fontId="20" fillId="0" borderId="19" xfId="0" applyNumberFormat="1" applyFont="1" applyBorder="1" applyAlignment="1">
      <alignment vertical="top"/>
    </xf>
    <xf numFmtId="164" fontId="20" fillId="0" borderId="17" xfId="0" applyNumberFormat="1" applyFont="1" applyBorder="1" applyAlignment="1">
      <alignment vertical="top"/>
    </xf>
    <xf numFmtId="164" fontId="20" fillId="0" borderId="18" xfId="0" applyNumberFormat="1" applyFont="1" applyBorder="1" applyAlignment="1">
      <alignment vertical="top"/>
    </xf>
    <xf numFmtId="164" fontId="20" fillId="0" borderId="25" xfId="0" applyNumberFormat="1" applyFont="1" applyBorder="1" applyAlignment="1">
      <alignment vertical="top"/>
    </xf>
    <xf numFmtId="165" fontId="20" fillId="11" borderId="43" xfId="0" applyNumberFormat="1" applyFont="1" applyFill="1" applyBorder="1" applyAlignment="1">
      <alignment vertical="top"/>
    </xf>
    <xf numFmtId="0" fontId="20" fillId="0" borderId="48" xfId="0" applyFont="1" applyBorder="1" applyAlignment="1">
      <alignment vertical="top"/>
    </xf>
    <xf numFmtId="164" fontId="20" fillId="0" borderId="47" xfId="2" applyFont="1" applyBorder="1" applyAlignment="1">
      <alignment vertical="top"/>
    </xf>
    <xf numFmtId="164" fontId="20" fillId="0" borderId="5" xfId="0" applyNumberFormat="1" applyFont="1" applyBorder="1" applyAlignment="1">
      <alignment vertical="top"/>
    </xf>
    <xf numFmtId="164" fontId="20" fillId="0" borderId="9" xfId="0" applyNumberFormat="1" applyFont="1" applyBorder="1" applyAlignment="1">
      <alignment vertical="top"/>
    </xf>
    <xf numFmtId="164" fontId="20" fillId="0" borderId="6" xfId="0" applyNumberFormat="1" applyFont="1" applyBorder="1" applyAlignment="1">
      <alignment vertical="top"/>
    </xf>
    <xf numFmtId="164" fontId="20" fillId="0" borderId="46" xfId="0" applyNumberFormat="1" applyFont="1" applyBorder="1" applyAlignment="1">
      <alignment vertical="top"/>
    </xf>
    <xf numFmtId="164" fontId="20" fillId="11" borderId="46" xfId="2" applyFont="1" applyFill="1" applyBorder="1" applyAlignment="1">
      <alignment vertical="top"/>
    </xf>
    <xf numFmtId="0" fontId="20" fillId="0" borderId="56" xfId="0" applyFont="1" applyBorder="1" applyAlignment="1">
      <alignment vertical="top"/>
    </xf>
    <xf numFmtId="0" fontId="25" fillId="0" borderId="57" xfId="0" applyFont="1" applyBorder="1" applyAlignment="1">
      <alignment vertical="top"/>
    </xf>
    <xf numFmtId="4" fontId="25" fillId="12" borderId="58" xfId="0" applyNumberFormat="1" applyFont="1" applyFill="1" applyBorder="1" applyAlignment="1">
      <alignment horizontal="centerContinuous" vertical="center"/>
    </xf>
    <xf numFmtId="164" fontId="25" fillId="13" borderId="58" xfId="0" applyNumberFormat="1" applyFont="1" applyFill="1" applyBorder="1" applyAlignment="1">
      <alignment horizontal="centerContinuous" vertical="center"/>
    </xf>
    <xf numFmtId="164" fontId="25" fillId="14" borderId="58" xfId="0" applyNumberFormat="1" applyFont="1" applyFill="1" applyBorder="1" applyAlignment="1">
      <alignment horizontal="centerContinuous" vertical="center"/>
    </xf>
    <xf numFmtId="0" fontId="21" fillId="7" borderId="7" xfId="0" applyFont="1" applyFill="1" applyBorder="1" applyAlignment="1">
      <alignment vertical="top"/>
    </xf>
    <xf numFmtId="0" fontId="21" fillId="7" borderId="24" xfId="0" applyFont="1" applyFill="1" applyBorder="1" applyAlignment="1">
      <alignment vertical="top"/>
    </xf>
    <xf numFmtId="0" fontId="21" fillId="7" borderId="8" xfId="0" applyFont="1" applyFill="1" applyBorder="1" applyAlignment="1">
      <alignment vertical="top"/>
    </xf>
    <xf numFmtId="0" fontId="21" fillId="7" borderId="26" xfId="0" applyFont="1" applyFill="1" applyBorder="1" applyAlignment="1">
      <alignment vertical="top"/>
    </xf>
    <xf numFmtId="0" fontId="20" fillId="7" borderId="8" xfId="0" applyFont="1" applyFill="1" applyBorder="1" applyAlignment="1">
      <alignment vertical="top"/>
    </xf>
    <xf numFmtId="0" fontId="20" fillId="7" borderId="26" xfId="0" applyFont="1" applyFill="1" applyBorder="1" applyAlignment="1">
      <alignment vertical="top"/>
    </xf>
    <xf numFmtId="0" fontId="20" fillId="7" borderId="9" xfId="0" applyFont="1" applyFill="1" applyBorder="1" applyAlignment="1">
      <alignment vertical="top"/>
    </xf>
    <xf numFmtId="0" fontId="20" fillId="7" borderId="32" xfId="0" applyFont="1" applyFill="1" applyBorder="1" applyAlignment="1">
      <alignment vertical="top"/>
    </xf>
    <xf numFmtId="165" fontId="20" fillId="7" borderId="4" xfId="0" applyNumberFormat="1" applyFont="1" applyFill="1" applyBorder="1" applyAlignment="1">
      <alignment vertical="top"/>
    </xf>
    <xf numFmtId="0" fontId="20" fillId="12" borderId="0" xfId="0" applyFont="1" applyFill="1" applyAlignment="1">
      <alignment horizontal="left" vertical="top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7" fillId="12" borderId="36" xfId="0" applyFont="1" applyFill="1" applyBorder="1" applyAlignment="1">
      <alignment horizontal="center" vertical="center" wrapText="1"/>
    </xf>
    <xf numFmtId="0" fontId="27" fillId="13" borderId="11" xfId="0" applyFont="1" applyFill="1" applyBorder="1" applyAlignment="1">
      <alignment horizontal="center" vertical="center" wrapText="1"/>
    </xf>
    <xf numFmtId="0" fontId="27" fillId="14" borderId="12" xfId="0" applyFont="1" applyFill="1" applyBorder="1" applyAlignment="1">
      <alignment horizontal="center" vertical="center" wrapText="1"/>
    </xf>
    <xf numFmtId="164" fontId="22" fillId="0" borderId="59" xfId="0" applyNumberFormat="1" applyFont="1" applyBorder="1" applyAlignment="1">
      <alignment vertical="top"/>
    </xf>
    <xf numFmtId="164" fontId="22" fillId="0" borderId="60" xfId="2" applyFont="1" applyBorder="1" applyAlignment="1">
      <alignment vertical="top"/>
    </xf>
    <xf numFmtId="164" fontId="22" fillId="0" borderId="61" xfId="2" applyFont="1" applyBorder="1" applyAlignment="1">
      <alignment vertical="top"/>
    </xf>
    <xf numFmtId="0" fontId="20" fillId="8" borderId="0" xfId="0" applyFont="1" applyFill="1" applyAlignment="1">
      <alignment vertical="center" wrapText="1"/>
    </xf>
    <xf numFmtId="164" fontId="20" fillId="0" borderId="0" xfId="2" applyFont="1" applyAlignment="1">
      <alignment horizontal="left" vertical="top"/>
    </xf>
    <xf numFmtId="164" fontId="20" fillId="7" borderId="41" xfId="2" applyFont="1" applyFill="1" applyBorder="1" applyAlignment="1">
      <alignment vertical="top"/>
    </xf>
    <xf numFmtId="164" fontId="20" fillId="7" borderId="43" xfId="2" applyFont="1" applyFill="1" applyBorder="1" applyAlignment="1">
      <alignment vertical="top"/>
    </xf>
    <xf numFmtId="164" fontId="20" fillId="7" borderId="46" xfId="2" applyFont="1" applyFill="1" applyBorder="1" applyAlignment="1">
      <alignment vertical="top"/>
    </xf>
    <xf numFmtId="0" fontId="21" fillId="7" borderId="28" xfId="0" applyFont="1" applyFill="1" applyBorder="1" applyAlignment="1">
      <alignment vertical="top"/>
    </xf>
    <xf numFmtId="9" fontId="21" fillId="7" borderId="7" xfId="0" applyNumberFormat="1" applyFont="1" applyFill="1" applyBorder="1" applyAlignment="1">
      <alignment vertical="top"/>
    </xf>
    <xf numFmtId="9" fontId="20" fillId="7" borderId="30" xfId="0" applyNumberFormat="1" applyFont="1" applyFill="1" applyBorder="1" applyAlignment="1">
      <alignment vertical="top"/>
    </xf>
    <xf numFmtId="0" fontId="20" fillId="7" borderId="30" xfId="0" applyFont="1" applyFill="1" applyBorder="1" applyAlignment="1">
      <alignment vertical="top"/>
    </xf>
    <xf numFmtId="9" fontId="20" fillId="7" borderId="8" xfId="0" applyNumberFormat="1" applyFont="1" applyFill="1" applyBorder="1" applyAlignment="1">
      <alignment vertical="top"/>
    </xf>
    <xf numFmtId="9" fontId="20" fillId="7" borderId="30" xfId="3" applyFont="1" applyFill="1" applyBorder="1" applyAlignment="1">
      <alignment vertical="top"/>
    </xf>
    <xf numFmtId="9" fontId="20" fillId="7" borderId="8" xfId="3" applyFont="1" applyFill="1" applyBorder="1" applyAlignment="1">
      <alignment vertical="top"/>
    </xf>
    <xf numFmtId="9" fontId="20" fillId="7" borderId="31" xfId="3" applyFont="1" applyFill="1" applyBorder="1" applyAlignment="1">
      <alignment vertical="top"/>
    </xf>
    <xf numFmtId="9" fontId="20" fillId="7" borderId="9" xfId="3" applyFont="1" applyFill="1" applyBorder="1" applyAlignment="1">
      <alignment vertical="top"/>
    </xf>
    <xf numFmtId="9" fontId="21" fillId="7" borderId="28" xfId="0" applyNumberFormat="1" applyFont="1" applyFill="1" applyBorder="1" applyAlignment="1">
      <alignment vertical="top"/>
    </xf>
    <xf numFmtId="0" fontId="21" fillId="7" borderId="1" xfId="0" applyFont="1" applyFill="1" applyBorder="1" applyAlignment="1">
      <alignment vertical="top"/>
    </xf>
    <xf numFmtId="0" fontId="21" fillId="7" borderId="3" xfId="0" applyFont="1" applyFill="1" applyBorder="1" applyAlignment="1">
      <alignment vertical="top"/>
    </xf>
    <xf numFmtId="0" fontId="21" fillId="7" borderId="5" xfId="0" applyFont="1" applyFill="1" applyBorder="1" applyAlignment="1">
      <alignment vertical="top"/>
    </xf>
    <xf numFmtId="0" fontId="21" fillId="7" borderId="32" xfId="0" applyFont="1" applyFill="1" applyBorder="1" applyAlignment="1">
      <alignment vertical="top"/>
    </xf>
    <xf numFmtId="0" fontId="20" fillId="7" borderId="5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0" fontId="13" fillId="9" borderId="0" xfId="0" applyFont="1" applyFill="1" applyAlignment="1">
      <alignment horizontal="center" vertical="center" textRotation="90"/>
    </xf>
    <xf numFmtId="0" fontId="37" fillId="10" borderId="33" xfId="0" applyFont="1" applyFill="1" applyBorder="1" applyAlignment="1">
      <alignment horizontal="center" vertical="center" textRotation="90" wrapText="1"/>
    </xf>
    <xf numFmtId="0" fontId="29" fillId="10" borderId="33" xfId="0" applyFont="1" applyFill="1" applyBorder="1" applyAlignment="1">
      <alignment horizontal="center" vertical="center" textRotation="90" wrapText="1"/>
    </xf>
    <xf numFmtId="0" fontId="21" fillId="8" borderId="34" xfId="0" applyFont="1" applyFill="1" applyBorder="1" applyAlignment="1">
      <alignment horizontal="left" vertical="center" indent="1"/>
    </xf>
    <xf numFmtId="0" fontId="22" fillId="2" borderId="13" xfId="0" applyFont="1" applyFill="1" applyBorder="1" applyAlignment="1">
      <alignment horizontal="left" vertical="center"/>
    </xf>
    <xf numFmtId="0" fontId="22" fillId="2" borderId="16" xfId="0" applyFont="1" applyFill="1" applyBorder="1" applyAlignment="1">
      <alignment horizontal="left" vertical="center"/>
    </xf>
    <xf numFmtId="0" fontId="29" fillId="10" borderId="0" xfId="0" applyFont="1" applyFill="1" applyAlignment="1">
      <alignment horizontal="center" vertical="center" textRotation="90" wrapText="1"/>
    </xf>
    <xf numFmtId="0" fontId="20" fillId="0" borderId="0" xfId="0" applyFont="1" applyAlignment="1">
      <alignment vertical="top" wrapText="1"/>
    </xf>
    <xf numFmtId="0" fontId="20" fillId="13" borderId="0" xfId="0" applyFont="1" applyFill="1" applyAlignment="1">
      <alignment horizontal="left" vertical="top"/>
    </xf>
    <xf numFmtId="0" fontId="20" fillId="0" borderId="0" xfId="0" applyFont="1" applyAlignment="1">
      <alignment horizontal="left" vertical="top"/>
    </xf>
    <xf numFmtId="164" fontId="20" fillId="0" borderId="0" xfId="2" applyFont="1" applyAlignment="1">
      <alignment horizontal="left" vertical="top"/>
    </xf>
    <xf numFmtId="0" fontId="27" fillId="12" borderId="36" xfId="0" applyFont="1" applyFill="1" applyBorder="1" applyAlignment="1">
      <alignment horizontal="center" vertical="center" wrapText="1"/>
    </xf>
    <xf numFmtId="0" fontId="27" fillId="12" borderId="37" xfId="0" applyFont="1" applyFill="1" applyBorder="1" applyAlignment="1">
      <alignment horizontal="center" vertical="center" wrapText="1"/>
    </xf>
    <xf numFmtId="0" fontId="27" fillId="12" borderId="2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top" wrapText="1"/>
    </xf>
    <xf numFmtId="0" fontId="21" fillId="7" borderId="62" xfId="0" applyFont="1" applyFill="1" applyBorder="1" applyAlignment="1">
      <alignment horizontal="center" vertical="top" wrapText="1"/>
    </xf>
    <xf numFmtId="0" fontId="21" fillId="7" borderId="17" xfId="0" applyFont="1" applyFill="1" applyBorder="1" applyAlignment="1">
      <alignment horizontal="center" vertical="top" wrapText="1"/>
    </xf>
    <xf numFmtId="0" fontId="21" fillId="7" borderId="3" xfId="0" applyFont="1" applyFill="1" applyBorder="1" applyAlignment="1">
      <alignment horizontal="center" vertical="top" wrapText="1"/>
    </xf>
    <xf numFmtId="0" fontId="20" fillId="7" borderId="48" xfId="0" applyFont="1" applyFill="1" applyBorder="1" applyAlignment="1">
      <alignment horizontal="center" vertical="top" wrapText="1"/>
    </xf>
    <xf numFmtId="0" fontId="20" fillId="7" borderId="62" xfId="0" applyFont="1" applyFill="1" applyBorder="1" applyAlignment="1">
      <alignment horizontal="center" vertical="top" wrapText="1"/>
    </xf>
    <xf numFmtId="0" fontId="20" fillId="7" borderId="17" xfId="0" applyFont="1" applyFill="1" applyBorder="1" applyAlignment="1">
      <alignment horizontal="center" vertical="top" wrapText="1"/>
    </xf>
  </cellXfs>
  <cellStyles count="4">
    <cellStyle name="Milliers" xfId="2" builtinId="3"/>
    <cellStyle name="Normal" xfId="0" builtinId="0"/>
    <cellStyle name="Normal 2" xfId="1" xr:uid="{00000000-0005-0000-0000-000002000000}"/>
    <cellStyle name="Pourcentage" xfId="3" builtinId="5"/>
  </cellStyles>
  <dxfs count="31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</dxf>
    <dxf>
      <fill>
        <patternFill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</dxf>
    <dxf>
      <fill>
        <patternFill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CCFF99"/>
      <color rgb="FF008000"/>
      <color rgb="FF0000FF"/>
      <color rgb="FFFFFFCC"/>
      <color rgb="FFFFE1FF"/>
      <color rgb="FF996633"/>
      <color rgb="FFA8A8A8"/>
      <color rgb="FF93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30</xdr:row>
      <xdr:rowOff>0</xdr:rowOff>
    </xdr:from>
    <xdr:to>
      <xdr:col>3</xdr:col>
      <xdr:colOff>104775</xdr:colOff>
      <xdr:row>30</xdr:row>
      <xdr:rowOff>0</xdr:rowOff>
    </xdr:to>
    <xdr:sp macro="" textlink="">
      <xdr:nvSpPr>
        <xdr:cNvPr id="2" name="Dessin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/>
        </xdr:cNvSpPr>
      </xdr:nvSpPr>
      <xdr:spPr bwMode="auto">
        <a:xfrm>
          <a:off x="3800475" y="1685925"/>
          <a:ext cx="0" cy="0"/>
        </a:xfrm>
        <a:custGeom>
          <a:avLst/>
          <a:gdLst/>
          <a:ahLst/>
          <a:cxnLst>
            <a:cxn ang="0">
              <a:pos x="10923" y="16384"/>
            </a:cxn>
            <a:cxn ang="0">
              <a:pos x="0" y="0"/>
            </a:cxn>
            <a:cxn ang="0">
              <a:pos x="16384" y="10923"/>
            </a:cxn>
          </a:cxnLst>
          <a:rect l="0" t="0" r="r" b="b"/>
          <a:pathLst>
            <a:path w="16384" h="16384">
              <a:moveTo>
                <a:pt x="10923" y="16384"/>
              </a:moveTo>
              <a:lnTo>
                <a:pt x="0" y="0"/>
              </a:lnTo>
              <a:lnTo>
                <a:pt x="16384" y="10923"/>
              </a:lnTo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33035-E068-48FF-95A0-D392AD2E7871}">
  <sheetPr codeName="Feuil1">
    <tabColor rgb="FF008000"/>
  </sheetPr>
  <dimension ref="A1:H101"/>
  <sheetViews>
    <sheetView tabSelected="1" workbookViewId="0">
      <selection activeCell="B1" sqref="B1"/>
    </sheetView>
  </sheetViews>
  <sheetFormatPr baseColWidth="10" defaultRowHeight="15" x14ac:dyDescent="0.25"/>
  <cols>
    <col min="2" max="2" width="20.85546875" style="6" customWidth="1"/>
    <col min="3" max="3" width="5.85546875" style="6" customWidth="1"/>
    <col min="4" max="6" width="14.42578125" style="4" customWidth="1"/>
    <col min="7" max="7" width="3.5703125" style="4" customWidth="1"/>
    <col min="8" max="8" width="96.85546875" style="152" customWidth="1"/>
  </cols>
  <sheetData>
    <row r="1" spans="1:8" s="145" customFormat="1" ht="12.75" x14ac:dyDescent="0.2">
      <c r="A1" s="327" t="s">
        <v>98</v>
      </c>
      <c r="B1" s="182" t="s">
        <v>205</v>
      </c>
      <c r="C1" s="182"/>
      <c r="D1" s="183"/>
      <c r="E1" s="163" t="s">
        <v>2</v>
      </c>
      <c r="F1" s="164" t="s">
        <v>88</v>
      </c>
      <c r="G1" s="180"/>
      <c r="H1" s="158" t="s">
        <v>102</v>
      </c>
    </row>
    <row r="2" spans="1:8" s="145" customFormat="1" ht="12.75" x14ac:dyDescent="0.2">
      <c r="A2" s="327"/>
      <c r="B2" s="182"/>
      <c r="C2" s="182"/>
      <c r="D2" s="183"/>
      <c r="E2" s="163"/>
      <c r="F2" s="164"/>
      <c r="G2" s="180"/>
      <c r="H2" s="179" t="s">
        <v>101</v>
      </c>
    </row>
    <row r="3" spans="1:8" s="145" customFormat="1" ht="51.75" customHeight="1" x14ac:dyDescent="0.2">
      <c r="A3" s="327"/>
      <c r="B3" s="326" t="s">
        <v>86</v>
      </c>
      <c r="C3" s="326"/>
      <c r="D3" s="183"/>
      <c r="E3" s="183"/>
      <c r="F3" s="184"/>
      <c r="G3" s="180"/>
      <c r="H3" s="161" t="s">
        <v>87</v>
      </c>
    </row>
    <row r="4" spans="1:8" s="145" customFormat="1" ht="12.75" x14ac:dyDescent="0.2">
      <c r="A4" s="327"/>
      <c r="B4" s="147"/>
      <c r="C4" s="147"/>
      <c r="D4" s="147"/>
      <c r="E4" s="147"/>
      <c r="F4" s="147"/>
      <c r="G4" s="180"/>
      <c r="H4" s="153"/>
    </row>
    <row r="5" spans="1:8" s="149" customFormat="1" ht="12.75" x14ac:dyDescent="0.2">
      <c r="A5" s="327"/>
      <c r="B5" s="145" t="s">
        <v>80</v>
      </c>
      <c r="C5" s="145"/>
      <c r="D5" s="146"/>
      <c r="E5" s="146"/>
      <c r="F5" s="147"/>
      <c r="G5" s="148"/>
      <c r="H5" s="153" t="s">
        <v>83</v>
      </c>
    </row>
    <row r="6" spans="1:8" s="10" customFormat="1" ht="15.75" x14ac:dyDescent="0.25">
      <c r="A6" s="327"/>
      <c r="B6" s="150" t="s">
        <v>81</v>
      </c>
      <c r="C6" s="150"/>
      <c r="D6" s="12"/>
      <c r="E6" s="12"/>
      <c r="F6" s="151"/>
      <c r="G6" s="13"/>
      <c r="H6" s="153" t="s">
        <v>84</v>
      </c>
    </row>
    <row r="7" spans="1:8" s="10" customFormat="1" ht="15.75" x14ac:dyDescent="0.25">
      <c r="A7" s="327"/>
      <c r="B7" s="150" t="s">
        <v>82</v>
      </c>
      <c r="C7" s="150"/>
      <c r="D7" s="12"/>
      <c r="E7" s="12"/>
      <c r="F7" s="151"/>
      <c r="G7" s="13"/>
      <c r="H7" s="153" t="s">
        <v>85</v>
      </c>
    </row>
    <row r="8" spans="1:8" s="149" customFormat="1" ht="12.75" x14ac:dyDescent="0.2">
      <c r="A8" s="327"/>
      <c r="B8" s="180"/>
      <c r="C8" s="180"/>
      <c r="D8" s="181"/>
      <c r="E8" s="181"/>
      <c r="F8" s="147"/>
      <c r="G8" s="148"/>
      <c r="H8" s="153"/>
    </row>
    <row r="9" spans="1:8" s="149" customFormat="1" ht="12.75" x14ac:dyDescent="0.2">
      <c r="A9" s="327"/>
      <c r="B9" s="160" t="s">
        <v>89</v>
      </c>
      <c r="C9" s="159" t="s">
        <v>88</v>
      </c>
      <c r="D9" s="181"/>
      <c r="E9" s="186"/>
      <c r="F9" s="147"/>
      <c r="G9" s="148"/>
      <c r="H9" s="162" t="s">
        <v>111</v>
      </c>
    </row>
    <row r="10" spans="1:8" s="149" customFormat="1" ht="12.75" x14ac:dyDescent="0.2">
      <c r="A10" s="327"/>
      <c r="B10" s="160" t="s">
        <v>91</v>
      </c>
      <c r="C10" s="159" t="s">
        <v>88</v>
      </c>
      <c r="D10" s="181"/>
      <c r="E10" s="181"/>
      <c r="F10" s="147"/>
      <c r="G10" s="148"/>
      <c r="H10" s="153" t="s">
        <v>104</v>
      </c>
    </row>
    <row r="11" spans="1:8" s="149" customFormat="1" ht="12.75" x14ac:dyDescent="0.2">
      <c r="A11" s="327"/>
      <c r="B11" s="160" t="s">
        <v>90</v>
      </c>
      <c r="C11" s="159" t="s">
        <v>88</v>
      </c>
      <c r="D11" s="181"/>
      <c r="E11" s="181"/>
      <c r="F11" s="147"/>
      <c r="G11" s="148"/>
      <c r="H11" s="153" t="s">
        <v>103</v>
      </c>
    </row>
    <row r="12" spans="1:8" s="149" customFormat="1" ht="12.75" x14ac:dyDescent="0.2">
      <c r="A12" s="327"/>
      <c r="B12" s="160" t="s">
        <v>92</v>
      </c>
      <c r="C12" s="159" t="s">
        <v>88</v>
      </c>
      <c r="D12" s="181"/>
      <c r="E12" s="181"/>
      <c r="F12" s="147"/>
      <c r="G12" s="148"/>
      <c r="H12" s="162" t="s">
        <v>105</v>
      </c>
    </row>
    <row r="13" spans="1:8" s="149" customFormat="1" ht="12.75" x14ac:dyDescent="0.2">
      <c r="A13" s="327"/>
      <c r="B13" s="160" t="s">
        <v>53</v>
      </c>
      <c r="C13" s="159" t="s">
        <v>88</v>
      </c>
      <c r="D13" s="181"/>
      <c r="E13" s="181"/>
      <c r="F13" s="147"/>
      <c r="G13" s="148"/>
      <c r="H13" s="153" t="s">
        <v>100</v>
      </c>
    </row>
    <row r="14" spans="1:8" s="149" customFormat="1" ht="12.75" x14ac:dyDescent="0.2">
      <c r="A14" s="327"/>
      <c r="B14" s="180"/>
      <c r="C14" s="180"/>
      <c r="D14" s="181"/>
      <c r="E14" s="181"/>
      <c r="F14" s="147"/>
      <c r="G14" s="148"/>
      <c r="H14" s="153" t="s">
        <v>96</v>
      </c>
    </row>
    <row r="15" spans="1:8" s="75" customFormat="1" ht="18.75" x14ac:dyDescent="0.25">
      <c r="A15" s="328" t="s">
        <v>99</v>
      </c>
      <c r="B15" s="29" t="s">
        <v>38</v>
      </c>
      <c r="C15" s="177" t="s">
        <v>10</v>
      </c>
      <c r="D15" s="102" t="s">
        <v>52</v>
      </c>
      <c r="E15" s="178" t="s">
        <v>53</v>
      </c>
      <c r="F15" s="98" t="s">
        <v>94</v>
      </c>
      <c r="G15" s="185"/>
      <c r="H15" s="154" t="s">
        <v>97</v>
      </c>
    </row>
    <row r="16" spans="1:8" s="74" customFormat="1" ht="18.75" x14ac:dyDescent="0.25">
      <c r="A16" s="329"/>
      <c r="B16" s="100" t="s">
        <v>93</v>
      </c>
      <c r="C16" s="166"/>
      <c r="D16" s="167">
        <v>30</v>
      </c>
      <c r="E16" s="78">
        <v>20</v>
      </c>
      <c r="F16" s="168">
        <f>D16-E16</f>
        <v>10</v>
      </c>
      <c r="G16" s="185"/>
      <c r="H16" s="155" t="s">
        <v>95</v>
      </c>
    </row>
    <row r="17" spans="1:8" s="74" customFormat="1" ht="18.75" x14ac:dyDescent="0.25">
      <c r="A17" s="329"/>
      <c r="B17" s="101" t="s">
        <v>40</v>
      </c>
      <c r="C17" s="104">
        <v>0.03</v>
      </c>
      <c r="D17" s="169">
        <f>MROUND(D16*$C17,0.05)</f>
        <v>0.9</v>
      </c>
      <c r="E17" s="170">
        <f>ROUND(E16*C17*20,0)/20</f>
        <v>0.6</v>
      </c>
      <c r="F17" s="99"/>
      <c r="G17" s="185"/>
      <c r="H17" s="155"/>
    </row>
    <row r="18" spans="1:8" s="74" customFormat="1" ht="18.75" x14ac:dyDescent="0.25">
      <c r="A18" s="329"/>
      <c r="B18" s="101" t="s">
        <v>43</v>
      </c>
      <c r="C18" s="105"/>
      <c r="D18" s="169">
        <f>D17+D16</f>
        <v>30.9</v>
      </c>
      <c r="E18" s="170">
        <f>E17+E16</f>
        <v>20.6</v>
      </c>
      <c r="F18" s="99"/>
      <c r="G18" s="185"/>
      <c r="H18" s="155"/>
    </row>
    <row r="19" spans="1:8" s="74" customFormat="1" ht="18.75" x14ac:dyDescent="0.25">
      <c r="A19" s="329"/>
      <c r="B19" s="101" t="s">
        <v>41</v>
      </c>
      <c r="C19" s="104">
        <v>-0.05</v>
      </c>
      <c r="D19" s="169">
        <f>ROUND(D18*$C19*20,0)/20</f>
        <v>-1.55</v>
      </c>
      <c r="E19" s="170">
        <f>ROUND(E18*C19*20,0)/20</f>
        <v>-1.05</v>
      </c>
      <c r="F19" s="99"/>
      <c r="G19" s="185"/>
      <c r="H19" s="155"/>
    </row>
    <row r="20" spans="1:8" s="74" customFormat="1" ht="18.75" x14ac:dyDescent="0.25">
      <c r="A20" s="329"/>
      <c r="B20" s="101" t="s">
        <v>44</v>
      </c>
      <c r="C20" s="105"/>
      <c r="D20" s="169">
        <f>D19+D18</f>
        <v>29.349999999999998</v>
      </c>
      <c r="E20" s="170">
        <f>E19+E18</f>
        <v>19.55</v>
      </c>
      <c r="F20" s="99"/>
      <c r="G20" s="185"/>
      <c r="H20" s="155"/>
    </row>
    <row r="21" spans="1:8" s="74" customFormat="1" ht="18.75" x14ac:dyDescent="0.25">
      <c r="A21" s="329"/>
      <c r="B21" s="101" t="s">
        <v>42</v>
      </c>
      <c r="C21" s="104">
        <v>-0.1</v>
      </c>
      <c r="D21" s="196"/>
      <c r="E21" s="170">
        <f>ROUND(E20*C21*20,0)/20</f>
        <v>-1.95</v>
      </c>
      <c r="F21" s="99"/>
      <c r="G21" s="185"/>
      <c r="H21" s="155" t="s">
        <v>106</v>
      </c>
    </row>
    <row r="22" spans="1:8" s="74" customFormat="1" ht="18.75" x14ac:dyDescent="0.25">
      <c r="A22" s="329"/>
      <c r="B22" s="101" t="s">
        <v>45</v>
      </c>
      <c r="C22" s="171"/>
      <c r="D22" s="169">
        <f>D21+D20</f>
        <v>29.349999999999998</v>
      </c>
      <c r="E22" s="170">
        <f>E21+E20</f>
        <v>17.600000000000001</v>
      </c>
      <c r="F22" s="99"/>
      <c r="G22" s="185"/>
      <c r="H22" s="155"/>
    </row>
    <row r="23" spans="1:8" s="74" customFormat="1" ht="18.75" x14ac:dyDescent="0.25">
      <c r="A23" s="329"/>
      <c r="B23" s="101" t="s">
        <v>108</v>
      </c>
      <c r="C23" s="171"/>
      <c r="D23" s="105"/>
      <c r="E23" s="170"/>
      <c r="F23" s="99"/>
      <c r="G23" s="185"/>
      <c r="H23" s="155"/>
    </row>
    <row r="24" spans="1:8" s="74" customFormat="1" ht="18.75" x14ac:dyDescent="0.25">
      <c r="A24" s="329"/>
      <c r="B24" s="165" t="s">
        <v>46</v>
      </c>
      <c r="C24" s="172"/>
      <c r="D24" s="138"/>
      <c r="E24" s="138">
        <v>15</v>
      </c>
      <c r="F24" s="173"/>
      <c r="G24" s="185"/>
      <c r="H24" s="155" t="s">
        <v>122</v>
      </c>
    </row>
    <row r="25" spans="1:8" s="74" customFormat="1" ht="18.75" x14ac:dyDescent="0.25">
      <c r="A25" s="329"/>
      <c r="B25" s="165" t="s">
        <v>47</v>
      </c>
      <c r="C25" s="172"/>
      <c r="D25" s="138"/>
      <c r="E25" s="138">
        <v>0</v>
      </c>
      <c r="F25" s="83"/>
      <c r="G25" s="185"/>
      <c r="H25" s="155"/>
    </row>
    <row r="26" spans="1:8" s="74" customFormat="1" ht="18.75" x14ac:dyDescent="0.25">
      <c r="A26" s="329"/>
      <c r="B26" s="165" t="s">
        <v>48</v>
      </c>
      <c r="C26" s="172"/>
      <c r="D26" s="138"/>
      <c r="E26" s="138">
        <v>0</v>
      </c>
      <c r="F26" s="83"/>
      <c r="G26" s="185"/>
      <c r="H26" s="155"/>
    </row>
    <row r="27" spans="1:8" s="74" customFormat="1" ht="18.75" x14ac:dyDescent="0.25">
      <c r="A27" s="329"/>
      <c r="B27" s="165" t="s">
        <v>49</v>
      </c>
      <c r="C27" s="172"/>
      <c r="D27" s="138"/>
      <c r="E27" s="138">
        <v>0</v>
      </c>
      <c r="F27" s="83"/>
      <c r="G27" s="185"/>
      <c r="H27" s="155"/>
    </row>
    <row r="28" spans="1:8" s="74" customFormat="1" ht="18.75" x14ac:dyDescent="0.25">
      <c r="A28" s="329"/>
      <c r="B28" s="101" t="s">
        <v>76</v>
      </c>
      <c r="C28" s="171"/>
      <c r="D28" s="139">
        <f>SUM(D22:D27)</f>
        <v>29.349999999999998</v>
      </c>
      <c r="E28" s="170">
        <f>E22-SUM(E24:E27)</f>
        <v>2.6000000000000014</v>
      </c>
      <c r="F28" s="99"/>
      <c r="G28" s="185"/>
      <c r="H28" s="155" t="s">
        <v>123</v>
      </c>
    </row>
    <row r="29" spans="1:8" s="74" customFormat="1" ht="18.75" x14ac:dyDescent="0.25">
      <c r="A29" s="329"/>
      <c r="B29" s="101" t="s">
        <v>0</v>
      </c>
      <c r="C29" s="137">
        <v>8.1000000000000003E-2</v>
      </c>
      <c r="D29" s="169">
        <f>MROUND(D28*$C29,0.05)</f>
        <v>2.4000000000000004</v>
      </c>
      <c r="E29" s="170">
        <f>ROUND(E28*C29*20,0)/20</f>
        <v>0.2</v>
      </c>
      <c r="F29" s="99"/>
      <c r="G29" s="185"/>
      <c r="H29" s="155"/>
    </row>
    <row r="30" spans="1:8" s="74" customFormat="1" ht="18.75" x14ac:dyDescent="0.25">
      <c r="A30" s="329"/>
      <c r="B30" s="141" t="s">
        <v>77</v>
      </c>
      <c r="C30" s="174"/>
      <c r="D30" s="175">
        <f>D29+D28</f>
        <v>31.75</v>
      </c>
      <c r="E30" s="176">
        <f>E29+E28</f>
        <v>2.8000000000000016</v>
      </c>
      <c r="F30" s="144"/>
      <c r="G30" s="185"/>
      <c r="H30" s="155"/>
    </row>
    <row r="31" spans="1:8" s="15" customFormat="1" ht="12.75" x14ac:dyDescent="0.25">
      <c r="B31" s="18"/>
      <c r="C31" s="18"/>
      <c r="D31" s="17"/>
      <c r="E31" s="17"/>
      <c r="H31" s="156"/>
    </row>
    <row r="32" spans="1:8" s="15" customFormat="1" ht="12.75" x14ac:dyDescent="0.25">
      <c r="B32" s="18"/>
      <c r="C32" s="18"/>
      <c r="D32" s="17"/>
      <c r="E32" s="17"/>
      <c r="H32" s="156"/>
    </row>
    <row r="33" spans="2:8" s="15" customFormat="1" ht="12.75" x14ac:dyDescent="0.25">
      <c r="B33" s="18"/>
      <c r="C33" s="18"/>
      <c r="D33" s="17"/>
      <c r="E33" s="17"/>
      <c r="H33" s="156"/>
    </row>
    <row r="34" spans="2:8" s="15" customFormat="1" ht="12.75" x14ac:dyDescent="0.25">
      <c r="B34" s="18"/>
      <c r="C34" s="18"/>
      <c r="D34" s="17"/>
      <c r="E34" s="17"/>
      <c r="H34" s="156"/>
    </row>
    <row r="35" spans="2:8" s="15" customFormat="1" ht="12.75" x14ac:dyDescent="0.25">
      <c r="B35" s="18"/>
      <c r="C35" s="18"/>
      <c r="D35" s="17"/>
      <c r="E35" s="17"/>
      <c r="H35" s="156"/>
    </row>
    <row r="36" spans="2:8" s="15" customFormat="1" ht="12.75" x14ac:dyDescent="0.25">
      <c r="B36" s="18"/>
      <c r="C36" s="18"/>
      <c r="D36" s="17"/>
      <c r="E36" s="17"/>
      <c r="H36" s="156"/>
    </row>
    <row r="37" spans="2:8" s="15" customFormat="1" ht="12.75" x14ac:dyDescent="0.25">
      <c r="B37" s="18"/>
      <c r="C37" s="18"/>
      <c r="D37" s="17"/>
      <c r="E37" s="17"/>
      <c r="H37" s="156"/>
    </row>
    <row r="38" spans="2:8" s="15" customFormat="1" ht="12.75" x14ac:dyDescent="0.25">
      <c r="B38" s="18"/>
      <c r="C38" s="18"/>
      <c r="D38" s="17"/>
      <c r="E38" s="17"/>
      <c r="H38" s="156"/>
    </row>
    <row r="39" spans="2:8" s="15" customFormat="1" ht="12.75" x14ac:dyDescent="0.25">
      <c r="B39" s="18"/>
      <c r="C39" s="18"/>
      <c r="D39" s="17"/>
      <c r="E39" s="17"/>
      <c r="H39" s="156"/>
    </row>
    <row r="40" spans="2:8" s="15" customFormat="1" ht="12.75" x14ac:dyDescent="0.25">
      <c r="B40" s="18"/>
      <c r="C40" s="18"/>
      <c r="D40" s="17"/>
      <c r="E40" s="17"/>
      <c r="H40" s="156"/>
    </row>
    <row r="41" spans="2:8" s="15" customFormat="1" ht="12.75" x14ac:dyDescent="0.25">
      <c r="B41" s="18"/>
      <c r="C41" s="18"/>
      <c r="D41" s="17"/>
      <c r="E41" s="17"/>
      <c r="H41" s="156"/>
    </row>
    <row r="42" spans="2:8" s="15" customFormat="1" ht="12.75" x14ac:dyDescent="0.25">
      <c r="B42" s="18"/>
      <c r="C42" s="18"/>
      <c r="D42" s="17"/>
      <c r="E42" s="17"/>
      <c r="H42" s="156"/>
    </row>
    <row r="43" spans="2:8" s="15" customFormat="1" ht="12.75" x14ac:dyDescent="0.25">
      <c r="B43" s="18"/>
      <c r="C43" s="18"/>
      <c r="D43" s="17"/>
      <c r="E43" s="17"/>
      <c r="H43" s="156"/>
    </row>
    <row r="44" spans="2:8" s="15" customFormat="1" ht="12.75" x14ac:dyDescent="0.25">
      <c r="B44" s="18"/>
      <c r="C44" s="18"/>
      <c r="D44" s="17"/>
      <c r="E44" s="17"/>
      <c r="H44" s="156"/>
    </row>
    <row r="45" spans="2:8" s="15" customFormat="1" ht="12.75" x14ac:dyDescent="0.25">
      <c r="B45" s="18"/>
      <c r="C45" s="18"/>
      <c r="D45" s="17"/>
      <c r="E45" s="17"/>
      <c r="H45" s="156"/>
    </row>
    <row r="46" spans="2:8" s="15" customFormat="1" ht="12.75" x14ac:dyDescent="0.25">
      <c r="B46" s="18"/>
      <c r="C46" s="18"/>
      <c r="D46" s="17"/>
      <c r="E46" s="17"/>
      <c r="H46" s="156"/>
    </row>
    <row r="47" spans="2:8" s="15" customFormat="1" ht="12.75" x14ac:dyDescent="0.25">
      <c r="B47" s="18"/>
      <c r="C47" s="18"/>
      <c r="D47" s="17"/>
      <c r="E47" s="17"/>
      <c r="H47" s="156"/>
    </row>
    <row r="48" spans="2:8" s="15" customFormat="1" ht="12.75" x14ac:dyDescent="0.25">
      <c r="B48" s="18"/>
      <c r="C48" s="18"/>
      <c r="D48" s="17"/>
      <c r="E48" s="17"/>
      <c r="H48" s="156"/>
    </row>
    <row r="49" spans="2:8" s="15" customFormat="1" ht="12.75" x14ac:dyDescent="0.25">
      <c r="B49" s="18"/>
      <c r="C49" s="18"/>
      <c r="D49" s="17"/>
      <c r="E49" s="17"/>
      <c r="H49" s="156"/>
    </row>
    <row r="50" spans="2:8" s="15" customFormat="1" ht="12.75" x14ac:dyDescent="0.25">
      <c r="B50" s="18"/>
      <c r="C50" s="18"/>
      <c r="D50" s="17"/>
      <c r="E50" s="17"/>
      <c r="H50" s="156"/>
    </row>
    <row r="51" spans="2:8" s="15" customFormat="1" ht="12.75" x14ac:dyDescent="0.25">
      <c r="B51" s="18"/>
      <c r="C51" s="18"/>
      <c r="D51" s="17"/>
      <c r="E51" s="17"/>
      <c r="H51" s="156"/>
    </row>
    <row r="52" spans="2:8" s="15" customFormat="1" ht="12.75" x14ac:dyDescent="0.25">
      <c r="B52" s="18"/>
      <c r="C52" s="18"/>
      <c r="D52" s="17"/>
      <c r="E52" s="17"/>
      <c r="H52" s="156"/>
    </row>
    <row r="53" spans="2:8" s="15" customFormat="1" ht="12.75" x14ac:dyDescent="0.25">
      <c r="B53" s="18"/>
      <c r="C53" s="18"/>
      <c r="D53" s="17"/>
      <c r="E53" s="17"/>
      <c r="H53" s="156"/>
    </row>
    <row r="54" spans="2:8" s="15" customFormat="1" ht="12.75" x14ac:dyDescent="0.25">
      <c r="B54" s="18"/>
      <c r="C54" s="18"/>
      <c r="D54" s="17"/>
      <c r="E54" s="17"/>
      <c r="H54" s="156"/>
    </row>
    <row r="55" spans="2:8" s="15" customFormat="1" ht="12.75" x14ac:dyDescent="0.25">
      <c r="B55" s="18"/>
      <c r="C55" s="18"/>
      <c r="D55" s="17"/>
      <c r="E55" s="17"/>
      <c r="H55" s="156"/>
    </row>
    <row r="56" spans="2:8" s="15" customFormat="1" ht="12.75" x14ac:dyDescent="0.25">
      <c r="B56" s="18"/>
      <c r="C56" s="18"/>
      <c r="D56" s="17"/>
      <c r="E56" s="17"/>
      <c r="H56" s="156"/>
    </row>
    <row r="57" spans="2:8" s="15" customFormat="1" ht="12.75" x14ac:dyDescent="0.25">
      <c r="B57" s="18"/>
      <c r="C57" s="18"/>
      <c r="D57" s="17"/>
      <c r="E57" s="17"/>
      <c r="H57" s="156"/>
    </row>
    <row r="58" spans="2:8" s="15" customFormat="1" ht="12.75" x14ac:dyDescent="0.25">
      <c r="B58" s="18"/>
      <c r="C58" s="18"/>
      <c r="D58" s="17"/>
      <c r="E58" s="17"/>
      <c r="H58" s="156"/>
    </row>
    <row r="59" spans="2:8" s="15" customFormat="1" ht="12.75" x14ac:dyDescent="0.25">
      <c r="B59" s="18"/>
      <c r="C59" s="18"/>
      <c r="D59" s="17"/>
      <c r="E59" s="17"/>
      <c r="H59" s="156"/>
    </row>
    <row r="60" spans="2:8" s="15" customFormat="1" ht="12.75" x14ac:dyDescent="0.25">
      <c r="B60" s="18"/>
      <c r="C60" s="18"/>
      <c r="D60" s="17"/>
      <c r="E60" s="17"/>
      <c r="H60" s="156"/>
    </row>
    <row r="61" spans="2:8" s="15" customFormat="1" ht="12.75" x14ac:dyDescent="0.25">
      <c r="B61" s="18"/>
      <c r="C61" s="18"/>
      <c r="D61" s="17"/>
      <c r="E61" s="17"/>
      <c r="H61" s="156"/>
    </row>
    <row r="62" spans="2:8" s="15" customFormat="1" ht="12.75" x14ac:dyDescent="0.25">
      <c r="B62" s="18"/>
      <c r="C62" s="18"/>
      <c r="D62" s="17"/>
      <c r="E62" s="17"/>
      <c r="H62" s="156"/>
    </row>
    <row r="63" spans="2:8" s="15" customFormat="1" ht="12.75" x14ac:dyDescent="0.25">
      <c r="B63" s="18"/>
      <c r="C63" s="18"/>
      <c r="D63" s="17"/>
      <c r="E63" s="17"/>
      <c r="H63" s="156"/>
    </row>
    <row r="64" spans="2:8" s="15" customFormat="1" ht="12.75" x14ac:dyDescent="0.25">
      <c r="B64" s="18"/>
      <c r="C64" s="18"/>
      <c r="D64" s="17"/>
      <c r="E64" s="17"/>
      <c r="H64" s="156"/>
    </row>
    <row r="65" spans="2:8" s="15" customFormat="1" ht="12.75" x14ac:dyDescent="0.25">
      <c r="B65" s="18"/>
      <c r="C65" s="18"/>
      <c r="D65" s="17"/>
      <c r="E65" s="17"/>
      <c r="H65" s="156"/>
    </row>
    <row r="66" spans="2:8" s="15" customFormat="1" ht="12.75" x14ac:dyDescent="0.25">
      <c r="B66" s="18"/>
      <c r="C66" s="18"/>
      <c r="D66" s="17"/>
      <c r="E66" s="17"/>
      <c r="H66" s="156"/>
    </row>
    <row r="67" spans="2:8" s="15" customFormat="1" ht="12.75" x14ac:dyDescent="0.25">
      <c r="B67" s="18"/>
      <c r="C67" s="18"/>
      <c r="D67" s="17"/>
      <c r="E67" s="17"/>
      <c r="H67" s="156"/>
    </row>
    <row r="68" spans="2:8" s="15" customFormat="1" ht="12.75" x14ac:dyDescent="0.25">
      <c r="B68" s="18"/>
      <c r="C68" s="18"/>
      <c r="D68" s="17"/>
      <c r="E68" s="17"/>
      <c r="H68" s="156"/>
    </row>
    <row r="69" spans="2:8" s="15" customFormat="1" ht="12.75" x14ac:dyDescent="0.25">
      <c r="B69" s="18"/>
      <c r="C69" s="18"/>
      <c r="D69" s="17"/>
      <c r="E69" s="17"/>
      <c r="H69" s="156"/>
    </row>
    <row r="70" spans="2:8" s="15" customFormat="1" ht="12.75" x14ac:dyDescent="0.25">
      <c r="B70" s="18"/>
      <c r="C70" s="18"/>
      <c r="D70" s="17"/>
      <c r="E70" s="17"/>
      <c r="H70" s="156"/>
    </row>
    <row r="71" spans="2:8" s="15" customFormat="1" ht="12.75" x14ac:dyDescent="0.25">
      <c r="B71" s="18"/>
      <c r="C71" s="18"/>
      <c r="D71" s="17"/>
      <c r="E71" s="17"/>
      <c r="H71" s="156"/>
    </row>
    <row r="72" spans="2:8" s="15" customFormat="1" ht="12.75" x14ac:dyDescent="0.25">
      <c r="B72" s="18"/>
      <c r="C72" s="18"/>
      <c r="D72" s="17"/>
      <c r="E72" s="17"/>
      <c r="H72" s="156"/>
    </row>
    <row r="73" spans="2:8" s="15" customFormat="1" ht="12.75" x14ac:dyDescent="0.25">
      <c r="B73" s="18"/>
      <c r="C73" s="18"/>
      <c r="D73" s="17"/>
      <c r="E73" s="17"/>
      <c r="H73" s="156"/>
    </row>
    <row r="74" spans="2:8" s="15" customFormat="1" ht="12.75" x14ac:dyDescent="0.25">
      <c r="B74" s="18"/>
      <c r="C74" s="18"/>
      <c r="D74" s="17"/>
      <c r="E74" s="17"/>
      <c r="H74" s="156"/>
    </row>
    <row r="75" spans="2:8" s="15" customFormat="1" ht="12.75" x14ac:dyDescent="0.25">
      <c r="B75" s="18"/>
      <c r="C75" s="18"/>
      <c r="D75" s="17"/>
      <c r="E75" s="17"/>
      <c r="H75" s="156"/>
    </row>
    <row r="76" spans="2:8" s="15" customFormat="1" ht="12.75" x14ac:dyDescent="0.25">
      <c r="B76" s="18"/>
      <c r="C76" s="18"/>
      <c r="D76" s="17"/>
      <c r="E76" s="17"/>
      <c r="H76" s="156"/>
    </row>
    <row r="77" spans="2:8" s="15" customFormat="1" ht="12.75" x14ac:dyDescent="0.25">
      <c r="B77" s="18"/>
      <c r="C77" s="18"/>
      <c r="D77" s="17"/>
      <c r="E77" s="17"/>
      <c r="H77" s="156"/>
    </row>
    <row r="78" spans="2:8" s="15" customFormat="1" ht="12.75" x14ac:dyDescent="0.25">
      <c r="B78" s="18"/>
      <c r="C78" s="18"/>
      <c r="D78" s="17"/>
      <c r="E78" s="17"/>
      <c r="H78" s="156"/>
    </row>
    <row r="79" spans="2:8" s="15" customFormat="1" ht="12.75" x14ac:dyDescent="0.25">
      <c r="B79" s="18"/>
      <c r="C79" s="18"/>
      <c r="D79" s="17"/>
      <c r="E79" s="17"/>
      <c r="H79" s="156"/>
    </row>
    <row r="80" spans="2:8" s="15" customFormat="1" ht="12.75" x14ac:dyDescent="0.25">
      <c r="B80" s="18"/>
      <c r="C80" s="18"/>
      <c r="D80" s="17"/>
      <c r="E80" s="17"/>
      <c r="H80" s="156"/>
    </row>
    <row r="81" spans="2:8" s="15" customFormat="1" ht="12.75" x14ac:dyDescent="0.25">
      <c r="B81" s="18"/>
      <c r="C81" s="18"/>
      <c r="D81" s="17"/>
      <c r="E81" s="17"/>
      <c r="H81" s="156"/>
    </row>
    <row r="82" spans="2:8" s="15" customFormat="1" ht="12.75" x14ac:dyDescent="0.25">
      <c r="B82" s="18"/>
      <c r="C82" s="18"/>
      <c r="D82" s="17"/>
      <c r="E82" s="17"/>
      <c r="H82" s="156"/>
    </row>
    <row r="83" spans="2:8" s="15" customFormat="1" ht="12.75" x14ac:dyDescent="0.25">
      <c r="B83" s="18"/>
      <c r="C83" s="18"/>
      <c r="D83" s="17"/>
      <c r="E83" s="17"/>
      <c r="H83" s="156"/>
    </row>
    <row r="84" spans="2:8" s="15" customFormat="1" ht="12.75" x14ac:dyDescent="0.25">
      <c r="B84" s="18"/>
      <c r="C84" s="18"/>
      <c r="D84" s="17"/>
      <c r="E84" s="17"/>
      <c r="H84" s="156"/>
    </row>
    <row r="85" spans="2:8" s="15" customFormat="1" ht="12.75" x14ac:dyDescent="0.25">
      <c r="B85" s="18"/>
      <c r="C85" s="18"/>
      <c r="D85" s="17"/>
      <c r="E85" s="17"/>
      <c r="H85" s="156"/>
    </row>
    <row r="86" spans="2:8" s="15" customFormat="1" ht="12.75" x14ac:dyDescent="0.25">
      <c r="B86" s="18"/>
      <c r="C86" s="18"/>
      <c r="D86" s="17"/>
      <c r="E86" s="17"/>
      <c r="H86" s="156"/>
    </row>
    <row r="87" spans="2:8" s="16" customFormat="1" ht="12.75" x14ac:dyDescent="0.25">
      <c r="B87" s="18"/>
      <c r="C87" s="18"/>
      <c r="D87" s="15"/>
      <c r="E87" s="15"/>
      <c r="F87" s="15"/>
      <c r="G87" s="15"/>
      <c r="H87" s="157"/>
    </row>
    <row r="88" spans="2:8" s="16" customFormat="1" ht="12.75" x14ac:dyDescent="0.25">
      <c r="B88" s="18"/>
      <c r="C88" s="18"/>
      <c r="D88" s="15"/>
      <c r="E88" s="15"/>
      <c r="F88" s="15"/>
      <c r="G88" s="15"/>
      <c r="H88" s="157"/>
    </row>
    <row r="89" spans="2:8" s="16" customFormat="1" ht="12.75" x14ac:dyDescent="0.25">
      <c r="B89" s="18"/>
      <c r="C89" s="18"/>
      <c r="D89" s="15"/>
      <c r="E89" s="15"/>
      <c r="F89" s="15"/>
      <c r="G89" s="15"/>
      <c r="H89" s="157"/>
    </row>
    <row r="90" spans="2:8" s="16" customFormat="1" ht="12.75" x14ac:dyDescent="0.25">
      <c r="B90" s="18"/>
      <c r="C90" s="18"/>
      <c r="D90" s="15"/>
      <c r="E90" s="15"/>
      <c r="F90" s="15"/>
      <c r="G90" s="15"/>
      <c r="H90" s="157"/>
    </row>
    <row r="91" spans="2:8" s="16" customFormat="1" ht="12.75" x14ac:dyDescent="0.25">
      <c r="B91" s="18"/>
      <c r="C91" s="18"/>
      <c r="D91" s="15"/>
      <c r="E91" s="15"/>
      <c r="F91" s="15"/>
      <c r="G91" s="15"/>
      <c r="H91" s="157"/>
    </row>
    <row r="92" spans="2:8" s="16" customFormat="1" ht="12.75" x14ac:dyDescent="0.25">
      <c r="B92" s="18"/>
      <c r="C92" s="18"/>
      <c r="D92" s="15"/>
      <c r="E92" s="15"/>
      <c r="F92" s="15"/>
      <c r="G92" s="15"/>
      <c r="H92" s="157"/>
    </row>
    <row r="93" spans="2:8" s="16" customFormat="1" ht="12.75" x14ac:dyDescent="0.25">
      <c r="B93" s="18"/>
      <c r="C93" s="18"/>
      <c r="D93" s="15"/>
      <c r="E93" s="15"/>
      <c r="F93" s="15"/>
      <c r="G93" s="15"/>
      <c r="H93" s="157"/>
    </row>
    <row r="94" spans="2:8" s="16" customFormat="1" ht="12.75" x14ac:dyDescent="0.25">
      <c r="B94" s="18"/>
      <c r="C94" s="18"/>
      <c r="D94" s="15"/>
      <c r="E94" s="15"/>
      <c r="F94" s="15"/>
      <c r="G94" s="15"/>
      <c r="H94" s="157"/>
    </row>
    <row r="95" spans="2:8" s="16" customFormat="1" ht="12.75" x14ac:dyDescent="0.25">
      <c r="B95" s="18"/>
      <c r="C95" s="18"/>
      <c r="D95" s="15"/>
      <c r="E95" s="15"/>
      <c r="F95" s="15"/>
      <c r="G95" s="15"/>
      <c r="H95" s="157"/>
    </row>
    <row r="96" spans="2:8" s="16" customFormat="1" ht="12.75" x14ac:dyDescent="0.25">
      <c r="B96" s="18"/>
      <c r="C96" s="18"/>
      <c r="D96" s="15"/>
      <c r="E96" s="15"/>
      <c r="F96" s="15"/>
      <c r="G96" s="15"/>
      <c r="H96" s="157"/>
    </row>
    <row r="97" spans="2:8" s="16" customFormat="1" ht="12.75" x14ac:dyDescent="0.25">
      <c r="B97" s="18"/>
      <c r="C97" s="18"/>
      <c r="D97" s="15"/>
      <c r="E97" s="15"/>
      <c r="F97" s="15"/>
      <c r="G97" s="15"/>
      <c r="H97" s="157"/>
    </row>
    <row r="98" spans="2:8" s="16" customFormat="1" ht="12.75" x14ac:dyDescent="0.25">
      <c r="B98" s="18"/>
      <c r="C98" s="18"/>
      <c r="D98" s="15"/>
      <c r="E98" s="15"/>
      <c r="F98" s="15"/>
      <c r="G98" s="15"/>
      <c r="H98" s="157"/>
    </row>
    <row r="99" spans="2:8" s="16" customFormat="1" ht="12.75" x14ac:dyDescent="0.25">
      <c r="B99" s="18"/>
      <c r="C99" s="18"/>
      <c r="D99" s="15"/>
      <c r="E99" s="15"/>
      <c r="F99" s="15"/>
      <c r="G99" s="15"/>
      <c r="H99" s="157"/>
    </row>
    <row r="100" spans="2:8" s="16" customFormat="1" ht="12.75" x14ac:dyDescent="0.25">
      <c r="B100" s="18"/>
      <c r="C100" s="18"/>
      <c r="D100" s="15"/>
      <c r="E100" s="15"/>
      <c r="F100" s="15"/>
      <c r="G100" s="15"/>
      <c r="H100" s="157"/>
    </row>
    <row r="101" spans="2:8" s="16" customFormat="1" ht="12.75" x14ac:dyDescent="0.25">
      <c r="B101" s="18"/>
      <c r="C101" s="18"/>
      <c r="D101" s="15"/>
      <c r="E101" s="15"/>
      <c r="F101" s="15"/>
      <c r="G101" s="15"/>
      <c r="H101" s="157"/>
    </row>
  </sheetData>
  <mergeCells count="3">
    <mergeCell ref="B3:C3"/>
    <mergeCell ref="A1:A14"/>
    <mergeCell ref="A15:A30"/>
  </mergeCells>
  <conditionalFormatting sqref="B5">
    <cfRule type="containsText" dxfId="30" priority="2" operator="containsText" text="désignation">
      <formula>NOT(ISERROR(SEARCH("désignation",B5)))</formula>
    </cfRule>
  </conditionalFormatting>
  <conditionalFormatting sqref="B6:B7">
    <cfRule type="containsText" dxfId="29" priority="1" operator="containsText" text="xxx">
      <formula>NOT(ISERROR(SEARCH("xxx",B6)))</formula>
    </cfRule>
  </conditionalFormatting>
  <conditionalFormatting sqref="C9:C13">
    <cfRule type="containsText" dxfId="28" priority="4" operator="containsText" text="xxxx">
      <formula>NOT(ISERROR(SEARCH("xxxx",C9)))</formula>
    </cfRule>
  </conditionalFormatting>
  <conditionalFormatting sqref="F1:F2">
    <cfRule type="containsText" dxfId="27" priority="3" operator="containsText" text="xxxx">
      <formula>NOT(ISERROR(SEARCH("xxxx",F1)))</formula>
    </cfRule>
  </conditionalFormatting>
  <dataValidations count="1">
    <dataValidation type="whole" operator="greaterThanOrEqual" allowBlank="1" showInputMessage="1" showErrorMessage="1" sqref="E24:E27" xr:uid="{1C50CF3E-DF60-45C3-B1A7-4F9117A10812}">
      <formula1>0</formula1>
    </dataValidation>
  </dataValidations>
  <pageMargins left="0.86614173228346458" right="0.59055118110236227" top="1.7716535433070868" bottom="0.59055118110236227" header="0.59055118110236227" footer="0.31496062992125984"/>
  <pageSetup paperSize="9" orientation="portrait" r:id="rId1"/>
  <headerFooter>
    <oddHeader>&amp;L&amp;"Arial,Gras"&amp;8Entête du fournisseur</oddHeader>
    <oddFooter>&amp;L&amp;9 40-3f du 10.3.2025&amp;R&amp;9&amp;A</oddFoot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B1B0A-AE53-4AD6-A8B0-4AC8CA245B21}">
  <sheetPr codeName="Feuil2">
    <tabColor theme="3" tint="0.59999389629810485"/>
  </sheetPr>
  <dimension ref="A1:I110"/>
  <sheetViews>
    <sheetView workbookViewId="0">
      <selection activeCell="F1" sqref="F1"/>
    </sheetView>
  </sheetViews>
  <sheetFormatPr baseColWidth="10" defaultRowHeight="15" x14ac:dyDescent="0.25"/>
  <cols>
    <col min="2" max="2" width="34.140625" style="6" customWidth="1"/>
    <col min="3" max="3" width="5.85546875" style="6" customWidth="1"/>
    <col min="4" max="4" width="11.7109375" style="4" customWidth="1"/>
    <col min="5" max="6" width="10.7109375" style="4" customWidth="1"/>
    <col min="7" max="7" width="11.85546875" style="4" customWidth="1"/>
    <col min="8" max="8" width="3.5703125" style="4" customWidth="1"/>
    <col min="9" max="9" width="82" style="152" customWidth="1"/>
  </cols>
  <sheetData>
    <row r="1" spans="1:9" s="145" customFormat="1" ht="12.75" x14ac:dyDescent="0.2">
      <c r="A1" s="327" t="s">
        <v>98</v>
      </c>
      <c r="B1" s="182"/>
      <c r="C1" s="182"/>
      <c r="D1" s="183"/>
      <c r="F1" s="163" t="s">
        <v>2</v>
      </c>
      <c r="G1" s="164" t="s">
        <v>88</v>
      </c>
      <c r="H1" s="180"/>
      <c r="I1" s="158" t="s">
        <v>102</v>
      </c>
    </row>
    <row r="2" spans="1:9" s="145" customFormat="1" ht="12.75" x14ac:dyDescent="0.2">
      <c r="A2" s="327"/>
      <c r="B2" s="182"/>
      <c r="C2" s="182"/>
      <c r="D2" s="183"/>
      <c r="E2" s="163"/>
      <c r="F2" s="163"/>
      <c r="G2" s="164"/>
      <c r="H2" s="180"/>
      <c r="I2" s="179" t="s">
        <v>101</v>
      </c>
    </row>
    <row r="3" spans="1:9" s="145" customFormat="1" ht="51.75" customHeight="1" x14ac:dyDescent="0.2">
      <c r="A3" s="327"/>
      <c r="B3" s="326" t="s">
        <v>86</v>
      </c>
      <c r="C3" s="326"/>
      <c r="D3" s="183"/>
      <c r="E3" s="183"/>
      <c r="F3" s="183"/>
      <c r="G3" s="184"/>
      <c r="H3" s="180"/>
      <c r="I3" s="330" t="s">
        <v>107</v>
      </c>
    </row>
    <row r="4" spans="1:9" s="145" customFormat="1" ht="12.75" x14ac:dyDescent="0.2">
      <c r="A4" s="327"/>
      <c r="B4" s="147"/>
      <c r="C4" s="147"/>
      <c r="D4" s="147"/>
      <c r="E4" s="147"/>
      <c r="F4" s="147"/>
      <c r="G4" s="147"/>
      <c r="H4" s="180"/>
      <c r="I4" s="330"/>
    </row>
    <row r="5" spans="1:9" s="149" customFormat="1" ht="12.75" x14ac:dyDescent="0.2">
      <c r="A5" s="327"/>
      <c r="B5" s="145" t="s">
        <v>80</v>
      </c>
      <c r="C5" s="145"/>
      <c r="D5" s="146"/>
      <c r="E5" s="146"/>
      <c r="F5" s="146"/>
      <c r="G5" s="147"/>
      <c r="H5" s="148"/>
      <c r="I5" s="330"/>
    </row>
    <row r="6" spans="1:9" s="10" customFormat="1" ht="15.75" x14ac:dyDescent="0.25">
      <c r="A6" s="327"/>
      <c r="B6" s="150" t="s">
        <v>81</v>
      </c>
      <c r="C6" s="150"/>
      <c r="D6" s="12"/>
      <c r="E6" s="12"/>
      <c r="F6" s="12"/>
      <c r="G6" s="151"/>
      <c r="H6" s="13"/>
      <c r="I6" s="330"/>
    </row>
    <row r="7" spans="1:9" s="10" customFormat="1" ht="15.75" x14ac:dyDescent="0.25">
      <c r="A7" s="327"/>
      <c r="B7" s="150" t="s">
        <v>82</v>
      </c>
      <c r="C7" s="150"/>
      <c r="D7" s="12"/>
      <c r="E7" s="12"/>
      <c r="F7" s="12"/>
      <c r="G7" s="151"/>
      <c r="H7" s="13"/>
      <c r="I7" s="330"/>
    </row>
    <row r="8" spans="1:9" s="149" customFormat="1" ht="12.75" x14ac:dyDescent="0.2">
      <c r="A8" s="327"/>
      <c r="B8" s="180"/>
      <c r="C8" s="180"/>
      <c r="D8" s="181"/>
      <c r="E8" s="181"/>
      <c r="F8" s="181"/>
      <c r="G8" s="147"/>
      <c r="H8" s="148"/>
      <c r="I8" s="330"/>
    </row>
    <row r="9" spans="1:9" s="149" customFormat="1" ht="12.75" x14ac:dyDescent="0.2">
      <c r="A9" s="327"/>
      <c r="B9" s="160" t="s">
        <v>89</v>
      </c>
      <c r="C9" s="159" t="s">
        <v>88</v>
      </c>
      <c r="D9" s="181"/>
      <c r="E9" s="181"/>
      <c r="F9" s="181"/>
      <c r="G9" s="147"/>
      <c r="H9" s="148"/>
      <c r="I9" s="330"/>
    </row>
    <row r="10" spans="1:9" s="149" customFormat="1" ht="12.75" x14ac:dyDescent="0.2">
      <c r="A10" s="327"/>
      <c r="B10" s="160" t="s">
        <v>91</v>
      </c>
      <c r="C10" s="159" t="s">
        <v>88</v>
      </c>
      <c r="D10" s="181"/>
      <c r="E10" s="181"/>
      <c r="F10" s="181"/>
      <c r="G10" s="147"/>
      <c r="H10" s="148"/>
      <c r="I10" s="330"/>
    </row>
    <row r="11" spans="1:9" s="149" customFormat="1" ht="12.75" x14ac:dyDescent="0.2">
      <c r="A11" s="327"/>
      <c r="B11" s="160" t="s">
        <v>90</v>
      </c>
      <c r="C11" s="159" t="s">
        <v>88</v>
      </c>
      <c r="D11" s="181"/>
      <c r="E11" s="181"/>
      <c r="F11" s="181"/>
      <c r="G11" s="147"/>
      <c r="H11" s="148"/>
      <c r="I11" s="330"/>
    </row>
    <row r="12" spans="1:9" s="149" customFormat="1" ht="12.75" x14ac:dyDescent="0.2">
      <c r="A12" s="327"/>
      <c r="B12" s="160" t="s">
        <v>92</v>
      </c>
      <c r="C12" s="159" t="s">
        <v>88</v>
      </c>
      <c r="D12" s="181"/>
      <c r="E12" s="181"/>
      <c r="F12" s="181"/>
      <c r="G12" s="147"/>
      <c r="H12" s="148"/>
      <c r="I12" s="330"/>
    </row>
    <row r="13" spans="1:9" s="149" customFormat="1" ht="12.75" x14ac:dyDescent="0.2">
      <c r="A13" s="327"/>
      <c r="B13" s="160" t="s">
        <v>53</v>
      </c>
      <c r="C13" s="159" t="s">
        <v>88</v>
      </c>
      <c r="D13" s="181"/>
      <c r="E13" s="181"/>
      <c r="F13" s="181"/>
      <c r="G13" s="147"/>
      <c r="H13" s="148"/>
      <c r="I13" s="330"/>
    </row>
    <row r="14" spans="1:9" s="149" customFormat="1" ht="12.75" x14ac:dyDescent="0.2">
      <c r="A14" s="327"/>
      <c r="B14" s="180"/>
      <c r="C14" s="180"/>
      <c r="D14" s="181"/>
      <c r="E14" s="181"/>
      <c r="F14" s="181"/>
      <c r="G14" s="147"/>
      <c r="H14" s="148"/>
      <c r="I14" s="330"/>
    </row>
    <row r="15" spans="1:9" s="74" customFormat="1" ht="25.5" x14ac:dyDescent="0.25">
      <c r="A15" s="329" t="s">
        <v>110</v>
      </c>
      <c r="B15" s="29" t="s">
        <v>38</v>
      </c>
      <c r="C15" s="130" t="s">
        <v>10</v>
      </c>
      <c r="D15" s="102" t="s">
        <v>52</v>
      </c>
      <c r="E15" s="125" t="s">
        <v>67</v>
      </c>
      <c r="F15" s="125" t="s">
        <v>112</v>
      </c>
      <c r="G15" s="98" t="s">
        <v>53</v>
      </c>
      <c r="H15" s="185"/>
      <c r="I15" s="154" t="s">
        <v>97</v>
      </c>
    </row>
    <row r="16" spans="1:9" s="74" customFormat="1" ht="18.75" x14ac:dyDescent="0.25">
      <c r="A16" s="329"/>
      <c r="B16" s="100" t="s">
        <v>68</v>
      </c>
      <c r="C16" s="131"/>
      <c r="D16" s="103"/>
      <c r="E16" s="126"/>
      <c r="F16" s="126"/>
      <c r="G16" s="79"/>
      <c r="H16" s="185"/>
      <c r="I16" s="155" t="s">
        <v>95</v>
      </c>
    </row>
    <row r="17" spans="1:9" s="74" customFormat="1" ht="18.75" x14ac:dyDescent="0.25">
      <c r="A17" s="329"/>
      <c r="B17" s="116" t="s">
        <v>69</v>
      </c>
      <c r="C17" s="132"/>
      <c r="D17" s="117">
        <v>40000</v>
      </c>
      <c r="E17" s="140">
        <v>0.8</v>
      </c>
      <c r="F17" s="140" t="s">
        <v>114</v>
      </c>
      <c r="G17" s="120">
        <f>MROUND(D17*E17,0.05)</f>
        <v>32000</v>
      </c>
      <c r="H17" s="185"/>
      <c r="I17" s="155" t="s">
        <v>109</v>
      </c>
    </row>
    <row r="18" spans="1:9" s="74" customFormat="1" ht="18.75" x14ac:dyDescent="0.25">
      <c r="A18" s="329"/>
      <c r="B18" s="116" t="s">
        <v>70</v>
      </c>
      <c r="C18" s="132"/>
      <c r="D18" s="117">
        <v>50000</v>
      </c>
      <c r="E18" s="140">
        <v>0</v>
      </c>
      <c r="F18" s="140" t="s">
        <v>114</v>
      </c>
      <c r="G18" s="120">
        <f t="shared" ref="G18:G23" si="0">MROUND(D18*E18,0.05)</f>
        <v>0</v>
      </c>
      <c r="H18" s="185"/>
      <c r="I18" s="155"/>
    </row>
    <row r="19" spans="1:9" s="74" customFormat="1" ht="18.75" x14ac:dyDescent="0.25">
      <c r="A19" s="329"/>
      <c r="B19" s="116" t="s">
        <v>71</v>
      </c>
      <c r="C19" s="132"/>
      <c r="D19" s="117">
        <v>5000</v>
      </c>
      <c r="E19" s="140">
        <v>0</v>
      </c>
      <c r="F19" s="140" t="s">
        <v>114</v>
      </c>
      <c r="G19" s="120">
        <f t="shared" si="0"/>
        <v>0</v>
      </c>
      <c r="H19" s="185"/>
      <c r="I19" s="155"/>
    </row>
    <row r="20" spans="1:9" s="74" customFormat="1" ht="18.75" x14ac:dyDescent="0.25">
      <c r="A20" s="329"/>
      <c r="B20" s="116" t="s">
        <v>72</v>
      </c>
      <c r="C20" s="132"/>
      <c r="D20" s="117">
        <v>20000</v>
      </c>
      <c r="E20" s="140">
        <v>0</v>
      </c>
      <c r="F20" s="140" t="s">
        <v>114</v>
      </c>
      <c r="G20" s="120">
        <f t="shared" si="0"/>
        <v>0</v>
      </c>
      <c r="H20" s="185"/>
      <c r="I20" s="155"/>
    </row>
    <row r="21" spans="1:9" s="74" customFormat="1" ht="18.75" x14ac:dyDescent="0.25">
      <c r="A21" s="329"/>
      <c r="B21" s="116" t="s">
        <v>73</v>
      </c>
      <c r="C21" s="132"/>
      <c r="D21" s="117">
        <v>50000</v>
      </c>
      <c r="E21" s="140">
        <v>0</v>
      </c>
      <c r="F21" s="140" t="s">
        <v>114</v>
      </c>
      <c r="G21" s="120">
        <f t="shared" si="0"/>
        <v>0</v>
      </c>
      <c r="H21" s="185"/>
      <c r="I21" s="155"/>
    </row>
    <row r="22" spans="1:9" s="74" customFormat="1" ht="18.75" x14ac:dyDescent="0.25">
      <c r="A22" s="329"/>
      <c r="B22" s="116" t="s">
        <v>74</v>
      </c>
      <c r="C22" s="132"/>
      <c r="D22" s="117">
        <v>100000</v>
      </c>
      <c r="E22" s="140">
        <v>0</v>
      </c>
      <c r="F22" s="140" t="s">
        <v>114</v>
      </c>
      <c r="G22" s="120">
        <f t="shared" si="0"/>
        <v>0</v>
      </c>
      <c r="H22" s="185"/>
      <c r="I22" s="155"/>
    </row>
    <row r="23" spans="1:9" s="74" customFormat="1" ht="18.75" x14ac:dyDescent="0.25">
      <c r="A23" s="329"/>
      <c r="B23" s="116" t="s">
        <v>75</v>
      </c>
      <c r="C23" s="132"/>
      <c r="D23" s="117">
        <v>5000</v>
      </c>
      <c r="E23" s="140">
        <v>0</v>
      </c>
      <c r="F23" s="140" t="s">
        <v>114</v>
      </c>
      <c r="G23" s="120">
        <f t="shared" si="0"/>
        <v>0</v>
      </c>
      <c r="H23" s="185"/>
      <c r="I23" s="155"/>
    </row>
    <row r="24" spans="1:9" s="74" customFormat="1" ht="18.75" x14ac:dyDescent="0.25">
      <c r="A24" s="329"/>
      <c r="B24" s="118" t="s">
        <v>78</v>
      </c>
      <c r="C24" s="132"/>
      <c r="D24" s="119">
        <f>SUM(D17:D23)</f>
        <v>270000</v>
      </c>
      <c r="E24" s="127"/>
      <c r="F24" s="127"/>
      <c r="G24" s="120">
        <f>SUM(G17:G23)</f>
        <v>32000</v>
      </c>
      <c r="H24" s="185"/>
      <c r="I24" s="155"/>
    </row>
    <row r="25" spans="1:9" s="74" customFormat="1" ht="18.75" x14ac:dyDescent="0.25">
      <c r="A25" s="329"/>
      <c r="B25" s="101" t="s">
        <v>40</v>
      </c>
      <c r="C25" s="104">
        <v>0.03</v>
      </c>
      <c r="D25" s="136">
        <f>MROUND(D24*$C25,0.05)</f>
        <v>8100</v>
      </c>
      <c r="E25" s="128"/>
      <c r="F25" s="128"/>
      <c r="G25" s="99">
        <f>ROUND(G24*C25*20,0)/20</f>
        <v>960</v>
      </c>
      <c r="H25" s="185"/>
      <c r="I25" s="155"/>
    </row>
    <row r="26" spans="1:9" s="74" customFormat="1" ht="18.75" x14ac:dyDescent="0.25">
      <c r="A26" s="329"/>
      <c r="B26" s="101" t="s">
        <v>43</v>
      </c>
      <c r="C26" s="105"/>
      <c r="D26" s="119">
        <f>D25+D24</f>
        <v>278100</v>
      </c>
      <c r="E26" s="129"/>
      <c r="F26" s="129"/>
      <c r="G26" s="99">
        <f>G25+G24</f>
        <v>32960</v>
      </c>
      <c r="H26" s="185"/>
      <c r="I26" s="155"/>
    </row>
    <row r="27" spans="1:9" s="74" customFormat="1" ht="18.75" x14ac:dyDescent="0.25">
      <c r="A27" s="329"/>
      <c r="B27" s="101" t="s">
        <v>41</v>
      </c>
      <c r="C27" s="104">
        <v>-0.05</v>
      </c>
      <c r="D27" s="136">
        <f>ROUND(D26*$C27*20,0)/20</f>
        <v>-13905</v>
      </c>
      <c r="E27" s="128"/>
      <c r="F27" s="128"/>
      <c r="G27" s="99">
        <f>ROUND(G26*C27*20,0)/20</f>
        <v>-1648</v>
      </c>
      <c r="H27" s="185"/>
      <c r="I27" s="155"/>
    </row>
    <row r="28" spans="1:9" s="74" customFormat="1" ht="18.75" x14ac:dyDescent="0.25">
      <c r="A28" s="329"/>
      <c r="B28" s="101" t="s">
        <v>44</v>
      </c>
      <c r="C28" s="105"/>
      <c r="D28" s="119">
        <f>D27+D26</f>
        <v>264195</v>
      </c>
      <c r="E28" s="129"/>
      <c r="F28" s="129"/>
      <c r="G28" s="99">
        <f>G27+G26</f>
        <v>31312</v>
      </c>
      <c r="H28" s="185"/>
      <c r="I28" s="155"/>
    </row>
    <row r="29" spans="1:9" s="74" customFormat="1" ht="18.75" x14ac:dyDescent="0.25">
      <c r="A29" s="329"/>
      <c r="B29" s="101" t="s">
        <v>113</v>
      </c>
      <c r="C29" s="105"/>
      <c r="D29" s="127"/>
      <c r="E29" s="129"/>
      <c r="F29" s="129" t="s">
        <v>114</v>
      </c>
      <c r="G29" s="99">
        <f>ROUND(SUMIF(F16:F24,F29,G16:G24)*(1+C25)*(1+C27)*20,0)/20</f>
        <v>31312</v>
      </c>
      <c r="H29" s="185"/>
      <c r="I29" s="155" t="s">
        <v>115</v>
      </c>
    </row>
    <row r="30" spans="1:9" s="74" customFormat="1" ht="18.75" x14ac:dyDescent="0.25">
      <c r="A30" s="329"/>
      <c r="B30" s="101" t="s">
        <v>42</v>
      </c>
      <c r="C30" s="104">
        <v>-0.1</v>
      </c>
      <c r="D30" s="197"/>
      <c r="E30" s="128"/>
      <c r="F30" s="128"/>
      <c r="G30" s="99">
        <f>ROUND(G29*C30*20,0)/20</f>
        <v>-3131.2</v>
      </c>
      <c r="H30" s="185"/>
      <c r="I30" s="155" t="s">
        <v>106</v>
      </c>
    </row>
    <row r="31" spans="1:9" s="74" customFormat="1" ht="18.75" x14ac:dyDescent="0.25">
      <c r="A31" s="329"/>
      <c r="B31" s="101" t="s">
        <v>45</v>
      </c>
      <c r="C31" s="133"/>
      <c r="D31" s="119">
        <f>D30+D28</f>
        <v>264195</v>
      </c>
      <c r="E31" s="129"/>
      <c r="F31" s="129"/>
      <c r="G31" s="99">
        <f>G30+G28</f>
        <v>28180.799999999999</v>
      </c>
      <c r="H31" s="185"/>
      <c r="I31" s="155"/>
    </row>
    <row r="32" spans="1:9" s="74" customFormat="1" ht="18.75" x14ac:dyDescent="0.25">
      <c r="A32" s="329"/>
      <c r="B32" s="101" t="s">
        <v>79</v>
      </c>
      <c r="C32" s="133"/>
      <c r="D32" s="105"/>
      <c r="E32" s="129"/>
      <c r="F32" s="129"/>
      <c r="G32" s="99"/>
      <c r="H32" s="185"/>
      <c r="I32" s="155"/>
    </row>
    <row r="33" spans="1:9" s="74" customFormat="1" ht="18.75" x14ac:dyDescent="0.25">
      <c r="A33" s="329"/>
      <c r="B33" s="165" t="s">
        <v>46</v>
      </c>
      <c r="C33" s="134"/>
      <c r="D33" s="138"/>
      <c r="E33" s="135"/>
      <c r="F33" s="135"/>
      <c r="G33" s="138">
        <v>12500</v>
      </c>
      <c r="H33" s="185"/>
      <c r="I33" s="155" t="s">
        <v>122</v>
      </c>
    </row>
    <row r="34" spans="1:9" s="74" customFormat="1" ht="18.75" x14ac:dyDescent="0.25">
      <c r="A34" s="329"/>
      <c r="B34" s="165" t="s">
        <v>47</v>
      </c>
      <c r="C34" s="134"/>
      <c r="D34" s="138"/>
      <c r="E34" s="135"/>
      <c r="F34" s="135"/>
      <c r="G34" s="83">
        <v>0</v>
      </c>
      <c r="H34" s="185"/>
      <c r="I34" s="155"/>
    </row>
    <row r="35" spans="1:9" s="74" customFormat="1" ht="18.75" x14ac:dyDescent="0.25">
      <c r="A35" s="329"/>
      <c r="B35" s="165" t="s">
        <v>48</v>
      </c>
      <c r="C35" s="134"/>
      <c r="D35" s="138"/>
      <c r="E35" s="135"/>
      <c r="F35" s="135"/>
      <c r="G35" s="83">
        <v>0</v>
      </c>
      <c r="H35" s="185"/>
      <c r="I35" s="155"/>
    </row>
    <row r="36" spans="1:9" s="74" customFormat="1" ht="18.75" x14ac:dyDescent="0.25">
      <c r="A36" s="329"/>
      <c r="B36" s="165" t="s">
        <v>49</v>
      </c>
      <c r="C36" s="134"/>
      <c r="D36" s="138"/>
      <c r="E36" s="135"/>
      <c r="F36" s="135"/>
      <c r="G36" s="83">
        <v>0</v>
      </c>
      <c r="H36" s="185"/>
      <c r="I36" s="155"/>
    </row>
    <row r="37" spans="1:9" s="74" customFormat="1" ht="18.75" x14ac:dyDescent="0.25">
      <c r="A37" s="329"/>
      <c r="B37" s="101" t="s">
        <v>76</v>
      </c>
      <c r="C37" s="133"/>
      <c r="D37" s="139">
        <f>SUM(D31:D36)</f>
        <v>264195</v>
      </c>
      <c r="E37" s="129"/>
      <c r="F37" s="129"/>
      <c r="G37" s="99">
        <f>G31-SUM(G33:G36)</f>
        <v>15680.8</v>
      </c>
      <c r="H37" s="185"/>
      <c r="I37" s="155" t="s">
        <v>123</v>
      </c>
    </row>
    <row r="38" spans="1:9" s="74" customFormat="1" ht="18.75" x14ac:dyDescent="0.25">
      <c r="A38" s="329"/>
      <c r="B38" s="101" t="s">
        <v>0</v>
      </c>
      <c r="C38" s="137">
        <v>8.1000000000000003E-2</v>
      </c>
      <c r="D38" s="136">
        <f>MROUND(D37*$C38,0.05)</f>
        <v>21399.800000000003</v>
      </c>
      <c r="E38" s="128"/>
      <c r="F38" s="128"/>
      <c r="G38" s="99">
        <f>ROUND(G37*C38*20,0)/20</f>
        <v>1270.1500000000001</v>
      </c>
      <c r="H38" s="185"/>
      <c r="I38" s="155"/>
    </row>
    <row r="39" spans="1:9" s="74" customFormat="1" ht="18.75" x14ac:dyDescent="0.25">
      <c r="A39" s="329"/>
      <c r="B39" s="141" t="s">
        <v>77</v>
      </c>
      <c r="C39" s="142"/>
      <c r="D39" s="175">
        <f>D38+D37</f>
        <v>285594.8</v>
      </c>
      <c r="E39" s="143"/>
      <c r="F39" s="143"/>
      <c r="G39" s="144">
        <f>G38+G37</f>
        <v>16950.95</v>
      </c>
      <c r="H39" s="185"/>
      <c r="I39" s="155"/>
    </row>
    <row r="40" spans="1:9" s="15" customFormat="1" ht="12.75" x14ac:dyDescent="0.25">
      <c r="B40" s="18"/>
      <c r="C40" s="18"/>
      <c r="D40" s="17"/>
      <c r="E40" s="17"/>
      <c r="F40" s="17"/>
      <c r="I40" s="156"/>
    </row>
    <row r="41" spans="1:9" s="15" customFormat="1" ht="12.75" x14ac:dyDescent="0.25">
      <c r="B41" s="18"/>
      <c r="C41" s="18"/>
      <c r="D41" s="17"/>
      <c r="E41" s="17"/>
      <c r="F41" s="17"/>
      <c r="I41" s="156"/>
    </row>
    <row r="42" spans="1:9" s="15" customFormat="1" ht="12.75" x14ac:dyDescent="0.25">
      <c r="B42" s="18"/>
      <c r="C42" s="18"/>
      <c r="D42" s="17"/>
      <c r="E42" s="17"/>
      <c r="F42" s="17"/>
      <c r="I42" s="156"/>
    </row>
    <row r="43" spans="1:9" s="15" customFormat="1" ht="12.75" x14ac:dyDescent="0.25">
      <c r="B43" s="18"/>
      <c r="C43" s="18"/>
      <c r="D43" s="17"/>
      <c r="E43" s="17"/>
      <c r="F43" s="17"/>
      <c r="I43" s="156"/>
    </row>
    <row r="44" spans="1:9" s="15" customFormat="1" ht="12.75" x14ac:dyDescent="0.25">
      <c r="B44" s="18"/>
      <c r="C44" s="18"/>
      <c r="D44" s="17"/>
      <c r="E44" s="17"/>
      <c r="F44" s="17"/>
      <c r="I44" s="156"/>
    </row>
    <row r="45" spans="1:9" s="15" customFormat="1" ht="12.75" x14ac:dyDescent="0.25">
      <c r="B45" s="18"/>
      <c r="C45" s="18"/>
      <c r="D45" s="17"/>
      <c r="E45" s="17"/>
      <c r="F45" s="17"/>
      <c r="I45" s="156"/>
    </row>
    <row r="46" spans="1:9" s="15" customFormat="1" ht="12.75" x14ac:dyDescent="0.25">
      <c r="B46" s="18"/>
      <c r="C46" s="18"/>
      <c r="D46" s="17"/>
      <c r="E46" s="17"/>
      <c r="F46" s="17"/>
      <c r="I46" s="156"/>
    </row>
    <row r="47" spans="1:9" s="15" customFormat="1" ht="12.75" x14ac:dyDescent="0.25">
      <c r="B47" s="18"/>
      <c r="C47" s="18"/>
      <c r="D47" s="17"/>
      <c r="E47" s="17"/>
      <c r="F47" s="17"/>
      <c r="I47" s="156"/>
    </row>
    <row r="48" spans="1:9" s="15" customFormat="1" ht="12.75" x14ac:dyDescent="0.25">
      <c r="B48" s="18"/>
      <c r="C48" s="18"/>
      <c r="D48" s="17"/>
      <c r="E48" s="17"/>
      <c r="F48" s="17"/>
      <c r="I48" s="156"/>
    </row>
    <row r="49" spans="2:9" s="15" customFormat="1" ht="12.75" x14ac:dyDescent="0.25">
      <c r="B49" s="18"/>
      <c r="C49" s="18"/>
      <c r="D49" s="17"/>
      <c r="E49" s="17"/>
      <c r="F49" s="17"/>
      <c r="I49" s="156"/>
    </row>
    <row r="50" spans="2:9" s="15" customFormat="1" ht="12.75" x14ac:dyDescent="0.25">
      <c r="B50" s="18"/>
      <c r="C50" s="18"/>
      <c r="D50" s="17"/>
      <c r="E50" s="17"/>
      <c r="F50" s="17"/>
      <c r="I50" s="156"/>
    </row>
    <row r="51" spans="2:9" s="15" customFormat="1" ht="12.75" x14ac:dyDescent="0.25">
      <c r="B51" s="18"/>
      <c r="C51" s="18"/>
      <c r="D51" s="17"/>
      <c r="E51" s="17"/>
      <c r="F51" s="17"/>
      <c r="I51" s="156"/>
    </row>
    <row r="52" spans="2:9" s="15" customFormat="1" ht="12.75" x14ac:dyDescent="0.25">
      <c r="B52" s="18"/>
      <c r="C52" s="18"/>
      <c r="D52" s="17"/>
      <c r="E52" s="17"/>
      <c r="F52" s="17"/>
      <c r="I52" s="156"/>
    </row>
    <row r="53" spans="2:9" s="15" customFormat="1" ht="12.75" x14ac:dyDescent="0.25">
      <c r="B53" s="18"/>
      <c r="C53" s="18"/>
      <c r="D53" s="17"/>
      <c r="E53" s="17"/>
      <c r="F53" s="17"/>
      <c r="I53" s="156"/>
    </row>
    <row r="54" spans="2:9" s="15" customFormat="1" ht="12.75" x14ac:dyDescent="0.25">
      <c r="B54" s="18"/>
      <c r="C54" s="18"/>
      <c r="D54" s="17"/>
      <c r="E54" s="17"/>
      <c r="F54" s="17"/>
      <c r="I54" s="156"/>
    </row>
    <row r="55" spans="2:9" s="15" customFormat="1" ht="12.75" x14ac:dyDescent="0.25">
      <c r="B55" s="18"/>
      <c r="C55" s="18"/>
      <c r="D55" s="17"/>
      <c r="E55" s="17"/>
      <c r="F55" s="17"/>
      <c r="I55" s="156"/>
    </row>
    <row r="56" spans="2:9" s="15" customFormat="1" ht="12.75" x14ac:dyDescent="0.25">
      <c r="B56" s="18"/>
      <c r="C56" s="18"/>
      <c r="D56" s="17"/>
      <c r="E56" s="17"/>
      <c r="F56" s="17"/>
      <c r="I56" s="156"/>
    </row>
    <row r="57" spans="2:9" s="15" customFormat="1" ht="12.75" x14ac:dyDescent="0.25">
      <c r="B57" s="18"/>
      <c r="C57" s="18"/>
      <c r="D57" s="17"/>
      <c r="E57" s="17"/>
      <c r="F57" s="17"/>
      <c r="I57" s="156"/>
    </row>
    <row r="58" spans="2:9" s="15" customFormat="1" ht="12.75" x14ac:dyDescent="0.25">
      <c r="B58" s="18"/>
      <c r="C58" s="18"/>
      <c r="D58" s="17"/>
      <c r="E58" s="17"/>
      <c r="F58" s="17"/>
      <c r="I58" s="156"/>
    </row>
    <row r="59" spans="2:9" s="15" customFormat="1" ht="12.75" x14ac:dyDescent="0.25">
      <c r="B59" s="18"/>
      <c r="C59" s="18"/>
      <c r="D59" s="17"/>
      <c r="E59" s="17"/>
      <c r="F59" s="17"/>
      <c r="I59" s="156"/>
    </row>
    <row r="60" spans="2:9" s="15" customFormat="1" ht="12.75" x14ac:dyDescent="0.25">
      <c r="B60" s="18"/>
      <c r="C60" s="18"/>
      <c r="D60" s="17"/>
      <c r="E60" s="17"/>
      <c r="F60" s="17"/>
      <c r="I60" s="156"/>
    </row>
    <row r="61" spans="2:9" s="15" customFormat="1" ht="12.75" x14ac:dyDescent="0.25">
      <c r="B61" s="18"/>
      <c r="C61" s="18"/>
      <c r="D61" s="17"/>
      <c r="E61" s="17"/>
      <c r="F61" s="17"/>
      <c r="I61" s="156"/>
    </row>
    <row r="62" spans="2:9" s="15" customFormat="1" ht="12.75" x14ac:dyDescent="0.25">
      <c r="B62" s="18"/>
      <c r="C62" s="18"/>
      <c r="D62" s="17"/>
      <c r="E62" s="17"/>
      <c r="F62" s="17"/>
      <c r="I62" s="156"/>
    </row>
    <row r="63" spans="2:9" s="15" customFormat="1" ht="12.75" x14ac:dyDescent="0.25">
      <c r="B63" s="18"/>
      <c r="C63" s="18"/>
      <c r="D63" s="17"/>
      <c r="E63" s="17"/>
      <c r="F63" s="17"/>
      <c r="I63" s="156"/>
    </row>
    <row r="64" spans="2:9" s="15" customFormat="1" ht="12.75" x14ac:dyDescent="0.25">
      <c r="B64" s="18"/>
      <c r="C64" s="18"/>
      <c r="D64" s="17"/>
      <c r="E64" s="17"/>
      <c r="F64" s="17"/>
      <c r="I64" s="156"/>
    </row>
    <row r="65" spans="2:9" s="15" customFormat="1" ht="12.75" x14ac:dyDescent="0.25">
      <c r="B65" s="18"/>
      <c r="C65" s="18"/>
      <c r="D65" s="17"/>
      <c r="E65" s="17"/>
      <c r="F65" s="17"/>
      <c r="I65" s="156"/>
    </row>
    <row r="66" spans="2:9" s="15" customFormat="1" ht="12.75" x14ac:dyDescent="0.25">
      <c r="B66" s="18"/>
      <c r="C66" s="18"/>
      <c r="D66" s="17"/>
      <c r="E66" s="17"/>
      <c r="F66" s="17"/>
      <c r="I66" s="156"/>
    </row>
    <row r="67" spans="2:9" s="15" customFormat="1" ht="12.75" x14ac:dyDescent="0.25">
      <c r="B67" s="18"/>
      <c r="C67" s="18"/>
      <c r="D67" s="17"/>
      <c r="E67" s="17"/>
      <c r="F67" s="17"/>
      <c r="I67" s="156"/>
    </row>
    <row r="68" spans="2:9" s="15" customFormat="1" ht="12.75" x14ac:dyDescent="0.25">
      <c r="B68" s="18"/>
      <c r="C68" s="18"/>
      <c r="D68" s="17"/>
      <c r="E68" s="17"/>
      <c r="F68" s="17"/>
      <c r="I68" s="156"/>
    </row>
    <row r="69" spans="2:9" s="15" customFormat="1" ht="12.75" x14ac:dyDescent="0.25">
      <c r="B69" s="18"/>
      <c r="C69" s="18"/>
      <c r="D69" s="17"/>
      <c r="E69" s="17"/>
      <c r="F69" s="17"/>
      <c r="I69" s="156"/>
    </row>
    <row r="70" spans="2:9" s="15" customFormat="1" ht="12.75" x14ac:dyDescent="0.25">
      <c r="B70" s="18"/>
      <c r="C70" s="18"/>
      <c r="D70" s="17"/>
      <c r="E70" s="17"/>
      <c r="F70" s="17"/>
      <c r="I70" s="156"/>
    </row>
    <row r="71" spans="2:9" s="15" customFormat="1" ht="12.75" x14ac:dyDescent="0.25">
      <c r="B71" s="18"/>
      <c r="C71" s="18"/>
      <c r="D71" s="17"/>
      <c r="E71" s="17"/>
      <c r="F71" s="17"/>
      <c r="I71" s="156"/>
    </row>
    <row r="72" spans="2:9" s="15" customFormat="1" ht="12.75" x14ac:dyDescent="0.25">
      <c r="B72" s="18"/>
      <c r="C72" s="18"/>
      <c r="D72" s="17"/>
      <c r="E72" s="17"/>
      <c r="F72" s="17"/>
      <c r="I72" s="156"/>
    </row>
    <row r="73" spans="2:9" s="15" customFormat="1" ht="12.75" x14ac:dyDescent="0.25">
      <c r="B73" s="18"/>
      <c r="C73" s="18"/>
      <c r="D73" s="17"/>
      <c r="E73" s="17"/>
      <c r="F73" s="17"/>
      <c r="I73" s="156"/>
    </row>
    <row r="74" spans="2:9" s="15" customFormat="1" ht="12.75" x14ac:dyDescent="0.25">
      <c r="B74" s="18"/>
      <c r="C74" s="18"/>
      <c r="D74" s="17"/>
      <c r="E74" s="17"/>
      <c r="F74" s="17"/>
      <c r="I74" s="156"/>
    </row>
    <row r="75" spans="2:9" s="15" customFormat="1" ht="12.75" x14ac:dyDescent="0.25">
      <c r="B75" s="18"/>
      <c r="C75" s="18"/>
      <c r="D75" s="17"/>
      <c r="E75" s="17"/>
      <c r="F75" s="17"/>
      <c r="I75" s="156"/>
    </row>
    <row r="76" spans="2:9" s="15" customFormat="1" ht="12.75" x14ac:dyDescent="0.25">
      <c r="B76" s="18"/>
      <c r="C76" s="18"/>
      <c r="D76" s="17"/>
      <c r="E76" s="17"/>
      <c r="F76" s="17"/>
      <c r="I76" s="156"/>
    </row>
    <row r="77" spans="2:9" s="15" customFormat="1" ht="12.75" x14ac:dyDescent="0.25">
      <c r="B77" s="18"/>
      <c r="C77" s="18"/>
      <c r="D77" s="17"/>
      <c r="E77" s="17"/>
      <c r="F77" s="17"/>
      <c r="I77" s="156"/>
    </row>
    <row r="78" spans="2:9" s="15" customFormat="1" ht="12.75" x14ac:dyDescent="0.25">
      <c r="B78" s="18"/>
      <c r="C78" s="18"/>
      <c r="D78" s="17"/>
      <c r="E78" s="17"/>
      <c r="F78" s="17"/>
      <c r="I78" s="156"/>
    </row>
    <row r="79" spans="2:9" s="15" customFormat="1" ht="12.75" x14ac:dyDescent="0.25">
      <c r="B79" s="18"/>
      <c r="C79" s="18"/>
      <c r="D79" s="17"/>
      <c r="E79" s="17"/>
      <c r="F79" s="17"/>
      <c r="I79" s="156"/>
    </row>
    <row r="80" spans="2:9" s="15" customFormat="1" ht="12.75" x14ac:dyDescent="0.25">
      <c r="B80" s="18"/>
      <c r="C80" s="18"/>
      <c r="D80" s="17"/>
      <c r="E80" s="17"/>
      <c r="F80" s="17"/>
      <c r="I80" s="156"/>
    </row>
    <row r="81" spans="2:9" s="15" customFormat="1" ht="12.75" x14ac:dyDescent="0.25">
      <c r="B81" s="18"/>
      <c r="C81" s="18"/>
      <c r="D81" s="17"/>
      <c r="E81" s="17"/>
      <c r="F81" s="17"/>
      <c r="I81" s="156"/>
    </row>
    <row r="82" spans="2:9" s="15" customFormat="1" ht="12.75" x14ac:dyDescent="0.25">
      <c r="B82" s="18"/>
      <c r="C82" s="18"/>
      <c r="D82" s="17"/>
      <c r="E82" s="17"/>
      <c r="F82" s="17"/>
      <c r="I82" s="156"/>
    </row>
    <row r="83" spans="2:9" s="15" customFormat="1" ht="12.75" x14ac:dyDescent="0.25">
      <c r="B83" s="18"/>
      <c r="C83" s="18"/>
      <c r="D83" s="17"/>
      <c r="E83" s="17"/>
      <c r="F83" s="17"/>
      <c r="I83" s="156"/>
    </row>
    <row r="84" spans="2:9" s="15" customFormat="1" ht="12.75" x14ac:dyDescent="0.25">
      <c r="B84" s="18"/>
      <c r="C84" s="18"/>
      <c r="D84" s="17"/>
      <c r="E84" s="17"/>
      <c r="F84" s="17"/>
      <c r="I84" s="156"/>
    </row>
    <row r="85" spans="2:9" s="15" customFormat="1" ht="12.75" x14ac:dyDescent="0.25">
      <c r="B85" s="18"/>
      <c r="C85" s="18"/>
      <c r="D85" s="17"/>
      <c r="E85" s="17"/>
      <c r="F85" s="17"/>
      <c r="I85" s="156"/>
    </row>
    <row r="86" spans="2:9" s="15" customFormat="1" ht="12.75" x14ac:dyDescent="0.25">
      <c r="B86" s="18"/>
      <c r="C86" s="18"/>
      <c r="D86" s="17"/>
      <c r="E86" s="17"/>
      <c r="F86" s="17"/>
      <c r="I86" s="156"/>
    </row>
    <row r="87" spans="2:9" s="15" customFormat="1" ht="12.75" x14ac:dyDescent="0.25">
      <c r="B87" s="18"/>
      <c r="C87" s="18"/>
      <c r="D87" s="17"/>
      <c r="E87" s="17"/>
      <c r="F87" s="17"/>
      <c r="I87" s="156"/>
    </row>
    <row r="88" spans="2:9" s="15" customFormat="1" ht="12.75" x14ac:dyDescent="0.25">
      <c r="B88" s="18"/>
      <c r="C88" s="18"/>
      <c r="D88" s="17"/>
      <c r="E88" s="17"/>
      <c r="F88" s="17"/>
      <c r="I88" s="156"/>
    </row>
    <row r="89" spans="2:9" s="15" customFormat="1" ht="12.75" x14ac:dyDescent="0.25">
      <c r="B89" s="18"/>
      <c r="C89" s="18"/>
      <c r="D89" s="17"/>
      <c r="E89" s="17"/>
      <c r="F89" s="17"/>
      <c r="I89" s="156"/>
    </row>
    <row r="90" spans="2:9" s="15" customFormat="1" ht="12.75" x14ac:dyDescent="0.25">
      <c r="B90" s="18"/>
      <c r="C90" s="18"/>
      <c r="D90" s="17"/>
      <c r="E90" s="17"/>
      <c r="F90" s="17"/>
      <c r="I90" s="156"/>
    </row>
    <row r="91" spans="2:9" s="15" customFormat="1" ht="12.75" x14ac:dyDescent="0.25">
      <c r="B91" s="18"/>
      <c r="C91" s="18"/>
      <c r="D91" s="17"/>
      <c r="E91" s="17"/>
      <c r="F91" s="17"/>
      <c r="I91" s="156"/>
    </row>
    <row r="92" spans="2:9" s="15" customFormat="1" ht="12.75" x14ac:dyDescent="0.25">
      <c r="B92" s="18"/>
      <c r="C92" s="18"/>
      <c r="D92" s="17"/>
      <c r="E92" s="17"/>
      <c r="F92" s="17"/>
      <c r="I92" s="156"/>
    </row>
    <row r="93" spans="2:9" s="15" customFormat="1" ht="12.75" x14ac:dyDescent="0.25">
      <c r="B93" s="18"/>
      <c r="C93" s="18"/>
      <c r="D93" s="17"/>
      <c r="E93" s="17"/>
      <c r="F93" s="17"/>
      <c r="I93" s="156"/>
    </row>
    <row r="94" spans="2:9" s="15" customFormat="1" ht="12.75" x14ac:dyDescent="0.25">
      <c r="B94" s="18"/>
      <c r="C94" s="18"/>
      <c r="D94" s="17"/>
      <c r="E94" s="17"/>
      <c r="F94" s="17"/>
      <c r="I94" s="156"/>
    </row>
    <row r="95" spans="2:9" s="15" customFormat="1" ht="12.75" x14ac:dyDescent="0.25">
      <c r="B95" s="18"/>
      <c r="C95" s="18"/>
      <c r="D95" s="17"/>
      <c r="E95" s="17"/>
      <c r="F95" s="17"/>
      <c r="I95" s="156"/>
    </row>
    <row r="96" spans="2:9" s="16" customFormat="1" ht="12.75" x14ac:dyDescent="0.25">
      <c r="B96" s="18"/>
      <c r="C96" s="18"/>
      <c r="D96" s="15"/>
      <c r="E96" s="15"/>
      <c r="F96" s="15"/>
      <c r="G96" s="15"/>
      <c r="H96" s="15"/>
      <c r="I96" s="157"/>
    </row>
    <row r="97" spans="2:9" s="16" customFormat="1" ht="12.75" x14ac:dyDescent="0.25">
      <c r="B97" s="18"/>
      <c r="C97" s="18"/>
      <c r="D97" s="15"/>
      <c r="E97" s="15"/>
      <c r="F97" s="15"/>
      <c r="G97" s="15"/>
      <c r="H97" s="15"/>
      <c r="I97" s="157"/>
    </row>
    <row r="98" spans="2:9" s="16" customFormat="1" ht="12.75" x14ac:dyDescent="0.25">
      <c r="B98" s="18"/>
      <c r="C98" s="18"/>
      <c r="D98" s="15"/>
      <c r="E98" s="15"/>
      <c r="F98" s="15"/>
      <c r="G98" s="15"/>
      <c r="H98" s="15"/>
      <c r="I98" s="157"/>
    </row>
    <row r="99" spans="2:9" s="16" customFormat="1" ht="12.75" x14ac:dyDescent="0.25">
      <c r="B99" s="18"/>
      <c r="C99" s="18"/>
      <c r="D99" s="15"/>
      <c r="E99" s="15"/>
      <c r="F99" s="15"/>
      <c r="G99" s="15"/>
      <c r="H99" s="15"/>
      <c r="I99" s="157"/>
    </row>
    <row r="100" spans="2:9" s="16" customFormat="1" ht="12.75" x14ac:dyDescent="0.25">
      <c r="B100" s="18"/>
      <c r="C100" s="18"/>
      <c r="D100" s="15"/>
      <c r="E100" s="15"/>
      <c r="F100" s="15"/>
      <c r="G100" s="15"/>
      <c r="H100" s="15"/>
      <c r="I100" s="157"/>
    </row>
    <row r="101" spans="2:9" s="16" customFormat="1" ht="12.75" x14ac:dyDescent="0.25">
      <c r="B101" s="18"/>
      <c r="C101" s="18"/>
      <c r="D101" s="15"/>
      <c r="E101" s="15"/>
      <c r="F101" s="15"/>
      <c r="G101" s="15"/>
      <c r="H101" s="15"/>
      <c r="I101" s="157"/>
    </row>
    <row r="102" spans="2:9" s="16" customFormat="1" ht="12.75" x14ac:dyDescent="0.25">
      <c r="B102" s="18"/>
      <c r="C102" s="18"/>
      <c r="D102" s="15"/>
      <c r="E102" s="15"/>
      <c r="F102" s="15"/>
      <c r="G102" s="15"/>
      <c r="H102" s="15"/>
      <c r="I102" s="157"/>
    </row>
    <row r="103" spans="2:9" s="16" customFormat="1" ht="12.75" x14ac:dyDescent="0.25">
      <c r="B103" s="18"/>
      <c r="C103" s="18"/>
      <c r="D103" s="15"/>
      <c r="E103" s="15"/>
      <c r="F103" s="15"/>
      <c r="G103" s="15"/>
      <c r="H103" s="15"/>
      <c r="I103" s="157"/>
    </row>
    <row r="104" spans="2:9" s="16" customFormat="1" ht="12.75" x14ac:dyDescent="0.25">
      <c r="B104" s="18"/>
      <c r="C104" s="18"/>
      <c r="D104" s="15"/>
      <c r="E104" s="15"/>
      <c r="F104" s="15"/>
      <c r="G104" s="15"/>
      <c r="H104" s="15"/>
      <c r="I104" s="157"/>
    </row>
    <row r="105" spans="2:9" s="16" customFormat="1" ht="12.75" x14ac:dyDescent="0.25">
      <c r="B105" s="18"/>
      <c r="C105" s="18"/>
      <c r="D105" s="15"/>
      <c r="E105" s="15"/>
      <c r="F105" s="15"/>
      <c r="G105" s="15"/>
      <c r="H105" s="15"/>
      <c r="I105" s="157"/>
    </row>
    <row r="106" spans="2:9" s="16" customFormat="1" ht="12.75" x14ac:dyDescent="0.25">
      <c r="B106" s="18"/>
      <c r="C106" s="18"/>
      <c r="D106" s="15"/>
      <c r="E106" s="15"/>
      <c r="F106" s="15"/>
      <c r="G106" s="15"/>
      <c r="H106" s="15"/>
      <c r="I106" s="157"/>
    </row>
    <row r="107" spans="2:9" s="16" customFormat="1" ht="12.75" x14ac:dyDescent="0.25">
      <c r="B107" s="18"/>
      <c r="C107" s="18"/>
      <c r="D107" s="15"/>
      <c r="E107" s="15"/>
      <c r="F107" s="15"/>
      <c r="G107" s="15"/>
      <c r="H107" s="15"/>
      <c r="I107" s="157"/>
    </row>
    <row r="108" spans="2:9" s="16" customFormat="1" ht="12.75" x14ac:dyDescent="0.25">
      <c r="B108" s="18"/>
      <c r="C108" s="18"/>
      <c r="D108" s="15"/>
      <c r="E108" s="15"/>
      <c r="F108" s="15"/>
      <c r="G108" s="15"/>
      <c r="H108" s="15"/>
      <c r="I108" s="157"/>
    </row>
    <row r="109" spans="2:9" s="16" customFormat="1" ht="12.75" x14ac:dyDescent="0.25">
      <c r="B109" s="18"/>
      <c r="C109" s="18"/>
      <c r="D109" s="15"/>
      <c r="E109" s="15"/>
      <c r="F109" s="15"/>
      <c r="G109" s="15"/>
      <c r="H109" s="15"/>
      <c r="I109" s="157"/>
    </row>
    <row r="110" spans="2:9" s="16" customFormat="1" ht="12.75" x14ac:dyDescent="0.25">
      <c r="B110" s="18"/>
      <c r="C110" s="18"/>
      <c r="D110" s="15"/>
      <c r="E110" s="15"/>
      <c r="F110" s="15"/>
      <c r="G110" s="15"/>
      <c r="H110" s="15"/>
      <c r="I110" s="157"/>
    </row>
  </sheetData>
  <mergeCells count="4">
    <mergeCell ref="A1:A14"/>
    <mergeCell ref="B3:C3"/>
    <mergeCell ref="A15:A39"/>
    <mergeCell ref="I3:I14"/>
  </mergeCells>
  <conditionalFormatting sqref="B5">
    <cfRule type="containsText" dxfId="26" priority="2" operator="containsText" text="désignation">
      <formula>NOT(ISERROR(SEARCH("désignation",B5)))</formula>
    </cfRule>
  </conditionalFormatting>
  <conditionalFormatting sqref="B6:B7">
    <cfRule type="containsText" dxfId="25" priority="1" operator="containsText" text="xxx">
      <formula>NOT(ISERROR(SEARCH("xxx",B6)))</formula>
    </cfRule>
  </conditionalFormatting>
  <conditionalFormatting sqref="C9:C13">
    <cfRule type="containsText" dxfId="24" priority="4" operator="containsText" text="xxxx">
      <formula>NOT(ISERROR(SEARCH("xxxx",C9)))</formula>
    </cfRule>
  </conditionalFormatting>
  <conditionalFormatting sqref="G1:G2">
    <cfRule type="containsText" dxfId="23" priority="3" operator="containsText" text="xxxx">
      <formula>NOT(ISERROR(SEARCH("xxxx",G1)))</formula>
    </cfRule>
  </conditionalFormatting>
  <dataValidations count="1">
    <dataValidation type="whole" operator="greaterThanOrEqual" allowBlank="1" showInputMessage="1" showErrorMessage="1" sqref="G33:G36" xr:uid="{8A4F37A6-689D-48A1-AFF3-D73E8568A7B0}">
      <formula1>0</formula1>
    </dataValidation>
  </dataValidations>
  <pageMargins left="0.86614173228346458" right="0.59055118110236227" top="1.73" bottom="0.47" header="0.59055118110236227" footer="0.23"/>
  <pageSetup paperSize="9" orientation="portrait" r:id="rId1"/>
  <headerFooter>
    <oddHeader>&amp;L&amp;"Arial,Gras"&amp;8Entête du fournisseur</oddHeader>
    <oddFooter>&amp;L&amp;9 40-3f du 10.3.2025&amp;R&amp;9&amp;A</oddFoot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4BC0-5366-4CB3-90B2-6C7E69BC3A3A}">
  <sheetPr>
    <tabColor theme="3" tint="0.59999389629810485"/>
  </sheetPr>
  <dimension ref="A1:I113"/>
  <sheetViews>
    <sheetView workbookViewId="0">
      <selection activeCell="F1" sqref="F1"/>
    </sheetView>
  </sheetViews>
  <sheetFormatPr baseColWidth="10" defaultRowHeight="15" x14ac:dyDescent="0.25"/>
  <cols>
    <col min="2" max="2" width="34.140625" style="6" customWidth="1"/>
    <col min="3" max="3" width="5.85546875" style="6" customWidth="1"/>
    <col min="4" max="4" width="11.7109375" style="4" customWidth="1"/>
    <col min="5" max="6" width="10.7109375" style="4" customWidth="1"/>
    <col min="7" max="7" width="11.85546875" style="4" customWidth="1"/>
    <col min="8" max="8" width="3.5703125" style="4" customWidth="1"/>
    <col min="9" max="9" width="82" style="152" customWidth="1"/>
  </cols>
  <sheetData>
    <row r="1" spans="1:9" s="145" customFormat="1" ht="12.75" x14ac:dyDescent="0.2">
      <c r="A1" s="327" t="s">
        <v>98</v>
      </c>
      <c r="B1" s="182"/>
      <c r="C1" s="182"/>
      <c r="D1" s="183"/>
      <c r="F1" s="163" t="s">
        <v>2</v>
      </c>
      <c r="G1" s="164" t="s">
        <v>88</v>
      </c>
      <c r="H1" s="180"/>
      <c r="I1" s="158" t="s">
        <v>102</v>
      </c>
    </row>
    <row r="2" spans="1:9" s="145" customFormat="1" ht="12.75" x14ac:dyDescent="0.2">
      <c r="A2" s="327"/>
      <c r="B2" s="182"/>
      <c r="C2" s="182"/>
      <c r="D2" s="183"/>
      <c r="E2" s="163"/>
      <c r="F2" s="163"/>
      <c r="G2" s="164"/>
      <c r="H2" s="180"/>
      <c r="I2" s="179" t="s">
        <v>101</v>
      </c>
    </row>
    <row r="3" spans="1:9" s="145" customFormat="1" ht="51.75" customHeight="1" x14ac:dyDescent="0.2">
      <c r="A3" s="327"/>
      <c r="B3" s="326" t="s">
        <v>86</v>
      </c>
      <c r="C3" s="326"/>
      <c r="D3" s="183"/>
      <c r="E3" s="183"/>
      <c r="F3" s="183"/>
      <c r="G3" s="184"/>
      <c r="H3" s="180"/>
      <c r="I3" s="330" t="s">
        <v>107</v>
      </c>
    </row>
    <row r="4" spans="1:9" s="203" customFormat="1" ht="11.25" x14ac:dyDescent="0.2">
      <c r="A4" s="327"/>
      <c r="B4" s="201"/>
      <c r="C4" s="201"/>
      <c r="D4" s="201"/>
      <c r="E4" s="201"/>
      <c r="F4" s="201"/>
      <c r="G4" s="201"/>
      <c r="H4" s="199"/>
      <c r="I4" s="330"/>
    </row>
    <row r="5" spans="1:9" s="149" customFormat="1" ht="12.75" x14ac:dyDescent="0.2">
      <c r="A5" s="327"/>
      <c r="B5" s="145" t="s">
        <v>80</v>
      </c>
      <c r="C5" s="145"/>
      <c r="D5" s="146"/>
      <c r="E5" s="146"/>
      <c r="F5" s="146"/>
      <c r="G5" s="147"/>
      <c r="H5" s="148"/>
      <c r="I5" s="330"/>
    </row>
    <row r="6" spans="1:9" s="10" customFormat="1" ht="15.75" x14ac:dyDescent="0.25">
      <c r="A6" s="327"/>
      <c r="B6" s="150" t="s">
        <v>81</v>
      </c>
      <c r="C6" s="150"/>
      <c r="D6" s="12"/>
      <c r="E6" s="12"/>
      <c r="F6" s="12"/>
      <c r="G6" s="151"/>
      <c r="H6" s="13"/>
      <c r="I6" s="330"/>
    </row>
    <row r="7" spans="1:9" s="10" customFormat="1" ht="15.75" x14ac:dyDescent="0.25">
      <c r="A7" s="327"/>
      <c r="B7" s="150" t="s">
        <v>82</v>
      </c>
      <c r="C7" s="150"/>
      <c r="D7" s="12"/>
      <c r="E7" s="12"/>
      <c r="F7" s="12"/>
      <c r="G7" s="151"/>
      <c r="H7" s="13"/>
      <c r="I7" s="330"/>
    </row>
    <row r="8" spans="1:9" s="202" customFormat="1" ht="11.25" x14ac:dyDescent="0.2">
      <c r="A8" s="327"/>
      <c r="B8" s="199"/>
      <c r="C8" s="199"/>
      <c r="D8" s="200"/>
      <c r="E8" s="200"/>
      <c r="F8" s="200"/>
      <c r="G8" s="201"/>
      <c r="H8" s="4"/>
      <c r="I8" s="330"/>
    </row>
    <row r="9" spans="1:9" s="149" customFormat="1" ht="12.75" x14ac:dyDescent="0.2">
      <c r="A9" s="327"/>
      <c r="B9" s="160" t="s">
        <v>89</v>
      </c>
      <c r="C9" s="159" t="s">
        <v>88</v>
      </c>
      <c r="D9" s="181"/>
      <c r="E9" s="181"/>
      <c r="F9" s="181"/>
      <c r="G9" s="147"/>
      <c r="H9" s="148"/>
      <c r="I9" s="330"/>
    </row>
    <row r="10" spans="1:9" s="149" customFormat="1" ht="12.75" x14ac:dyDescent="0.2">
      <c r="A10" s="327"/>
      <c r="B10" s="160" t="s">
        <v>91</v>
      </c>
      <c r="C10" s="159" t="s">
        <v>88</v>
      </c>
      <c r="D10" s="181"/>
      <c r="E10" s="181"/>
      <c r="F10" s="181"/>
      <c r="G10" s="147"/>
      <c r="H10" s="148"/>
      <c r="I10" s="330"/>
    </row>
    <row r="11" spans="1:9" s="149" customFormat="1" ht="12.75" x14ac:dyDescent="0.2">
      <c r="A11" s="327"/>
      <c r="B11" s="160" t="s">
        <v>90</v>
      </c>
      <c r="C11" s="159" t="s">
        <v>88</v>
      </c>
      <c r="D11" s="181"/>
      <c r="E11" s="181"/>
      <c r="F11" s="181"/>
      <c r="G11" s="147"/>
      <c r="H11" s="148"/>
      <c r="I11" s="330"/>
    </row>
    <row r="12" spans="1:9" s="149" customFormat="1" ht="12.75" x14ac:dyDescent="0.2">
      <c r="A12" s="327"/>
      <c r="B12" s="160" t="s">
        <v>92</v>
      </c>
      <c r="C12" s="159" t="s">
        <v>88</v>
      </c>
      <c r="D12" s="181"/>
      <c r="E12" s="181"/>
      <c r="F12" s="181"/>
      <c r="G12" s="147"/>
      <c r="H12" s="148"/>
      <c r="I12" s="330"/>
    </row>
    <row r="13" spans="1:9" s="149" customFormat="1" ht="12.75" x14ac:dyDescent="0.2">
      <c r="A13" s="327"/>
      <c r="B13" s="160" t="s">
        <v>53</v>
      </c>
      <c r="C13" s="159" t="s">
        <v>88</v>
      </c>
      <c r="D13" s="181"/>
      <c r="E13" s="181"/>
      <c r="F13" s="181"/>
      <c r="G13" s="147"/>
      <c r="H13" s="148"/>
      <c r="I13" s="330"/>
    </row>
    <row r="14" spans="1:9" s="202" customFormat="1" ht="11.25" x14ac:dyDescent="0.2">
      <c r="A14" s="327"/>
      <c r="B14" s="199"/>
      <c r="C14" s="199"/>
      <c r="D14" s="200"/>
      <c r="E14" s="200"/>
      <c r="F14" s="200"/>
      <c r="G14" s="201"/>
      <c r="H14" s="4"/>
      <c r="I14" s="330"/>
    </row>
    <row r="15" spans="1:9" s="74" customFormat="1" ht="25.5" x14ac:dyDescent="0.25">
      <c r="A15" s="329" t="s">
        <v>110</v>
      </c>
      <c r="B15" s="29" t="s">
        <v>38</v>
      </c>
      <c r="C15" s="130" t="s">
        <v>10</v>
      </c>
      <c r="D15" s="102" t="s">
        <v>52</v>
      </c>
      <c r="E15" s="125" t="s">
        <v>67</v>
      </c>
      <c r="F15" s="125" t="s">
        <v>112</v>
      </c>
      <c r="G15" s="98" t="s">
        <v>53</v>
      </c>
      <c r="H15" s="185"/>
      <c r="I15" s="154" t="s">
        <v>97</v>
      </c>
    </row>
    <row r="16" spans="1:9" s="74" customFormat="1" ht="18.75" x14ac:dyDescent="0.25">
      <c r="A16" s="329"/>
      <c r="B16" s="100" t="s">
        <v>68</v>
      </c>
      <c r="C16" s="131"/>
      <c r="D16" s="103"/>
      <c r="E16" s="126"/>
      <c r="F16" s="126"/>
      <c r="G16" s="79"/>
      <c r="H16" s="185"/>
      <c r="I16" s="155" t="s">
        <v>95</v>
      </c>
    </row>
    <row r="17" spans="1:9" s="74" customFormat="1" ht="18.75" x14ac:dyDescent="0.25">
      <c r="A17" s="329"/>
      <c r="B17" s="116" t="s">
        <v>69</v>
      </c>
      <c r="C17" s="132"/>
      <c r="D17" s="117">
        <v>40000</v>
      </c>
      <c r="E17" s="140">
        <v>0.8</v>
      </c>
      <c r="F17" s="140" t="s">
        <v>114</v>
      </c>
      <c r="G17" s="120">
        <f>MROUND(D17*E17,0.05)</f>
        <v>32000</v>
      </c>
      <c r="H17" s="185"/>
      <c r="I17" s="155" t="s">
        <v>109</v>
      </c>
    </row>
    <row r="18" spans="1:9" s="74" customFormat="1" ht="18.75" x14ac:dyDescent="0.25">
      <c r="A18" s="329"/>
      <c r="B18" s="116" t="s">
        <v>70</v>
      </c>
      <c r="C18" s="132"/>
      <c r="D18" s="117">
        <v>50000</v>
      </c>
      <c r="E18" s="140">
        <v>0</v>
      </c>
      <c r="F18" s="140" t="s">
        <v>114</v>
      </c>
      <c r="G18" s="120">
        <f t="shared" ref="G18:G23" si="0">MROUND(D18*E18,0.05)</f>
        <v>0</v>
      </c>
      <c r="H18" s="185"/>
      <c r="I18" s="155"/>
    </row>
    <row r="19" spans="1:9" s="74" customFormat="1" ht="18.75" x14ac:dyDescent="0.25">
      <c r="A19" s="329"/>
      <c r="B19" s="116" t="s">
        <v>71</v>
      </c>
      <c r="C19" s="132"/>
      <c r="D19" s="117">
        <v>5000</v>
      </c>
      <c r="E19" s="140">
        <v>0</v>
      </c>
      <c r="F19" s="140" t="s">
        <v>114</v>
      </c>
      <c r="G19" s="120">
        <f t="shared" si="0"/>
        <v>0</v>
      </c>
      <c r="H19" s="185"/>
      <c r="I19" s="155"/>
    </row>
    <row r="20" spans="1:9" s="74" customFormat="1" ht="18.75" x14ac:dyDescent="0.25">
      <c r="A20" s="329"/>
      <c r="B20" s="116" t="s">
        <v>72</v>
      </c>
      <c r="C20" s="132"/>
      <c r="D20" s="117">
        <v>20000</v>
      </c>
      <c r="E20" s="140">
        <v>0</v>
      </c>
      <c r="F20" s="140" t="s">
        <v>114</v>
      </c>
      <c r="G20" s="120">
        <f t="shared" si="0"/>
        <v>0</v>
      </c>
      <c r="H20" s="185"/>
      <c r="I20" s="155"/>
    </row>
    <row r="21" spans="1:9" s="74" customFormat="1" ht="18.75" x14ac:dyDescent="0.25">
      <c r="A21" s="329"/>
      <c r="B21" s="116" t="s">
        <v>73</v>
      </c>
      <c r="C21" s="132"/>
      <c r="D21" s="117">
        <v>50000</v>
      </c>
      <c r="E21" s="140">
        <v>0</v>
      </c>
      <c r="F21" s="140" t="s">
        <v>114</v>
      </c>
      <c r="G21" s="120">
        <f t="shared" si="0"/>
        <v>0</v>
      </c>
      <c r="H21" s="185"/>
      <c r="I21" s="155"/>
    </row>
    <row r="22" spans="1:9" s="74" customFormat="1" ht="18.75" x14ac:dyDescent="0.25">
      <c r="A22" s="329"/>
      <c r="B22" s="116" t="s">
        <v>74</v>
      </c>
      <c r="C22" s="132"/>
      <c r="D22" s="117">
        <v>100000</v>
      </c>
      <c r="E22" s="140">
        <v>0</v>
      </c>
      <c r="F22" s="140" t="s">
        <v>114</v>
      </c>
      <c r="G22" s="120">
        <f t="shared" si="0"/>
        <v>0</v>
      </c>
      <c r="H22" s="185"/>
      <c r="I22" s="155"/>
    </row>
    <row r="23" spans="1:9" s="74" customFormat="1" ht="18.75" x14ac:dyDescent="0.25">
      <c r="A23" s="329"/>
      <c r="B23" s="116" t="s">
        <v>75</v>
      </c>
      <c r="C23" s="132"/>
      <c r="D23" s="117">
        <v>5000</v>
      </c>
      <c r="E23" s="140">
        <v>0</v>
      </c>
      <c r="F23" s="140" t="s">
        <v>114</v>
      </c>
      <c r="G23" s="120">
        <f t="shared" si="0"/>
        <v>0</v>
      </c>
      <c r="H23" s="185"/>
      <c r="I23" s="155"/>
    </row>
    <row r="24" spans="1:9" s="74" customFormat="1" ht="18.75" x14ac:dyDescent="0.25">
      <c r="A24" s="329"/>
      <c r="B24" s="118" t="s">
        <v>78</v>
      </c>
      <c r="C24" s="132"/>
      <c r="D24" s="119">
        <f>SUM(D17:D23)</f>
        <v>270000</v>
      </c>
      <c r="E24" s="127"/>
      <c r="F24" s="127"/>
      <c r="G24" s="120">
        <f>SUM(G17:G23)</f>
        <v>32000</v>
      </c>
      <c r="H24" s="185"/>
      <c r="I24" s="155"/>
    </row>
    <row r="25" spans="1:9" s="74" customFormat="1" ht="18.75" x14ac:dyDescent="0.25">
      <c r="A25" s="329"/>
      <c r="B25" s="101" t="s">
        <v>40</v>
      </c>
      <c r="C25" s="104">
        <v>0.03</v>
      </c>
      <c r="D25" s="136">
        <f>MROUND(D24*$C25,0.05)</f>
        <v>8100</v>
      </c>
      <c r="E25" s="128"/>
      <c r="F25" s="128"/>
      <c r="G25" s="99">
        <f>ROUND(G24*C25*20,0)/20</f>
        <v>960</v>
      </c>
      <c r="H25" s="185"/>
      <c r="I25" s="155"/>
    </row>
    <row r="26" spans="1:9" s="74" customFormat="1" ht="18.75" x14ac:dyDescent="0.25">
      <c r="A26" s="329"/>
      <c r="B26" s="101" t="s">
        <v>43</v>
      </c>
      <c r="C26" s="105"/>
      <c r="D26" s="119">
        <f>D25+D24</f>
        <v>278100</v>
      </c>
      <c r="E26" s="129"/>
      <c r="F26" s="129"/>
      <c r="G26" s="99">
        <f>G25+G24</f>
        <v>32960</v>
      </c>
      <c r="H26" s="185"/>
      <c r="I26" s="155"/>
    </row>
    <row r="27" spans="1:9" s="74" customFormat="1" ht="18.75" x14ac:dyDescent="0.25">
      <c r="A27" s="329"/>
      <c r="B27" s="101" t="s">
        <v>41</v>
      </c>
      <c r="C27" s="104">
        <v>-0.05</v>
      </c>
      <c r="D27" s="136">
        <f>ROUND(D26*$C27*20,0)/20</f>
        <v>-13905</v>
      </c>
      <c r="E27" s="128"/>
      <c r="F27" s="128"/>
      <c r="G27" s="99">
        <f>ROUND(G26*C27*20,0)/20</f>
        <v>-1648</v>
      </c>
      <c r="H27" s="185"/>
      <c r="I27" s="155"/>
    </row>
    <row r="28" spans="1:9" s="74" customFormat="1" ht="18.75" x14ac:dyDescent="0.25">
      <c r="A28" s="329"/>
      <c r="B28" s="101" t="s">
        <v>44</v>
      </c>
      <c r="C28" s="105"/>
      <c r="D28" s="119">
        <f>D27+D26</f>
        <v>264195</v>
      </c>
      <c r="E28" s="129"/>
      <c r="F28" s="129"/>
      <c r="G28" s="99">
        <f>G27+G26</f>
        <v>31312</v>
      </c>
      <c r="H28" s="185"/>
      <c r="I28" s="155"/>
    </row>
    <row r="29" spans="1:9" s="74" customFormat="1" ht="18.75" x14ac:dyDescent="0.25">
      <c r="A29" s="329"/>
      <c r="B29" s="101" t="s">
        <v>113</v>
      </c>
      <c r="C29" s="105"/>
      <c r="D29" s="127"/>
      <c r="E29" s="129"/>
      <c r="F29" s="129" t="s">
        <v>114</v>
      </c>
      <c r="G29" s="99">
        <f>ROUND(SUMIF(F16:F24,F29,G16:G24)*(1+C25)*(1+C27)*20,0)/20</f>
        <v>31312</v>
      </c>
      <c r="H29" s="185"/>
      <c r="I29" s="155" t="s">
        <v>115</v>
      </c>
    </row>
    <row r="30" spans="1:9" s="74" customFormat="1" ht="18.75" x14ac:dyDescent="0.25">
      <c r="A30" s="329"/>
      <c r="B30" s="101" t="s">
        <v>42</v>
      </c>
      <c r="C30" s="104">
        <v>-0.1</v>
      </c>
      <c r="D30" s="197"/>
      <c r="E30" s="128"/>
      <c r="F30" s="128"/>
      <c r="G30" s="99">
        <f>ROUND(G29*C30*20,0)/20</f>
        <v>-3131.2</v>
      </c>
      <c r="H30" s="185"/>
      <c r="I30" s="155" t="s">
        <v>106</v>
      </c>
    </row>
    <row r="31" spans="1:9" s="74" customFormat="1" ht="18.75" x14ac:dyDescent="0.25">
      <c r="A31" s="329"/>
      <c r="B31" s="101" t="s">
        <v>45</v>
      </c>
      <c r="C31" s="133"/>
      <c r="D31" s="119">
        <f>D30+D28</f>
        <v>264195</v>
      </c>
      <c r="E31" s="129"/>
      <c r="F31" s="129"/>
      <c r="G31" s="99">
        <f>G30+G28</f>
        <v>28180.799999999999</v>
      </c>
      <c r="H31" s="185"/>
      <c r="I31" s="155"/>
    </row>
    <row r="32" spans="1:9" s="74" customFormat="1" ht="18.75" x14ac:dyDescent="0.25">
      <c r="A32" s="329"/>
      <c r="B32" s="187" t="s">
        <v>116</v>
      </c>
      <c r="C32" s="188"/>
      <c r="D32" s="189" t="s">
        <v>117</v>
      </c>
      <c r="E32" s="190" t="s">
        <v>118</v>
      </c>
      <c r="F32" s="190" t="s">
        <v>120</v>
      </c>
      <c r="G32" s="191" t="s">
        <v>119</v>
      </c>
      <c r="H32" s="185"/>
      <c r="I32" s="155"/>
    </row>
    <row r="33" spans="1:9" s="74" customFormat="1" ht="18.75" x14ac:dyDescent="0.25">
      <c r="A33" s="329"/>
      <c r="B33" s="101"/>
      <c r="C33" s="133"/>
      <c r="D33" s="192">
        <f>1-E33-F33</f>
        <v>0.75</v>
      </c>
      <c r="E33" s="193">
        <v>0.25</v>
      </c>
      <c r="F33" s="193">
        <v>0</v>
      </c>
      <c r="G33" s="194">
        <f>SUM(D33:F33)</f>
        <v>1</v>
      </c>
      <c r="H33" s="185"/>
      <c r="I33" s="155"/>
    </row>
    <row r="34" spans="1:9" s="74" customFormat="1" ht="18.75" x14ac:dyDescent="0.25">
      <c r="A34" s="329"/>
      <c r="B34" s="101"/>
      <c r="C34" s="133"/>
      <c r="D34" s="119">
        <f>G31-E34-F34</f>
        <v>21135.599999999999</v>
      </c>
      <c r="E34" s="119">
        <f t="shared" ref="E34:F34" si="1">MROUND(E33*$G$31,0.05)</f>
        <v>7045.2000000000007</v>
      </c>
      <c r="F34" s="119">
        <f t="shared" si="1"/>
        <v>0</v>
      </c>
      <c r="G34" s="195">
        <f>SUM(D34:F34)</f>
        <v>28180.799999999999</v>
      </c>
      <c r="H34" s="185"/>
      <c r="I34" s="155"/>
    </row>
    <row r="35" spans="1:9" s="74" customFormat="1" ht="18.75" x14ac:dyDescent="0.25">
      <c r="A35" s="329"/>
      <c r="B35" s="101" t="s">
        <v>79</v>
      </c>
      <c r="C35" s="133"/>
      <c r="D35" s="105"/>
      <c r="E35" s="129"/>
      <c r="F35" s="129"/>
      <c r="G35" s="99"/>
      <c r="H35" s="185"/>
      <c r="I35" s="155"/>
    </row>
    <row r="36" spans="1:9" s="74" customFormat="1" ht="18.75" x14ac:dyDescent="0.25">
      <c r="A36" s="329"/>
      <c r="B36" s="165" t="s">
        <v>46</v>
      </c>
      <c r="C36" s="134"/>
      <c r="D36" s="138">
        <v>15000</v>
      </c>
      <c r="E36" s="138">
        <v>5000</v>
      </c>
      <c r="F36" s="138">
        <v>0</v>
      </c>
      <c r="G36" s="198">
        <f>SUM(D36:F36)</f>
        <v>20000</v>
      </c>
      <c r="H36" s="185"/>
      <c r="I36" s="155" t="s">
        <v>122</v>
      </c>
    </row>
    <row r="37" spans="1:9" s="74" customFormat="1" ht="18.75" x14ac:dyDescent="0.25">
      <c r="A37" s="329"/>
      <c r="B37" s="165" t="s">
        <v>47</v>
      </c>
      <c r="C37" s="134"/>
      <c r="D37" s="138">
        <v>0</v>
      </c>
      <c r="E37" s="138">
        <v>0</v>
      </c>
      <c r="F37" s="138">
        <v>0</v>
      </c>
      <c r="G37" s="198">
        <f t="shared" ref="G37:G41" si="2">SUM(D37:F37)</f>
        <v>0</v>
      </c>
      <c r="H37" s="185"/>
      <c r="I37" s="155"/>
    </row>
    <row r="38" spans="1:9" s="74" customFormat="1" ht="18.75" x14ac:dyDescent="0.25">
      <c r="A38" s="329"/>
      <c r="B38" s="165" t="s">
        <v>48</v>
      </c>
      <c r="C38" s="134"/>
      <c r="D38" s="138">
        <v>0</v>
      </c>
      <c r="E38" s="138">
        <v>0</v>
      </c>
      <c r="F38" s="138">
        <v>0</v>
      </c>
      <c r="G38" s="198">
        <f t="shared" si="2"/>
        <v>0</v>
      </c>
      <c r="H38" s="185"/>
      <c r="I38" s="155"/>
    </row>
    <row r="39" spans="1:9" s="74" customFormat="1" ht="18.75" x14ac:dyDescent="0.25">
      <c r="A39" s="329"/>
      <c r="B39" s="165" t="s">
        <v>49</v>
      </c>
      <c r="C39" s="134"/>
      <c r="D39" s="138">
        <v>0</v>
      </c>
      <c r="E39" s="138">
        <v>0</v>
      </c>
      <c r="F39" s="138">
        <v>0</v>
      </c>
      <c r="G39" s="198">
        <f t="shared" si="2"/>
        <v>0</v>
      </c>
      <c r="H39" s="185"/>
      <c r="I39" s="155"/>
    </row>
    <row r="40" spans="1:9" s="74" customFormat="1" ht="18.75" x14ac:dyDescent="0.25">
      <c r="A40" s="329"/>
      <c r="B40" s="101" t="s">
        <v>76</v>
      </c>
      <c r="C40" s="133"/>
      <c r="D40" s="139">
        <f>D34-SUM(D36:D39)</f>
        <v>6135.5999999999985</v>
      </c>
      <c r="E40" s="139">
        <f t="shared" ref="E40:F40" si="3">E34-SUM(E36:E39)</f>
        <v>2045.2000000000007</v>
      </c>
      <c r="F40" s="139">
        <f t="shared" si="3"/>
        <v>0</v>
      </c>
      <c r="G40" s="198">
        <f t="shared" si="2"/>
        <v>8180.7999999999993</v>
      </c>
      <c r="H40" s="185"/>
      <c r="I40" s="155" t="s">
        <v>123</v>
      </c>
    </row>
    <row r="41" spans="1:9" s="74" customFormat="1" ht="18.75" x14ac:dyDescent="0.25">
      <c r="A41" s="329"/>
      <c r="B41" s="101" t="s">
        <v>0</v>
      </c>
      <c r="C41" s="137">
        <v>8.1000000000000003E-2</v>
      </c>
      <c r="D41" s="136">
        <f>MROUND(D40*$C41,0.05)</f>
        <v>497</v>
      </c>
      <c r="E41" s="136">
        <f t="shared" ref="E41:F41" si="4">MROUND(E40*$C41,0.05)</f>
        <v>165.65</v>
      </c>
      <c r="F41" s="136">
        <f t="shared" si="4"/>
        <v>0</v>
      </c>
      <c r="G41" s="198">
        <f t="shared" si="2"/>
        <v>662.65</v>
      </c>
      <c r="H41" s="185"/>
      <c r="I41" s="155"/>
    </row>
    <row r="42" spans="1:9" s="74" customFormat="1" ht="18.75" x14ac:dyDescent="0.25">
      <c r="A42" s="329"/>
      <c r="B42" s="141" t="s">
        <v>77</v>
      </c>
      <c r="C42" s="142"/>
      <c r="D42" s="175">
        <f>D41+D40</f>
        <v>6632.5999999999985</v>
      </c>
      <c r="E42" s="143"/>
      <c r="F42" s="143"/>
      <c r="G42" s="144">
        <f>G41+G40</f>
        <v>8843.4499999999989</v>
      </c>
      <c r="H42" s="185"/>
      <c r="I42" s="155"/>
    </row>
    <row r="43" spans="1:9" s="15" customFormat="1" ht="12.75" x14ac:dyDescent="0.25">
      <c r="B43" s="18"/>
      <c r="C43" s="18"/>
      <c r="D43" s="17"/>
      <c r="E43" s="17"/>
      <c r="F43" s="17"/>
      <c r="I43" s="156"/>
    </row>
    <row r="44" spans="1:9" s="15" customFormat="1" ht="12.75" x14ac:dyDescent="0.25">
      <c r="B44" s="18"/>
      <c r="C44" s="18"/>
      <c r="D44" s="17"/>
      <c r="E44" s="17"/>
      <c r="F44" s="17"/>
      <c r="I44" s="156"/>
    </row>
    <row r="45" spans="1:9" s="15" customFormat="1" ht="12.75" x14ac:dyDescent="0.25">
      <c r="B45" s="18"/>
      <c r="C45" s="18"/>
      <c r="D45" s="17"/>
      <c r="E45" s="17"/>
      <c r="F45" s="17"/>
      <c r="I45" s="156"/>
    </row>
    <row r="46" spans="1:9" s="15" customFormat="1" ht="12.75" x14ac:dyDescent="0.25">
      <c r="B46" s="18"/>
      <c r="C46" s="18"/>
      <c r="D46" s="17"/>
      <c r="E46" s="17"/>
      <c r="F46" s="17"/>
      <c r="I46" s="156"/>
    </row>
    <row r="47" spans="1:9" s="15" customFormat="1" ht="12.75" x14ac:dyDescent="0.25">
      <c r="B47" s="18"/>
      <c r="C47" s="18"/>
      <c r="D47" s="17"/>
      <c r="E47" s="17"/>
      <c r="F47" s="17"/>
      <c r="I47" s="156"/>
    </row>
    <row r="48" spans="1:9" s="15" customFormat="1" ht="12.75" x14ac:dyDescent="0.25">
      <c r="B48" s="18"/>
      <c r="C48" s="18"/>
      <c r="D48" s="17"/>
      <c r="E48" s="17"/>
      <c r="F48" s="17"/>
      <c r="I48" s="156"/>
    </row>
    <row r="49" spans="2:9" s="15" customFormat="1" ht="12.75" x14ac:dyDescent="0.25">
      <c r="B49" s="18"/>
      <c r="C49" s="18"/>
      <c r="D49" s="17"/>
      <c r="E49" s="17"/>
      <c r="F49" s="17"/>
      <c r="I49" s="156"/>
    </row>
    <row r="50" spans="2:9" s="15" customFormat="1" ht="12.75" x14ac:dyDescent="0.25">
      <c r="B50" s="18"/>
      <c r="C50" s="18"/>
      <c r="D50" s="17"/>
      <c r="E50" s="17"/>
      <c r="F50" s="17"/>
      <c r="I50" s="156"/>
    </row>
    <row r="51" spans="2:9" s="15" customFormat="1" ht="12.75" x14ac:dyDescent="0.25">
      <c r="B51" s="18"/>
      <c r="C51" s="18"/>
      <c r="D51" s="17"/>
      <c r="E51" s="17"/>
      <c r="F51" s="17"/>
      <c r="I51" s="156"/>
    </row>
    <row r="52" spans="2:9" s="15" customFormat="1" ht="12.75" x14ac:dyDescent="0.25">
      <c r="B52" s="18"/>
      <c r="C52" s="18"/>
      <c r="D52" s="17"/>
      <c r="E52" s="17"/>
      <c r="F52" s="17"/>
      <c r="I52" s="156"/>
    </row>
    <row r="53" spans="2:9" s="15" customFormat="1" ht="12.75" x14ac:dyDescent="0.25">
      <c r="B53" s="18"/>
      <c r="C53" s="18"/>
      <c r="D53" s="17"/>
      <c r="E53" s="17"/>
      <c r="F53" s="17"/>
      <c r="I53" s="156"/>
    </row>
    <row r="54" spans="2:9" s="15" customFormat="1" ht="12.75" x14ac:dyDescent="0.25">
      <c r="B54" s="18"/>
      <c r="C54" s="18"/>
      <c r="D54" s="17"/>
      <c r="E54" s="17"/>
      <c r="F54" s="17"/>
      <c r="I54" s="156"/>
    </row>
    <row r="55" spans="2:9" s="15" customFormat="1" ht="12.75" x14ac:dyDescent="0.25">
      <c r="B55" s="18"/>
      <c r="C55" s="18"/>
      <c r="D55" s="17"/>
      <c r="E55" s="17"/>
      <c r="F55" s="17"/>
      <c r="I55" s="156"/>
    </row>
    <row r="56" spans="2:9" s="15" customFormat="1" ht="12.75" x14ac:dyDescent="0.25">
      <c r="B56" s="18"/>
      <c r="C56" s="18"/>
      <c r="D56" s="17"/>
      <c r="E56" s="17"/>
      <c r="F56" s="17"/>
      <c r="I56" s="156"/>
    </row>
    <row r="57" spans="2:9" s="15" customFormat="1" ht="12.75" x14ac:dyDescent="0.25">
      <c r="B57" s="18"/>
      <c r="C57" s="18"/>
      <c r="D57" s="17"/>
      <c r="E57" s="17"/>
      <c r="F57" s="17"/>
      <c r="I57" s="156"/>
    </row>
    <row r="58" spans="2:9" s="15" customFormat="1" ht="12.75" x14ac:dyDescent="0.25">
      <c r="B58" s="18"/>
      <c r="C58" s="18"/>
      <c r="D58" s="17"/>
      <c r="E58" s="17"/>
      <c r="F58" s="17"/>
      <c r="I58" s="156"/>
    </row>
    <row r="59" spans="2:9" s="15" customFormat="1" ht="12.75" x14ac:dyDescent="0.25">
      <c r="B59" s="18"/>
      <c r="C59" s="18"/>
      <c r="D59" s="17"/>
      <c r="E59" s="17"/>
      <c r="F59" s="17"/>
      <c r="I59" s="156"/>
    </row>
    <row r="60" spans="2:9" s="15" customFormat="1" ht="12.75" x14ac:dyDescent="0.25">
      <c r="B60" s="18"/>
      <c r="C60" s="18"/>
      <c r="D60" s="17"/>
      <c r="E60" s="17"/>
      <c r="F60" s="17"/>
      <c r="I60" s="156"/>
    </row>
    <row r="61" spans="2:9" s="15" customFormat="1" ht="12.75" x14ac:dyDescent="0.25">
      <c r="B61" s="18"/>
      <c r="C61" s="18"/>
      <c r="D61" s="17"/>
      <c r="E61" s="17"/>
      <c r="F61" s="17"/>
      <c r="I61" s="156"/>
    </row>
    <row r="62" spans="2:9" s="15" customFormat="1" ht="12.75" x14ac:dyDescent="0.25">
      <c r="B62" s="18"/>
      <c r="C62" s="18"/>
      <c r="D62" s="17"/>
      <c r="E62" s="17"/>
      <c r="F62" s="17"/>
      <c r="I62" s="156"/>
    </row>
    <row r="63" spans="2:9" s="15" customFormat="1" ht="12.75" x14ac:dyDescent="0.25">
      <c r="B63" s="18"/>
      <c r="C63" s="18"/>
      <c r="D63" s="17"/>
      <c r="E63" s="17"/>
      <c r="F63" s="17"/>
      <c r="I63" s="156"/>
    </row>
    <row r="64" spans="2:9" s="15" customFormat="1" ht="12.75" x14ac:dyDescent="0.25">
      <c r="B64" s="18"/>
      <c r="C64" s="18"/>
      <c r="D64" s="17"/>
      <c r="E64" s="17"/>
      <c r="F64" s="17"/>
      <c r="I64" s="156"/>
    </row>
    <row r="65" spans="2:9" s="15" customFormat="1" ht="12.75" x14ac:dyDescent="0.25">
      <c r="B65" s="18"/>
      <c r="C65" s="18"/>
      <c r="D65" s="17"/>
      <c r="E65" s="17"/>
      <c r="F65" s="17"/>
      <c r="I65" s="156"/>
    </row>
    <row r="66" spans="2:9" s="15" customFormat="1" ht="12.75" x14ac:dyDescent="0.25">
      <c r="B66" s="18"/>
      <c r="C66" s="18"/>
      <c r="D66" s="17"/>
      <c r="E66" s="17"/>
      <c r="F66" s="17"/>
      <c r="I66" s="156"/>
    </row>
    <row r="67" spans="2:9" s="15" customFormat="1" ht="12.75" x14ac:dyDescent="0.25">
      <c r="B67" s="18"/>
      <c r="C67" s="18"/>
      <c r="D67" s="17"/>
      <c r="E67" s="17"/>
      <c r="F67" s="17"/>
      <c r="I67" s="156"/>
    </row>
    <row r="68" spans="2:9" s="15" customFormat="1" ht="12.75" x14ac:dyDescent="0.25">
      <c r="B68" s="18"/>
      <c r="C68" s="18"/>
      <c r="D68" s="17"/>
      <c r="E68" s="17"/>
      <c r="F68" s="17"/>
      <c r="I68" s="156"/>
    </row>
    <row r="69" spans="2:9" s="15" customFormat="1" ht="12.75" x14ac:dyDescent="0.25">
      <c r="B69" s="18"/>
      <c r="C69" s="18"/>
      <c r="D69" s="17"/>
      <c r="E69" s="17"/>
      <c r="F69" s="17"/>
      <c r="I69" s="156"/>
    </row>
    <row r="70" spans="2:9" s="15" customFormat="1" ht="12.75" x14ac:dyDescent="0.25">
      <c r="B70" s="18"/>
      <c r="C70" s="18"/>
      <c r="D70" s="17"/>
      <c r="E70" s="17"/>
      <c r="F70" s="17"/>
      <c r="I70" s="156"/>
    </row>
    <row r="71" spans="2:9" s="15" customFormat="1" ht="12.75" x14ac:dyDescent="0.25">
      <c r="B71" s="18"/>
      <c r="C71" s="18"/>
      <c r="D71" s="17"/>
      <c r="E71" s="17"/>
      <c r="F71" s="17"/>
      <c r="I71" s="156"/>
    </row>
    <row r="72" spans="2:9" s="15" customFormat="1" ht="12.75" x14ac:dyDescent="0.25">
      <c r="B72" s="18"/>
      <c r="C72" s="18"/>
      <c r="D72" s="17"/>
      <c r="E72" s="17"/>
      <c r="F72" s="17"/>
      <c r="I72" s="156"/>
    </row>
    <row r="73" spans="2:9" s="15" customFormat="1" ht="12.75" x14ac:dyDescent="0.25">
      <c r="B73" s="18"/>
      <c r="C73" s="18"/>
      <c r="D73" s="17"/>
      <c r="E73" s="17"/>
      <c r="F73" s="17"/>
      <c r="I73" s="156"/>
    </row>
    <row r="74" spans="2:9" s="15" customFormat="1" ht="12.75" x14ac:dyDescent="0.25">
      <c r="B74" s="18"/>
      <c r="C74" s="18"/>
      <c r="D74" s="17"/>
      <c r="E74" s="17"/>
      <c r="F74" s="17"/>
      <c r="I74" s="156"/>
    </row>
    <row r="75" spans="2:9" s="15" customFormat="1" ht="12.75" x14ac:dyDescent="0.25">
      <c r="B75" s="18"/>
      <c r="C75" s="18"/>
      <c r="D75" s="17"/>
      <c r="E75" s="17"/>
      <c r="F75" s="17"/>
      <c r="I75" s="156"/>
    </row>
    <row r="76" spans="2:9" s="15" customFormat="1" ht="12.75" x14ac:dyDescent="0.25">
      <c r="B76" s="18"/>
      <c r="C76" s="18"/>
      <c r="D76" s="17"/>
      <c r="E76" s="17"/>
      <c r="F76" s="17"/>
      <c r="I76" s="156"/>
    </row>
    <row r="77" spans="2:9" s="15" customFormat="1" ht="12.75" x14ac:dyDescent="0.25">
      <c r="B77" s="18"/>
      <c r="C77" s="18"/>
      <c r="D77" s="17"/>
      <c r="E77" s="17"/>
      <c r="F77" s="17"/>
      <c r="I77" s="156"/>
    </row>
    <row r="78" spans="2:9" s="15" customFormat="1" ht="12.75" x14ac:dyDescent="0.25">
      <c r="B78" s="18"/>
      <c r="C78" s="18"/>
      <c r="D78" s="17"/>
      <c r="E78" s="17"/>
      <c r="F78" s="17"/>
      <c r="I78" s="156"/>
    </row>
    <row r="79" spans="2:9" s="15" customFormat="1" ht="12.75" x14ac:dyDescent="0.25">
      <c r="B79" s="18"/>
      <c r="C79" s="18"/>
      <c r="D79" s="17"/>
      <c r="E79" s="17"/>
      <c r="F79" s="17"/>
      <c r="I79" s="156"/>
    </row>
    <row r="80" spans="2:9" s="15" customFormat="1" ht="12.75" x14ac:dyDescent="0.25">
      <c r="B80" s="18"/>
      <c r="C80" s="18"/>
      <c r="D80" s="17"/>
      <c r="E80" s="17"/>
      <c r="F80" s="17"/>
      <c r="I80" s="156"/>
    </row>
    <row r="81" spans="2:9" s="15" customFormat="1" ht="12.75" x14ac:dyDescent="0.25">
      <c r="B81" s="18"/>
      <c r="C81" s="18"/>
      <c r="D81" s="17"/>
      <c r="E81" s="17"/>
      <c r="F81" s="17"/>
      <c r="I81" s="156"/>
    </row>
    <row r="82" spans="2:9" s="15" customFormat="1" ht="12.75" x14ac:dyDescent="0.25">
      <c r="B82" s="18"/>
      <c r="C82" s="18"/>
      <c r="D82" s="17"/>
      <c r="E82" s="17"/>
      <c r="F82" s="17"/>
      <c r="I82" s="156"/>
    </row>
    <row r="83" spans="2:9" s="15" customFormat="1" ht="12.75" x14ac:dyDescent="0.25">
      <c r="B83" s="18"/>
      <c r="C83" s="18"/>
      <c r="D83" s="17"/>
      <c r="E83" s="17"/>
      <c r="F83" s="17"/>
      <c r="I83" s="156"/>
    </row>
    <row r="84" spans="2:9" s="15" customFormat="1" ht="12.75" x14ac:dyDescent="0.25">
      <c r="B84" s="18"/>
      <c r="C84" s="18"/>
      <c r="D84" s="17"/>
      <c r="E84" s="17"/>
      <c r="F84" s="17"/>
      <c r="I84" s="156"/>
    </row>
    <row r="85" spans="2:9" s="15" customFormat="1" ht="12.75" x14ac:dyDescent="0.25">
      <c r="B85" s="18"/>
      <c r="C85" s="18"/>
      <c r="D85" s="17"/>
      <c r="E85" s="17"/>
      <c r="F85" s="17"/>
      <c r="I85" s="156"/>
    </row>
    <row r="86" spans="2:9" s="15" customFormat="1" ht="12.75" x14ac:dyDescent="0.25">
      <c r="B86" s="18"/>
      <c r="C86" s="18"/>
      <c r="D86" s="17"/>
      <c r="E86" s="17"/>
      <c r="F86" s="17"/>
      <c r="I86" s="156"/>
    </row>
    <row r="87" spans="2:9" s="15" customFormat="1" ht="12.75" x14ac:dyDescent="0.25">
      <c r="B87" s="18"/>
      <c r="C87" s="18"/>
      <c r="D87" s="17"/>
      <c r="E87" s="17"/>
      <c r="F87" s="17"/>
      <c r="I87" s="156"/>
    </row>
    <row r="88" spans="2:9" s="15" customFormat="1" ht="12.75" x14ac:dyDescent="0.25">
      <c r="B88" s="18"/>
      <c r="C88" s="18"/>
      <c r="D88" s="17"/>
      <c r="E88" s="17"/>
      <c r="F88" s="17"/>
      <c r="I88" s="156"/>
    </row>
    <row r="89" spans="2:9" s="15" customFormat="1" ht="12.75" x14ac:dyDescent="0.25">
      <c r="B89" s="18"/>
      <c r="C89" s="18"/>
      <c r="D89" s="17"/>
      <c r="E89" s="17"/>
      <c r="F89" s="17"/>
      <c r="I89" s="156"/>
    </row>
    <row r="90" spans="2:9" s="15" customFormat="1" ht="12.75" x14ac:dyDescent="0.25">
      <c r="B90" s="18"/>
      <c r="C90" s="18"/>
      <c r="D90" s="17"/>
      <c r="E90" s="17"/>
      <c r="F90" s="17"/>
      <c r="I90" s="156"/>
    </row>
    <row r="91" spans="2:9" s="15" customFormat="1" ht="12.75" x14ac:dyDescent="0.25">
      <c r="B91" s="18"/>
      <c r="C91" s="18"/>
      <c r="D91" s="17"/>
      <c r="E91" s="17"/>
      <c r="F91" s="17"/>
      <c r="I91" s="156"/>
    </row>
    <row r="92" spans="2:9" s="15" customFormat="1" ht="12.75" x14ac:dyDescent="0.25">
      <c r="B92" s="18"/>
      <c r="C92" s="18"/>
      <c r="D92" s="17"/>
      <c r="E92" s="17"/>
      <c r="F92" s="17"/>
      <c r="I92" s="156"/>
    </row>
    <row r="93" spans="2:9" s="15" customFormat="1" ht="12.75" x14ac:dyDescent="0.25">
      <c r="B93" s="18"/>
      <c r="C93" s="18"/>
      <c r="D93" s="17"/>
      <c r="E93" s="17"/>
      <c r="F93" s="17"/>
      <c r="I93" s="156"/>
    </row>
    <row r="94" spans="2:9" s="15" customFormat="1" ht="12.75" x14ac:dyDescent="0.25">
      <c r="B94" s="18"/>
      <c r="C94" s="18"/>
      <c r="D94" s="17"/>
      <c r="E94" s="17"/>
      <c r="F94" s="17"/>
      <c r="I94" s="156"/>
    </row>
    <row r="95" spans="2:9" s="15" customFormat="1" ht="12.75" x14ac:dyDescent="0.25">
      <c r="B95" s="18"/>
      <c r="C95" s="18"/>
      <c r="D95" s="17"/>
      <c r="E95" s="17"/>
      <c r="F95" s="17"/>
      <c r="I95" s="156"/>
    </row>
    <row r="96" spans="2:9" s="15" customFormat="1" ht="12.75" x14ac:dyDescent="0.25">
      <c r="B96" s="18"/>
      <c r="C96" s="18"/>
      <c r="D96" s="17"/>
      <c r="E96" s="17"/>
      <c r="F96" s="17"/>
      <c r="I96" s="156"/>
    </row>
    <row r="97" spans="2:9" s="15" customFormat="1" ht="12.75" x14ac:dyDescent="0.25">
      <c r="B97" s="18"/>
      <c r="C97" s="18"/>
      <c r="D97" s="17"/>
      <c r="E97" s="17"/>
      <c r="F97" s="17"/>
      <c r="I97" s="156"/>
    </row>
    <row r="98" spans="2:9" s="15" customFormat="1" ht="12.75" x14ac:dyDescent="0.25">
      <c r="B98" s="18"/>
      <c r="C98" s="18"/>
      <c r="D98" s="17"/>
      <c r="E98" s="17"/>
      <c r="F98" s="17"/>
      <c r="I98" s="156"/>
    </row>
    <row r="99" spans="2:9" s="16" customFormat="1" ht="12.75" x14ac:dyDescent="0.25">
      <c r="B99" s="18"/>
      <c r="C99" s="18"/>
      <c r="D99" s="15"/>
      <c r="E99" s="15"/>
      <c r="F99" s="15"/>
      <c r="G99" s="15"/>
      <c r="H99" s="15"/>
      <c r="I99" s="157"/>
    </row>
    <row r="100" spans="2:9" s="16" customFormat="1" ht="12.75" x14ac:dyDescent="0.25">
      <c r="B100" s="18"/>
      <c r="C100" s="18"/>
      <c r="D100" s="15"/>
      <c r="E100" s="15"/>
      <c r="F100" s="15"/>
      <c r="G100" s="15"/>
      <c r="H100" s="15"/>
      <c r="I100" s="157"/>
    </row>
    <row r="101" spans="2:9" s="16" customFormat="1" ht="12.75" x14ac:dyDescent="0.25">
      <c r="B101" s="18"/>
      <c r="C101" s="18"/>
      <c r="D101" s="15"/>
      <c r="E101" s="15"/>
      <c r="F101" s="15"/>
      <c r="G101" s="15"/>
      <c r="H101" s="15"/>
      <c r="I101" s="157"/>
    </row>
    <row r="102" spans="2:9" s="16" customFormat="1" ht="12.75" x14ac:dyDescent="0.25">
      <c r="B102" s="18"/>
      <c r="C102" s="18"/>
      <c r="D102" s="15"/>
      <c r="E102" s="15"/>
      <c r="F102" s="15"/>
      <c r="G102" s="15"/>
      <c r="H102" s="15"/>
      <c r="I102" s="157"/>
    </row>
    <row r="103" spans="2:9" s="16" customFormat="1" ht="12.75" x14ac:dyDescent="0.25">
      <c r="B103" s="18"/>
      <c r="C103" s="18"/>
      <c r="D103" s="15"/>
      <c r="E103" s="15"/>
      <c r="F103" s="15"/>
      <c r="G103" s="15"/>
      <c r="H103" s="15"/>
      <c r="I103" s="157"/>
    </row>
    <row r="104" spans="2:9" s="16" customFormat="1" ht="12.75" x14ac:dyDescent="0.25">
      <c r="B104" s="18"/>
      <c r="C104" s="18"/>
      <c r="D104" s="15"/>
      <c r="E104" s="15"/>
      <c r="F104" s="15"/>
      <c r="G104" s="15"/>
      <c r="H104" s="15"/>
      <c r="I104" s="157"/>
    </row>
    <row r="105" spans="2:9" s="16" customFormat="1" ht="12.75" x14ac:dyDescent="0.25">
      <c r="B105" s="18"/>
      <c r="C105" s="18"/>
      <c r="D105" s="15"/>
      <c r="E105" s="15"/>
      <c r="F105" s="15"/>
      <c r="G105" s="15"/>
      <c r="H105" s="15"/>
      <c r="I105" s="157"/>
    </row>
    <row r="106" spans="2:9" s="16" customFormat="1" ht="12.75" x14ac:dyDescent="0.25">
      <c r="B106" s="18"/>
      <c r="C106" s="18"/>
      <c r="D106" s="15"/>
      <c r="E106" s="15"/>
      <c r="F106" s="15"/>
      <c r="G106" s="15"/>
      <c r="H106" s="15"/>
      <c r="I106" s="157"/>
    </row>
    <row r="107" spans="2:9" s="16" customFormat="1" ht="12.75" x14ac:dyDescent="0.25">
      <c r="B107" s="18"/>
      <c r="C107" s="18"/>
      <c r="D107" s="15"/>
      <c r="E107" s="15"/>
      <c r="F107" s="15"/>
      <c r="G107" s="15"/>
      <c r="H107" s="15"/>
      <c r="I107" s="157"/>
    </row>
    <row r="108" spans="2:9" s="16" customFormat="1" ht="12.75" x14ac:dyDescent="0.25">
      <c r="B108" s="18"/>
      <c r="C108" s="18"/>
      <c r="D108" s="15"/>
      <c r="E108" s="15"/>
      <c r="F108" s="15"/>
      <c r="G108" s="15"/>
      <c r="H108" s="15"/>
      <c r="I108" s="157"/>
    </row>
    <row r="109" spans="2:9" s="16" customFormat="1" ht="12.75" x14ac:dyDescent="0.25">
      <c r="B109" s="18"/>
      <c r="C109" s="18"/>
      <c r="D109" s="15"/>
      <c r="E109" s="15"/>
      <c r="F109" s="15"/>
      <c r="G109" s="15"/>
      <c r="H109" s="15"/>
      <c r="I109" s="157"/>
    </row>
    <row r="110" spans="2:9" s="16" customFormat="1" ht="12.75" x14ac:dyDescent="0.25">
      <c r="B110" s="18"/>
      <c r="C110" s="18"/>
      <c r="D110" s="15"/>
      <c r="E110" s="15"/>
      <c r="F110" s="15"/>
      <c r="G110" s="15"/>
      <c r="H110" s="15"/>
      <c r="I110" s="157"/>
    </row>
    <row r="111" spans="2:9" s="16" customFormat="1" ht="12.75" x14ac:dyDescent="0.25">
      <c r="B111" s="18"/>
      <c r="C111" s="18"/>
      <c r="D111" s="15"/>
      <c r="E111" s="15"/>
      <c r="F111" s="15"/>
      <c r="G111" s="15"/>
      <c r="H111" s="15"/>
      <c r="I111" s="157"/>
    </row>
    <row r="112" spans="2:9" s="16" customFormat="1" ht="12.75" x14ac:dyDescent="0.25">
      <c r="B112" s="18"/>
      <c r="C112" s="18"/>
      <c r="D112" s="15"/>
      <c r="E112" s="15"/>
      <c r="F112" s="15"/>
      <c r="G112" s="15"/>
      <c r="H112" s="15"/>
      <c r="I112" s="157"/>
    </row>
    <row r="113" spans="2:9" s="16" customFormat="1" ht="12.75" x14ac:dyDescent="0.25">
      <c r="B113" s="18"/>
      <c r="C113" s="18"/>
      <c r="D113" s="15"/>
      <c r="E113" s="15"/>
      <c r="F113" s="15"/>
      <c r="G113" s="15"/>
      <c r="H113" s="15"/>
      <c r="I113" s="157"/>
    </row>
  </sheetData>
  <mergeCells count="4">
    <mergeCell ref="A1:A14"/>
    <mergeCell ref="B3:C3"/>
    <mergeCell ref="I3:I14"/>
    <mergeCell ref="A15:A42"/>
  </mergeCells>
  <conditionalFormatting sqref="B5">
    <cfRule type="containsText" dxfId="22" priority="2" operator="containsText" text="désignation">
      <formula>NOT(ISERROR(SEARCH("désignation",B5)))</formula>
    </cfRule>
  </conditionalFormatting>
  <conditionalFormatting sqref="B6:B7">
    <cfRule type="containsText" dxfId="21" priority="1" operator="containsText" text="xxx">
      <formula>NOT(ISERROR(SEARCH("xxx",B6)))</formula>
    </cfRule>
  </conditionalFormatting>
  <conditionalFormatting sqref="C9:C13">
    <cfRule type="containsText" dxfId="20" priority="4" operator="containsText" text="xxxx">
      <formula>NOT(ISERROR(SEARCH("xxxx",C9)))</formula>
    </cfRule>
  </conditionalFormatting>
  <conditionalFormatting sqref="G1:G2">
    <cfRule type="containsText" dxfId="19" priority="3" operator="containsText" text="xxxx">
      <formula>NOT(ISERROR(SEARCH("xxxx",G1)))</formula>
    </cfRule>
  </conditionalFormatting>
  <dataValidations count="1">
    <dataValidation type="whole" operator="greaterThanOrEqual" allowBlank="1" showInputMessage="1" showErrorMessage="1" sqref="D36:F39" xr:uid="{534FF30D-52F1-4EB2-B61D-4010FB6BD305}">
      <formula1>0</formula1>
    </dataValidation>
  </dataValidations>
  <pageMargins left="0.86614173228346458" right="0.59055118110236227" top="1.19" bottom="0.39" header="0.25" footer="0.2"/>
  <pageSetup paperSize="9" orientation="portrait" r:id="rId1"/>
  <headerFooter>
    <oddHeader>&amp;L&amp;"Arial,Gras"&amp;8Entête du fournisseur</oddHeader>
    <oddFooter>&amp;L&amp;9 40-3f du 10.3.2025&amp;R&amp;9&amp;A</oddFoot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8ABAD-8903-411C-8609-B98D10DD27C1}">
  <sheetPr>
    <tabColor theme="8" tint="0.79998168889431442"/>
  </sheetPr>
  <dimension ref="A1:R109"/>
  <sheetViews>
    <sheetView zoomScaleNormal="100" workbookViewId="0">
      <selection activeCell="I38" sqref="I38"/>
    </sheetView>
  </sheetViews>
  <sheetFormatPr baseColWidth="10" defaultRowHeight="15" x14ac:dyDescent="0.25"/>
  <cols>
    <col min="2" max="2" width="41.42578125" style="6" customWidth="1"/>
    <col min="3" max="3" width="5.85546875" style="6" customWidth="1"/>
    <col min="4" max="4" width="11.7109375" style="4" customWidth="1"/>
    <col min="5" max="5" width="10.7109375" style="4" customWidth="1"/>
    <col min="6" max="6" width="11.85546875" style="4" customWidth="1"/>
    <col min="7" max="7" width="10.5703125" style="4" customWidth="1"/>
    <col min="8" max="8" width="3.5703125" style="4" customWidth="1"/>
    <col min="9" max="9" width="7.7109375" style="4" customWidth="1"/>
    <col min="10" max="16" width="9" customWidth="1"/>
    <col min="17" max="17" width="3.85546875" customWidth="1"/>
    <col min="18" max="18" width="82" style="152" customWidth="1"/>
  </cols>
  <sheetData>
    <row r="1" spans="1:18" s="145" customFormat="1" x14ac:dyDescent="0.25">
      <c r="A1" s="327" t="s">
        <v>98</v>
      </c>
      <c r="B1" s="182"/>
      <c r="C1" s="182"/>
      <c r="D1" s="183"/>
      <c r="E1" s="163"/>
      <c r="F1" s="164" t="s">
        <v>88</v>
      </c>
      <c r="G1" s="180"/>
      <c r="H1" s="180"/>
      <c r="I1" s="20"/>
      <c r="J1" s="21"/>
      <c r="K1" s="21"/>
      <c r="L1" s="21"/>
      <c r="M1" s="21"/>
      <c r="N1" s="21"/>
      <c r="O1" s="21"/>
      <c r="P1" s="21"/>
      <c r="Q1" s="21"/>
      <c r="R1" s="158" t="s">
        <v>102</v>
      </c>
    </row>
    <row r="2" spans="1:18" s="145" customFormat="1" x14ac:dyDescent="0.25">
      <c r="A2" s="327"/>
      <c r="B2" s="182"/>
      <c r="C2" s="182"/>
      <c r="D2" s="183"/>
      <c r="E2" s="163"/>
      <c r="F2" s="164"/>
      <c r="G2" s="180"/>
      <c r="H2" s="180"/>
      <c r="I2" s="20"/>
      <c r="J2" s="21"/>
      <c r="K2" s="21"/>
      <c r="L2" s="21"/>
      <c r="M2" s="21"/>
      <c r="N2" s="21"/>
      <c r="O2" s="21"/>
      <c r="P2" s="21"/>
      <c r="Q2" s="21"/>
      <c r="R2" s="179" t="s">
        <v>101</v>
      </c>
    </row>
    <row r="3" spans="1:18" s="145" customFormat="1" ht="51.75" customHeight="1" x14ac:dyDescent="0.25">
      <c r="A3" s="327"/>
      <c r="B3" s="326" t="s">
        <v>86</v>
      </c>
      <c r="C3" s="326"/>
      <c r="D3" s="183"/>
      <c r="E3" s="183"/>
      <c r="F3" s="184"/>
      <c r="G3" s="180"/>
      <c r="H3" s="180"/>
      <c r="I3" s="8"/>
      <c r="J3" s="10"/>
      <c r="K3" s="10"/>
      <c r="L3" s="10"/>
      <c r="M3" s="10"/>
      <c r="N3" s="10"/>
      <c r="O3" s="10"/>
      <c r="P3" s="10"/>
      <c r="Q3" s="10"/>
      <c r="R3" s="330" t="s">
        <v>107</v>
      </c>
    </row>
    <row r="4" spans="1:18" s="145" customFormat="1" ht="15.75" x14ac:dyDescent="0.25">
      <c r="A4" s="327"/>
      <c r="B4" s="147"/>
      <c r="C4" s="147"/>
      <c r="D4" s="147"/>
      <c r="E4" s="147"/>
      <c r="F4" s="147"/>
      <c r="G4" s="180"/>
      <c r="H4" s="180"/>
      <c r="I4" s="8"/>
      <c r="J4" s="10"/>
      <c r="K4" s="10"/>
      <c r="L4" s="10"/>
      <c r="M4" s="10"/>
      <c r="N4" s="10"/>
      <c r="O4" s="10"/>
      <c r="P4" s="10"/>
      <c r="Q4" s="10"/>
      <c r="R4" s="330"/>
    </row>
    <row r="5" spans="1:18" s="149" customFormat="1" ht="15.75" x14ac:dyDescent="0.25">
      <c r="A5" s="327"/>
      <c r="B5" s="145" t="s">
        <v>80</v>
      </c>
      <c r="C5" s="145"/>
      <c r="D5" s="146"/>
      <c r="E5" s="146"/>
      <c r="F5" s="147"/>
      <c r="G5" s="148"/>
      <c r="H5" s="148"/>
      <c r="I5" s="8"/>
      <c r="J5" s="10"/>
      <c r="K5" s="10"/>
      <c r="L5" s="10"/>
      <c r="M5" s="10"/>
      <c r="N5" s="10"/>
      <c r="O5" s="10"/>
      <c r="P5" s="10"/>
      <c r="Q5" s="10"/>
      <c r="R5" s="330"/>
    </row>
    <row r="6" spans="1:18" s="10" customFormat="1" ht="15.75" x14ac:dyDescent="0.25">
      <c r="A6" s="327"/>
      <c r="B6" s="150" t="s">
        <v>81</v>
      </c>
      <c r="C6" s="150"/>
      <c r="D6" s="12"/>
      <c r="E6" s="12"/>
      <c r="F6" s="151"/>
      <c r="G6" s="13"/>
      <c r="H6" s="13"/>
      <c r="I6" s="4"/>
      <c r="J6"/>
      <c r="K6"/>
      <c r="L6"/>
      <c r="M6"/>
      <c r="N6"/>
      <c r="O6"/>
      <c r="P6"/>
      <c r="Q6"/>
      <c r="R6" s="330"/>
    </row>
    <row r="7" spans="1:18" s="10" customFormat="1" ht="15.75" x14ac:dyDescent="0.25">
      <c r="A7" s="327"/>
      <c r="B7" s="150" t="s">
        <v>82</v>
      </c>
      <c r="C7" s="150"/>
      <c r="D7" s="12"/>
      <c r="E7" s="12"/>
      <c r="F7" s="151"/>
      <c r="G7" s="13"/>
      <c r="H7" s="13"/>
      <c r="R7" s="330"/>
    </row>
    <row r="8" spans="1:18" s="149" customFormat="1" ht="12.75" x14ac:dyDescent="0.2">
      <c r="A8" s="327"/>
      <c r="B8" s="180"/>
      <c r="C8" s="180"/>
      <c r="D8" s="181"/>
      <c r="E8" s="181"/>
      <c r="F8" s="147"/>
      <c r="G8" s="148"/>
      <c r="H8" s="148"/>
      <c r="R8" s="330"/>
    </row>
    <row r="9" spans="1:18" s="149" customFormat="1" ht="12.75" x14ac:dyDescent="0.2">
      <c r="A9" s="327"/>
      <c r="B9" s="160" t="s">
        <v>89</v>
      </c>
      <c r="C9" s="159" t="s">
        <v>88</v>
      </c>
      <c r="D9" s="181"/>
      <c r="E9" s="181"/>
      <c r="F9" s="147"/>
      <c r="G9" s="148"/>
      <c r="H9" s="148"/>
      <c r="R9" s="330"/>
    </row>
    <row r="10" spans="1:18" s="149" customFormat="1" ht="12.75" x14ac:dyDescent="0.2">
      <c r="A10" s="327"/>
      <c r="B10" s="160" t="s">
        <v>91</v>
      </c>
      <c r="C10" s="159" t="s">
        <v>88</v>
      </c>
      <c r="D10" s="181"/>
      <c r="E10" s="181"/>
      <c r="F10" s="147"/>
      <c r="G10" s="148"/>
      <c r="H10" s="148"/>
      <c r="R10" s="330"/>
    </row>
    <row r="11" spans="1:18" s="149" customFormat="1" ht="12.75" x14ac:dyDescent="0.2">
      <c r="A11" s="327"/>
      <c r="B11" s="160" t="s">
        <v>90</v>
      </c>
      <c r="C11" s="159" t="s">
        <v>88</v>
      </c>
      <c r="D11" s="181"/>
      <c r="E11" s="181"/>
      <c r="F11" s="147"/>
      <c r="G11" s="148"/>
      <c r="H11" s="148"/>
      <c r="R11" s="330"/>
    </row>
    <row r="12" spans="1:18" s="149" customFormat="1" ht="12.75" x14ac:dyDescent="0.2">
      <c r="A12" s="327"/>
      <c r="B12" s="160" t="s">
        <v>92</v>
      </c>
      <c r="C12" s="159" t="s">
        <v>88</v>
      </c>
      <c r="D12" s="181"/>
      <c r="E12" s="181"/>
      <c r="F12" s="147"/>
      <c r="G12" s="148"/>
      <c r="H12" s="148"/>
      <c r="R12" s="330"/>
    </row>
    <row r="13" spans="1:18" s="149" customFormat="1" ht="12.75" x14ac:dyDescent="0.2">
      <c r="A13" s="327"/>
      <c r="B13" s="160" t="s">
        <v>53</v>
      </c>
      <c r="C13" s="159" t="s">
        <v>88</v>
      </c>
      <c r="D13" s="181"/>
      <c r="E13" s="181"/>
      <c r="F13" s="147"/>
      <c r="G13" s="148"/>
      <c r="H13" s="148"/>
      <c r="R13" s="330"/>
    </row>
    <row r="14" spans="1:18" s="149" customFormat="1" ht="12.75" x14ac:dyDescent="0.2">
      <c r="A14" s="327"/>
      <c r="B14" s="180"/>
      <c r="C14" s="180"/>
      <c r="D14" s="181"/>
      <c r="E14" s="181"/>
      <c r="F14" s="147"/>
      <c r="G14" s="148"/>
      <c r="H14" s="148"/>
      <c r="I14" s="121" t="s">
        <v>60</v>
      </c>
      <c r="J14" s="122" t="s">
        <v>61</v>
      </c>
      <c r="K14" s="122" t="s">
        <v>62</v>
      </c>
      <c r="L14" s="122" t="s">
        <v>27</v>
      </c>
      <c r="M14" s="122" t="s">
        <v>28</v>
      </c>
      <c r="N14" s="122" t="s">
        <v>33</v>
      </c>
      <c r="O14" s="122" t="s">
        <v>63</v>
      </c>
      <c r="P14" s="123" t="s">
        <v>64</v>
      </c>
      <c r="R14" s="330"/>
    </row>
    <row r="15" spans="1:18" s="74" customFormat="1" ht="25.5" x14ac:dyDescent="0.25">
      <c r="A15" s="329" t="s">
        <v>110</v>
      </c>
      <c r="B15" s="29" t="s">
        <v>38</v>
      </c>
      <c r="C15" s="130" t="s">
        <v>10</v>
      </c>
      <c r="D15" s="102" t="s">
        <v>52</v>
      </c>
      <c r="E15" s="125" t="s">
        <v>112</v>
      </c>
      <c r="F15" s="225" t="s">
        <v>53</v>
      </c>
      <c r="G15" s="98" t="s">
        <v>94</v>
      </c>
      <c r="H15" s="219"/>
      <c r="I15" s="124" t="s">
        <v>65</v>
      </c>
      <c r="J15" s="211">
        <v>225</v>
      </c>
      <c r="K15" s="211">
        <v>175</v>
      </c>
      <c r="L15" s="211">
        <v>151</v>
      </c>
      <c r="M15" s="211">
        <v>128</v>
      </c>
      <c r="N15" s="211">
        <v>107</v>
      </c>
      <c r="O15" s="211">
        <v>97</v>
      </c>
      <c r="P15" s="212">
        <v>94</v>
      </c>
      <c r="R15" s="154" t="s">
        <v>97</v>
      </c>
    </row>
    <row r="16" spans="1:18" s="74" customFormat="1" ht="12.75" x14ac:dyDescent="0.25">
      <c r="A16" s="329"/>
      <c r="B16" s="100" t="s">
        <v>39</v>
      </c>
      <c r="C16" s="131"/>
      <c r="D16" s="103"/>
      <c r="E16" s="126"/>
      <c r="F16" s="226"/>
      <c r="G16" s="168"/>
      <c r="H16" s="220"/>
      <c r="I16" s="208" t="s">
        <v>66</v>
      </c>
      <c r="J16" s="209"/>
      <c r="K16" s="209"/>
      <c r="L16" s="209"/>
      <c r="M16" s="209"/>
      <c r="N16" s="209"/>
      <c r="O16" s="209"/>
      <c r="P16" s="210"/>
      <c r="R16" s="155" t="s">
        <v>95</v>
      </c>
    </row>
    <row r="17" spans="1:18" s="74" customFormat="1" ht="12.75" x14ac:dyDescent="0.25">
      <c r="A17" s="329"/>
      <c r="B17" s="204" t="s">
        <v>54</v>
      </c>
      <c r="C17" s="132"/>
      <c r="D17" s="117">
        <v>2000</v>
      </c>
      <c r="E17" s="140" t="s">
        <v>114</v>
      </c>
      <c r="F17" s="227">
        <f>SUMPRODUCT($J$15:$P$15,J17:P17)</f>
        <v>1028</v>
      </c>
      <c r="G17" s="99">
        <f>D17-F17</f>
        <v>972</v>
      </c>
      <c r="H17" s="221"/>
      <c r="J17" s="217">
        <v>1</v>
      </c>
      <c r="K17" s="213">
        <v>2</v>
      </c>
      <c r="L17" s="213">
        <v>3</v>
      </c>
      <c r="M17" s="213"/>
      <c r="N17" s="213"/>
      <c r="O17" s="213"/>
      <c r="P17" s="214"/>
      <c r="Q17" s="205"/>
      <c r="R17" s="155" t="s">
        <v>109</v>
      </c>
    </row>
    <row r="18" spans="1:18" s="74" customFormat="1" ht="12.75" x14ac:dyDescent="0.25">
      <c r="A18" s="329"/>
      <c r="B18" s="204" t="s">
        <v>55</v>
      </c>
      <c r="C18" s="132"/>
      <c r="D18" s="117">
        <v>3000</v>
      </c>
      <c r="E18" s="140" t="s">
        <v>114</v>
      </c>
      <c r="F18" s="227">
        <f t="shared" ref="F18:F22" si="0">SUMPRODUCT($J$15:$P$15,J18:P18)</f>
        <v>0</v>
      </c>
      <c r="G18" s="99">
        <f t="shared" ref="G18:G23" si="1">D18-F18</f>
        <v>3000</v>
      </c>
      <c r="H18" s="221"/>
      <c r="J18" s="217"/>
      <c r="K18" s="213"/>
      <c r="L18" s="213"/>
      <c r="M18" s="213"/>
      <c r="N18" s="213"/>
      <c r="O18" s="213"/>
      <c r="P18" s="214"/>
      <c r="Q18" s="206"/>
      <c r="R18" s="155"/>
    </row>
    <row r="19" spans="1:18" s="74" customFormat="1" ht="12.75" x14ac:dyDescent="0.25">
      <c r="A19" s="329"/>
      <c r="B19" s="204" t="s">
        <v>56</v>
      </c>
      <c r="C19" s="132"/>
      <c r="D19" s="117">
        <v>4000</v>
      </c>
      <c r="E19" s="140" t="s">
        <v>114</v>
      </c>
      <c r="F19" s="227">
        <f t="shared" si="0"/>
        <v>0</v>
      </c>
      <c r="G19" s="99">
        <f t="shared" si="1"/>
        <v>4000</v>
      </c>
      <c r="H19" s="221"/>
      <c r="J19" s="217"/>
      <c r="K19" s="213"/>
      <c r="L19" s="213"/>
      <c r="M19" s="213"/>
      <c r="N19" s="213"/>
      <c r="O19" s="213"/>
      <c r="P19" s="214"/>
      <c r="Q19" s="205"/>
      <c r="R19" s="155"/>
    </row>
    <row r="20" spans="1:18" s="74" customFormat="1" ht="12.75" x14ac:dyDescent="0.25">
      <c r="A20" s="329"/>
      <c r="B20" s="204" t="s">
        <v>57</v>
      </c>
      <c r="C20" s="132"/>
      <c r="D20" s="117">
        <v>5000</v>
      </c>
      <c r="E20" s="140" t="s">
        <v>114</v>
      </c>
      <c r="F20" s="227">
        <f t="shared" si="0"/>
        <v>0</v>
      </c>
      <c r="G20" s="99">
        <f t="shared" si="1"/>
        <v>5000</v>
      </c>
      <c r="H20" s="221"/>
      <c r="J20" s="217"/>
      <c r="K20" s="213"/>
      <c r="L20" s="213"/>
      <c r="M20" s="213"/>
      <c r="N20" s="213"/>
      <c r="O20" s="213"/>
      <c r="P20" s="214"/>
      <c r="Q20" s="207"/>
      <c r="R20" s="155"/>
    </row>
    <row r="21" spans="1:18" s="74" customFormat="1" ht="12.75" x14ac:dyDescent="0.25">
      <c r="A21" s="329"/>
      <c r="B21" s="204" t="s">
        <v>58</v>
      </c>
      <c r="C21" s="132"/>
      <c r="D21" s="117">
        <v>6000</v>
      </c>
      <c r="E21" s="140" t="s">
        <v>114</v>
      </c>
      <c r="F21" s="227">
        <f t="shared" si="0"/>
        <v>0</v>
      </c>
      <c r="G21" s="99">
        <f t="shared" si="1"/>
        <v>6000</v>
      </c>
      <c r="H21" s="221"/>
      <c r="J21" s="217"/>
      <c r="K21" s="213"/>
      <c r="L21" s="213"/>
      <c r="M21" s="213"/>
      <c r="N21" s="213"/>
      <c r="O21" s="213"/>
      <c r="P21" s="214"/>
      <c r="Q21" s="207"/>
      <c r="R21" s="155"/>
    </row>
    <row r="22" spans="1:18" s="74" customFormat="1" ht="12.75" x14ac:dyDescent="0.25">
      <c r="A22" s="329"/>
      <c r="B22" s="204" t="s">
        <v>59</v>
      </c>
      <c r="C22" s="132"/>
      <c r="D22" s="117">
        <v>7000</v>
      </c>
      <c r="E22" s="140" t="s">
        <v>114</v>
      </c>
      <c r="F22" s="227">
        <f t="shared" si="0"/>
        <v>0</v>
      </c>
      <c r="G22" s="99">
        <f t="shared" si="1"/>
        <v>7000</v>
      </c>
      <c r="H22" s="221"/>
      <c r="J22" s="218"/>
      <c r="K22" s="215"/>
      <c r="L22" s="215"/>
      <c r="M22" s="215"/>
      <c r="N22" s="215"/>
      <c r="O22" s="215"/>
      <c r="P22" s="216"/>
      <c r="Q22" s="207"/>
      <c r="R22" s="155"/>
    </row>
    <row r="23" spans="1:18" s="74" customFormat="1" ht="12.75" x14ac:dyDescent="0.25">
      <c r="A23" s="329"/>
      <c r="B23" s="118" t="s">
        <v>78</v>
      </c>
      <c r="C23" s="132"/>
      <c r="D23" s="119">
        <f>SUM(D17:D22)</f>
        <v>27000</v>
      </c>
      <c r="E23" s="127"/>
      <c r="F23" s="227">
        <f>SUM(F17:F22)</f>
        <v>1028</v>
      </c>
      <c r="G23" s="99">
        <f t="shared" si="1"/>
        <v>25972</v>
      </c>
      <c r="H23" s="221"/>
      <c r="Q23" s="207"/>
      <c r="R23" s="155"/>
    </row>
    <row r="24" spans="1:18" s="74" customFormat="1" ht="12.75" x14ac:dyDescent="0.25">
      <c r="A24" s="329"/>
      <c r="B24" s="101" t="s">
        <v>40</v>
      </c>
      <c r="C24" s="104">
        <v>0.03</v>
      </c>
      <c r="D24" s="136">
        <f>MROUND(D23*$C24,0.05)</f>
        <v>810</v>
      </c>
      <c r="E24" s="128"/>
      <c r="F24" s="228">
        <f>ROUND(F23*C24*20,0)/20</f>
        <v>30.85</v>
      </c>
      <c r="G24" s="173"/>
      <c r="H24" s="222"/>
      <c r="Q24" s="207"/>
      <c r="R24" s="155"/>
    </row>
    <row r="25" spans="1:18" s="74" customFormat="1" ht="12.75" x14ac:dyDescent="0.25">
      <c r="A25" s="329"/>
      <c r="B25" s="101" t="s">
        <v>43</v>
      </c>
      <c r="C25" s="105"/>
      <c r="D25" s="119">
        <f>D24+D23</f>
        <v>27810</v>
      </c>
      <c r="E25" s="129"/>
      <c r="F25" s="228">
        <f>F24+F23</f>
        <v>1058.8499999999999</v>
      </c>
      <c r="G25" s="83"/>
      <c r="H25" s="223"/>
      <c r="J25" s="75"/>
      <c r="R25" s="155"/>
    </row>
    <row r="26" spans="1:18" s="74" customFormat="1" ht="12.75" x14ac:dyDescent="0.25">
      <c r="A26" s="329"/>
      <c r="B26" s="101" t="s">
        <v>41</v>
      </c>
      <c r="C26" s="104">
        <v>-0.05</v>
      </c>
      <c r="D26" s="136">
        <f>ROUND(D25*$C26*20,0)/20</f>
        <v>-1390.5</v>
      </c>
      <c r="E26" s="128"/>
      <c r="F26" s="228">
        <f>ROUND(F25*C26*20,0)/20</f>
        <v>-52.95</v>
      </c>
      <c r="G26" s="83"/>
      <c r="H26" s="223"/>
      <c r="J26" s="75"/>
      <c r="R26" s="155"/>
    </row>
    <row r="27" spans="1:18" s="74" customFormat="1" ht="12.75" x14ac:dyDescent="0.25">
      <c r="A27" s="329"/>
      <c r="B27" s="101" t="s">
        <v>44</v>
      </c>
      <c r="C27" s="105"/>
      <c r="D27" s="119">
        <f>D26+D25</f>
        <v>26419.5</v>
      </c>
      <c r="E27" s="129"/>
      <c r="F27" s="228">
        <f>F26+F25</f>
        <v>1005.8999999999999</v>
      </c>
      <c r="G27" s="83"/>
      <c r="H27" s="223"/>
      <c r="J27" s="75"/>
      <c r="R27" s="155"/>
    </row>
    <row r="28" spans="1:18" s="74" customFormat="1" ht="12.75" x14ac:dyDescent="0.25">
      <c r="A28" s="329"/>
      <c r="B28" s="101" t="s">
        <v>113</v>
      </c>
      <c r="C28" s="105"/>
      <c r="D28" s="127"/>
      <c r="E28" s="129" t="s">
        <v>114</v>
      </c>
      <c r="F28" s="228">
        <f>ROUND(SUMIF(E16:E23,E28,F16:F23)*(1+C24)*(1+C26)*20,0)/20</f>
        <v>1005.9</v>
      </c>
      <c r="G28" s="83"/>
      <c r="H28" s="221"/>
      <c r="J28" s="75"/>
      <c r="R28" s="155" t="s">
        <v>115</v>
      </c>
    </row>
    <row r="29" spans="1:18" s="74" customFormat="1" ht="12.75" x14ac:dyDescent="0.25">
      <c r="A29" s="329"/>
      <c r="B29" s="101" t="s">
        <v>42</v>
      </c>
      <c r="C29" s="104">
        <v>-0.1</v>
      </c>
      <c r="D29" s="197"/>
      <c r="E29" s="128"/>
      <c r="F29" s="228">
        <f>ROUND(F28*C29*20,0)/20</f>
        <v>-100.6</v>
      </c>
      <c r="G29" s="83"/>
      <c r="H29" s="221"/>
      <c r="J29" s="75"/>
      <c r="R29" s="155" t="s">
        <v>106</v>
      </c>
    </row>
    <row r="30" spans="1:18" s="74" customFormat="1" ht="12.75" x14ac:dyDescent="0.25">
      <c r="A30" s="329"/>
      <c r="B30" s="101" t="s">
        <v>45</v>
      </c>
      <c r="C30" s="133"/>
      <c r="D30" s="119">
        <f>D29+D27</f>
        <v>26419.5</v>
      </c>
      <c r="E30" s="129"/>
      <c r="F30" s="228">
        <f>F29+F27</f>
        <v>905.29999999999984</v>
      </c>
      <c r="G30" s="83"/>
      <c r="H30" s="224"/>
      <c r="J30" s="75"/>
      <c r="R30" s="155"/>
    </row>
    <row r="31" spans="1:18" s="74" customFormat="1" ht="18.75" x14ac:dyDescent="0.25">
      <c r="A31" s="329"/>
      <c r="B31" s="101" t="s">
        <v>79</v>
      </c>
      <c r="C31" s="133"/>
      <c r="D31" s="105"/>
      <c r="E31" s="129"/>
      <c r="F31" s="228"/>
      <c r="G31" s="83"/>
      <c r="H31" s="185"/>
      <c r="I31" s="15"/>
      <c r="J31" s="16"/>
      <c r="K31" s="15"/>
      <c r="L31" s="15"/>
      <c r="M31" s="15"/>
      <c r="N31" s="15"/>
      <c r="O31" s="15"/>
      <c r="P31" s="15"/>
      <c r="Q31" s="15"/>
      <c r="R31" s="155"/>
    </row>
    <row r="32" spans="1:18" s="74" customFormat="1" ht="18.75" x14ac:dyDescent="0.25">
      <c r="A32" s="329"/>
      <c r="B32" s="165" t="s">
        <v>46</v>
      </c>
      <c r="C32" s="134"/>
      <c r="D32" s="138"/>
      <c r="E32" s="135"/>
      <c r="F32" s="135">
        <v>800</v>
      </c>
      <c r="G32" s="83"/>
      <c r="H32" s="185"/>
      <c r="I32" s="15"/>
      <c r="J32" s="16"/>
      <c r="K32" s="15"/>
      <c r="L32" s="15"/>
      <c r="M32" s="15"/>
      <c r="N32" s="15"/>
      <c r="O32" s="15"/>
      <c r="P32" s="15"/>
      <c r="Q32" s="15"/>
      <c r="R32" s="155" t="s">
        <v>122</v>
      </c>
    </row>
    <row r="33" spans="1:18" s="74" customFormat="1" ht="18.75" x14ac:dyDescent="0.25">
      <c r="A33" s="329"/>
      <c r="B33" s="165" t="s">
        <v>47</v>
      </c>
      <c r="C33" s="134"/>
      <c r="D33" s="138"/>
      <c r="E33" s="135"/>
      <c r="F33" s="229">
        <v>0</v>
      </c>
      <c r="G33" s="83"/>
      <c r="H33" s="185"/>
      <c r="I33" s="15"/>
      <c r="J33" s="16"/>
      <c r="K33" s="15"/>
      <c r="L33" s="15"/>
      <c r="M33" s="15"/>
      <c r="N33" s="15"/>
      <c r="O33" s="15"/>
      <c r="P33" s="15"/>
      <c r="Q33" s="15"/>
      <c r="R33" s="155"/>
    </row>
    <row r="34" spans="1:18" s="74" customFormat="1" ht="18.75" x14ac:dyDescent="0.25">
      <c r="A34" s="329"/>
      <c r="B34" s="165" t="s">
        <v>48</v>
      </c>
      <c r="C34" s="134"/>
      <c r="D34" s="138"/>
      <c r="E34" s="135"/>
      <c r="F34" s="229">
        <v>0</v>
      </c>
      <c r="G34" s="83"/>
      <c r="H34" s="185"/>
      <c r="I34" s="15"/>
      <c r="J34" s="16"/>
      <c r="K34" s="15"/>
      <c r="L34" s="15"/>
      <c r="M34" s="15"/>
      <c r="N34" s="15"/>
      <c r="O34" s="15"/>
      <c r="P34" s="15"/>
      <c r="Q34" s="15"/>
      <c r="R34" s="155"/>
    </row>
    <row r="35" spans="1:18" s="74" customFormat="1" ht="18.75" x14ac:dyDescent="0.25">
      <c r="A35" s="329"/>
      <c r="B35" s="165" t="s">
        <v>49</v>
      </c>
      <c r="C35" s="134"/>
      <c r="D35" s="138"/>
      <c r="E35" s="135"/>
      <c r="F35" s="229">
        <v>0</v>
      </c>
      <c r="G35" s="83"/>
      <c r="H35" s="185"/>
      <c r="I35" s="15"/>
      <c r="J35" s="16"/>
      <c r="K35" s="15"/>
      <c r="L35" s="15"/>
      <c r="M35" s="15"/>
      <c r="N35" s="15"/>
      <c r="O35" s="15"/>
      <c r="P35" s="15"/>
      <c r="Q35" s="15"/>
      <c r="R35" s="155"/>
    </row>
    <row r="36" spans="1:18" s="74" customFormat="1" ht="18.75" x14ac:dyDescent="0.25">
      <c r="A36" s="329"/>
      <c r="B36" s="101" t="s">
        <v>76</v>
      </c>
      <c r="C36" s="133"/>
      <c r="D36" s="139">
        <f>SUM(D30:D35)</f>
        <v>26419.5</v>
      </c>
      <c r="E36" s="129"/>
      <c r="F36" s="228">
        <f>F30-SUM(F32:F35)</f>
        <v>105.29999999999984</v>
      </c>
      <c r="G36" s="83"/>
      <c r="H36" s="185"/>
      <c r="I36" s="15"/>
      <c r="J36" s="16"/>
      <c r="K36" s="15"/>
      <c r="L36" s="15"/>
      <c r="M36" s="15"/>
      <c r="N36" s="15"/>
      <c r="O36" s="15"/>
      <c r="P36" s="15"/>
      <c r="Q36" s="15"/>
      <c r="R36" s="155" t="s">
        <v>123</v>
      </c>
    </row>
    <row r="37" spans="1:18" s="74" customFormat="1" ht="18.75" x14ac:dyDescent="0.25">
      <c r="A37" s="329"/>
      <c r="B37" s="101" t="s">
        <v>0</v>
      </c>
      <c r="C37" s="137">
        <v>8.1000000000000003E-2</v>
      </c>
      <c r="D37" s="136">
        <f>MROUND(D36*$C37,0.05)</f>
        <v>2140</v>
      </c>
      <c r="E37" s="128"/>
      <c r="F37" s="228">
        <f>ROUND(F36*C37*20,0)/20</f>
        <v>8.5500000000000007</v>
      </c>
      <c r="G37" s="83"/>
      <c r="H37" s="185"/>
      <c r="I37" s="15"/>
      <c r="J37" s="16"/>
      <c r="K37" s="15"/>
      <c r="L37" s="15"/>
      <c r="M37" s="15"/>
      <c r="N37" s="15"/>
      <c r="O37" s="15"/>
      <c r="P37" s="15"/>
      <c r="Q37" s="15"/>
      <c r="R37" s="155"/>
    </row>
    <row r="38" spans="1:18" s="74" customFormat="1" ht="18.75" x14ac:dyDescent="0.25">
      <c r="A38" s="329"/>
      <c r="B38" s="141" t="s">
        <v>77</v>
      </c>
      <c r="C38" s="142"/>
      <c r="D38" s="175">
        <f>D37+D36</f>
        <v>28559.5</v>
      </c>
      <c r="E38" s="143"/>
      <c r="F38" s="230">
        <f>F37+F36</f>
        <v>113.84999999999984</v>
      </c>
      <c r="G38" s="144"/>
      <c r="H38" s="185"/>
      <c r="I38" s="15"/>
      <c r="J38" s="16"/>
      <c r="K38" s="15"/>
      <c r="L38" s="15"/>
      <c r="M38" s="15"/>
      <c r="N38" s="15"/>
      <c r="O38" s="15"/>
      <c r="P38" s="15"/>
      <c r="Q38" s="15"/>
      <c r="R38" s="155"/>
    </row>
    <row r="39" spans="1:18" s="15" customFormat="1" ht="12.75" x14ac:dyDescent="0.25">
      <c r="B39" s="18"/>
      <c r="C39" s="18"/>
      <c r="D39" s="17"/>
      <c r="E39" s="17"/>
      <c r="J39" s="16"/>
      <c r="R39" s="156"/>
    </row>
    <row r="40" spans="1:18" s="15" customFormat="1" ht="12.75" x14ac:dyDescent="0.25">
      <c r="B40" s="18"/>
      <c r="C40" s="18"/>
      <c r="D40" s="17"/>
      <c r="E40" s="17"/>
      <c r="J40" s="16"/>
      <c r="R40" s="156"/>
    </row>
    <row r="41" spans="1:18" s="15" customFormat="1" ht="12.75" x14ac:dyDescent="0.25">
      <c r="B41" s="18"/>
      <c r="C41" s="18"/>
      <c r="D41" s="17"/>
      <c r="E41" s="17"/>
      <c r="J41" s="16"/>
      <c r="R41" s="156"/>
    </row>
    <row r="42" spans="1:18" s="15" customFormat="1" ht="12.75" x14ac:dyDescent="0.25">
      <c r="B42" s="18"/>
      <c r="C42" s="18"/>
      <c r="D42" s="17"/>
      <c r="E42" s="17"/>
      <c r="J42" s="16"/>
      <c r="R42" s="156"/>
    </row>
    <row r="43" spans="1:18" s="15" customFormat="1" ht="12.75" x14ac:dyDescent="0.25">
      <c r="B43" s="18"/>
      <c r="C43" s="18"/>
      <c r="D43" s="17"/>
      <c r="E43" s="17"/>
      <c r="J43" s="16"/>
      <c r="R43" s="156"/>
    </row>
    <row r="44" spans="1:18" s="15" customFormat="1" ht="12.75" x14ac:dyDescent="0.25">
      <c r="B44" s="18"/>
      <c r="C44" s="18"/>
      <c r="D44" s="17"/>
      <c r="E44" s="17"/>
      <c r="J44" s="16"/>
      <c r="R44" s="156"/>
    </row>
    <row r="45" spans="1:18" s="15" customFormat="1" ht="12.75" x14ac:dyDescent="0.25">
      <c r="B45" s="18"/>
      <c r="C45" s="18"/>
      <c r="D45" s="17"/>
      <c r="E45" s="17"/>
      <c r="J45" s="16"/>
      <c r="R45" s="156"/>
    </row>
    <row r="46" spans="1:18" s="15" customFormat="1" ht="12.75" x14ac:dyDescent="0.25">
      <c r="B46" s="18"/>
      <c r="C46" s="18"/>
      <c r="D46" s="17"/>
      <c r="E46" s="17"/>
      <c r="J46" s="16"/>
      <c r="R46" s="156"/>
    </row>
    <row r="47" spans="1:18" s="15" customFormat="1" ht="12.75" x14ac:dyDescent="0.25">
      <c r="B47" s="18"/>
      <c r="C47" s="18"/>
      <c r="D47" s="17"/>
      <c r="E47" s="17"/>
      <c r="J47" s="16"/>
      <c r="R47" s="156"/>
    </row>
    <row r="48" spans="1:18" s="15" customFormat="1" ht="12.75" x14ac:dyDescent="0.25">
      <c r="B48" s="18"/>
      <c r="C48" s="18"/>
      <c r="D48" s="17"/>
      <c r="E48" s="17"/>
      <c r="J48" s="16"/>
      <c r="R48" s="156"/>
    </row>
    <row r="49" spans="2:18" s="15" customFormat="1" ht="12.75" x14ac:dyDescent="0.25">
      <c r="B49" s="18"/>
      <c r="C49" s="18"/>
      <c r="D49" s="17"/>
      <c r="E49" s="17"/>
      <c r="J49" s="16"/>
      <c r="R49" s="156"/>
    </row>
    <row r="50" spans="2:18" s="15" customFormat="1" ht="12.75" x14ac:dyDescent="0.25">
      <c r="B50" s="18"/>
      <c r="C50" s="18"/>
      <c r="D50" s="17"/>
      <c r="E50" s="17"/>
      <c r="J50" s="16"/>
      <c r="R50" s="156"/>
    </row>
    <row r="51" spans="2:18" s="15" customFormat="1" ht="12.75" x14ac:dyDescent="0.25">
      <c r="B51" s="18"/>
      <c r="C51" s="18"/>
      <c r="D51" s="17"/>
      <c r="E51" s="17"/>
      <c r="J51" s="16"/>
      <c r="R51" s="156"/>
    </row>
    <row r="52" spans="2:18" s="15" customFormat="1" ht="12.75" x14ac:dyDescent="0.25">
      <c r="B52" s="18"/>
      <c r="C52" s="18"/>
      <c r="D52" s="17"/>
      <c r="E52" s="17"/>
      <c r="J52" s="16"/>
      <c r="R52" s="156"/>
    </row>
    <row r="53" spans="2:18" s="15" customFormat="1" ht="12.75" x14ac:dyDescent="0.25">
      <c r="B53" s="18"/>
      <c r="C53" s="18"/>
      <c r="D53" s="17"/>
      <c r="E53" s="17"/>
      <c r="J53" s="16"/>
      <c r="R53" s="156"/>
    </row>
    <row r="54" spans="2:18" s="15" customFormat="1" ht="12.75" x14ac:dyDescent="0.25">
      <c r="B54" s="18"/>
      <c r="C54" s="18"/>
      <c r="D54" s="17"/>
      <c r="E54" s="17"/>
      <c r="J54" s="16"/>
      <c r="R54" s="156"/>
    </row>
    <row r="55" spans="2:18" s="15" customFormat="1" ht="12.75" x14ac:dyDescent="0.25">
      <c r="B55" s="18"/>
      <c r="C55" s="18"/>
      <c r="D55" s="17"/>
      <c r="E55" s="17"/>
      <c r="J55" s="16"/>
      <c r="R55" s="156"/>
    </row>
    <row r="56" spans="2:18" s="15" customFormat="1" ht="12.75" x14ac:dyDescent="0.25">
      <c r="B56" s="18"/>
      <c r="C56" s="18"/>
      <c r="D56" s="17"/>
      <c r="E56" s="17"/>
      <c r="J56" s="16"/>
      <c r="R56" s="156"/>
    </row>
    <row r="57" spans="2:18" s="15" customFormat="1" ht="12.75" x14ac:dyDescent="0.25">
      <c r="B57" s="18"/>
      <c r="C57" s="18"/>
      <c r="D57" s="17"/>
      <c r="E57" s="17"/>
      <c r="J57" s="16"/>
      <c r="R57" s="156"/>
    </row>
    <row r="58" spans="2:18" s="15" customFormat="1" ht="12.75" x14ac:dyDescent="0.25">
      <c r="B58" s="18"/>
      <c r="C58" s="18"/>
      <c r="D58" s="17"/>
      <c r="E58" s="17"/>
      <c r="J58" s="16"/>
      <c r="R58" s="156"/>
    </row>
    <row r="59" spans="2:18" s="15" customFormat="1" ht="12.75" x14ac:dyDescent="0.25">
      <c r="B59" s="18"/>
      <c r="C59" s="18"/>
      <c r="D59" s="17"/>
      <c r="E59" s="17"/>
      <c r="J59" s="16"/>
      <c r="R59" s="156"/>
    </row>
    <row r="60" spans="2:18" s="15" customFormat="1" ht="12.75" x14ac:dyDescent="0.25">
      <c r="B60" s="18"/>
      <c r="C60" s="18"/>
      <c r="D60" s="17"/>
      <c r="E60" s="17"/>
      <c r="J60" s="16"/>
      <c r="R60" s="156"/>
    </row>
    <row r="61" spans="2:18" s="15" customFormat="1" ht="12.75" x14ac:dyDescent="0.25">
      <c r="B61" s="18"/>
      <c r="C61" s="18"/>
      <c r="D61" s="17"/>
      <c r="E61" s="17"/>
      <c r="J61" s="16"/>
      <c r="R61" s="156"/>
    </row>
    <row r="62" spans="2:18" s="15" customFormat="1" ht="12.75" x14ac:dyDescent="0.25">
      <c r="B62" s="18"/>
      <c r="C62" s="18"/>
      <c r="D62" s="17"/>
      <c r="E62" s="17"/>
      <c r="J62" s="16"/>
      <c r="R62" s="156"/>
    </row>
    <row r="63" spans="2:18" s="15" customFormat="1" ht="12.75" x14ac:dyDescent="0.25">
      <c r="B63" s="18"/>
      <c r="C63" s="18"/>
      <c r="D63" s="17"/>
      <c r="E63" s="17"/>
      <c r="J63" s="16"/>
      <c r="R63" s="156"/>
    </row>
    <row r="64" spans="2:18" s="15" customFormat="1" ht="12.75" x14ac:dyDescent="0.25">
      <c r="B64" s="18"/>
      <c r="C64" s="18"/>
      <c r="D64" s="17"/>
      <c r="E64" s="17"/>
      <c r="J64" s="16"/>
      <c r="R64" s="156"/>
    </row>
    <row r="65" spans="2:18" s="15" customFormat="1" ht="12.75" x14ac:dyDescent="0.25">
      <c r="B65" s="18"/>
      <c r="C65" s="18"/>
      <c r="D65" s="17"/>
      <c r="E65" s="17"/>
      <c r="J65" s="16"/>
      <c r="R65" s="156"/>
    </row>
    <row r="66" spans="2:18" s="15" customFormat="1" ht="12.75" x14ac:dyDescent="0.25">
      <c r="B66" s="18"/>
      <c r="C66" s="18"/>
      <c r="D66" s="17"/>
      <c r="E66" s="17"/>
      <c r="J66" s="16"/>
      <c r="R66" s="156"/>
    </row>
    <row r="67" spans="2:18" s="15" customFormat="1" ht="12.75" x14ac:dyDescent="0.25">
      <c r="B67" s="18"/>
      <c r="C67" s="18"/>
      <c r="D67" s="17"/>
      <c r="E67" s="17"/>
      <c r="J67" s="16"/>
      <c r="R67" s="156"/>
    </row>
    <row r="68" spans="2:18" s="15" customFormat="1" ht="12.75" x14ac:dyDescent="0.25">
      <c r="B68" s="18"/>
      <c r="C68" s="18"/>
      <c r="D68" s="17"/>
      <c r="E68" s="17"/>
      <c r="J68" s="16"/>
      <c r="R68" s="156"/>
    </row>
    <row r="69" spans="2:18" s="15" customFormat="1" ht="12.75" x14ac:dyDescent="0.25">
      <c r="B69" s="18"/>
      <c r="C69" s="18"/>
      <c r="D69" s="17"/>
      <c r="E69" s="17"/>
      <c r="J69" s="16"/>
      <c r="R69" s="156"/>
    </row>
    <row r="70" spans="2:18" s="15" customFormat="1" ht="12.75" x14ac:dyDescent="0.25">
      <c r="B70" s="18"/>
      <c r="C70" s="18"/>
      <c r="D70" s="17"/>
      <c r="E70" s="17"/>
      <c r="J70" s="16"/>
      <c r="R70" s="156"/>
    </row>
    <row r="71" spans="2:18" s="15" customFormat="1" ht="12.75" x14ac:dyDescent="0.25">
      <c r="B71" s="18"/>
      <c r="C71" s="18"/>
      <c r="D71" s="17"/>
      <c r="E71" s="17"/>
      <c r="J71" s="16"/>
      <c r="R71" s="156"/>
    </row>
    <row r="72" spans="2:18" s="15" customFormat="1" ht="12.75" x14ac:dyDescent="0.25">
      <c r="B72" s="18"/>
      <c r="C72" s="18"/>
      <c r="D72" s="17"/>
      <c r="E72" s="17"/>
      <c r="J72" s="16"/>
      <c r="R72" s="156"/>
    </row>
    <row r="73" spans="2:18" s="15" customFormat="1" ht="12.75" x14ac:dyDescent="0.25">
      <c r="B73" s="18"/>
      <c r="C73" s="18"/>
      <c r="D73" s="17"/>
      <c r="E73" s="17"/>
      <c r="J73" s="16"/>
      <c r="R73" s="156"/>
    </row>
    <row r="74" spans="2:18" s="15" customFormat="1" ht="12.75" x14ac:dyDescent="0.25">
      <c r="B74" s="18"/>
      <c r="C74" s="18"/>
      <c r="D74" s="17"/>
      <c r="E74" s="17"/>
      <c r="J74" s="16"/>
      <c r="R74" s="156"/>
    </row>
    <row r="75" spans="2:18" s="15" customFormat="1" ht="12.75" x14ac:dyDescent="0.25">
      <c r="B75" s="18"/>
      <c r="C75" s="18"/>
      <c r="D75" s="17"/>
      <c r="E75" s="17"/>
      <c r="J75" s="16"/>
      <c r="R75" s="156"/>
    </row>
    <row r="76" spans="2:18" s="15" customFormat="1" ht="12.75" x14ac:dyDescent="0.25">
      <c r="B76" s="18"/>
      <c r="C76" s="18"/>
      <c r="D76" s="17"/>
      <c r="E76" s="17"/>
      <c r="J76" s="16"/>
      <c r="R76" s="156"/>
    </row>
    <row r="77" spans="2:18" s="15" customFormat="1" ht="12.75" x14ac:dyDescent="0.25">
      <c r="B77" s="18"/>
      <c r="C77" s="18"/>
      <c r="D77" s="17"/>
      <c r="E77" s="17"/>
      <c r="J77" s="16"/>
      <c r="R77" s="156"/>
    </row>
    <row r="78" spans="2:18" s="15" customFormat="1" ht="12.75" x14ac:dyDescent="0.25">
      <c r="B78" s="18"/>
      <c r="C78" s="18"/>
      <c r="D78" s="17"/>
      <c r="E78" s="17"/>
      <c r="J78" s="16"/>
      <c r="R78" s="156"/>
    </row>
    <row r="79" spans="2:18" s="15" customFormat="1" ht="12.75" x14ac:dyDescent="0.25">
      <c r="B79" s="18"/>
      <c r="C79" s="18"/>
      <c r="D79" s="17"/>
      <c r="E79" s="17"/>
      <c r="J79" s="16"/>
      <c r="R79" s="156"/>
    </row>
    <row r="80" spans="2:18" s="15" customFormat="1" ht="12.75" x14ac:dyDescent="0.25">
      <c r="B80" s="18"/>
      <c r="C80" s="18"/>
      <c r="D80" s="17"/>
      <c r="E80" s="17"/>
      <c r="J80" s="16"/>
      <c r="R80" s="156"/>
    </row>
    <row r="81" spans="2:18" s="15" customFormat="1" ht="12.75" x14ac:dyDescent="0.25">
      <c r="B81" s="18"/>
      <c r="C81" s="18"/>
      <c r="D81" s="17"/>
      <c r="E81" s="17"/>
      <c r="J81" s="16"/>
      <c r="R81" s="156"/>
    </row>
    <row r="82" spans="2:18" s="15" customFormat="1" ht="12.75" x14ac:dyDescent="0.25">
      <c r="B82" s="18"/>
      <c r="C82" s="18"/>
      <c r="D82" s="17"/>
      <c r="E82" s="17"/>
      <c r="J82" s="16"/>
      <c r="R82" s="156"/>
    </row>
    <row r="83" spans="2:18" s="15" customFormat="1" ht="12.75" x14ac:dyDescent="0.25">
      <c r="B83" s="18"/>
      <c r="C83" s="18"/>
      <c r="D83" s="17"/>
      <c r="E83" s="17"/>
      <c r="J83" s="16"/>
      <c r="R83" s="156"/>
    </row>
    <row r="84" spans="2:18" s="15" customFormat="1" ht="12.75" x14ac:dyDescent="0.25">
      <c r="B84" s="18"/>
      <c r="C84" s="18"/>
      <c r="D84" s="17"/>
      <c r="E84" s="17"/>
      <c r="J84" s="16"/>
      <c r="R84" s="156"/>
    </row>
    <row r="85" spans="2:18" s="15" customFormat="1" ht="12.75" x14ac:dyDescent="0.25">
      <c r="B85" s="18"/>
      <c r="C85" s="18"/>
      <c r="D85" s="17"/>
      <c r="E85" s="17"/>
      <c r="J85" s="16"/>
      <c r="R85" s="156"/>
    </row>
    <row r="86" spans="2:18" s="15" customFormat="1" ht="12.75" x14ac:dyDescent="0.25">
      <c r="B86" s="18"/>
      <c r="C86" s="18"/>
      <c r="D86" s="17"/>
      <c r="E86" s="17"/>
      <c r="J86" s="16"/>
      <c r="R86" s="156"/>
    </row>
    <row r="87" spans="2:18" s="15" customFormat="1" ht="12.75" x14ac:dyDescent="0.25">
      <c r="B87" s="18"/>
      <c r="C87" s="18"/>
      <c r="D87" s="17"/>
      <c r="E87" s="17"/>
      <c r="J87" s="16"/>
      <c r="K87" s="16"/>
      <c r="L87" s="16"/>
      <c r="M87" s="16"/>
      <c r="N87" s="16"/>
      <c r="O87" s="16"/>
      <c r="P87" s="16"/>
      <c r="Q87" s="16"/>
      <c r="R87" s="156"/>
    </row>
    <row r="88" spans="2:18" s="15" customFormat="1" ht="12.75" x14ac:dyDescent="0.25">
      <c r="B88" s="18"/>
      <c r="C88" s="18"/>
      <c r="D88" s="17"/>
      <c r="E88" s="17"/>
      <c r="J88" s="16"/>
      <c r="K88" s="16"/>
      <c r="L88" s="16"/>
      <c r="M88" s="16"/>
      <c r="N88" s="16"/>
      <c r="O88" s="16"/>
      <c r="P88" s="16"/>
      <c r="Q88" s="16"/>
      <c r="R88" s="156"/>
    </row>
    <row r="89" spans="2:18" s="15" customFormat="1" ht="12.75" x14ac:dyDescent="0.25">
      <c r="B89" s="18"/>
      <c r="C89" s="18"/>
      <c r="D89" s="17"/>
      <c r="E89" s="17"/>
      <c r="J89" s="16"/>
      <c r="K89" s="16"/>
      <c r="L89" s="16"/>
      <c r="M89" s="16"/>
      <c r="N89" s="16"/>
      <c r="O89" s="16"/>
      <c r="P89" s="16"/>
      <c r="Q89" s="16"/>
      <c r="R89" s="156"/>
    </row>
    <row r="90" spans="2:18" s="15" customFormat="1" ht="12.75" x14ac:dyDescent="0.25">
      <c r="B90" s="18"/>
      <c r="C90" s="18"/>
      <c r="D90" s="17"/>
      <c r="E90" s="17"/>
      <c r="J90" s="16"/>
      <c r="K90" s="16"/>
      <c r="L90" s="16"/>
      <c r="M90" s="16"/>
      <c r="N90" s="16"/>
      <c r="O90" s="16"/>
      <c r="P90" s="16"/>
      <c r="Q90" s="16"/>
      <c r="R90" s="156"/>
    </row>
    <row r="91" spans="2:18" s="15" customFormat="1" ht="12.75" x14ac:dyDescent="0.25">
      <c r="B91" s="18"/>
      <c r="C91" s="18"/>
      <c r="D91" s="17"/>
      <c r="E91" s="17"/>
      <c r="J91" s="16"/>
      <c r="K91" s="16"/>
      <c r="L91" s="16"/>
      <c r="M91" s="16"/>
      <c r="N91" s="16"/>
      <c r="O91" s="16"/>
      <c r="P91" s="16"/>
      <c r="Q91" s="16"/>
      <c r="R91" s="156"/>
    </row>
    <row r="92" spans="2:18" s="15" customFormat="1" ht="12.75" x14ac:dyDescent="0.25">
      <c r="B92" s="18"/>
      <c r="C92" s="18"/>
      <c r="D92" s="17"/>
      <c r="E92" s="17"/>
      <c r="J92" s="16"/>
      <c r="K92" s="16"/>
      <c r="L92" s="16"/>
      <c r="M92" s="16"/>
      <c r="N92" s="16"/>
      <c r="O92" s="16"/>
      <c r="P92" s="16"/>
      <c r="Q92" s="16"/>
      <c r="R92" s="156"/>
    </row>
    <row r="93" spans="2:18" s="15" customFormat="1" ht="12.75" x14ac:dyDescent="0.25">
      <c r="B93" s="18"/>
      <c r="C93" s="18"/>
      <c r="D93" s="17"/>
      <c r="E93" s="17"/>
      <c r="J93" s="16"/>
      <c r="K93" s="16"/>
      <c r="L93" s="16"/>
      <c r="M93" s="16"/>
      <c r="N93" s="16"/>
      <c r="O93" s="16"/>
      <c r="P93" s="16"/>
      <c r="Q93" s="16"/>
      <c r="R93" s="156"/>
    </row>
    <row r="94" spans="2:18" s="15" customFormat="1" ht="12.75" x14ac:dyDescent="0.25">
      <c r="B94" s="18"/>
      <c r="C94" s="18"/>
      <c r="D94" s="17"/>
      <c r="E94" s="17"/>
      <c r="J94" s="16"/>
      <c r="K94" s="16"/>
      <c r="L94" s="16"/>
      <c r="M94" s="16"/>
      <c r="N94" s="16"/>
      <c r="O94" s="16"/>
      <c r="P94" s="16"/>
      <c r="Q94" s="16"/>
      <c r="R94" s="156"/>
    </row>
    <row r="95" spans="2:18" s="16" customFormat="1" ht="12.75" x14ac:dyDescent="0.25">
      <c r="B95" s="18"/>
      <c r="C95" s="18"/>
      <c r="D95" s="15"/>
      <c r="E95" s="15"/>
      <c r="F95" s="15"/>
      <c r="G95" s="15"/>
      <c r="H95" s="15"/>
      <c r="I95" s="15"/>
      <c r="R95" s="157"/>
    </row>
    <row r="96" spans="2:18" s="16" customFormat="1" ht="12.75" x14ac:dyDescent="0.25">
      <c r="B96" s="18"/>
      <c r="C96" s="18"/>
      <c r="D96" s="15"/>
      <c r="E96" s="15"/>
      <c r="F96" s="15"/>
      <c r="G96" s="15"/>
      <c r="H96" s="15"/>
      <c r="I96" s="15"/>
      <c r="R96" s="157"/>
    </row>
    <row r="97" spans="2:18" s="16" customFormat="1" ht="12.75" x14ac:dyDescent="0.25">
      <c r="B97" s="18"/>
      <c r="C97" s="18"/>
      <c r="D97" s="15"/>
      <c r="E97" s="15"/>
      <c r="F97" s="15"/>
      <c r="G97" s="15"/>
      <c r="H97" s="15"/>
      <c r="I97" s="15"/>
      <c r="R97" s="157"/>
    </row>
    <row r="98" spans="2:18" s="16" customFormat="1" ht="12.75" x14ac:dyDescent="0.25">
      <c r="B98" s="18"/>
      <c r="C98" s="18"/>
      <c r="D98" s="15"/>
      <c r="E98" s="15"/>
      <c r="F98" s="15"/>
      <c r="G98" s="15"/>
      <c r="H98" s="15"/>
      <c r="I98" s="15"/>
      <c r="R98" s="157"/>
    </row>
    <row r="99" spans="2:18" s="16" customFormat="1" ht="12.75" x14ac:dyDescent="0.25">
      <c r="B99" s="18"/>
      <c r="C99" s="18"/>
      <c r="D99" s="15"/>
      <c r="E99" s="15"/>
      <c r="F99" s="15"/>
      <c r="G99" s="15"/>
      <c r="H99" s="15"/>
      <c r="I99" s="15"/>
      <c r="R99" s="157"/>
    </row>
    <row r="100" spans="2:18" s="16" customFormat="1" ht="12.75" x14ac:dyDescent="0.25">
      <c r="B100" s="18"/>
      <c r="C100" s="18"/>
      <c r="D100" s="15"/>
      <c r="E100" s="15"/>
      <c r="F100" s="15"/>
      <c r="G100" s="15"/>
      <c r="H100" s="15"/>
      <c r="I100" s="15"/>
      <c r="R100" s="157"/>
    </row>
    <row r="101" spans="2:18" s="16" customFormat="1" ht="12.75" x14ac:dyDescent="0.25">
      <c r="B101" s="18"/>
      <c r="C101" s="18"/>
      <c r="D101" s="15"/>
      <c r="E101" s="15"/>
      <c r="F101" s="15"/>
      <c r="G101" s="15"/>
      <c r="H101" s="15"/>
      <c r="I101" s="15"/>
      <c r="R101" s="157"/>
    </row>
    <row r="102" spans="2:18" s="16" customFormat="1" x14ac:dyDescent="0.25">
      <c r="B102" s="18"/>
      <c r="C102" s="18"/>
      <c r="D102" s="15"/>
      <c r="E102" s="15"/>
      <c r="F102" s="15"/>
      <c r="G102" s="15"/>
      <c r="H102" s="15"/>
      <c r="I102" s="4"/>
      <c r="J102"/>
      <c r="K102"/>
      <c r="L102"/>
      <c r="M102"/>
      <c r="N102"/>
      <c r="O102"/>
      <c r="P102"/>
      <c r="Q102"/>
      <c r="R102" s="157"/>
    </row>
    <row r="103" spans="2:18" s="16" customFormat="1" x14ac:dyDescent="0.25">
      <c r="B103" s="18"/>
      <c r="C103" s="18"/>
      <c r="D103" s="15"/>
      <c r="E103" s="15"/>
      <c r="F103" s="15"/>
      <c r="G103" s="15"/>
      <c r="H103" s="15"/>
      <c r="I103" s="4"/>
      <c r="J103"/>
      <c r="K103"/>
      <c r="L103"/>
      <c r="M103"/>
      <c r="N103"/>
      <c r="O103"/>
      <c r="P103"/>
      <c r="Q103"/>
      <c r="R103" s="157"/>
    </row>
    <row r="104" spans="2:18" s="16" customFormat="1" x14ac:dyDescent="0.25">
      <c r="B104" s="18"/>
      <c r="C104" s="18"/>
      <c r="D104" s="15"/>
      <c r="E104" s="15"/>
      <c r="F104" s="15"/>
      <c r="G104" s="15"/>
      <c r="H104" s="15"/>
      <c r="I104" s="4"/>
      <c r="J104"/>
      <c r="K104"/>
      <c r="L104"/>
      <c r="M104"/>
      <c r="N104"/>
      <c r="O104"/>
      <c r="P104"/>
      <c r="Q104"/>
      <c r="R104" s="157"/>
    </row>
    <row r="105" spans="2:18" s="16" customFormat="1" x14ac:dyDescent="0.25">
      <c r="B105" s="18"/>
      <c r="C105" s="18"/>
      <c r="D105" s="15"/>
      <c r="E105" s="15"/>
      <c r="F105" s="15"/>
      <c r="G105" s="15"/>
      <c r="H105" s="15"/>
      <c r="I105" s="4"/>
      <c r="J105"/>
      <c r="K105"/>
      <c r="L105"/>
      <c r="M105"/>
      <c r="N105"/>
      <c r="O105"/>
      <c r="P105"/>
      <c r="Q105"/>
      <c r="R105" s="157"/>
    </row>
    <row r="106" spans="2:18" s="16" customFormat="1" x14ac:dyDescent="0.25">
      <c r="B106" s="18"/>
      <c r="C106" s="18"/>
      <c r="D106" s="15"/>
      <c r="E106" s="15"/>
      <c r="F106" s="15"/>
      <c r="G106" s="15"/>
      <c r="H106" s="15"/>
      <c r="I106" s="4"/>
      <c r="J106"/>
      <c r="K106"/>
      <c r="L106"/>
      <c r="M106"/>
      <c r="N106"/>
      <c r="O106"/>
      <c r="P106"/>
      <c r="Q106"/>
      <c r="R106" s="157"/>
    </row>
    <row r="107" spans="2:18" s="16" customFormat="1" x14ac:dyDescent="0.25">
      <c r="B107" s="18"/>
      <c r="C107" s="18"/>
      <c r="D107" s="15"/>
      <c r="E107" s="15"/>
      <c r="F107" s="15"/>
      <c r="G107" s="15"/>
      <c r="H107" s="15"/>
      <c r="I107" s="4"/>
      <c r="J107"/>
      <c r="K107"/>
      <c r="L107"/>
      <c r="M107"/>
      <c r="N107"/>
      <c r="O107"/>
      <c r="P107"/>
      <c r="Q107"/>
      <c r="R107" s="157"/>
    </row>
    <row r="108" spans="2:18" s="16" customFormat="1" x14ac:dyDescent="0.25">
      <c r="B108" s="18"/>
      <c r="C108" s="18"/>
      <c r="D108" s="15"/>
      <c r="E108" s="15"/>
      <c r="F108" s="15"/>
      <c r="G108" s="15"/>
      <c r="H108" s="15"/>
      <c r="I108" s="4"/>
      <c r="J108"/>
      <c r="K108"/>
      <c r="L108"/>
      <c r="M108"/>
      <c r="N108"/>
      <c r="O108"/>
      <c r="P108"/>
      <c r="Q108"/>
      <c r="R108" s="157"/>
    </row>
    <row r="109" spans="2:18" s="16" customFormat="1" x14ac:dyDescent="0.25">
      <c r="B109" s="18"/>
      <c r="C109" s="18"/>
      <c r="D109" s="15"/>
      <c r="E109" s="15"/>
      <c r="F109" s="15"/>
      <c r="G109" s="15"/>
      <c r="H109" s="15"/>
      <c r="I109" s="4"/>
      <c r="J109"/>
      <c r="K109"/>
      <c r="L109"/>
      <c r="M109"/>
      <c r="N109"/>
      <c r="O109"/>
      <c r="P109"/>
      <c r="Q109"/>
      <c r="R109" s="157"/>
    </row>
  </sheetData>
  <mergeCells count="4">
    <mergeCell ref="A1:A14"/>
    <mergeCell ref="B3:C3"/>
    <mergeCell ref="R3:R14"/>
    <mergeCell ref="A15:A38"/>
  </mergeCells>
  <conditionalFormatting sqref="B5">
    <cfRule type="containsText" dxfId="18" priority="2" operator="containsText" text="désignation">
      <formula>NOT(ISERROR(SEARCH("désignation",B5)))</formula>
    </cfRule>
  </conditionalFormatting>
  <conditionalFormatting sqref="B6:B7">
    <cfRule type="containsText" dxfId="17" priority="1" operator="containsText" text="xxx">
      <formula>NOT(ISERROR(SEARCH("xxx",B6)))</formula>
    </cfRule>
  </conditionalFormatting>
  <conditionalFormatting sqref="C9:C13">
    <cfRule type="containsText" dxfId="16" priority="4" operator="containsText" text="xxxx">
      <formula>NOT(ISERROR(SEARCH("xxxx",C9)))</formula>
    </cfRule>
  </conditionalFormatting>
  <conditionalFormatting sqref="F1:F2">
    <cfRule type="containsText" dxfId="15" priority="3" operator="containsText" text="xxxx">
      <formula>NOT(ISERROR(SEARCH("xxxx",F1)))</formula>
    </cfRule>
  </conditionalFormatting>
  <dataValidations count="1">
    <dataValidation type="whole" operator="greaterThanOrEqual" allowBlank="1" showInputMessage="1" showErrorMessage="1" sqref="F32:F35" xr:uid="{FF682E80-CEBA-49BA-A949-6842913A9493}">
      <formula1>0</formula1>
    </dataValidation>
  </dataValidations>
  <pageMargins left="0.62" right="0.33" top="1.73" bottom="0.47" header="0.59055118110236227" footer="0.23"/>
  <pageSetup paperSize="9" orientation="portrait" r:id="rId1"/>
  <headerFooter>
    <oddHeader>&amp;L&amp;"Arial,Gras"&amp;8Entête du fournisseur</oddHeader>
    <oddFooter>&amp;L&amp;9 40-3f du 10.3.2025&amp;R&amp;9&amp;A</oddFoot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7">
    <tabColor theme="8" tint="0.79998168889431442"/>
  </sheetPr>
  <dimension ref="A1:M136"/>
  <sheetViews>
    <sheetView zoomScaleNormal="100" workbookViewId="0">
      <selection activeCell="I38" sqref="I38"/>
    </sheetView>
  </sheetViews>
  <sheetFormatPr baseColWidth="10" defaultRowHeight="15" outlineLevelRow="1" outlineLevelCol="1" x14ac:dyDescent="0.25"/>
  <cols>
    <col min="1" max="1" width="7.28515625" style="6" customWidth="1"/>
    <col min="2" max="2" width="16" style="4" customWidth="1"/>
    <col min="3" max="3" width="41.7109375" style="4" customWidth="1"/>
    <col min="4" max="5" width="8.5703125" style="4" customWidth="1"/>
    <col min="6" max="8" width="8.5703125" style="4" hidden="1" customWidth="1" outlineLevel="1"/>
    <col min="9" max="9" width="8.5703125" style="4" customWidth="1" collapsed="1"/>
    <col min="10" max="10" width="3.5703125" style="4" customWidth="1"/>
    <col min="11" max="11" width="7.7109375" style="4" customWidth="1"/>
    <col min="12" max="12" width="70.42578125" customWidth="1"/>
    <col min="13" max="13" width="27.28515625" customWidth="1"/>
  </cols>
  <sheetData>
    <row r="1" spans="1:12" s="21" customFormat="1" ht="15.75" x14ac:dyDescent="0.25">
      <c r="A1" s="23" t="s">
        <v>121</v>
      </c>
      <c r="B1" s="19"/>
      <c r="C1" s="19"/>
      <c r="D1" s="19"/>
      <c r="E1" s="19"/>
      <c r="F1" s="19"/>
      <c r="G1" s="19"/>
      <c r="H1" s="19"/>
      <c r="I1" s="24" t="s">
        <v>1</v>
      </c>
      <c r="J1" s="20"/>
      <c r="K1" s="20"/>
    </row>
    <row r="2" spans="1:12" s="21" customFormat="1" x14ac:dyDescent="0.25">
      <c r="A2" s="5"/>
      <c r="B2" s="5"/>
      <c r="C2" s="5"/>
      <c r="D2" s="5"/>
      <c r="E2" s="5"/>
      <c r="F2" s="5"/>
      <c r="G2" s="5"/>
      <c r="H2" s="5"/>
      <c r="I2" s="5"/>
      <c r="J2" s="20"/>
      <c r="K2" s="20"/>
    </row>
    <row r="3" spans="1:12" s="10" customFormat="1" ht="15.75" x14ac:dyDescent="0.25">
      <c r="A3" s="145" t="s">
        <v>80</v>
      </c>
      <c r="B3" s="22"/>
      <c r="C3" s="22"/>
      <c r="D3" s="8"/>
      <c r="E3" s="14"/>
      <c r="F3" s="14"/>
      <c r="G3" s="14"/>
      <c r="H3" s="5"/>
      <c r="I3" s="5"/>
      <c r="J3" s="8"/>
      <c r="K3" s="8"/>
      <c r="L3" s="11"/>
    </row>
    <row r="4" spans="1:12" s="10" customFormat="1" ht="15.75" x14ac:dyDescent="0.25">
      <c r="A4" s="150" t="s">
        <v>81</v>
      </c>
      <c r="B4" s="12"/>
      <c r="C4" s="12"/>
      <c r="D4" s="13"/>
      <c r="E4" s="14"/>
      <c r="F4" s="14"/>
      <c r="G4" s="14"/>
      <c r="H4" s="13"/>
      <c r="I4" s="5"/>
      <c r="J4" s="13"/>
      <c r="K4" s="8"/>
      <c r="L4" s="9"/>
    </row>
    <row r="5" spans="1:12" s="10" customFormat="1" ht="15.75" x14ac:dyDescent="0.25">
      <c r="A5" s="150" t="s">
        <v>82</v>
      </c>
      <c r="B5" s="12"/>
      <c r="C5" s="12"/>
      <c r="D5" s="13"/>
      <c r="E5" s="14"/>
      <c r="F5" s="14"/>
      <c r="G5" s="13"/>
      <c r="H5" s="13"/>
      <c r="I5" s="5"/>
      <c r="J5" s="8"/>
      <c r="K5" s="8"/>
      <c r="L5" s="9"/>
    </row>
    <row r="6" spans="1:12" x14ac:dyDescent="0.25">
      <c r="A6" s="5"/>
      <c r="B6" s="2"/>
      <c r="C6" s="2"/>
      <c r="D6" s="3"/>
      <c r="E6" s="3"/>
      <c r="F6" s="3"/>
      <c r="G6" s="3"/>
      <c r="H6" s="3"/>
      <c r="I6" s="7" t="str">
        <f ca="1">CELL("nomfichier")</f>
        <v>F:\04_PRo\03_Contrats\[40-3f_exemples_facturation_et_decompte-heures.xlsx]Simple minimale</v>
      </c>
      <c r="L6" s="1"/>
    </row>
    <row r="7" spans="1:12" s="44" customFormat="1" x14ac:dyDescent="0.25">
      <c r="A7" s="28" t="s">
        <v>7</v>
      </c>
      <c r="B7" s="39"/>
      <c r="C7" s="39"/>
      <c r="D7" s="40"/>
      <c r="E7" s="40"/>
      <c r="F7" s="40"/>
      <c r="G7" s="40"/>
      <c r="H7" s="40"/>
      <c r="I7" s="41"/>
      <c r="J7" s="42"/>
      <c r="K7" s="42"/>
      <c r="L7" s="43"/>
    </row>
    <row r="8" spans="1:12" s="44" customFormat="1" ht="12.75" x14ac:dyDescent="0.25">
      <c r="A8" s="27"/>
      <c r="B8" s="106" t="s">
        <v>37</v>
      </c>
      <c r="C8" s="108" t="s">
        <v>51</v>
      </c>
      <c r="D8" s="91" t="s">
        <v>50</v>
      </c>
      <c r="E8" s="92"/>
      <c r="F8" s="92"/>
      <c r="G8" s="93"/>
      <c r="H8" s="92"/>
      <c r="I8" s="94"/>
      <c r="J8" s="42"/>
      <c r="K8" s="42"/>
      <c r="L8" s="43"/>
    </row>
    <row r="9" spans="1:12" s="48" customFormat="1" ht="12.75" x14ac:dyDescent="0.25">
      <c r="A9" s="26"/>
      <c r="B9" s="331" t="s">
        <v>9</v>
      </c>
      <c r="C9" s="109">
        <f>SUM(D9:I9)</f>
        <v>478.4</v>
      </c>
      <c r="D9" s="45">
        <f t="shared" ref="D9:I9" si="0">ROUND(SUMPRODUCT($C$18:$C$27,D$18:D$27)*D10*20,0)/20</f>
        <v>280.39999999999998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0</v>
      </c>
      <c r="I9" s="47">
        <f t="shared" si="0"/>
        <v>198</v>
      </c>
      <c r="J9" s="26"/>
      <c r="K9" s="26"/>
    </row>
    <row r="10" spans="1:12" s="48" customFormat="1" ht="12.75" x14ac:dyDescent="0.25">
      <c r="A10" s="26"/>
      <c r="B10" s="332"/>
      <c r="C10" s="107" t="s">
        <v>10</v>
      </c>
      <c r="D10" s="49">
        <f>1-D12-D14</f>
        <v>0.66999999999999993</v>
      </c>
      <c r="E10" s="50">
        <f t="shared" ref="E10:I10" si="1">1-E12-E14</f>
        <v>0</v>
      </c>
      <c r="F10" s="50">
        <f t="shared" si="1"/>
        <v>1</v>
      </c>
      <c r="G10" s="50">
        <f t="shared" si="1"/>
        <v>1</v>
      </c>
      <c r="H10" s="50">
        <f t="shared" si="1"/>
        <v>1</v>
      </c>
      <c r="I10" s="51">
        <f t="shared" si="1"/>
        <v>0.5</v>
      </c>
      <c r="J10" s="26"/>
      <c r="K10" s="26"/>
    </row>
    <row r="11" spans="1:12" s="48" customFormat="1" ht="12.75" x14ac:dyDescent="0.25">
      <c r="A11" s="26"/>
      <c r="B11" s="331" t="s">
        <v>11</v>
      </c>
      <c r="C11" s="109">
        <f>SUM(D11:I11)</f>
        <v>573.70000000000005</v>
      </c>
      <c r="D11" s="45">
        <f t="shared" ref="D11:I11" si="2">ROUND(SUMPRODUCT($C$18:$C$27,D$18:D$27)*D12*20,0)/20</f>
        <v>138.1</v>
      </c>
      <c r="E11" s="46">
        <f t="shared" si="2"/>
        <v>237.6</v>
      </c>
      <c r="F11" s="46">
        <f t="shared" si="2"/>
        <v>0</v>
      </c>
      <c r="G11" s="46">
        <f t="shared" si="2"/>
        <v>0</v>
      </c>
      <c r="H11" s="46">
        <f t="shared" si="2"/>
        <v>0</v>
      </c>
      <c r="I11" s="47">
        <f t="shared" si="2"/>
        <v>198</v>
      </c>
      <c r="J11" s="26"/>
      <c r="K11" s="26"/>
    </row>
    <row r="12" spans="1:12" s="48" customFormat="1" ht="12.75" x14ac:dyDescent="0.25">
      <c r="A12" s="26"/>
      <c r="B12" s="332"/>
      <c r="C12" s="107" t="s">
        <v>10</v>
      </c>
      <c r="D12" s="52">
        <v>0.33</v>
      </c>
      <c r="E12" s="53">
        <v>1</v>
      </c>
      <c r="F12" s="53"/>
      <c r="G12" s="53"/>
      <c r="H12" s="53"/>
      <c r="I12" s="54">
        <v>0.5</v>
      </c>
      <c r="J12" s="26"/>
      <c r="K12" s="26"/>
    </row>
    <row r="13" spans="1:12" s="48" customFormat="1" ht="12.75" outlineLevel="1" x14ac:dyDescent="0.25">
      <c r="A13" s="26"/>
      <c r="B13" s="331" t="s">
        <v>12</v>
      </c>
      <c r="C13" s="109">
        <f>SUM(D13:I13)</f>
        <v>0</v>
      </c>
      <c r="D13" s="45">
        <f t="shared" ref="D13:I13" si="3">ROUND(SUMPRODUCT($C$18:$C$27,D$18:D$27)*D14*20,0)/20</f>
        <v>0</v>
      </c>
      <c r="E13" s="46">
        <f t="shared" si="3"/>
        <v>0</v>
      </c>
      <c r="F13" s="46">
        <f t="shared" si="3"/>
        <v>0</v>
      </c>
      <c r="G13" s="46">
        <f t="shared" si="3"/>
        <v>0</v>
      </c>
      <c r="H13" s="46">
        <f t="shared" si="3"/>
        <v>0</v>
      </c>
      <c r="I13" s="47">
        <f t="shared" si="3"/>
        <v>0</v>
      </c>
      <c r="J13" s="26"/>
      <c r="K13" s="26"/>
    </row>
    <row r="14" spans="1:12" s="48" customFormat="1" ht="12.75" outlineLevel="1" x14ac:dyDescent="0.25">
      <c r="A14" s="26"/>
      <c r="B14" s="332"/>
      <c r="C14" s="107" t="s">
        <v>10</v>
      </c>
      <c r="D14" s="52">
        <v>0</v>
      </c>
      <c r="E14" s="53">
        <v>0</v>
      </c>
      <c r="F14" s="53"/>
      <c r="G14" s="53"/>
      <c r="H14" s="53"/>
      <c r="I14" s="54">
        <v>0</v>
      </c>
      <c r="J14" s="26"/>
      <c r="K14" s="26"/>
    </row>
    <row r="15" spans="1:12" s="26" customFormat="1" ht="12.75" x14ac:dyDescent="0.25">
      <c r="B15" s="55" t="s">
        <v>35</v>
      </c>
      <c r="C15" s="110">
        <f>SUM(C9:C14)</f>
        <v>1052.0999999999999</v>
      </c>
      <c r="D15" s="56"/>
      <c r="E15" s="56"/>
      <c r="F15" s="56"/>
      <c r="G15" s="56"/>
      <c r="H15" s="56"/>
      <c r="I15" s="56"/>
    </row>
    <row r="16" spans="1:12" s="48" customFormat="1" ht="12.75" x14ac:dyDescent="0.25">
      <c r="A16" s="26"/>
      <c r="B16" s="57"/>
      <c r="C16" s="111"/>
      <c r="D16" s="59"/>
      <c r="E16" s="59"/>
      <c r="F16" s="59"/>
      <c r="G16" s="59"/>
      <c r="H16" s="59"/>
      <c r="I16" s="59"/>
      <c r="J16" s="26"/>
      <c r="K16" s="26"/>
    </row>
    <row r="17" spans="1:13" s="48" customFormat="1" ht="12.75" x14ac:dyDescent="0.25">
      <c r="A17" s="29" t="s">
        <v>14</v>
      </c>
      <c r="B17" s="60" t="s">
        <v>3</v>
      </c>
      <c r="C17" s="112" t="s">
        <v>13</v>
      </c>
      <c r="D17" s="91" t="s">
        <v>16</v>
      </c>
      <c r="E17" s="92"/>
      <c r="F17" s="92"/>
      <c r="G17" s="93"/>
      <c r="H17" s="92"/>
      <c r="I17" s="94"/>
      <c r="J17" s="26"/>
      <c r="K17" s="26"/>
    </row>
    <row r="18" spans="1:13" s="48" customFormat="1" ht="12.75" x14ac:dyDescent="0.25">
      <c r="A18" s="30"/>
      <c r="B18" s="61" t="s">
        <v>15</v>
      </c>
      <c r="C18" s="113">
        <v>0</v>
      </c>
      <c r="D18" s="45">
        <f>SUM(D32:D65)-SUM(D19:D29)</f>
        <v>2</v>
      </c>
      <c r="E18" s="46">
        <f t="shared" ref="E18:I18" si="4">SUM(E32:E65)-SUM(E19:E29)</f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7">
        <f t="shared" si="4"/>
        <v>0</v>
      </c>
      <c r="J18" s="26"/>
      <c r="K18" s="26"/>
    </row>
    <row r="19" spans="1:13" s="48" customFormat="1" ht="12.75" x14ac:dyDescent="0.25">
      <c r="A19" s="31" t="s">
        <v>27</v>
      </c>
      <c r="B19" s="62" t="s">
        <v>17</v>
      </c>
      <c r="C19" s="114">
        <v>139.5</v>
      </c>
      <c r="D19" s="63">
        <f t="shared" ref="D19:I26" si="5">SUMIF($B$32:$B$65,$B19,D$32:D$65)</f>
        <v>3</v>
      </c>
      <c r="E19" s="64">
        <f t="shared" si="5"/>
        <v>0</v>
      </c>
      <c r="F19" s="64">
        <f t="shared" si="5"/>
        <v>0</v>
      </c>
      <c r="G19" s="64">
        <f t="shared" si="5"/>
        <v>0</v>
      </c>
      <c r="H19" s="64">
        <f t="shared" si="5"/>
        <v>0</v>
      </c>
      <c r="I19" s="65">
        <f t="shared" si="5"/>
        <v>0</v>
      </c>
      <c r="J19" s="26"/>
      <c r="K19" s="26"/>
    </row>
    <row r="20" spans="1:13" s="48" customFormat="1" ht="12.75" x14ac:dyDescent="0.25">
      <c r="A20" s="31" t="s">
        <v>28</v>
      </c>
      <c r="B20" s="62" t="s">
        <v>18</v>
      </c>
      <c r="C20" s="114">
        <v>118.8</v>
      </c>
      <c r="D20" s="63">
        <f t="shared" si="5"/>
        <v>0</v>
      </c>
      <c r="E20" s="64">
        <f t="shared" si="5"/>
        <v>2</v>
      </c>
      <c r="F20" s="64">
        <f t="shared" si="5"/>
        <v>0</v>
      </c>
      <c r="G20" s="64">
        <f t="shared" si="5"/>
        <v>0</v>
      </c>
      <c r="H20" s="64">
        <f t="shared" si="5"/>
        <v>0</v>
      </c>
      <c r="I20" s="65">
        <f t="shared" si="5"/>
        <v>0</v>
      </c>
      <c r="J20" s="26"/>
      <c r="K20" s="26"/>
    </row>
    <row r="21" spans="1:13" s="48" customFormat="1" ht="12.75" x14ac:dyDescent="0.25">
      <c r="A21" s="31" t="s">
        <v>33</v>
      </c>
      <c r="B21" s="62" t="s">
        <v>19</v>
      </c>
      <c r="C21" s="114">
        <v>99</v>
      </c>
      <c r="D21" s="63">
        <f t="shared" si="5"/>
        <v>0</v>
      </c>
      <c r="E21" s="64">
        <f t="shared" si="5"/>
        <v>0</v>
      </c>
      <c r="F21" s="64">
        <f t="shared" si="5"/>
        <v>0</v>
      </c>
      <c r="G21" s="64">
        <f t="shared" si="5"/>
        <v>0</v>
      </c>
      <c r="H21" s="64">
        <f t="shared" si="5"/>
        <v>0</v>
      </c>
      <c r="I21" s="65">
        <f t="shared" si="5"/>
        <v>4</v>
      </c>
      <c r="J21" s="26"/>
      <c r="K21" s="26"/>
    </row>
    <row r="22" spans="1:13" s="48" customFormat="1" ht="12.75" x14ac:dyDescent="0.25">
      <c r="A22" s="31"/>
      <c r="B22" s="62" t="s">
        <v>34</v>
      </c>
      <c r="C22" s="114"/>
      <c r="D22" s="63">
        <f t="shared" si="5"/>
        <v>0</v>
      </c>
      <c r="E22" s="64">
        <f t="shared" si="5"/>
        <v>0</v>
      </c>
      <c r="F22" s="64">
        <f t="shared" si="5"/>
        <v>0</v>
      </c>
      <c r="G22" s="64">
        <f t="shared" si="5"/>
        <v>0</v>
      </c>
      <c r="H22" s="64">
        <f t="shared" si="5"/>
        <v>0</v>
      </c>
      <c r="I22" s="65">
        <f t="shared" si="5"/>
        <v>4</v>
      </c>
      <c r="J22" s="26"/>
      <c r="K22" s="26"/>
    </row>
    <row r="23" spans="1:13" s="48" customFormat="1" ht="12.75" hidden="1" outlineLevel="1" x14ac:dyDescent="0.25">
      <c r="A23" s="31"/>
      <c r="B23" s="62" t="s">
        <v>29</v>
      </c>
      <c r="C23" s="114"/>
      <c r="D23" s="63">
        <f t="shared" si="5"/>
        <v>0</v>
      </c>
      <c r="E23" s="64">
        <f t="shared" si="5"/>
        <v>0</v>
      </c>
      <c r="F23" s="64">
        <f t="shared" si="5"/>
        <v>0</v>
      </c>
      <c r="G23" s="64">
        <f t="shared" si="5"/>
        <v>0</v>
      </c>
      <c r="H23" s="64">
        <f t="shared" si="5"/>
        <v>0</v>
      </c>
      <c r="I23" s="65">
        <f t="shared" si="5"/>
        <v>0</v>
      </c>
      <c r="J23" s="26"/>
      <c r="K23" s="26"/>
    </row>
    <row r="24" spans="1:13" s="48" customFormat="1" ht="12.75" hidden="1" outlineLevel="1" x14ac:dyDescent="0.25">
      <c r="A24" s="31"/>
      <c r="B24" s="62" t="s">
        <v>30</v>
      </c>
      <c r="C24" s="114"/>
      <c r="D24" s="63">
        <f t="shared" si="5"/>
        <v>0</v>
      </c>
      <c r="E24" s="64">
        <f t="shared" si="5"/>
        <v>0</v>
      </c>
      <c r="F24" s="64">
        <f t="shared" si="5"/>
        <v>0</v>
      </c>
      <c r="G24" s="64">
        <f t="shared" si="5"/>
        <v>0</v>
      </c>
      <c r="H24" s="64">
        <f t="shared" si="5"/>
        <v>0</v>
      </c>
      <c r="I24" s="65">
        <f t="shared" si="5"/>
        <v>0</v>
      </c>
      <c r="J24" s="26"/>
      <c r="K24" s="26"/>
    </row>
    <row r="25" spans="1:13" s="48" customFormat="1" ht="12.75" hidden="1" outlineLevel="1" x14ac:dyDescent="0.25">
      <c r="A25" s="31"/>
      <c r="B25" s="62" t="s">
        <v>31</v>
      </c>
      <c r="C25" s="114"/>
      <c r="D25" s="63">
        <f t="shared" si="5"/>
        <v>0</v>
      </c>
      <c r="E25" s="64">
        <f t="shared" si="5"/>
        <v>0</v>
      </c>
      <c r="F25" s="64">
        <f t="shared" si="5"/>
        <v>0</v>
      </c>
      <c r="G25" s="64">
        <f t="shared" si="5"/>
        <v>0</v>
      </c>
      <c r="H25" s="64">
        <f t="shared" si="5"/>
        <v>0</v>
      </c>
      <c r="I25" s="65">
        <f t="shared" si="5"/>
        <v>0</v>
      </c>
      <c r="J25" s="26"/>
      <c r="K25" s="26"/>
    </row>
    <row r="26" spans="1:13" s="48" customFormat="1" ht="12.75" hidden="1" outlineLevel="1" x14ac:dyDescent="0.25">
      <c r="A26" s="32"/>
      <c r="B26" s="66" t="s">
        <v>32</v>
      </c>
      <c r="C26" s="115"/>
      <c r="D26" s="67">
        <f t="shared" si="5"/>
        <v>0</v>
      </c>
      <c r="E26" s="68">
        <f t="shared" si="5"/>
        <v>0</v>
      </c>
      <c r="F26" s="68">
        <f t="shared" si="5"/>
        <v>0</v>
      </c>
      <c r="G26" s="68">
        <f t="shared" si="5"/>
        <v>0</v>
      </c>
      <c r="H26" s="68">
        <f t="shared" si="5"/>
        <v>0</v>
      </c>
      <c r="I26" s="69">
        <f t="shared" si="5"/>
        <v>0</v>
      </c>
      <c r="J26" s="26"/>
      <c r="K26" s="26"/>
    </row>
    <row r="27" spans="1:13" s="48" customFormat="1" ht="12.75" collapsed="1" x14ac:dyDescent="0.25">
      <c r="A27" s="33"/>
      <c r="B27" s="70" t="s">
        <v>36</v>
      </c>
      <c r="C27" s="110">
        <f>SUM(D18:I26)</f>
        <v>15</v>
      </c>
      <c r="D27" s="58"/>
      <c r="E27" s="58"/>
      <c r="F27" s="58"/>
      <c r="G27" s="58"/>
      <c r="H27" s="58"/>
      <c r="I27" s="71"/>
      <c r="J27" s="26"/>
      <c r="K27" s="26"/>
    </row>
    <row r="28" spans="1:13" s="48" customFormat="1" ht="12.75" x14ac:dyDescent="0.25">
      <c r="A28" s="26"/>
      <c r="B28" s="58"/>
      <c r="C28" s="72"/>
      <c r="D28" s="58"/>
      <c r="E28" s="58"/>
      <c r="F28" s="58"/>
      <c r="G28" s="58"/>
      <c r="H28" s="58"/>
      <c r="I28" s="71"/>
      <c r="J28" s="26"/>
      <c r="K28" s="26"/>
    </row>
    <row r="29" spans="1:13" s="44" customFormat="1" x14ac:dyDescent="0.25">
      <c r="A29" s="28" t="s">
        <v>8</v>
      </c>
      <c r="B29" s="39"/>
      <c r="C29" s="39"/>
      <c r="D29" s="40"/>
      <c r="E29" s="40"/>
      <c r="F29" s="40"/>
      <c r="G29" s="40"/>
      <c r="H29" s="40"/>
      <c r="I29" s="41"/>
      <c r="J29" s="42"/>
      <c r="K29" s="42"/>
      <c r="L29" s="43"/>
    </row>
    <row r="30" spans="1:13" s="44" customFormat="1" ht="12.75" x14ac:dyDescent="0.25">
      <c r="A30" s="25"/>
      <c r="B30" s="73"/>
      <c r="C30" s="73"/>
      <c r="D30" s="91" t="s">
        <v>5</v>
      </c>
      <c r="E30" s="95"/>
      <c r="F30" s="95"/>
      <c r="G30" s="96"/>
      <c r="H30" s="95"/>
      <c r="I30" s="97"/>
      <c r="J30" s="42"/>
      <c r="K30" s="42"/>
      <c r="L30" s="43"/>
    </row>
    <row r="31" spans="1:13" s="75" customFormat="1" ht="25.5" x14ac:dyDescent="0.25">
      <c r="A31" s="34" t="s">
        <v>2</v>
      </c>
      <c r="B31" s="35" t="s">
        <v>3</v>
      </c>
      <c r="C31" s="35" t="s">
        <v>4</v>
      </c>
      <c r="D31" s="36" t="s">
        <v>24</v>
      </c>
      <c r="E31" s="36" t="s">
        <v>25</v>
      </c>
      <c r="F31" s="36"/>
      <c r="G31" s="37"/>
      <c r="H31" s="36"/>
      <c r="I31" s="38" t="s">
        <v>26</v>
      </c>
      <c r="J31" s="74"/>
      <c r="K31" s="74"/>
    </row>
    <row r="32" spans="1:13" s="74" customFormat="1" ht="12.75" x14ac:dyDescent="0.25">
      <c r="A32" s="76">
        <v>42005</v>
      </c>
      <c r="B32" s="77" t="s">
        <v>17</v>
      </c>
      <c r="C32" s="77" t="s">
        <v>21</v>
      </c>
      <c r="D32" s="78">
        <v>3</v>
      </c>
      <c r="E32" s="78"/>
      <c r="F32" s="78"/>
      <c r="G32" s="78"/>
      <c r="H32" s="78"/>
      <c r="I32" s="79"/>
      <c r="L32" s="75"/>
      <c r="M32" s="75"/>
    </row>
    <row r="33" spans="1:13" s="74" customFormat="1" ht="12.75" x14ac:dyDescent="0.25">
      <c r="A33" s="80">
        <v>42007</v>
      </c>
      <c r="B33" s="81" t="s">
        <v>18</v>
      </c>
      <c r="C33" s="81" t="s">
        <v>22</v>
      </c>
      <c r="D33" s="82"/>
      <c r="E33" s="82">
        <v>2</v>
      </c>
      <c r="F33" s="82"/>
      <c r="G33" s="82"/>
      <c r="H33" s="82"/>
      <c r="I33" s="83"/>
      <c r="L33" s="75"/>
      <c r="M33" s="75"/>
    </row>
    <row r="34" spans="1:13" s="74" customFormat="1" ht="12.75" x14ac:dyDescent="0.25">
      <c r="A34" s="80">
        <v>42009</v>
      </c>
      <c r="B34" s="81" t="s">
        <v>19</v>
      </c>
      <c r="C34" s="81" t="s">
        <v>23</v>
      </c>
      <c r="D34" s="82"/>
      <c r="E34" s="82"/>
      <c r="F34" s="82"/>
      <c r="G34" s="82"/>
      <c r="H34" s="82"/>
      <c r="I34" s="83">
        <v>4</v>
      </c>
      <c r="L34" s="75"/>
      <c r="M34" s="75"/>
    </row>
    <row r="35" spans="1:13" s="74" customFormat="1" ht="12.75" x14ac:dyDescent="0.25">
      <c r="A35" s="80">
        <v>42011</v>
      </c>
      <c r="B35" s="81" t="s">
        <v>34</v>
      </c>
      <c r="C35" s="81" t="s">
        <v>23</v>
      </c>
      <c r="D35" s="82"/>
      <c r="E35" s="82"/>
      <c r="F35" s="82"/>
      <c r="G35" s="82"/>
      <c r="H35" s="82"/>
      <c r="I35" s="83">
        <v>4</v>
      </c>
      <c r="L35" s="75"/>
      <c r="M35" s="75"/>
    </row>
    <row r="36" spans="1:13" s="74" customFormat="1" ht="12.75" x14ac:dyDescent="0.25">
      <c r="A36" s="80">
        <v>42013</v>
      </c>
      <c r="B36" s="81" t="s">
        <v>20</v>
      </c>
      <c r="C36" s="81"/>
      <c r="D36" s="82">
        <v>2</v>
      </c>
      <c r="E36" s="82"/>
      <c r="F36" s="82"/>
      <c r="G36" s="82"/>
      <c r="H36" s="82"/>
      <c r="I36" s="83"/>
      <c r="L36" s="75"/>
      <c r="M36" s="75"/>
    </row>
    <row r="37" spans="1:13" s="74" customFormat="1" ht="12.75" x14ac:dyDescent="0.25">
      <c r="A37" s="80"/>
      <c r="B37" s="81"/>
      <c r="C37" s="81"/>
      <c r="D37" s="82"/>
      <c r="E37" s="82"/>
      <c r="F37" s="82"/>
      <c r="G37" s="82"/>
      <c r="H37" s="82"/>
      <c r="I37" s="83"/>
      <c r="L37" s="75"/>
      <c r="M37" s="75"/>
    </row>
    <row r="38" spans="1:13" s="74" customFormat="1" ht="12.75" x14ac:dyDescent="0.25">
      <c r="A38" s="80"/>
      <c r="B38" s="81"/>
      <c r="C38" s="81"/>
      <c r="D38" s="82"/>
      <c r="E38" s="82"/>
      <c r="F38" s="82"/>
      <c r="G38" s="82"/>
      <c r="H38" s="82"/>
      <c r="I38" s="83"/>
      <c r="L38" s="75"/>
      <c r="M38" s="75"/>
    </row>
    <row r="39" spans="1:13" s="74" customFormat="1" ht="12.75" x14ac:dyDescent="0.25">
      <c r="A39" s="80"/>
      <c r="B39" s="81"/>
      <c r="C39" s="81"/>
      <c r="D39" s="82"/>
      <c r="E39" s="82"/>
      <c r="F39" s="82"/>
      <c r="G39" s="82"/>
      <c r="H39" s="82"/>
      <c r="I39" s="83"/>
      <c r="L39" s="75"/>
      <c r="M39" s="75"/>
    </row>
    <row r="40" spans="1:13" s="74" customFormat="1" ht="12.75" x14ac:dyDescent="0.25">
      <c r="A40" s="80"/>
      <c r="B40" s="81"/>
      <c r="C40" s="81"/>
      <c r="D40" s="82"/>
      <c r="E40" s="82"/>
      <c r="F40" s="82"/>
      <c r="G40" s="82"/>
      <c r="H40" s="82"/>
      <c r="I40" s="83"/>
      <c r="L40" s="75"/>
      <c r="M40" s="75"/>
    </row>
    <row r="41" spans="1:13" s="74" customFormat="1" ht="12.75" x14ac:dyDescent="0.25">
      <c r="A41" s="80"/>
      <c r="B41" s="81"/>
      <c r="C41" s="81"/>
      <c r="D41" s="82"/>
      <c r="E41" s="82"/>
      <c r="F41" s="82"/>
      <c r="G41" s="82"/>
      <c r="H41" s="82"/>
      <c r="I41" s="83"/>
      <c r="L41" s="75"/>
      <c r="M41" s="75"/>
    </row>
    <row r="42" spans="1:13" s="74" customFormat="1" ht="12.75" x14ac:dyDescent="0.25">
      <c r="A42" s="80"/>
      <c r="B42" s="81"/>
      <c r="C42" s="81"/>
      <c r="D42" s="82"/>
      <c r="E42" s="82"/>
      <c r="F42" s="82"/>
      <c r="G42" s="82"/>
      <c r="H42" s="82"/>
      <c r="I42" s="83"/>
      <c r="L42" s="75"/>
      <c r="M42" s="75"/>
    </row>
    <row r="43" spans="1:13" s="74" customFormat="1" ht="12.75" x14ac:dyDescent="0.25">
      <c r="A43" s="80"/>
      <c r="B43" s="81"/>
      <c r="C43" s="81"/>
      <c r="D43" s="82"/>
      <c r="E43" s="82"/>
      <c r="F43" s="82"/>
      <c r="G43" s="82"/>
      <c r="H43" s="82"/>
      <c r="I43" s="83"/>
      <c r="L43" s="75"/>
      <c r="M43" s="75"/>
    </row>
    <row r="44" spans="1:13" s="74" customFormat="1" ht="12.75" x14ac:dyDescent="0.25">
      <c r="A44" s="80"/>
      <c r="B44" s="81"/>
      <c r="C44" s="81"/>
      <c r="D44" s="82"/>
      <c r="E44" s="82"/>
      <c r="F44" s="82"/>
      <c r="G44" s="82"/>
      <c r="H44" s="82"/>
      <c r="I44" s="83"/>
      <c r="L44" s="75"/>
      <c r="M44" s="75"/>
    </row>
    <row r="45" spans="1:13" s="74" customFormat="1" ht="12.75" x14ac:dyDescent="0.25">
      <c r="A45" s="80"/>
      <c r="B45" s="81"/>
      <c r="C45" s="81"/>
      <c r="D45" s="82"/>
      <c r="E45" s="82"/>
      <c r="F45" s="82"/>
      <c r="G45" s="82"/>
      <c r="H45" s="82"/>
      <c r="I45" s="83"/>
      <c r="L45" s="75"/>
      <c r="M45" s="75"/>
    </row>
    <row r="46" spans="1:13" s="74" customFormat="1" ht="12.75" x14ac:dyDescent="0.25">
      <c r="A46" s="80"/>
      <c r="B46" s="81"/>
      <c r="C46" s="81"/>
      <c r="D46" s="82"/>
      <c r="E46" s="82"/>
      <c r="F46" s="82"/>
      <c r="G46" s="82"/>
      <c r="H46" s="82"/>
      <c r="I46" s="83"/>
      <c r="L46" s="75"/>
      <c r="M46" s="75"/>
    </row>
    <row r="47" spans="1:13" s="74" customFormat="1" ht="12.75" x14ac:dyDescent="0.25">
      <c r="A47" s="80"/>
      <c r="B47" s="81"/>
      <c r="C47" s="81"/>
      <c r="D47" s="82"/>
      <c r="E47" s="82"/>
      <c r="F47" s="82"/>
      <c r="G47" s="82"/>
      <c r="H47" s="82"/>
      <c r="I47" s="83"/>
      <c r="L47" s="75"/>
      <c r="M47" s="75"/>
    </row>
    <row r="48" spans="1:13" s="74" customFormat="1" ht="12.75" x14ac:dyDescent="0.25">
      <c r="A48" s="80"/>
      <c r="B48" s="81"/>
      <c r="C48" s="81"/>
      <c r="D48" s="82"/>
      <c r="E48" s="82"/>
      <c r="F48" s="82"/>
      <c r="G48" s="82"/>
      <c r="H48" s="82"/>
      <c r="I48" s="83"/>
      <c r="L48" s="75"/>
      <c r="M48" s="75"/>
    </row>
    <row r="49" spans="1:13" s="74" customFormat="1" ht="12.75" x14ac:dyDescent="0.25">
      <c r="A49" s="80"/>
      <c r="B49" s="81"/>
      <c r="C49" s="81"/>
      <c r="D49" s="82"/>
      <c r="E49" s="82"/>
      <c r="F49" s="82"/>
      <c r="G49" s="82"/>
      <c r="H49" s="82"/>
      <c r="I49" s="83"/>
      <c r="L49" s="75"/>
      <c r="M49" s="75"/>
    </row>
    <row r="50" spans="1:13" s="74" customFormat="1" ht="12.75" x14ac:dyDescent="0.25">
      <c r="A50" s="80"/>
      <c r="B50" s="81"/>
      <c r="C50" s="81"/>
      <c r="D50" s="82"/>
      <c r="E50" s="82"/>
      <c r="F50" s="82"/>
      <c r="G50" s="82"/>
      <c r="H50" s="82"/>
      <c r="I50" s="83"/>
      <c r="L50" s="75"/>
      <c r="M50" s="75"/>
    </row>
    <row r="51" spans="1:13" s="74" customFormat="1" ht="12.75" x14ac:dyDescent="0.25">
      <c r="A51" s="80"/>
      <c r="B51" s="81"/>
      <c r="C51" s="81"/>
      <c r="D51" s="82"/>
      <c r="E51" s="82"/>
      <c r="F51" s="82"/>
      <c r="G51" s="82"/>
      <c r="H51" s="82"/>
      <c r="I51" s="83"/>
      <c r="L51" s="75"/>
      <c r="M51" s="75"/>
    </row>
    <row r="52" spans="1:13" s="74" customFormat="1" ht="12.75" x14ac:dyDescent="0.25">
      <c r="A52" s="80"/>
      <c r="B52" s="81"/>
      <c r="C52" s="81"/>
      <c r="D52" s="82"/>
      <c r="E52" s="82"/>
      <c r="F52" s="82"/>
      <c r="G52" s="82"/>
      <c r="H52" s="82"/>
      <c r="I52" s="83"/>
      <c r="L52" s="75"/>
      <c r="M52" s="75"/>
    </row>
    <row r="53" spans="1:13" s="74" customFormat="1" ht="12.75" x14ac:dyDescent="0.25">
      <c r="A53" s="80"/>
      <c r="B53" s="81"/>
      <c r="C53" s="81"/>
      <c r="D53" s="82"/>
      <c r="E53" s="82"/>
      <c r="F53" s="82"/>
      <c r="G53" s="82"/>
      <c r="H53" s="82"/>
      <c r="I53" s="83"/>
      <c r="L53" s="75"/>
      <c r="M53" s="75"/>
    </row>
    <row r="54" spans="1:13" s="74" customFormat="1" ht="12.75" x14ac:dyDescent="0.25">
      <c r="A54" s="80"/>
      <c r="B54" s="81"/>
      <c r="C54" s="81"/>
      <c r="D54" s="82"/>
      <c r="E54" s="82"/>
      <c r="F54" s="82"/>
      <c r="G54" s="82"/>
      <c r="H54" s="82"/>
      <c r="I54" s="83"/>
      <c r="L54" s="75"/>
      <c r="M54" s="75"/>
    </row>
    <row r="55" spans="1:13" s="74" customFormat="1" ht="12.75" x14ac:dyDescent="0.25">
      <c r="A55" s="80"/>
      <c r="B55" s="81"/>
      <c r="C55" s="81"/>
      <c r="D55" s="82"/>
      <c r="E55" s="82"/>
      <c r="F55" s="82"/>
      <c r="G55" s="82"/>
      <c r="H55" s="82"/>
      <c r="I55" s="83"/>
      <c r="L55" s="75"/>
      <c r="M55" s="75"/>
    </row>
    <row r="56" spans="1:13" s="74" customFormat="1" ht="12.75" x14ac:dyDescent="0.25">
      <c r="A56" s="80"/>
      <c r="B56" s="81"/>
      <c r="C56" s="81"/>
      <c r="D56" s="82"/>
      <c r="E56" s="82"/>
      <c r="F56" s="82"/>
      <c r="G56" s="82"/>
      <c r="H56" s="82"/>
      <c r="I56" s="83"/>
      <c r="L56" s="75"/>
      <c r="M56" s="75"/>
    </row>
    <row r="57" spans="1:13" s="74" customFormat="1" ht="12.75" x14ac:dyDescent="0.25">
      <c r="A57" s="80"/>
      <c r="B57" s="81"/>
      <c r="C57" s="81"/>
      <c r="D57" s="82"/>
      <c r="E57" s="82"/>
      <c r="F57" s="82"/>
      <c r="G57" s="82"/>
      <c r="H57" s="82"/>
      <c r="I57" s="83"/>
      <c r="L57" s="75"/>
      <c r="M57" s="75"/>
    </row>
    <row r="58" spans="1:13" s="74" customFormat="1" ht="12.75" x14ac:dyDescent="0.25">
      <c r="A58" s="80"/>
      <c r="B58" s="81"/>
      <c r="C58" s="81"/>
      <c r="D58" s="82"/>
      <c r="E58" s="82"/>
      <c r="F58" s="82"/>
      <c r="G58" s="82"/>
      <c r="H58" s="82"/>
      <c r="I58" s="83"/>
      <c r="L58" s="75"/>
      <c r="M58" s="75"/>
    </row>
    <row r="59" spans="1:13" s="74" customFormat="1" ht="12.75" x14ac:dyDescent="0.25">
      <c r="A59" s="80"/>
      <c r="B59" s="81"/>
      <c r="C59" s="81"/>
      <c r="D59" s="82"/>
      <c r="E59" s="82"/>
      <c r="F59" s="82"/>
      <c r="G59" s="82"/>
      <c r="H59" s="82"/>
      <c r="I59" s="83"/>
      <c r="L59" s="75"/>
      <c r="M59" s="75"/>
    </row>
    <row r="60" spans="1:13" s="74" customFormat="1" ht="12.75" x14ac:dyDescent="0.25">
      <c r="A60" s="80"/>
      <c r="B60" s="81"/>
      <c r="C60" s="81"/>
      <c r="D60" s="82"/>
      <c r="E60" s="82"/>
      <c r="F60" s="82"/>
      <c r="G60" s="82"/>
      <c r="H60" s="82"/>
      <c r="I60" s="83"/>
      <c r="L60" s="75"/>
      <c r="M60" s="75"/>
    </row>
    <row r="61" spans="1:13" s="74" customFormat="1" ht="12.75" x14ac:dyDescent="0.25">
      <c r="A61" s="80"/>
      <c r="B61" s="81"/>
      <c r="C61" s="81"/>
      <c r="D61" s="82"/>
      <c r="E61" s="82"/>
      <c r="F61" s="82"/>
      <c r="G61" s="82"/>
      <c r="H61" s="82"/>
      <c r="I61" s="83"/>
      <c r="L61" s="75"/>
      <c r="M61" s="75"/>
    </row>
    <row r="62" spans="1:13" s="74" customFormat="1" ht="12.75" x14ac:dyDescent="0.25">
      <c r="A62" s="80"/>
      <c r="B62" s="81"/>
      <c r="C62" s="81"/>
      <c r="D62" s="82"/>
      <c r="E62" s="82"/>
      <c r="F62" s="82"/>
      <c r="G62" s="82"/>
      <c r="H62" s="82"/>
      <c r="I62" s="83"/>
      <c r="L62" s="75"/>
      <c r="M62" s="75"/>
    </row>
    <row r="63" spans="1:13" s="74" customFormat="1" ht="12.75" x14ac:dyDescent="0.25">
      <c r="A63" s="80"/>
      <c r="B63" s="81"/>
      <c r="C63" s="81"/>
      <c r="D63" s="82"/>
      <c r="E63" s="82"/>
      <c r="F63" s="82"/>
      <c r="G63" s="82"/>
      <c r="H63" s="82"/>
      <c r="I63" s="83"/>
      <c r="L63" s="75"/>
      <c r="M63" s="75"/>
    </row>
    <row r="64" spans="1:13" s="74" customFormat="1" ht="12.75" x14ac:dyDescent="0.25">
      <c r="A64" s="84"/>
      <c r="B64" s="85"/>
      <c r="C64" s="85"/>
      <c r="D64" s="86"/>
      <c r="E64" s="86"/>
      <c r="F64" s="86"/>
      <c r="G64" s="86"/>
      <c r="H64" s="86"/>
      <c r="I64" s="87"/>
      <c r="L64" s="75"/>
      <c r="M64" s="75"/>
    </row>
    <row r="65" spans="1:13" s="74" customFormat="1" ht="12.75" x14ac:dyDescent="0.25">
      <c r="A65" s="88" t="s">
        <v>6</v>
      </c>
      <c r="B65" s="89"/>
      <c r="C65" s="89"/>
      <c r="D65" s="90"/>
      <c r="E65" s="90"/>
      <c r="F65" s="90"/>
      <c r="G65" s="90"/>
      <c r="H65" s="90"/>
      <c r="I65" s="90"/>
      <c r="L65" s="75"/>
      <c r="M65" s="75"/>
    </row>
    <row r="66" spans="1:13" s="15" customFormat="1" ht="11.25" x14ac:dyDescent="0.25">
      <c r="A66" s="18"/>
      <c r="B66" s="17"/>
      <c r="C66" s="17"/>
      <c r="L66" s="16"/>
      <c r="M66" s="16"/>
    </row>
    <row r="67" spans="1:13" s="15" customFormat="1" ht="11.25" x14ac:dyDescent="0.25">
      <c r="A67" s="18"/>
      <c r="B67" s="17"/>
      <c r="C67" s="17"/>
      <c r="L67" s="16"/>
      <c r="M67" s="16"/>
    </row>
    <row r="68" spans="1:13" s="15" customFormat="1" ht="11.25" x14ac:dyDescent="0.25">
      <c r="A68" s="18"/>
      <c r="B68" s="17"/>
      <c r="C68" s="17"/>
      <c r="L68" s="16"/>
      <c r="M68" s="16"/>
    </row>
    <row r="69" spans="1:13" s="15" customFormat="1" ht="11.25" x14ac:dyDescent="0.25">
      <c r="A69" s="18"/>
      <c r="B69" s="17"/>
      <c r="C69" s="17"/>
      <c r="L69" s="16"/>
      <c r="M69" s="16"/>
    </row>
    <row r="70" spans="1:13" s="15" customFormat="1" ht="11.25" x14ac:dyDescent="0.25">
      <c r="A70" s="18"/>
      <c r="B70" s="17"/>
      <c r="C70" s="17"/>
      <c r="L70" s="16"/>
      <c r="M70" s="16"/>
    </row>
    <row r="71" spans="1:13" s="15" customFormat="1" ht="11.25" x14ac:dyDescent="0.25">
      <c r="A71" s="18"/>
      <c r="B71" s="17"/>
      <c r="C71" s="17"/>
      <c r="L71" s="16"/>
      <c r="M71" s="16"/>
    </row>
    <row r="72" spans="1:13" s="15" customFormat="1" ht="11.25" x14ac:dyDescent="0.25">
      <c r="A72" s="18"/>
      <c r="B72" s="17"/>
      <c r="C72" s="17"/>
      <c r="L72" s="16"/>
      <c r="M72" s="16"/>
    </row>
    <row r="73" spans="1:13" s="15" customFormat="1" ht="11.25" x14ac:dyDescent="0.25">
      <c r="A73" s="18"/>
      <c r="B73" s="17"/>
      <c r="C73" s="17"/>
      <c r="L73" s="16"/>
      <c r="M73" s="16"/>
    </row>
    <row r="74" spans="1:13" s="15" customFormat="1" ht="11.25" x14ac:dyDescent="0.25">
      <c r="A74" s="18"/>
      <c r="B74" s="17"/>
      <c r="C74" s="17"/>
      <c r="L74" s="16"/>
      <c r="M74" s="16"/>
    </row>
    <row r="75" spans="1:13" s="15" customFormat="1" ht="11.25" x14ac:dyDescent="0.25">
      <c r="A75" s="18"/>
      <c r="B75" s="17"/>
      <c r="C75" s="17"/>
      <c r="L75" s="16"/>
      <c r="M75" s="16"/>
    </row>
    <row r="76" spans="1:13" s="15" customFormat="1" ht="11.25" x14ac:dyDescent="0.25">
      <c r="A76" s="18"/>
      <c r="B76" s="17"/>
      <c r="C76" s="17"/>
      <c r="L76" s="16"/>
      <c r="M76" s="16"/>
    </row>
    <row r="77" spans="1:13" s="15" customFormat="1" ht="11.25" x14ac:dyDescent="0.25">
      <c r="A77" s="18"/>
      <c r="B77" s="17"/>
      <c r="C77" s="17"/>
      <c r="L77" s="16"/>
      <c r="M77" s="16"/>
    </row>
    <row r="78" spans="1:13" s="15" customFormat="1" ht="11.25" x14ac:dyDescent="0.25">
      <c r="A78" s="18"/>
      <c r="B78" s="17"/>
      <c r="C78" s="17"/>
      <c r="L78" s="16"/>
      <c r="M78" s="16"/>
    </row>
    <row r="79" spans="1:13" s="15" customFormat="1" ht="11.25" x14ac:dyDescent="0.25">
      <c r="A79" s="18"/>
      <c r="B79" s="17"/>
      <c r="C79" s="17"/>
      <c r="L79" s="16"/>
      <c r="M79" s="16"/>
    </row>
    <row r="80" spans="1:13" s="15" customFormat="1" ht="11.25" x14ac:dyDescent="0.25">
      <c r="A80" s="18"/>
      <c r="B80" s="17"/>
      <c r="C80" s="17"/>
      <c r="L80" s="16"/>
      <c r="M80" s="16"/>
    </row>
    <row r="81" spans="1:13" s="15" customFormat="1" ht="11.25" x14ac:dyDescent="0.25">
      <c r="A81" s="18"/>
      <c r="B81" s="17"/>
      <c r="C81" s="17"/>
      <c r="L81" s="16"/>
      <c r="M81" s="16"/>
    </row>
    <row r="82" spans="1:13" s="15" customFormat="1" ht="11.25" x14ac:dyDescent="0.25">
      <c r="A82" s="18"/>
      <c r="B82" s="17"/>
      <c r="C82" s="17"/>
      <c r="L82" s="16"/>
      <c r="M82" s="16"/>
    </row>
    <row r="83" spans="1:13" s="15" customFormat="1" ht="11.25" x14ac:dyDescent="0.25">
      <c r="A83" s="18"/>
      <c r="B83" s="17"/>
      <c r="C83" s="17"/>
      <c r="L83" s="16"/>
      <c r="M83" s="16"/>
    </row>
    <row r="84" spans="1:13" s="15" customFormat="1" ht="11.25" x14ac:dyDescent="0.25">
      <c r="A84" s="18"/>
      <c r="B84" s="17"/>
      <c r="C84" s="17"/>
      <c r="L84" s="16"/>
      <c r="M84" s="16"/>
    </row>
    <row r="85" spans="1:13" s="15" customFormat="1" ht="11.25" x14ac:dyDescent="0.25">
      <c r="A85" s="18"/>
      <c r="B85" s="17"/>
      <c r="C85" s="17"/>
      <c r="L85" s="16"/>
      <c r="M85" s="16"/>
    </row>
    <row r="86" spans="1:13" s="15" customFormat="1" ht="11.25" x14ac:dyDescent="0.25">
      <c r="A86" s="18"/>
      <c r="B86" s="17"/>
      <c r="C86" s="17"/>
      <c r="L86" s="16"/>
      <c r="M86" s="16"/>
    </row>
    <row r="87" spans="1:13" s="15" customFormat="1" ht="11.25" x14ac:dyDescent="0.25">
      <c r="A87" s="18"/>
      <c r="B87" s="17"/>
      <c r="C87" s="17"/>
      <c r="L87" s="16"/>
      <c r="M87" s="16"/>
    </row>
    <row r="88" spans="1:13" s="15" customFormat="1" ht="11.25" x14ac:dyDescent="0.25">
      <c r="A88" s="18"/>
      <c r="B88" s="17"/>
      <c r="C88" s="17"/>
      <c r="L88" s="16"/>
      <c r="M88" s="16"/>
    </row>
    <row r="89" spans="1:13" s="15" customFormat="1" ht="11.25" x14ac:dyDescent="0.25">
      <c r="A89" s="18"/>
      <c r="B89" s="17"/>
      <c r="C89" s="17"/>
      <c r="L89" s="16"/>
      <c r="M89" s="16"/>
    </row>
    <row r="90" spans="1:13" s="15" customFormat="1" ht="11.25" x14ac:dyDescent="0.25">
      <c r="A90" s="18"/>
      <c r="B90" s="17"/>
      <c r="C90" s="17"/>
      <c r="L90" s="16"/>
      <c r="M90" s="16"/>
    </row>
    <row r="91" spans="1:13" s="15" customFormat="1" ht="11.25" x14ac:dyDescent="0.25">
      <c r="A91" s="18"/>
      <c r="B91" s="17"/>
      <c r="C91" s="17"/>
      <c r="L91" s="16"/>
      <c r="M91" s="16"/>
    </row>
    <row r="92" spans="1:13" s="15" customFormat="1" ht="11.25" x14ac:dyDescent="0.25">
      <c r="A92" s="18"/>
      <c r="B92" s="17"/>
      <c r="C92" s="17"/>
      <c r="L92" s="16"/>
      <c r="M92" s="16"/>
    </row>
    <row r="93" spans="1:13" s="15" customFormat="1" ht="11.25" x14ac:dyDescent="0.25">
      <c r="A93" s="18"/>
      <c r="B93" s="17"/>
      <c r="C93" s="17"/>
      <c r="L93" s="16"/>
      <c r="M93" s="16"/>
    </row>
    <row r="94" spans="1:13" s="15" customFormat="1" ht="11.25" x14ac:dyDescent="0.25">
      <c r="A94" s="18"/>
      <c r="B94" s="17"/>
      <c r="C94" s="17"/>
      <c r="L94" s="16"/>
      <c r="M94" s="16"/>
    </row>
    <row r="95" spans="1:13" s="15" customFormat="1" ht="11.25" x14ac:dyDescent="0.25">
      <c r="A95" s="18"/>
      <c r="B95" s="17"/>
      <c r="C95" s="17"/>
      <c r="L95" s="16"/>
      <c r="M95" s="16"/>
    </row>
    <row r="96" spans="1:13" s="15" customFormat="1" ht="11.25" x14ac:dyDescent="0.25">
      <c r="A96" s="18"/>
      <c r="B96" s="17"/>
      <c r="C96" s="17"/>
      <c r="L96" s="16"/>
      <c r="M96" s="16"/>
    </row>
    <row r="97" spans="1:13" s="15" customFormat="1" ht="11.25" x14ac:dyDescent="0.25">
      <c r="A97" s="18"/>
      <c r="B97" s="17"/>
      <c r="C97" s="17"/>
      <c r="L97" s="16"/>
      <c r="M97" s="16"/>
    </row>
    <row r="98" spans="1:13" s="15" customFormat="1" ht="11.25" x14ac:dyDescent="0.25">
      <c r="A98" s="18"/>
      <c r="B98" s="17"/>
      <c r="C98" s="17"/>
      <c r="L98" s="16"/>
      <c r="M98" s="16"/>
    </row>
    <row r="99" spans="1:13" s="15" customFormat="1" ht="11.25" x14ac:dyDescent="0.25">
      <c r="A99" s="18"/>
      <c r="B99" s="17"/>
      <c r="C99" s="17"/>
      <c r="L99" s="16"/>
      <c r="M99" s="16"/>
    </row>
    <row r="100" spans="1:13" s="15" customFormat="1" ht="11.25" x14ac:dyDescent="0.25">
      <c r="A100" s="18"/>
      <c r="B100" s="17"/>
      <c r="C100" s="17"/>
      <c r="L100" s="16"/>
      <c r="M100" s="16"/>
    </row>
    <row r="101" spans="1:13" s="15" customFormat="1" ht="11.25" x14ac:dyDescent="0.25">
      <c r="A101" s="18"/>
      <c r="B101" s="17"/>
      <c r="C101" s="17"/>
      <c r="L101" s="16"/>
      <c r="M101" s="16"/>
    </row>
    <row r="102" spans="1:13" s="15" customFormat="1" ht="11.25" x14ac:dyDescent="0.25">
      <c r="A102" s="18"/>
      <c r="B102" s="17"/>
      <c r="C102" s="17"/>
      <c r="L102" s="16"/>
      <c r="M102" s="16"/>
    </row>
    <row r="103" spans="1:13" s="15" customFormat="1" ht="11.25" x14ac:dyDescent="0.25">
      <c r="A103" s="18"/>
      <c r="B103" s="17"/>
      <c r="C103" s="17"/>
      <c r="L103" s="16"/>
      <c r="M103" s="16"/>
    </row>
    <row r="104" spans="1:13" s="15" customFormat="1" ht="11.25" x14ac:dyDescent="0.25">
      <c r="A104" s="18"/>
      <c r="B104" s="17"/>
      <c r="C104" s="17"/>
      <c r="L104" s="16"/>
      <c r="M104" s="16"/>
    </row>
    <row r="105" spans="1:13" s="15" customFormat="1" ht="11.25" x14ac:dyDescent="0.25">
      <c r="A105" s="18"/>
      <c r="B105" s="17"/>
      <c r="C105" s="17"/>
      <c r="L105" s="16"/>
      <c r="M105" s="16"/>
    </row>
    <row r="106" spans="1:13" s="15" customFormat="1" ht="11.25" x14ac:dyDescent="0.25">
      <c r="A106" s="18"/>
      <c r="B106" s="17"/>
      <c r="C106" s="17"/>
      <c r="L106" s="16"/>
      <c r="M106" s="16"/>
    </row>
    <row r="107" spans="1:13" s="15" customFormat="1" ht="11.25" x14ac:dyDescent="0.25">
      <c r="A107" s="18"/>
      <c r="B107" s="17"/>
      <c r="C107" s="17"/>
      <c r="L107" s="16"/>
      <c r="M107" s="16"/>
    </row>
    <row r="108" spans="1:13" s="15" customFormat="1" ht="11.25" x14ac:dyDescent="0.25">
      <c r="A108" s="18"/>
      <c r="B108" s="17"/>
      <c r="C108" s="17"/>
      <c r="L108" s="16"/>
      <c r="M108" s="16"/>
    </row>
    <row r="109" spans="1:13" s="15" customFormat="1" ht="11.25" x14ac:dyDescent="0.25">
      <c r="A109" s="18"/>
      <c r="B109" s="17"/>
      <c r="C109" s="17"/>
      <c r="L109" s="16"/>
      <c r="M109" s="16"/>
    </row>
    <row r="110" spans="1:13" s="15" customFormat="1" ht="11.25" x14ac:dyDescent="0.25">
      <c r="A110" s="18"/>
      <c r="B110" s="17"/>
      <c r="C110" s="17"/>
      <c r="L110" s="16"/>
      <c r="M110" s="16"/>
    </row>
    <row r="111" spans="1:13" s="15" customFormat="1" ht="11.25" x14ac:dyDescent="0.25">
      <c r="A111" s="18"/>
      <c r="B111" s="17"/>
      <c r="C111" s="17"/>
      <c r="L111" s="16"/>
      <c r="M111" s="16"/>
    </row>
    <row r="112" spans="1:13" s="15" customFormat="1" ht="11.25" x14ac:dyDescent="0.25">
      <c r="A112" s="18"/>
      <c r="B112" s="17"/>
      <c r="C112" s="17"/>
      <c r="L112" s="16"/>
      <c r="M112" s="16"/>
    </row>
    <row r="113" spans="1:13" s="15" customFormat="1" ht="11.25" x14ac:dyDescent="0.25">
      <c r="A113" s="18"/>
      <c r="B113" s="17"/>
      <c r="C113" s="17"/>
      <c r="L113" s="16"/>
      <c r="M113" s="16"/>
    </row>
    <row r="114" spans="1:13" s="15" customFormat="1" ht="11.25" x14ac:dyDescent="0.25">
      <c r="A114" s="18"/>
      <c r="B114" s="17"/>
      <c r="C114" s="17"/>
      <c r="L114" s="16"/>
      <c r="M114" s="16"/>
    </row>
    <row r="115" spans="1:13" s="15" customFormat="1" ht="11.25" x14ac:dyDescent="0.25">
      <c r="A115" s="18"/>
      <c r="B115" s="17"/>
      <c r="C115" s="17"/>
      <c r="L115" s="16"/>
      <c r="M115" s="16"/>
    </row>
    <row r="116" spans="1:13" s="15" customFormat="1" ht="11.25" x14ac:dyDescent="0.25">
      <c r="A116" s="18"/>
      <c r="B116" s="17"/>
      <c r="C116" s="17"/>
      <c r="L116" s="16"/>
      <c r="M116" s="16"/>
    </row>
    <row r="117" spans="1:13" s="15" customFormat="1" ht="11.25" x14ac:dyDescent="0.25">
      <c r="A117" s="18"/>
      <c r="B117" s="17"/>
      <c r="C117" s="17"/>
      <c r="L117" s="16"/>
      <c r="M117" s="16"/>
    </row>
    <row r="118" spans="1:13" s="15" customFormat="1" ht="11.25" x14ac:dyDescent="0.25">
      <c r="A118" s="18"/>
      <c r="B118" s="17"/>
      <c r="C118" s="17"/>
      <c r="L118" s="16"/>
      <c r="M118" s="16"/>
    </row>
    <row r="119" spans="1:13" s="15" customFormat="1" ht="11.25" x14ac:dyDescent="0.25">
      <c r="A119" s="18"/>
      <c r="B119" s="17"/>
      <c r="C119" s="17"/>
      <c r="L119" s="16"/>
      <c r="M119" s="16"/>
    </row>
    <row r="120" spans="1:13" s="15" customFormat="1" ht="11.25" x14ac:dyDescent="0.25">
      <c r="A120" s="18"/>
      <c r="B120" s="17"/>
      <c r="C120" s="17"/>
      <c r="L120" s="16"/>
      <c r="M120" s="16"/>
    </row>
    <row r="121" spans="1:13" s="15" customFormat="1" ht="11.25" x14ac:dyDescent="0.25">
      <c r="A121" s="18"/>
      <c r="B121" s="17"/>
      <c r="C121" s="17"/>
      <c r="L121" s="16"/>
      <c r="M121" s="16"/>
    </row>
    <row r="122" spans="1:13" s="16" customFormat="1" ht="11.25" x14ac:dyDescent="0.25">
      <c r="A122" s="18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3" s="16" customFormat="1" ht="11.25" x14ac:dyDescent="0.25">
      <c r="A123" s="18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3" s="16" customFormat="1" ht="11.25" x14ac:dyDescent="0.25">
      <c r="A124" s="18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3" s="16" customFormat="1" ht="11.25" x14ac:dyDescent="0.25">
      <c r="A125" s="18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3" s="16" customFormat="1" ht="11.25" x14ac:dyDescent="0.25">
      <c r="A126" s="18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3" s="16" customFormat="1" ht="11.25" x14ac:dyDescent="0.25">
      <c r="A127" s="18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3" s="16" customFormat="1" ht="11.25" x14ac:dyDescent="0.25">
      <c r="A128" s="18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 s="16" customFormat="1" ht="11.25" x14ac:dyDescent="0.25">
      <c r="A129" s="18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 s="16" customFormat="1" ht="11.25" x14ac:dyDescent="0.25">
      <c r="A130" s="18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s="16" customFormat="1" ht="11.25" x14ac:dyDescent="0.25">
      <c r="A131" s="18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 s="16" customFormat="1" ht="11.25" x14ac:dyDescent="0.25">
      <c r="A132" s="18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 s="16" customFormat="1" ht="11.25" x14ac:dyDescent="0.25">
      <c r="A133" s="18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s="16" customFormat="1" ht="11.25" x14ac:dyDescent="0.25">
      <c r="A134" s="18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s="16" customFormat="1" ht="11.25" x14ac:dyDescent="0.25">
      <c r="A135" s="18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s="16" customFormat="1" ht="11.25" x14ac:dyDescent="0.25">
      <c r="A136" s="18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</sheetData>
  <mergeCells count="3">
    <mergeCell ref="B9:B10"/>
    <mergeCell ref="B11:B12"/>
    <mergeCell ref="B13:B14"/>
  </mergeCells>
  <conditionalFormatting sqref="A3">
    <cfRule type="containsText" dxfId="14" priority="2" operator="containsText" text="désignation">
      <formula>NOT(ISERROR(SEARCH("désignation",A3)))</formula>
    </cfRule>
  </conditionalFormatting>
  <conditionalFormatting sqref="A4:A5">
    <cfRule type="containsText" dxfId="13" priority="1" operator="containsText" text="xxx">
      <formula>NOT(ISERROR(SEARCH("xxx",A4)))</formula>
    </cfRule>
  </conditionalFormatting>
  <conditionalFormatting sqref="D18:I18">
    <cfRule type="cellIs" dxfId="12" priority="3" operator="notEqual">
      <formula>0</formula>
    </cfRule>
  </conditionalFormatting>
  <dataValidations count="3">
    <dataValidation type="list" allowBlank="1" showInputMessage="1" showErrorMessage="1" sqref="D65285 D130821 D196357 D261893 D327429 D392965 D458501 D524037 D589573 D655109 D720645 D786181 D851717 D917253 D982789" xr:uid="{00000000-0002-0000-0400-000000000000}">
      <formula1>$A$31:$A$31</formula1>
    </dataValidation>
    <dataValidation type="list" allowBlank="1" showInputMessage="1" showErrorMessage="1" sqref="B65" xr:uid="{00000000-0002-0000-0400-000001000000}">
      <formula1>$B$19:$B$27</formula1>
    </dataValidation>
    <dataValidation type="list" allowBlank="1" showInputMessage="1" showErrorMessage="1" sqref="B32:B64" xr:uid="{00000000-0002-0000-0400-000002000000}">
      <formula1>$B$19:$B$26</formula1>
    </dataValidation>
  </dataValidations>
  <pageMargins left="0.78740157480314965" right="0.35433070866141736" top="1.0236220472440944" bottom="0.59055118110236227" header="0.43307086614173229" footer="0.31496062992125984"/>
  <pageSetup paperSize="9" orientation="portrait" r:id="rId1"/>
  <headerFooter>
    <oddHeader>&amp;L&amp;"Arial,Gras"&amp;8Entête du mandataire</oddHead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1B3E7-FCC4-4ECA-8178-1AF34F2742B9}">
  <sheetPr>
    <tabColor rgb="FFFFC000"/>
  </sheetPr>
  <dimension ref="A1:J57"/>
  <sheetViews>
    <sheetView zoomScaleNormal="100" workbookViewId="0">
      <selection activeCell="J34" sqref="J34"/>
    </sheetView>
  </sheetViews>
  <sheetFormatPr baseColWidth="10" defaultRowHeight="15" x14ac:dyDescent="0.25"/>
  <cols>
    <col min="2" max="2" width="12.85546875" customWidth="1"/>
    <col min="3" max="3" width="24.85546875" style="6" customWidth="1"/>
    <col min="4" max="4" width="11.85546875" style="4" customWidth="1"/>
    <col min="5" max="6" width="9.140625" style="4" customWidth="1"/>
    <col min="7" max="7" width="9.140625" style="152" customWidth="1"/>
    <col min="8" max="9" width="9.140625" customWidth="1"/>
    <col min="10" max="10" width="63" customWidth="1"/>
  </cols>
  <sheetData>
    <row r="1" spans="1:10" s="145" customFormat="1" ht="12.75" customHeight="1" x14ac:dyDescent="0.2">
      <c r="A1" s="327" t="s">
        <v>98</v>
      </c>
      <c r="B1" s="182"/>
      <c r="C1" s="183"/>
      <c r="H1" s="163" t="s">
        <v>2</v>
      </c>
      <c r="I1" s="164" t="s">
        <v>88</v>
      </c>
      <c r="J1" s="158" t="s">
        <v>102</v>
      </c>
    </row>
    <row r="2" spans="1:10" s="145" customFormat="1" ht="12.75" x14ac:dyDescent="0.2">
      <c r="A2" s="327"/>
      <c r="B2" s="182"/>
      <c r="C2" s="183"/>
      <c r="D2" s="163"/>
      <c r="E2" s="163"/>
      <c r="J2" s="179" t="s">
        <v>101</v>
      </c>
    </row>
    <row r="3" spans="1:10" s="145" customFormat="1" ht="51.75" customHeight="1" x14ac:dyDescent="0.2">
      <c r="A3" s="327"/>
      <c r="B3" s="326" t="s">
        <v>86</v>
      </c>
      <c r="C3" s="326"/>
      <c r="D3" s="183"/>
      <c r="E3" s="183"/>
      <c r="J3" s="330" t="s">
        <v>107</v>
      </c>
    </row>
    <row r="4" spans="1:10" s="203" customFormat="1" ht="11.25" customHeight="1" x14ac:dyDescent="0.2">
      <c r="A4" s="327"/>
      <c r="B4" s="201"/>
      <c r="C4" s="201"/>
      <c r="D4" s="201"/>
      <c r="E4" s="201"/>
      <c r="J4" s="330"/>
    </row>
    <row r="5" spans="1:10" s="149" customFormat="1" ht="12.75" x14ac:dyDescent="0.2">
      <c r="A5" s="327"/>
      <c r="B5" s="145" t="s">
        <v>80</v>
      </c>
      <c r="C5" s="146"/>
      <c r="D5" s="146"/>
      <c r="E5" s="146"/>
      <c r="J5" s="330"/>
    </row>
    <row r="6" spans="1:10" s="10" customFormat="1" ht="15.75" x14ac:dyDescent="0.25">
      <c r="A6" s="327"/>
      <c r="B6" s="150" t="s">
        <v>81</v>
      </c>
      <c r="C6" s="12"/>
      <c r="D6" s="12"/>
      <c r="E6" s="12"/>
      <c r="J6" s="330"/>
    </row>
    <row r="7" spans="1:10" s="10" customFormat="1" ht="15.75" x14ac:dyDescent="0.25">
      <c r="A7" s="327"/>
      <c r="B7" s="150" t="s">
        <v>82</v>
      </c>
      <c r="C7" s="12"/>
      <c r="D7" s="12"/>
      <c r="E7" s="12"/>
      <c r="J7" s="330"/>
    </row>
    <row r="8" spans="1:10" s="202" customFormat="1" ht="11.25" customHeight="1" x14ac:dyDescent="0.2">
      <c r="A8" s="327"/>
      <c r="B8" s="199"/>
      <c r="C8" s="200"/>
      <c r="D8" s="200"/>
      <c r="E8" s="200"/>
      <c r="J8" s="330"/>
    </row>
    <row r="9" spans="1:10" s="149" customFormat="1" ht="12.75" x14ac:dyDescent="0.2">
      <c r="A9" s="327"/>
      <c r="B9" s="159" t="s">
        <v>89</v>
      </c>
      <c r="C9" s="159" t="s">
        <v>88</v>
      </c>
      <c r="J9" s="330"/>
    </row>
    <row r="10" spans="1:10" s="149" customFormat="1" ht="12.75" x14ac:dyDescent="0.2">
      <c r="A10" s="327"/>
      <c r="B10" s="159" t="s">
        <v>91</v>
      </c>
      <c r="C10" s="159" t="s">
        <v>88</v>
      </c>
      <c r="D10" s="181"/>
      <c r="E10" s="181"/>
      <c r="J10" s="330"/>
    </row>
    <row r="11" spans="1:10" s="149" customFormat="1" ht="12.75" x14ac:dyDescent="0.2">
      <c r="A11" s="327"/>
      <c r="B11" s="159" t="s">
        <v>90</v>
      </c>
      <c r="C11" s="159" t="s">
        <v>88</v>
      </c>
      <c r="D11" s="181"/>
      <c r="E11" s="181"/>
      <c r="J11" s="330"/>
    </row>
    <row r="12" spans="1:10" s="149" customFormat="1" ht="12.75" x14ac:dyDescent="0.2">
      <c r="A12" s="327"/>
      <c r="D12" s="181"/>
      <c r="E12" s="181"/>
      <c r="J12" s="330"/>
    </row>
    <row r="13" spans="1:10" s="149" customFormat="1" ht="12.75" x14ac:dyDescent="0.2">
      <c r="A13" s="333" t="s">
        <v>110</v>
      </c>
      <c r="B13" s="159" t="s">
        <v>37</v>
      </c>
      <c r="C13" s="297" t="str">
        <f>E17</f>
        <v>Canton, AB +</v>
      </c>
      <c r="D13" s="335" t="str">
        <f>F17</f>
        <v>Canton, AB -</v>
      </c>
      <c r="E13" s="335"/>
      <c r="J13" s="231" t="s">
        <v>202</v>
      </c>
    </row>
    <row r="14" spans="1:10" s="149" customFormat="1" ht="12.75" x14ac:dyDescent="0.2">
      <c r="A14" s="333"/>
      <c r="B14" s="159" t="s">
        <v>92</v>
      </c>
      <c r="C14" s="159" t="s">
        <v>88</v>
      </c>
      <c r="D14" s="336" t="s">
        <v>88</v>
      </c>
      <c r="E14" s="336"/>
      <c r="J14" s="231" t="s">
        <v>201</v>
      </c>
    </row>
    <row r="15" spans="1:10" s="149" customFormat="1" ht="15" customHeight="1" x14ac:dyDescent="0.2">
      <c r="A15" s="333"/>
      <c r="B15" s="159" t="s">
        <v>53</v>
      </c>
      <c r="C15" s="307">
        <f>E41</f>
        <v>233.5</v>
      </c>
      <c r="D15" s="337">
        <f>F41</f>
        <v>350.25</v>
      </c>
      <c r="E15" s="337"/>
      <c r="J15" s="231" t="s">
        <v>203</v>
      </c>
    </row>
    <row r="16" spans="1:10" s="202" customFormat="1" ht="11.25" customHeight="1" x14ac:dyDescent="0.2">
      <c r="A16" s="333"/>
      <c r="B16" s="199"/>
      <c r="C16" s="200"/>
      <c r="D16" s="200"/>
      <c r="E16" s="200"/>
      <c r="J16" s="231"/>
    </row>
    <row r="17" spans="1:10" s="15" customFormat="1" ht="25.5" x14ac:dyDescent="0.2">
      <c r="A17" s="333"/>
      <c r="C17" s="3"/>
      <c r="D17" s="3"/>
      <c r="E17" s="300" t="s">
        <v>193</v>
      </c>
      <c r="F17" s="301" t="s">
        <v>194</v>
      </c>
      <c r="G17" s="302" t="s">
        <v>118</v>
      </c>
      <c r="H17" s="4"/>
      <c r="I17" s="4"/>
    </row>
    <row r="18" spans="1:10" s="15" customFormat="1" ht="51" x14ac:dyDescent="0.25">
      <c r="A18" s="333"/>
      <c r="B18" s="232" t="s">
        <v>127</v>
      </c>
      <c r="C18" s="234" t="s">
        <v>4</v>
      </c>
      <c r="D18" s="235" t="s">
        <v>128</v>
      </c>
      <c r="E18" s="298" t="s">
        <v>195</v>
      </c>
      <c r="F18" s="299" t="s">
        <v>195</v>
      </c>
      <c r="G18" s="299" t="s">
        <v>133</v>
      </c>
      <c r="H18" s="236" t="s">
        <v>174</v>
      </c>
      <c r="I18" s="236" t="s">
        <v>204</v>
      </c>
      <c r="J18" s="306" t="s">
        <v>172</v>
      </c>
    </row>
    <row r="19" spans="1:10" s="15" customFormat="1" ht="12.75" x14ac:dyDescent="0.25">
      <c r="A19" s="333"/>
      <c r="B19" s="321" t="s">
        <v>196</v>
      </c>
      <c r="C19" s="289" t="s">
        <v>195</v>
      </c>
      <c r="D19" s="237">
        <v>100</v>
      </c>
      <c r="E19" s="320">
        <v>1</v>
      </c>
      <c r="F19" s="312"/>
      <c r="G19" s="288"/>
      <c r="H19" s="308">
        <v>200</v>
      </c>
      <c r="I19" s="238">
        <f>H19-D19</f>
        <v>100</v>
      </c>
    </row>
    <row r="20" spans="1:10" s="15" customFormat="1" ht="12.75" x14ac:dyDescent="0.25">
      <c r="A20" s="333"/>
      <c r="B20" s="322" t="s">
        <v>197</v>
      </c>
      <c r="C20" s="291" t="s">
        <v>195</v>
      </c>
      <c r="D20" s="239">
        <v>200</v>
      </c>
      <c r="E20" s="313"/>
      <c r="F20" s="315">
        <v>1</v>
      </c>
      <c r="G20" s="292"/>
      <c r="H20" s="309">
        <v>200</v>
      </c>
      <c r="I20" s="240">
        <f>H20-D20</f>
        <v>0</v>
      </c>
    </row>
    <row r="21" spans="1:10" s="15" customFormat="1" ht="12.75" x14ac:dyDescent="0.25">
      <c r="A21" s="333"/>
      <c r="B21" s="322" t="s">
        <v>198</v>
      </c>
      <c r="C21" s="291" t="s">
        <v>155</v>
      </c>
      <c r="D21" s="239">
        <v>300</v>
      </c>
      <c r="E21" s="314"/>
      <c r="F21" s="292"/>
      <c r="G21" s="315">
        <v>1</v>
      </c>
      <c r="H21" s="309">
        <v>200</v>
      </c>
      <c r="I21" s="240">
        <f>H21-D21</f>
        <v>-100</v>
      </c>
    </row>
    <row r="22" spans="1:10" s="15" customFormat="1" ht="12.75" x14ac:dyDescent="0.25">
      <c r="A22" s="333"/>
      <c r="B22" s="323" t="s">
        <v>199</v>
      </c>
      <c r="C22" s="324" t="s">
        <v>200</v>
      </c>
      <c r="D22" s="241">
        <v>400</v>
      </c>
      <c r="E22" s="318">
        <v>0.35</v>
      </c>
      <c r="F22" s="319">
        <v>0.4</v>
      </c>
      <c r="G22" s="319">
        <v>0.25</v>
      </c>
      <c r="H22" s="310">
        <v>200</v>
      </c>
      <c r="I22" s="242">
        <f>H22-D22</f>
        <v>-200</v>
      </c>
    </row>
    <row r="23" spans="1:10" s="15" customFormat="1" ht="12.75" x14ac:dyDescent="0.25">
      <c r="A23" s="333"/>
      <c r="C23" s="156"/>
    </row>
    <row r="24" spans="1:10" s="15" customFormat="1" ht="25.5" customHeight="1" x14ac:dyDescent="0.25">
      <c r="A24" s="333"/>
      <c r="C24" s="334" t="s">
        <v>175</v>
      </c>
      <c r="D24" s="334"/>
      <c r="E24" s="334"/>
      <c r="F24" s="334"/>
      <c r="G24" s="334"/>
      <c r="H24" s="334"/>
      <c r="I24" s="334"/>
    </row>
    <row r="25" spans="1:10" s="15" customFormat="1" ht="12.75" x14ac:dyDescent="0.25">
      <c r="A25" s="333"/>
      <c r="B25" s="156"/>
      <c r="C25" s="156"/>
      <c r="D25" s="156"/>
      <c r="E25" s="156"/>
      <c r="F25" s="156"/>
      <c r="G25" s="156"/>
      <c r="H25" s="156"/>
      <c r="I25" s="156"/>
    </row>
    <row r="26" spans="1:10" s="15" customFormat="1" ht="12.75" x14ac:dyDescent="0.25">
      <c r="A26" s="333"/>
      <c r="B26" s="156"/>
      <c r="C26" s="243" t="s">
        <v>167</v>
      </c>
      <c r="D26" s="244">
        <f>SUM(D19:D23)</f>
        <v>1000</v>
      </c>
      <c r="E26" s="245">
        <f>SUMPRODUCT(E19:E23,$D$19:$D$23)</f>
        <v>240</v>
      </c>
      <c r="F26" s="246">
        <f>SUMPRODUCT(F19:F23,$D$19:$D$23)</f>
        <v>360</v>
      </c>
      <c r="G26" s="247">
        <f>SUMPRODUCT(G19:G23,$D$19:$D$23)</f>
        <v>400</v>
      </c>
      <c r="H26" s="248">
        <f>SUM(H19:H23)</f>
        <v>800</v>
      </c>
      <c r="I26" s="238">
        <f>SUM(I19:I23)</f>
        <v>-200</v>
      </c>
    </row>
    <row r="27" spans="1:10" s="15" customFormat="1" ht="12.75" x14ac:dyDescent="0.25">
      <c r="A27" s="333"/>
      <c r="B27" s="156"/>
      <c r="C27" s="249" t="s">
        <v>41</v>
      </c>
      <c r="D27" s="296">
        <v>0</v>
      </c>
      <c r="E27" s="250">
        <f>ROUND(E26*$D27*20,0)/20</f>
        <v>0</v>
      </c>
      <c r="F27" s="251">
        <f>ROUND(F26*$D27*20,0)/20</f>
        <v>0</v>
      </c>
      <c r="G27" s="252">
        <f>ROUND(G26*$D27*20,0)/20</f>
        <v>0</v>
      </c>
      <c r="H27" s="253">
        <f>ROUND(H26*$D27*20,0)/20</f>
        <v>0</v>
      </c>
      <c r="I27" s="254"/>
    </row>
    <row r="28" spans="1:10" s="15" customFormat="1" ht="12.75" x14ac:dyDescent="0.25">
      <c r="A28" s="333"/>
      <c r="B28" s="156"/>
      <c r="C28" s="249" t="s">
        <v>168</v>
      </c>
      <c r="D28" s="255">
        <f>SUM(E28:G28)</f>
        <v>1000</v>
      </c>
      <c r="E28" s="250">
        <f>SUM(E26:E27)</f>
        <v>240</v>
      </c>
      <c r="F28" s="251">
        <f t="shared" ref="F28:H28" si="0">SUM(F26:F27)</f>
        <v>360</v>
      </c>
      <c r="G28" s="252">
        <f t="shared" si="0"/>
        <v>400</v>
      </c>
      <c r="H28" s="253">
        <f t="shared" si="0"/>
        <v>800</v>
      </c>
      <c r="I28" s="256"/>
    </row>
    <row r="29" spans="1:10" s="15" customFormat="1" ht="12.75" x14ac:dyDescent="0.25">
      <c r="A29" s="333"/>
      <c r="B29" s="156"/>
      <c r="C29" s="249" t="s">
        <v>42</v>
      </c>
      <c r="D29" s="257">
        <f>IF(D28&gt;300000,IF(D28&lt;600000,-30000/D28,-0.05),-0.1)</f>
        <v>-0.1</v>
      </c>
      <c r="E29" s="250">
        <f>ROUND(E28*$D29*20,0)/20</f>
        <v>-24</v>
      </c>
      <c r="F29" s="251">
        <f>ROUND(F28*$D29*20,0)/20</f>
        <v>-36</v>
      </c>
      <c r="G29" s="252">
        <f>ROUND(G28*$D29*20,0)/20</f>
        <v>-40</v>
      </c>
      <c r="H29" s="254"/>
      <c r="I29" s="254"/>
    </row>
    <row r="30" spans="1:10" s="15" customFormat="1" ht="12.75" x14ac:dyDescent="0.25">
      <c r="A30" s="333"/>
      <c r="B30" s="156"/>
      <c r="C30" s="249" t="s">
        <v>168</v>
      </c>
      <c r="D30" s="258">
        <f>SUM(E30:G30)</f>
        <v>900</v>
      </c>
      <c r="E30" s="259">
        <f>SUM(E28:E29)</f>
        <v>216</v>
      </c>
      <c r="F30" s="260">
        <f t="shared" ref="F30:G30" si="1">SUM(F28:F29)</f>
        <v>324</v>
      </c>
      <c r="G30" s="261">
        <f t="shared" si="1"/>
        <v>360</v>
      </c>
      <c r="H30" s="256"/>
      <c r="I30" s="256"/>
    </row>
    <row r="31" spans="1:10" s="15" customFormat="1" ht="12.75" x14ac:dyDescent="0.25">
      <c r="A31" s="333"/>
      <c r="B31" s="156"/>
      <c r="C31" s="262" t="s">
        <v>79</v>
      </c>
      <c r="D31" s="263" t="s">
        <v>176</v>
      </c>
      <c r="E31" s="264"/>
      <c r="F31" s="264"/>
      <c r="G31" s="265"/>
      <c r="H31" s="266"/>
      <c r="I31" s="256"/>
    </row>
    <row r="32" spans="1:10" s="15" customFormat="1" ht="12.75" x14ac:dyDescent="0.25">
      <c r="A32" s="333"/>
      <c r="B32" s="156"/>
      <c r="C32" s="262"/>
      <c r="D32" s="267" t="s">
        <v>177</v>
      </c>
      <c r="E32" s="268"/>
      <c r="F32" s="268"/>
      <c r="G32" s="269"/>
      <c r="H32" s="266"/>
      <c r="I32" s="256"/>
    </row>
    <row r="33" spans="1:9" s="15" customFormat="1" ht="12.75" x14ac:dyDescent="0.25">
      <c r="A33" s="333"/>
      <c r="B33" s="156"/>
      <c r="C33" s="262"/>
      <c r="D33" s="267" t="s">
        <v>178</v>
      </c>
      <c r="E33" s="268"/>
      <c r="F33" s="268"/>
      <c r="G33" s="269"/>
      <c r="H33" s="266"/>
      <c r="I33" s="256"/>
    </row>
    <row r="34" spans="1:9" s="15" customFormat="1" ht="12.75" x14ac:dyDescent="0.25">
      <c r="A34" s="333"/>
      <c r="B34" s="156"/>
      <c r="C34" s="262"/>
      <c r="D34" s="267" t="s">
        <v>179</v>
      </c>
      <c r="E34" s="268"/>
      <c r="F34" s="268"/>
      <c r="G34" s="269"/>
      <c r="H34" s="266"/>
      <c r="I34" s="256"/>
    </row>
    <row r="35" spans="1:9" s="15" customFormat="1" ht="12.75" x14ac:dyDescent="0.25">
      <c r="A35" s="333"/>
      <c r="B35" s="156"/>
      <c r="C35" s="262"/>
      <c r="D35" s="267" t="s">
        <v>180</v>
      </c>
      <c r="E35" s="268"/>
      <c r="F35" s="268"/>
      <c r="G35" s="269"/>
      <c r="H35" s="266"/>
      <c r="I35" s="256"/>
    </row>
    <row r="36" spans="1:9" s="15" customFormat="1" ht="12.75" x14ac:dyDescent="0.25">
      <c r="A36" s="333"/>
      <c r="B36" s="156"/>
      <c r="C36" s="262"/>
      <c r="D36" s="267" t="s">
        <v>181</v>
      </c>
      <c r="E36" s="268"/>
      <c r="F36" s="268"/>
      <c r="G36" s="269"/>
      <c r="H36" s="266"/>
      <c r="I36" s="256"/>
    </row>
    <row r="37" spans="1:9" s="15" customFormat="1" ht="12.75" customHeight="1" x14ac:dyDescent="0.25">
      <c r="A37" s="333"/>
      <c r="B37" s="156"/>
      <c r="C37" s="262"/>
      <c r="D37" s="303" t="s">
        <v>182</v>
      </c>
      <c r="E37" s="304"/>
      <c r="F37" s="304"/>
      <c r="G37" s="305"/>
      <c r="H37" s="266"/>
      <c r="I37" s="256"/>
    </row>
    <row r="38" spans="1:9" s="15" customFormat="1" ht="12.75" x14ac:dyDescent="0.25">
      <c r="A38" s="333"/>
      <c r="B38" s="156"/>
      <c r="C38" s="249" t="s">
        <v>169</v>
      </c>
      <c r="D38" s="271">
        <f>SUM(E38:G38)</f>
        <v>900</v>
      </c>
      <c r="E38" s="272">
        <f>E30-SUM(E31:E37)</f>
        <v>216</v>
      </c>
      <c r="F38" s="273">
        <f>F30-SUM(F31:F37)</f>
        <v>324</v>
      </c>
      <c r="G38" s="274">
        <f>G30-SUM(G31:G37)</f>
        <v>360</v>
      </c>
      <c r="H38" s="256"/>
      <c r="I38" s="256"/>
    </row>
    <row r="39" spans="1:9" s="15" customFormat="1" ht="12.75" x14ac:dyDescent="0.25">
      <c r="A39" s="333"/>
      <c r="B39" s="156"/>
      <c r="C39" s="249" t="s">
        <v>0</v>
      </c>
      <c r="D39" s="296">
        <v>8.1000000000000003E-2</v>
      </c>
      <c r="E39" s="250">
        <f>ROUND(E38*$D39*20,0)/20</f>
        <v>17.5</v>
      </c>
      <c r="F39" s="251">
        <f>ROUND(F38*$D39*20,0)/20</f>
        <v>26.25</v>
      </c>
      <c r="G39" s="252">
        <f>ROUND(G38*$D39*20,0)/20</f>
        <v>29.15</v>
      </c>
      <c r="H39" s="253">
        <f>ROUND(H28*$D39*20,0)/20</f>
        <v>64.8</v>
      </c>
      <c r="I39" s="275"/>
    </row>
    <row r="40" spans="1:9" s="15" customFormat="1" ht="12.75" x14ac:dyDescent="0.25">
      <c r="A40" s="333"/>
      <c r="B40" s="156"/>
      <c r="C40" s="276" t="s">
        <v>77</v>
      </c>
      <c r="D40" s="277">
        <f>SUM(E40:G40)</f>
        <v>972.9</v>
      </c>
      <c r="E40" s="278">
        <f>SUM(E38:E39)</f>
        <v>233.5</v>
      </c>
      <c r="F40" s="279">
        <f t="shared" ref="F40:G40" si="2">SUM(F38:F39)</f>
        <v>350.25</v>
      </c>
      <c r="G40" s="280">
        <f t="shared" si="2"/>
        <v>389.15</v>
      </c>
      <c r="H40" s="281">
        <f>SUM(H28:H39)</f>
        <v>864.8</v>
      </c>
      <c r="I40" s="282"/>
    </row>
    <row r="41" spans="1:9" s="15" customFormat="1" ht="13.5" thickBot="1" x14ac:dyDescent="0.3">
      <c r="A41" s="333"/>
      <c r="B41" s="156"/>
      <c r="C41" s="283" t="s">
        <v>170</v>
      </c>
      <c r="D41" s="284"/>
      <c r="E41" s="285">
        <f>SUM(E40:E40)</f>
        <v>233.5</v>
      </c>
      <c r="F41" s="286">
        <f>F40</f>
        <v>350.25</v>
      </c>
      <c r="G41" s="287">
        <f>G40</f>
        <v>389.15</v>
      </c>
      <c r="H41" s="284"/>
      <c r="I41" s="284"/>
    </row>
    <row r="42" spans="1:9" s="15" customFormat="1" ht="12.75" x14ac:dyDescent="0.25">
      <c r="A42" s="16"/>
      <c r="C42" s="18"/>
      <c r="D42" s="17"/>
      <c r="E42" s="17"/>
      <c r="G42" s="156"/>
    </row>
    <row r="43" spans="1:9" s="16" customFormat="1" ht="12.75" x14ac:dyDescent="0.25">
      <c r="C43" s="18"/>
      <c r="D43" s="15"/>
      <c r="E43" s="15"/>
      <c r="F43" s="15"/>
      <c r="G43" s="157"/>
    </row>
    <row r="44" spans="1:9" s="16" customFormat="1" ht="12.75" x14ac:dyDescent="0.25">
      <c r="C44" s="18"/>
      <c r="D44" s="15"/>
      <c r="E44" s="15"/>
      <c r="F44" s="15"/>
      <c r="G44" s="157"/>
    </row>
    <row r="45" spans="1:9" s="16" customFormat="1" ht="12.75" x14ac:dyDescent="0.25">
      <c r="C45" s="18"/>
      <c r="D45" s="15"/>
      <c r="E45" s="15"/>
      <c r="F45" s="15"/>
      <c r="G45" s="157"/>
    </row>
    <row r="46" spans="1:9" s="16" customFormat="1" ht="12.75" x14ac:dyDescent="0.25">
      <c r="C46" s="18"/>
      <c r="D46" s="15"/>
      <c r="E46" s="15"/>
      <c r="F46" s="15"/>
      <c r="G46" s="157"/>
    </row>
    <row r="47" spans="1:9" s="16" customFormat="1" ht="12.75" x14ac:dyDescent="0.25">
      <c r="C47" s="18"/>
      <c r="D47" s="15"/>
      <c r="E47" s="15"/>
      <c r="F47" s="15"/>
      <c r="G47" s="157"/>
    </row>
    <row r="48" spans="1:9" s="16" customFormat="1" ht="12.75" x14ac:dyDescent="0.25">
      <c r="C48" s="18"/>
      <c r="D48" s="15"/>
      <c r="E48" s="15"/>
      <c r="F48" s="15"/>
      <c r="G48" s="157"/>
    </row>
    <row r="49" spans="3:7" s="16" customFormat="1" ht="12.75" x14ac:dyDescent="0.25">
      <c r="C49" s="18"/>
      <c r="D49" s="15"/>
      <c r="E49" s="15"/>
      <c r="F49" s="15"/>
      <c r="G49" s="157"/>
    </row>
    <row r="50" spans="3:7" s="16" customFormat="1" ht="12.75" x14ac:dyDescent="0.25">
      <c r="C50" s="18"/>
      <c r="D50" s="15"/>
      <c r="E50" s="15"/>
      <c r="F50" s="15"/>
      <c r="G50" s="157"/>
    </row>
    <row r="51" spans="3:7" s="16" customFormat="1" ht="12.75" x14ac:dyDescent="0.25">
      <c r="C51" s="18"/>
      <c r="D51" s="15"/>
      <c r="E51" s="15"/>
      <c r="F51" s="15"/>
      <c r="G51" s="157"/>
    </row>
    <row r="52" spans="3:7" s="16" customFormat="1" ht="12.75" x14ac:dyDescent="0.25">
      <c r="C52" s="18"/>
      <c r="D52" s="15"/>
      <c r="E52" s="15"/>
      <c r="F52" s="15"/>
      <c r="G52" s="157"/>
    </row>
    <row r="53" spans="3:7" s="16" customFormat="1" ht="12.75" x14ac:dyDescent="0.25">
      <c r="C53" s="18"/>
      <c r="D53" s="15"/>
      <c r="E53" s="15"/>
      <c r="F53" s="15"/>
      <c r="G53" s="157"/>
    </row>
    <row r="54" spans="3:7" s="16" customFormat="1" ht="12.75" x14ac:dyDescent="0.25">
      <c r="C54" s="18"/>
      <c r="D54" s="15"/>
      <c r="E54" s="15"/>
      <c r="F54" s="15"/>
      <c r="G54" s="157"/>
    </row>
    <row r="55" spans="3:7" s="16" customFormat="1" ht="12.75" x14ac:dyDescent="0.25">
      <c r="C55" s="18"/>
      <c r="D55" s="15"/>
      <c r="E55" s="15"/>
      <c r="F55" s="15"/>
      <c r="G55" s="157"/>
    </row>
    <row r="56" spans="3:7" s="16" customFormat="1" ht="12.75" x14ac:dyDescent="0.25">
      <c r="C56" s="18"/>
      <c r="D56" s="15"/>
      <c r="E56" s="15"/>
      <c r="F56" s="15"/>
      <c r="G56" s="157"/>
    </row>
    <row r="57" spans="3:7" s="16" customFormat="1" ht="12.75" x14ac:dyDescent="0.25">
      <c r="C57" s="18"/>
      <c r="D57" s="15"/>
      <c r="E57" s="15"/>
      <c r="F57" s="15"/>
      <c r="G57" s="157"/>
    </row>
  </sheetData>
  <mergeCells count="8">
    <mergeCell ref="A1:A12"/>
    <mergeCell ref="J3:J12"/>
    <mergeCell ref="A13:A41"/>
    <mergeCell ref="C24:I24"/>
    <mergeCell ref="D13:E13"/>
    <mergeCell ref="D14:E14"/>
    <mergeCell ref="D15:E15"/>
    <mergeCell ref="B3:C3"/>
  </mergeCells>
  <phoneticPr fontId="42" type="noConversion"/>
  <conditionalFormatting sqref="B5">
    <cfRule type="containsText" dxfId="11" priority="5" operator="containsText" text="désignation">
      <formula>NOT(ISERROR(SEARCH("désignation",B5)))</formula>
    </cfRule>
  </conditionalFormatting>
  <conditionalFormatting sqref="B6:B7">
    <cfRule type="containsText" dxfId="10" priority="4" operator="containsText" text="xxx">
      <formula>NOT(ISERROR(SEARCH("xxx",B6)))</formula>
    </cfRule>
  </conditionalFormatting>
  <conditionalFormatting sqref="E19:G22">
    <cfRule type="containsBlanks" dxfId="9" priority="8">
      <formula>LEN(TRIM(E19))=0</formula>
    </cfRule>
  </conditionalFormatting>
  <conditionalFormatting sqref="I1 C9:C11 C14:D15">
    <cfRule type="containsText" dxfId="8" priority="7" operator="containsText" text="xxxx">
      <formula>NOT(ISERROR(SEARCH("xxxx",C1)))</formula>
    </cfRule>
  </conditionalFormatting>
  <conditionalFormatting sqref="I19:I22">
    <cfRule type="cellIs" dxfId="7" priority="3" operator="lessThan">
      <formula>0</formula>
    </cfRule>
  </conditionalFormatting>
  <conditionalFormatting sqref="I26">
    <cfRule type="cellIs" dxfId="6" priority="2" operator="lessThan">
      <formula>0</formula>
    </cfRule>
  </conditionalFormatting>
  <pageMargins left="0.56000000000000005" right="0.22" top="1.1811023622047245" bottom="0.39370078740157483" header="0.23622047244094491" footer="0.19685039370078741"/>
  <pageSetup paperSize="9" orientation="portrait" r:id="rId1"/>
  <headerFooter>
    <oddHeader>&amp;L&amp;"Arial,Gras"&amp;8Entête du fournisseur</oddHeader>
    <oddFooter>&amp;L&amp;9 40-3f du 13.1.2026&amp;R&amp;9&amp;A</oddFoot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492E-B18A-44BF-8C5F-F7C84C1BC9A0}">
  <sheetPr>
    <tabColor rgb="FFFFC000"/>
  </sheetPr>
  <dimension ref="A1:M86"/>
  <sheetViews>
    <sheetView zoomScaleNormal="100" workbookViewId="0">
      <selection activeCell="M35" sqref="M35"/>
    </sheetView>
  </sheetViews>
  <sheetFormatPr baseColWidth="10" defaultRowHeight="15" outlineLevelRow="1" x14ac:dyDescent="0.25"/>
  <cols>
    <col min="2" max="2" width="5" customWidth="1"/>
    <col min="3" max="3" width="10.42578125" style="6" customWidth="1"/>
    <col min="4" max="4" width="24.85546875" style="6" customWidth="1"/>
    <col min="5" max="9" width="11.85546875" style="4" customWidth="1"/>
    <col min="10" max="10" width="11.85546875" style="152" customWidth="1"/>
    <col min="11" max="12" width="11.85546875" customWidth="1"/>
    <col min="13" max="13" width="63" customWidth="1"/>
  </cols>
  <sheetData>
    <row r="1" spans="1:13" s="145" customFormat="1" ht="12.75" customHeight="1" x14ac:dyDescent="0.2">
      <c r="A1" s="327" t="s">
        <v>98</v>
      </c>
      <c r="B1" s="182"/>
      <c r="C1" s="182"/>
      <c r="D1" s="183"/>
      <c r="H1" s="180"/>
      <c r="K1" s="163" t="s">
        <v>2</v>
      </c>
      <c r="L1" s="164" t="s">
        <v>88</v>
      </c>
      <c r="M1" s="158" t="s">
        <v>102</v>
      </c>
    </row>
    <row r="2" spans="1:13" s="145" customFormat="1" ht="12.75" x14ac:dyDescent="0.2">
      <c r="A2" s="327"/>
      <c r="B2" s="182"/>
      <c r="C2" s="182"/>
      <c r="D2" s="183"/>
      <c r="E2" s="163"/>
      <c r="F2" s="163"/>
      <c r="G2" s="164"/>
      <c r="H2" s="180"/>
      <c r="M2" s="179" t="s">
        <v>101</v>
      </c>
    </row>
    <row r="3" spans="1:13" s="145" customFormat="1" ht="51.75" customHeight="1" x14ac:dyDescent="0.2">
      <c r="A3" s="327"/>
      <c r="B3" s="326" t="s">
        <v>86</v>
      </c>
      <c r="C3" s="326"/>
      <c r="D3" s="326"/>
      <c r="E3" s="183"/>
      <c r="F3" s="183"/>
      <c r="G3" s="184"/>
      <c r="H3" s="180"/>
      <c r="M3" s="330" t="s">
        <v>107</v>
      </c>
    </row>
    <row r="4" spans="1:13" s="203" customFormat="1" ht="11.25" customHeight="1" x14ac:dyDescent="0.2">
      <c r="A4" s="327"/>
      <c r="B4" s="201"/>
      <c r="C4" s="201"/>
      <c r="D4" s="201"/>
      <c r="E4" s="201"/>
      <c r="F4" s="201"/>
      <c r="G4" s="201"/>
      <c r="H4" s="199"/>
      <c r="M4" s="330"/>
    </row>
    <row r="5" spans="1:13" s="149" customFormat="1" ht="12.75" x14ac:dyDescent="0.2">
      <c r="A5" s="327"/>
      <c r="B5" s="145" t="s">
        <v>80</v>
      </c>
      <c r="C5" s="145"/>
      <c r="D5" s="146"/>
      <c r="E5" s="146"/>
      <c r="F5" s="146"/>
      <c r="G5" s="147"/>
      <c r="H5" s="148"/>
      <c r="M5" s="330"/>
    </row>
    <row r="6" spans="1:13" s="10" customFormat="1" ht="15.75" x14ac:dyDescent="0.25">
      <c r="A6" s="327"/>
      <c r="B6" s="150" t="s">
        <v>81</v>
      </c>
      <c r="C6" s="150"/>
      <c r="D6" s="12"/>
      <c r="E6" s="12"/>
      <c r="F6" s="12"/>
      <c r="G6" s="151"/>
      <c r="H6" s="13"/>
      <c r="M6" s="330"/>
    </row>
    <row r="7" spans="1:13" s="10" customFormat="1" ht="15.75" x14ac:dyDescent="0.25">
      <c r="A7" s="327"/>
      <c r="B7" s="150" t="s">
        <v>82</v>
      </c>
      <c r="C7" s="150"/>
      <c r="D7" s="12"/>
      <c r="E7" s="12"/>
      <c r="F7" s="12"/>
      <c r="G7" s="151"/>
      <c r="H7" s="13"/>
      <c r="M7" s="330"/>
    </row>
    <row r="8" spans="1:13" s="202" customFormat="1" ht="11.25" customHeight="1" x14ac:dyDescent="0.2">
      <c r="A8" s="327"/>
      <c r="B8" s="199"/>
      <c r="C8" s="199"/>
      <c r="D8" s="200"/>
      <c r="E8" s="200"/>
      <c r="F8" s="200"/>
      <c r="G8" s="201"/>
      <c r="H8" s="4"/>
      <c r="M8" s="330"/>
    </row>
    <row r="9" spans="1:13" s="149" customFormat="1" ht="12.75" x14ac:dyDescent="0.2">
      <c r="A9" s="327"/>
      <c r="B9" s="159" t="s">
        <v>89</v>
      </c>
      <c r="D9" s="159" t="s">
        <v>88</v>
      </c>
      <c r="M9" s="330"/>
    </row>
    <row r="10" spans="1:13" s="149" customFormat="1" ht="12.75" x14ac:dyDescent="0.2">
      <c r="A10" s="327"/>
      <c r="B10" s="159" t="s">
        <v>91</v>
      </c>
      <c r="D10" s="159" t="s">
        <v>88</v>
      </c>
      <c r="E10" s="181"/>
      <c r="F10" s="181"/>
      <c r="G10" s="147"/>
      <c r="H10" s="148"/>
      <c r="M10" s="330"/>
    </row>
    <row r="11" spans="1:13" s="149" customFormat="1" ht="12.75" x14ac:dyDescent="0.2">
      <c r="A11" s="327"/>
      <c r="B11" s="159" t="s">
        <v>90</v>
      </c>
      <c r="D11" s="159" t="s">
        <v>88</v>
      </c>
      <c r="E11" s="181"/>
      <c r="F11" s="181"/>
      <c r="G11" s="147"/>
      <c r="H11" s="148"/>
      <c r="M11" s="330"/>
    </row>
    <row r="12" spans="1:13" s="149" customFormat="1" ht="12.75" x14ac:dyDescent="0.2">
      <c r="A12" s="327"/>
      <c r="E12" s="181"/>
      <c r="F12" s="181"/>
      <c r="G12" s="147"/>
      <c r="H12" s="148"/>
      <c r="M12" s="330"/>
    </row>
    <row r="13" spans="1:13" s="149" customFormat="1" ht="12.75" x14ac:dyDescent="0.2">
      <c r="A13" s="333" t="s">
        <v>110</v>
      </c>
      <c r="B13" s="159" t="s">
        <v>37</v>
      </c>
      <c r="D13" s="297" t="str">
        <f>F17</f>
        <v>Canton, Route</v>
      </c>
      <c r="E13" s="335" t="str">
        <f>I17</f>
        <v>Canton, OPB</v>
      </c>
      <c r="F13" s="335"/>
      <c r="H13" s="148"/>
      <c r="M13" s="231" t="s">
        <v>202</v>
      </c>
    </row>
    <row r="14" spans="1:13" s="149" customFormat="1" ht="12.75" x14ac:dyDescent="0.2">
      <c r="A14" s="333"/>
      <c r="B14" s="159" t="s">
        <v>92</v>
      </c>
      <c r="D14" s="159" t="s">
        <v>88</v>
      </c>
      <c r="E14" s="336" t="s">
        <v>88</v>
      </c>
      <c r="F14" s="336"/>
      <c r="M14" s="231" t="s">
        <v>201</v>
      </c>
    </row>
    <row r="15" spans="1:13" s="149" customFormat="1" ht="15" customHeight="1" x14ac:dyDescent="0.2">
      <c r="A15" s="333"/>
      <c r="B15" s="159" t="s">
        <v>53</v>
      </c>
      <c r="D15" s="307">
        <f>F70</f>
        <v>613.59</v>
      </c>
      <c r="E15" s="337">
        <f>I70</f>
        <v>117.46</v>
      </c>
      <c r="F15" s="337"/>
      <c r="H15" s="148"/>
      <c r="M15" s="231" t="s">
        <v>203</v>
      </c>
    </row>
    <row r="16" spans="1:13" s="202" customFormat="1" ht="11.25" customHeight="1" x14ac:dyDescent="0.2">
      <c r="A16" s="333"/>
      <c r="B16" s="199"/>
      <c r="C16" s="199"/>
      <c r="D16" s="200"/>
      <c r="E16" s="200"/>
      <c r="F16" s="200"/>
      <c r="G16" s="201"/>
      <c r="H16" s="4"/>
      <c r="M16" s="231"/>
    </row>
    <row r="17" spans="1:13" s="15" customFormat="1" ht="15.75" customHeight="1" x14ac:dyDescent="0.25">
      <c r="A17" s="333"/>
      <c r="C17" s="2"/>
      <c r="D17" s="3"/>
      <c r="E17" s="3"/>
      <c r="F17" s="338" t="s">
        <v>124</v>
      </c>
      <c r="G17" s="339"/>
      <c r="H17" s="340"/>
      <c r="I17" s="301" t="s">
        <v>125</v>
      </c>
      <c r="J17" s="302" t="s">
        <v>118</v>
      </c>
      <c r="K17" s="4"/>
      <c r="L17" s="4"/>
    </row>
    <row r="18" spans="1:13" s="15" customFormat="1" ht="38.25" x14ac:dyDescent="0.25">
      <c r="A18" s="333"/>
      <c r="B18" s="232" t="s">
        <v>126</v>
      </c>
      <c r="C18" s="233" t="s">
        <v>127</v>
      </c>
      <c r="D18" s="234" t="s">
        <v>4</v>
      </c>
      <c r="E18" s="235" t="s">
        <v>128</v>
      </c>
      <c r="F18" s="298" t="s">
        <v>129</v>
      </c>
      <c r="G18" s="299" t="s">
        <v>130</v>
      </c>
      <c r="H18" s="299" t="s">
        <v>131</v>
      </c>
      <c r="I18" s="299" t="s">
        <v>132</v>
      </c>
      <c r="J18" s="299" t="s">
        <v>133</v>
      </c>
      <c r="K18" s="236" t="s">
        <v>174</v>
      </c>
      <c r="L18" s="236" t="s">
        <v>134</v>
      </c>
      <c r="M18" s="306" t="s">
        <v>172</v>
      </c>
    </row>
    <row r="19" spans="1:13" s="15" customFormat="1" ht="12.75" x14ac:dyDescent="0.25">
      <c r="A19" s="333"/>
      <c r="B19" s="341">
        <v>1</v>
      </c>
      <c r="C19" s="288" t="s">
        <v>135</v>
      </c>
      <c r="D19" s="289" t="s">
        <v>136</v>
      </c>
      <c r="E19" s="237">
        <v>100</v>
      </c>
      <c r="F19" s="311"/>
      <c r="G19" s="288"/>
      <c r="H19" s="288"/>
      <c r="I19" s="312">
        <v>1</v>
      </c>
      <c r="J19" s="288"/>
      <c r="K19" s="308">
        <v>200</v>
      </c>
      <c r="L19" s="238">
        <f>K19-E19</f>
        <v>100</v>
      </c>
    </row>
    <row r="20" spans="1:13" s="15" customFormat="1" ht="12.75" x14ac:dyDescent="0.25">
      <c r="A20" s="333"/>
      <c r="B20" s="342"/>
      <c r="C20" s="290" t="s">
        <v>137</v>
      </c>
      <c r="D20" s="291" t="s">
        <v>138</v>
      </c>
      <c r="E20" s="239">
        <v>200</v>
      </c>
      <c r="F20" s="313">
        <v>1</v>
      </c>
      <c r="G20" s="292"/>
      <c r="H20" s="292"/>
      <c r="I20" s="292"/>
      <c r="J20" s="292"/>
      <c r="K20" s="309">
        <v>200</v>
      </c>
      <c r="L20" s="240">
        <f t="shared" ref="L20:L41" si="0">K20-E20</f>
        <v>0</v>
      </c>
    </row>
    <row r="21" spans="1:13" s="15" customFormat="1" ht="12.75" x14ac:dyDescent="0.25">
      <c r="A21" s="333"/>
      <c r="B21" s="342"/>
      <c r="C21" s="290" t="s">
        <v>139</v>
      </c>
      <c r="D21" s="291" t="s">
        <v>140</v>
      </c>
      <c r="E21" s="239">
        <v>300</v>
      </c>
      <c r="F21" s="314"/>
      <c r="G21" s="315">
        <v>1</v>
      </c>
      <c r="H21" s="292"/>
      <c r="I21" s="292"/>
      <c r="J21" s="292"/>
      <c r="K21" s="309">
        <v>200</v>
      </c>
      <c r="L21" s="240">
        <f t="shared" si="0"/>
        <v>-100</v>
      </c>
    </row>
    <row r="22" spans="1:13" s="15" customFormat="1" ht="12.75" x14ac:dyDescent="0.25">
      <c r="A22" s="333"/>
      <c r="B22" s="342"/>
      <c r="C22" s="290" t="s">
        <v>141</v>
      </c>
      <c r="D22" s="291" t="s">
        <v>142</v>
      </c>
      <c r="E22" s="239">
        <v>1</v>
      </c>
      <c r="F22" s="314"/>
      <c r="G22" s="292"/>
      <c r="H22" s="292"/>
      <c r="I22" s="292"/>
      <c r="J22" s="315">
        <v>1</v>
      </c>
      <c r="K22" s="309">
        <v>1</v>
      </c>
      <c r="L22" s="240">
        <f t="shared" si="0"/>
        <v>0</v>
      </c>
    </row>
    <row r="23" spans="1:13" s="15" customFormat="1" ht="12.75" x14ac:dyDescent="0.25">
      <c r="A23" s="333"/>
      <c r="B23" s="342"/>
      <c r="C23" s="290" t="s">
        <v>143</v>
      </c>
      <c r="D23" s="291" t="s">
        <v>144</v>
      </c>
      <c r="E23" s="239">
        <v>2</v>
      </c>
      <c r="F23" s="314"/>
      <c r="G23" s="315">
        <v>1</v>
      </c>
      <c r="H23" s="292"/>
      <c r="I23" s="292"/>
      <c r="J23" s="292"/>
      <c r="K23" s="309">
        <v>1</v>
      </c>
      <c r="L23" s="240">
        <f t="shared" si="0"/>
        <v>-1</v>
      </c>
    </row>
    <row r="24" spans="1:13" s="15" customFormat="1" ht="12.75" x14ac:dyDescent="0.25">
      <c r="A24" s="333"/>
      <c r="B24" s="342"/>
      <c r="C24" s="290" t="s">
        <v>145</v>
      </c>
      <c r="D24" s="291" t="s">
        <v>146</v>
      </c>
      <c r="E24" s="239">
        <v>3</v>
      </c>
      <c r="F24" s="316">
        <v>0.62</v>
      </c>
      <c r="G24" s="317">
        <v>0.23</v>
      </c>
      <c r="H24" s="317">
        <v>0</v>
      </c>
      <c r="I24" s="317">
        <v>7.0000000000000007E-2</v>
      </c>
      <c r="J24" s="317">
        <v>0.08</v>
      </c>
      <c r="K24" s="309">
        <v>1</v>
      </c>
      <c r="L24" s="240">
        <f t="shared" si="0"/>
        <v>-2</v>
      </c>
    </row>
    <row r="25" spans="1:13" s="15" customFormat="1" ht="12.75" x14ac:dyDescent="0.25">
      <c r="A25" s="333"/>
      <c r="B25" s="342"/>
      <c r="C25" s="290" t="s">
        <v>147</v>
      </c>
      <c r="D25" s="291" t="s">
        <v>173</v>
      </c>
      <c r="E25" s="239">
        <v>4</v>
      </c>
      <c r="F25" s="314"/>
      <c r="G25" s="292"/>
      <c r="H25" s="292"/>
      <c r="I25" s="292"/>
      <c r="J25" s="315">
        <v>1</v>
      </c>
      <c r="K25" s="309">
        <v>1</v>
      </c>
      <c r="L25" s="240">
        <f t="shared" si="0"/>
        <v>-3</v>
      </c>
    </row>
    <row r="26" spans="1:13" s="15" customFormat="1" ht="12.75" x14ac:dyDescent="0.25">
      <c r="A26" s="333"/>
      <c r="B26" s="343"/>
      <c r="C26" s="290" t="s">
        <v>148</v>
      </c>
      <c r="D26" s="291" t="s">
        <v>149</v>
      </c>
      <c r="E26" s="239">
        <v>5</v>
      </c>
      <c r="F26" s="316">
        <v>0.46</v>
      </c>
      <c r="G26" s="317">
        <v>0.1</v>
      </c>
      <c r="H26" s="317">
        <v>0.08</v>
      </c>
      <c r="I26" s="317">
        <v>0</v>
      </c>
      <c r="J26" s="317">
        <v>0.36</v>
      </c>
      <c r="K26" s="309">
        <v>1</v>
      </c>
      <c r="L26" s="240">
        <f t="shared" si="0"/>
        <v>-4</v>
      </c>
    </row>
    <row r="27" spans="1:13" s="15" customFormat="1" ht="12.75" x14ac:dyDescent="0.25">
      <c r="A27" s="333"/>
      <c r="B27" s="344">
        <v>2</v>
      </c>
      <c r="C27" s="290" t="s">
        <v>150</v>
      </c>
      <c r="D27" s="291" t="s">
        <v>136</v>
      </c>
      <c r="E27" s="239">
        <v>6</v>
      </c>
      <c r="F27" s="314"/>
      <c r="G27" s="292"/>
      <c r="H27" s="292"/>
      <c r="I27" s="315">
        <v>1</v>
      </c>
      <c r="J27" s="292"/>
      <c r="K27" s="309">
        <v>1</v>
      </c>
      <c r="L27" s="240">
        <f t="shared" si="0"/>
        <v>-5</v>
      </c>
    </row>
    <row r="28" spans="1:13" s="15" customFormat="1" ht="12.75" x14ac:dyDescent="0.25">
      <c r="A28" s="333"/>
      <c r="B28" s="344"/>
      <c r="C28" s="292" t="s">
        <v>151</v>
      </c>
      <c r="D28" s="293" t="s">
        <v>138</v>
      </c>
      <c r="E28" s="239">
        <v>7</v>
      </c>
      <c r="F28" s="313">
        <v>1</v>
      </c>
      <c r="G28" s="292"/>
      <c r="H28" s="292"/>
      <c r="I28" s="292"/>
      <c r="J28" s="292"/>
      <c r="K28" s="309">
        <v>1</v>
      </c>
      <c r="L28" s="240">
        <f t="shared" si="0"/>
        <v>-6</v>
      </c>
    </row>
    <row r="29" spans="1:13" s="15" customFormat="1" ht="12.75" x14ac:dyDescent="0.25">
      <c r="A29" s="333"/>
      <c r="B29" s="344"/>
      <c r="C29" s="292" t="s">
        <v>152</v>
      </c>
      <c r="D29" s="293" t="s">
        <v>140</v>
      </c>
      <c r="E29" s="239">
        <v>8</v>
      </c>
      <c r="F29" s="314"/>
      <c r="G29" s="315">
        <v>1</v>
      </c>
      <c r="H29" s="292"/>
      <c r="I29" s="292"/>
      <c r="J29" s="292"/>
      <c r="K29" s="309">
        <v>1</v>
      </c>
      <c r="L29" s="240">
        <f t="shared" si="0"/>
        <v>-7</v>
      </c>
    </row>
    <row r="30" spans="1:13" s="15" customFormat="1" ht="12.75" x14ac:dyDescent="0.25">
      <c r="A30" s="333"/>
      <c r="B30" s="344"/>
      <c r="C30" s="292" t="s">
        <v>153</v>
      </c>
      <c r="D30" s="293" t="s">
        <v>131</v>
      </c>
      <c r="E30" s="239">
        <v>9</v>
      </c>
      <c r="F30" s="314"/>
      <c r="G30" s="292"/>
      <c r="H30" s="315">
        <v>1</v>
      </c>
      <c r="I30" s="292"/>
      <c r="J30" s="292"/>
      <c r="K30" s="309">
        <v>1</v>
      </c>
      <c r="L30" s="240">
        <f t="shared" si="0"/>
        <v>-8</v>
      </c>
    </row>
    <row r="31" spans="1:13" s="15" customFormat="1" ht="12.75" x14ac:dyDescent="0.25">
      <c r="A31" s="333"/>
      <c r="B31" s="344"/>
      <c r="C31" s="292" t="s">
        <v>154</v>
      </c>
      <c r="D31" s="293" t="s">
        <v>155</v>
      </c>
      <c r="E31" s="239">
        <v>10</v>
      </c>
      <c r="F31" s="314"/>
      <c r="G31" s="292"/>
      <c r="H31" s="292"/>
      <c r="I31" s="292"/>
      <c r="J31" s="315">
        <v>1</v>
      </c>
      <c r="K31" s="309">
        <v>1</v>
      </c>
      <c r="L31" s="240">
        <f t="shared" si="0"/>
        <v>-9</v>
      </c>
    </row>
    <row r="32" spans="1:13" s="15" customFormat="1" ht="12.75" x14ac:dyDescent="0.25">
      <c r="A32" s="333"/>
      <c r="B32" s="344"/>
      <c r="C32" s="292" t="s">
        <v>156</v>
      </c>
      <c r="D32" s="293" t="s">
        <v>144</v>
      </c>
      <c r="E32" s="239">
        <v>11</v>
      </c>
      <c r="F32" s="316">
        <v>0.27</v>
      </c>
      <c r="G32" s="317">
        <v>0.19</v>
      </c>
      <c r="H32" s="317">
        <v>0.11</v>
      </c>
      <c r="I32" s="292"/>
      <c r="J32" s="317">
        <v>0.43</v>
      </c>
      <c r="K32" s="309">
        <v>1</v>
      </c>
      <c r="L32" s="240">
        <f t="shared" si="0"/>
        <v>-10</v>
      </c>
    </row>
    <row r="33" spans="1:12" s="15" customFormat="1" ht="12.75" x14ac:dyDescent="0.25">
      <c r="A33" s="333"/>
      <c r="B33" s="344"/>
      <c r="C33" s="292" t="s">
        <v>157</v>
      </c>
      <c r="D33" s="293" t="s">
        <v>146</v>
      </c>
      <c r="E33" s="239">
        <v>12</v>
      </c>
      <c r="F33" s="316">
        <v>0.45</v>
      </c>
      <c r="G33" s="317">
        <v>0.08</v>
      </c>
      <c r="H33" s="317">
        <v>0.15</v>
      </c>
      <c r="I33" s="317">
        <v>0.05</v>
      </c>
      <c r="J33" s="317">
        <v>0.27</v>
      </c>
      <c r="K33" s="309">
        <v>1</v>
      </c>
      <c r="L33" s="240">
        <f t="shared" si="0"/>
        <v>-11</v>
      </c>
    </row>
    <row r="34" spans="1:12" s="15" customFormat="1" ht="12.75" x14ac:dyDescent="0.25">
      <c r="A34" s="333"/>
      <c r="B34" s="345">
        <v>3</v>
      </c>
      <c r="C34" s="292" t="s">
        <v>158</v>
      </c>
      <c r="D34" s="293" t="s">
        <v>136</v>
      </c>
      <c r="E34" s="239">
        <v>13</v>
      </c>
      <c r="F34" s="314"/>
      <c r="G34" s="292"/>
      <c r="H34" s="292"/>
      <c r="I34" s="315">
        <v>1</v>
      </c>
      <c r="J34" s="292"/>
      <c r="K34" s="309">
        <v>1</v>
      </c>
      <c r="L34" s="240">
        <f t="shared" si="0"/>
        <v>-12</v>
      </c>
    </row>
    <row r="35" spans="1:12" s="15" customFormat="1" ht="12.75" x14ac:dyDescent="0.25">
      <c r="A35" s="333"/>
      <c r="B35" s="346"/>
      <c r="C35" s="292" t="s">
        <v>159</v>
      </c>
      <c r="D35" s="293" t="s">
        <v>138</v>
      </c>
      <c r="E35" s="239">
        <v>14</v>
      </c>
      <c r="F35" s="313">
        <v>1</v>
      </c>
      <c r="G35" s="292"/>
      <c r="H35" s="292"/>
      <c r="I35" s="292"/>
      <c r="J35" s="292"/>
      <c r="K35" s="309">
        <v>1</v>
      </c>
      <c r="L35" s="240">
        <f t="shared" si="0"/>
        <v>-13</v>
      </c>
    </row>
    <row r="36" spans="1:12" s="15" customFormat="1" ht="12.75" x14ac:dyDescent="0.25">
      <c r="A36" s="333"/>
      <c r="B36" s="346"/>
      <c r="C36" s="292" t="s">
        <v>160</v>
      </c>
      <c r="D36" s="293" t="s">
        <v>140</v>
      </c>
      <c r="E36" s="239">
        <v>15</v>
      </c>
      <c r="F36" s="314"/>
      <c r="G36" s="315">
        <v>1</v>
      </c>
      <c r="H36" s="292"/>
      <c r="I36" s="292"/>
      <c r="J36" s="292"/>
      <c r="K36" s="309">
        <v>1</v>
      </c>
      <c r="L36" s="240">
        <f t="shared" si="0"/>
        <v>-14</v>
      </c>
    </row>
    <row r="37" spans="1:12" s="15" customFormat="1" ht="12.75" x14ac:dyDescent="0.25">
      <c r="A37" s="333"/>
      <c r="B37" s="346"/>
      <c r="C37" s="292" t="s">
        <v>161</v>
      </c>
      <c r="D37" s="293" t="s">
        <v>131</v>
      </c>
      <c r="E37" s="239">
        <v>16</v>
      </c>
      <c r="F37" s="314"/>
      <c r="G37" s="292"/>
      <c r="H37" s="315">
        <v>1</v>
      </c>
      <c r="I37" s="292"/>
      <c r="J37" s="292"/>
      <c r="K37" s="309">
        <v>1</v>
      </c>
      <c r="L37" s="240">
        <f t="shared" si="0"/>
        <v>-15</v>
      </c>
    </row>
    <row r="38" spans="1:12" s="15" customFormat="1" ht="12.75" x14ac:dyDescent="0.25">
      <c r="A38" s="333"/>
      <c r="B38" s="346"/>
      <c r="C38" s="292" t="s">
        <v>162</v>
      </c>
      <c r="D38" s="293" t="s">
        <v>155</v>
      </c>
      <c r="E38" s="239">
        <v>17</v>
      </c>
      <c r="F38" s="314"/>
      <c r="G38" s="292"/>
      <c r="H38" s="292"/>
      <c r="I38" s="292"/>
      <c r="J38" s="315">
        <v>1</v>
      </c>
      <c r="K38" s="309">
        <v>1</v>
      </c>
      <c r="L38" s="240">
        <f t="shared" si="0"/>
        <v>-16</v>
      </c>
    </row>
    <row r="39" spans="1:12" s="15" customFormat="1" ht="12.75" x14ac:dyDescent="0.25">
      <c r="A39" s="333"/>
      <c r="B39" s="346"/>
      <c r="C39" s="292" t="s">
        <v>163</v>
      </c>
      <c r="D39" s="293" t="s">
        <v>144</v>
      </c>
      <c r="E39" s="239">
        <v>18</v>
      </c>
      <c r="F39" s="316">
        <v>0.23</v>
      </c>
      <c r="G39" s="317">
        <v>0.19</v>
      </c>
      <c r="H39" s="317">
        <v>7.0000000000000007E-2</v>
      </c>
      <c r="I39" s="292"/>
      <c r="J39" s="317">
        <v>0.51</v>
      </c>
      <c r="K39" s="309">
        <v>1</v>
      </c>
      <c r="L39" s="240">
        <f t="shared" si="0"/>
        <v>-17</v>
      </c>
    </row>
    <row r="40" spans="1:12" s="15" customFormat="1" ht="12.75" x14ac:dyDescent="0.25">
      <c r="A40" s="333"/>
      <c r="B40" s="347"/>
      <c r="C40" s="294" t="s">
        <v>164</v>
      </c>
      <c r="D40" s="295" t="s">
        <v>146</v>
      </c>
      <c r="E40" s="241">
        <v>19</v>
      </c>
      <c r="F40" s="318">
        <v>0.42</v>
      </c>
      <c r="G40" s="319">
        <v>0.06</v>
      </c>
      <c r="H40" s="319">
        <v>0.08</v>
      </c>
      <c r="I40" s="319">
        <v>0.05</v>
      </c>
      <c r="J40" s="319">
        <v>0.39</v>
      </c>
      <c r="K40" s="310">
        <v>1</v>
      </c>
      <c r="L40" s="240">
        <f t="shared" si="0"/>
        <v>-18</v>
      </c>
    </row>
    <row r="41" spans="1:12" s="15" customFormat="1" ht="12.75" x14ac:dyDescent="0.25">
      <c r="A41" s="333"/>
      <c r="B41" s="325" t="s">
        <v>171</v>
      </c>
      <c r="C41" s="294" t="s">
        <v>165</v>
      </c>
      <c r="D41" s="295" t="s">
        <v>166</v>
      </c>
      <c r="E41" s="241">
        <v>20</v>
      </c>
      <c r="F41" s="318">
        <v>1</v>
      </c>
      <c r="G41" s="319"/>
      <c r="H41" s="319"/>
      <c r="I41" s="319"/>
      <c r="J41" s="319"/>
      <c r="K41" s="310">
        <v>1</v>
      </c>
      <c r="L41" s="242">
        <f t="shared" si="0"/>
        <v>-19</v>
      </c>
    </row>
    <row r="42" spans="1:12" s="15" customFormat="1" ht="12.75" x14ac:dyDescent="0.25">
      <c r="A42" s="333"/>
      <c r="D42" s="156"/>
    </row>
    <row r="43" spans="1:12" s="15" customFormat="1" ht="12.75" x14ac:dyDescent="0.25">
      <c r="A43" s="333"/>
      <c r="D43" s="156" t="s">
        <v>175</v>
      </c>
    </row>
    <row r="44" spans="1:12" s="15" customFormat="1" ht="12.75" x14ac:dyDescent="0.25">
      <c r="A44" s="333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</row>
    <row r="45" spans="1:12" s="15" customFormat="1" ht="12.75" x14ac:dyDescent="0.25">
      <c r="A45" s="333"/>
      <c r="B45" s="156"/>
      <c r="C45" s="156"/>
      <c r="D45" s="243" t="s">
        <v>167</v>
      </c>
      <c r="E45" s="244">
        <f>SUM(E19:E42)</f>
        <v>810</v>
      </c>
      <c r="F45" s="245">
        <f>SUMPRODUCT(F19:F42,$E$19:$E$42)</f>
        <v>265.64999999999998</v>
      </c>
      <c r="G45" s="246">
        <f t="shared" ref="G45:J45" si="1">SUMPRODUCT(G19:G42,$E$19:$E$42)</f>
        <v>333.79999999999995</v>
      </c>
      <c r="H45" s="246">
        <f t="shared" si="1"/>
        <v>31.19</v>
      </c>
      <c r="I45" s="246">
        <f t="shared" si="1"/>
        <v>120.75999999999999</v>
      </c>
      <c r="J45" s="247">
        <f t="shared" si="1"/>
        <v>58.599999999999994</v>
      </c>
      <c r="K45" s="248">
        <f>SUM(K19:K42)</f>
        <v>620</v>
      </c>
      <c r="L45" s="238">
        <f>SUM(L19:L42)</f>
        <v>-190</v>
      </c>
    </row>
    <row r="46" spans="1:12" s="15" customFormat="1" ht="12.75" x14ac:dyDescent="0.25">
      <c r="A46" s="333"/>
      <c r="B46" s="156"/>
      <c r="C46" s="156"/>
      <c r="D46" s="249" t="s">
        <v>41</v>
      </c>
      <c r="E46" s="296">
        <v>0</v>
      </c>
      <c r="F46" s="250">
        <f t="shared" ref="F46:K46" si="2">ROUND(F45*$E46*20,0)/20</f>
        <v>0</v>
      </c>
      <c r="G46" s="251">
        <f t="shared" si="2"/>
        <v>0</v>
      </c>
      <c r="H46" s="251">
        <f t="shared" si="2"/>
        <v>0</v>
      </c>
      <c r="I46" s="251">
        <f t="shared" si="2"/>
        <v>0</v>
      </c>
      <c r="J46" s="252">
        <f t="shared" si="2"/>
        <v>0</v>
      </c>
      <c r="K46" s="253">
        <f t="shared" si="2"/>
        <v>0</v>
      </c>
      <c r="L46" s="254"/>
    </row>
    <row r="47" spans="1:12" s="15" customFormat="1" ht="12.75" x14ac:dyDescent="0.25">
      <c r="A47" s="333"/>
      <c r="B47" s="156"/>
      <c r="C47" s="156"/>
      <c r="D47" s="249" t="s">
        <v>168</v>
      </c>
      <c r="E47" s="255">
        <f>SUM(F47:J47)</f>
        <v>810</v>
      </c>
      <c r="F47" s="250">
        <f>SUM(F45:F46)</f>
        <v>265.64999999999998</v>
      </c>
      <c r="G47" s="251">
        <f t="shared" ref="G47:K47" si="3">SUM(G45:G46)</f>
        <v>333.79999999999995</v>
      </c>
      <c r="H47" s="251">
        <f t="shared" si="3"/>
        <v>31.19</v>
      </c>
      <c r="I47" s="251">
        <f t="shared" si="3"/>
        <v>120.75999999999999</v>
      </c>
      <c r="J47" s="252">
        <f t="shared" si="3"/>
        <v>58.599999999999994</v>
      </c>
      <c r="K47" s="253">
        <f t="shared" si="3"/>
        <v>620</v>
      </c>
      <c r="L47" s="256"/>
    </row>
    <row r="48" spans="1:12" s="15" customFormat="1" ht="12.75" x14ac:dyDescent="0.25">
      <c r="A48" s="333"/>
      <c r="B48" s="156"/>
      <c r="C48" s="156"/>
      <c r="D48" s="249" t="s">
        <v>42</v>
      </c>
      <c r="E48" s="257">
        <f>IF(E47&gt;300000,IF(E47&lt;600000,-30000/E47,-0.05),-0.1)</f>
        <v>-0.1</v>
      </c>
      <c r="F48" s="250">
        <f>ROUND(F47*$E48*20,0)/20</f>
        <v>-26.55</v>
      </c>
      <c r="G48" s="251">
        <f>ROUND(G47*$E48*20,0)/20</f>
        <v>-33.4</v>
      </c>
      <c r="H48" s="251">
        <f>ROUND(H47*$E48*20,0)/20</f>
        <v>-3.1</v>
      </c>
      <c r="I48" s="251">
        <f>ROUND(I47*$E48*20,0)/20</f>
        <v>-12.1</v>
      </c>
      <c r="J48" s="252">
        <f>ROUND(J47*$E48*20,0)/20</f>
        <v>-5.85</v>
      </c>
      <c r="K48" s="254"/>
      <c r="L48" s="254"/>
    </row>
    <row r="49" spans="1:12" s="15" customFormat="1" ht="12.75" x14ac:dyDescent="0.25">
      <c r="A49" s="333"/>
      <c r="B49" s="156"/>
      <c r="C49" s="156"/>
      <c r="D49" s="249" t="s">
        <v>168</v>
      </c>
      <c r="E49" s="258">
        <f>SUM(F49:J49)</f>
        <v>729</v>
      </c>
      <c r="F49" s="259">
        <f>SUM(F47:F48)</f>
        <v>239.09999999999997</v>
      </c>
      <c r="G49" s="260">
        <f t="shared" ref="G49:J49" si="4">SUM(G47:G48)</f>
        <v>300.39999999999998</v>
      </c>
      <c r="H49" s="260">
        <f t="shared" si="4"/>
        <v>28.09</v>
      </c>
      <c r="I49" s="260">
        <f t="shared" si="4"/>
        <v>108.66</v>
      </c>
      <c r="J49" s="261">
        <f t="shared" si="4"/>
        <v>52.749999999999993</v>
      </c>
      <c r="K49" s="256"/>
      <c r="L49" s="256"/>
    </row>
    <row r="50" spans="1:12" s="15" customFormat="1" ht="12.75" x14ac:dyDescent="0.25">
      <c r="A50" s="333"/>
      <c r="B50" s="156"/>
      <c r="C50" s="156"/>
      <c r="D50" s="262" t="s">
        <v>79</v>
      </c>
      <c r="E50" s="263" t="s">
        <v>176</v>
      </c>
      <c r="F50" s="264"/>
      <c r="G50" s="264"/>
      <c r="H50" s="264"/>
      <c r="I50" s="264"/>
      <c r="J50" s="265"/>
      <c r="K50" s="266"/>
      <c r="L50" s="256"/>
    </row>
    <row r="51" spans="1:12" s="15" customFormat="1" ht="12.75" x14ac:dyDescent="0.25">
      <c r="A51" s="333"/>
      <c r="B51" s="156"/>
      <c r="C51" s="156"/>
      <c r="D51" s="262"/>
      <c r="E51" s="267" t="s">
        <v>177</v>
      </c>
      <c r="F51" s="268"/>
      <c r="G51" s="268"/>
      <c r="H51" s="268"/>
      <c r="I51" s="268"/>
      <c r="J51" s="269"/>
      <c r="K51" s="266"/>
      <c r="L51" s="256"/>
    </row>
    <row r="52" spans="1:12" s="15" customFormat="1" ht="12.75" x14ac:dyDescent="0.25">
      <c r="A52" s="333"/>
      <c r="B52" s="156"/>
      <c r="C52" s="156"/>
      <c r="D52" s="262"/>
      <c r="E52" s="267" t="s">
        <v>178</v>
      </c>
      <c r="F52" s="268"/>
      <c r="G52" s="268"/>
      <c r="H52" s="268"/>
      <c r="I52" s="268"/>
      <c r="J52" s="269"/>
      <c r="K52" s="266"/>
      <c r="L52" s="256"/>
    </row>
    <row r="53" spans="1:12" s="15" customFormat="1" ht="12.75" x14ac:dyDescent="0.25">
      <c r="A53" s="333"/>
      <c r="B53" s="156"/>
      <c r="C53" s="156"/>
      <c r="D53" s="262"/>
      <c r="E53" s="267" t="s">
        <v>179</v>
      </c>
      <c r="F53" s="268"/>
      <c r="G53" s="268"/>
      <c r="H53" s="268"/>
      <c r="I53" s="268"/>
      <c r="J53" s="269"/>
      <c r="K53" s="266"/>
      <c r="L53" s="256"/>
    </row>
    <row r="54" spans="1:12" s="15" customFormat="1" ht="12.75" x14ac:dyDescent="0.25">
      <c r="A54" s="333"/>
      <c r="B54" s="156"/>
      <c r="C54" s="156"/>
      <c r="D54" s="262"/>
      <c r="E54" s="267" t="s">
        <v>180</v>
      </c>
      <c r="F54" s="268"/>
      <c r="G54" s="268"/>
      <c r="H54" s="268"/>
      <c r="I54" s="268"/>
      <c r="J54" s="269"/>
      <c r="K54" s="266"/>
      <c r="L54" s="256"/>
    </row>
    <row r="55" spans="1:12" s="15" customFormat="1" ht="12.75" x14ac:dyDescent="0.25">
      <c r="A55" s="333"/>
      <c r="B55" s="156"/>
      <c r="C55" s="156"/>
      <c r="D55" s="262"/>
      <c r="E55" s="267" t="s">
        <v>181</v>
      </c>
      <c r="F55" s="268"/>
      <c r="G55" s="268"/>
      <c r="H55" s="268"/>
      <c r="I55" s="268"/>
      <c r="J55" s="269"/>
      <c r="K55" s="266"/>
      <c r="L55" s="256"/>
    </row>
    <row r="56" spans="1:12" s="15" customFormat="1" ht="12.75" hidden="1" customHeight="1" outlineLevel="1" x14ac:dyDescent="0.25">
      <c r="A56" s="333"/>
      <c r="B56" s="156"/>
      <c r="C56" s="156"/>
      <c r="D56" s="262"/>
      <c r="E56" s="267" t="s">
        <v>182</v>
      </c>
      <c r="F56" s="268"/>
      <c r="G56" s="268"/>
      <c r="H56" s="268"/>
      <c r="I56" s="268"/>
      <c r="J56" s="269"/>
      <c r="K56" s="266"/>
      <c r="L56" s="256"/>
    </row>
    <row r="57" spans="1:12" s="15" customFormat="1" ht="12.75" hidden="1" customHeight="1" outlineLevel="1" x14ac:dyDescent="0.25">
      <c r="A57" s="333"/>
      <c r="B57" s="156"/>
      <c r="C57" s="156"/>
      <c r="D57" s="262"/>
      <c r="E57" s="267" t="s">
        <v>183</v>
      </c>
      <c r="F57" s="268"/>
      <c r="G57" s="268"/>
      <c r="H57" s="268"/>
      <c r="I57" s="268"/>
      <c r="J57" s="269"/>
      <c r="K57" s="266"/>
      <c r="L57" s="256"/>
    </row>
    <row r="58" spans="1:12" s="15" customFormat="1" ht="12.75" hidden="1" customHeight="1" outlineLevel="1" x14ac:dyDescent="0.25">
      <c r="A58" s="333"/>
      <c r="B58" s="156"/>
      <c r="C58" s="156"/>
      <c r="D58" s="262"/>
      <c r="E58" s="267" t="s">
        <v>184</v>
      </c>
      <c r="F58" s="268"/>
      <c r="G58" s="268"/>
      <c r="H58" s="268"/>
      <c r="I58" s="268"/>
      <c r="J58" s="269"/>
      <c r="K58" s="266"/>
      <c r="L58" s="256"/>
    </row>
    <row r="59" spans="1:12" s="15" customFormat="1" ht="12.75" hidden="1" customHeight="1" outlineLevel="1" x14ac:dyDescent="0.25">
      <c r="A59" s="333"/>
      <c r="B59" s="156"/>
      <c r="C59" s="156"/>
      <c r="D59" s="262"/>
      <c r="E59" s="267" t="s">
        <v>185</v>
      </c>
      <c r="F59" s="268"/>
      <c r="G59" s="268"/>
      <c r="H59" s="268"/>
      <c r="I59" s="268"/>
      <c r="J59" s="269"/>
      <c r="K59" s="266"/>
      <c r="L59" s="256"/>
    </row>
    <row r="60" spans="1:12" s="15" customFormat="1" ht="12.75" hidden="1" customHeight="1" outlineLevel="1" x14ac:dyDescent="0.25">
      <c r="A60" s="333"/>
      <c r="B60" s="156"/>
      <c r="C60" s="156"/>
      <c r="D60" s="262"/>
      <c r="E60" s="267" t="s">
        <v>186</v>
      </c>
      <c r="F60" s="268"/>
      <c r="G60" s="268"/>
      <c r="H60" s="268"/>
      <c r="I60" s="268"/>
      <c r="J60" s="270"/>
      <c r="K60" s="266"/>
      <c r="L60" s="256"/>
    </row>
    <row r="61" spans="1:12" s="15" customFormat="1" ht="12.75" hidden="1" customHeight="1" outlineLevel="1" x14ac:dyDescent="0.25">
      <c r="A61" s="333"/>
      <c r="B61" s="156"/>
      <c r="C61" s="156"/>
      <c r="D61" s="262"/>
      <c r="E61" s="267" t="s">
        <v>187</v>
      </c>
      <c r="F61" s="268"/>
      <c r="G61" s="268"/>
      <c r="H61" s="268"/>
      <c r="I61" s="268"/>
      <c r="J61" s="269"/>
      <c r="K61" s="266"/>
      <c r="L61" s="256"/>
    </row>
    <row r="62" spans="1:12" s="15" customFormat="1" ht="12.75" hidden="1" customHeight="1" outlineLevel="1" x14ac:dyDescent="0.25">
      <c r="A62" s="333"/>
      <c r="B62" s="156"/>
      <c r="C62" s="156"/>
      <c r="D62" s="262"/>
      <c r="E62" s="267" t="s">
        <v>188</v>
      </c>
      <c r="F62" s="268"/>
      <c r="G62" s="268"/>
      <c r="H62" s="268"/>
      <c r="I62" s="268"/>
      <c r="J62" s="269"/>
      <c r="K62" s="266"/>
      <c r="L62" s="256"/>
    </row>
    <row r="63" spans="1:12" s="15" customFormat="1" ht="12.75" hidden="1" customHeight="1" outlineLevel="1" x14ac:dyDescent="0.25">
      <c r="A63" s="333"/>
      <c r="B63" s="156"/>
      <c r="C63" s="156"/>
      <c r="D63" s="262"/>
      <c r="E63" s="267" t="s">
        <v>189</v>
      </c>
      <c r="F63" s="268"/>
      <c r="G63" s="268"/>
      <c r="H63" s="268"/>
      <c r="I63" s="268"/>
      <c r="J63" s="269"/>
      <c r="K63" s="266"/>
      <c r="L63" s="256"/>
    </row>
    <row r="64" spans="1:12" s="15" customFormat="1" ht="12.75" hidden="1" customHeight="1" outlineLevel="1" x14ac:dyDescent="0.25">
      <c r="A64" s="333"/>
      <c r="B64" s="156"/>
      <c r="C64" s="156"/>
      <c r="D64" s="262"/>
      <c r="E64" s="267" t="s">
        <v>190</v>
      </c>
      <c r="F64" s="268"/>
      <c r="G64" s="268"/>
      <c r="H64" s="268"/>
      <c r="I64" s="268"/>
      <c r="J64" s="269"/>
      <c r="K64" s="266"/>
      <c r="L64" s="256"/>
    </row>
    <row r="65" spans="1:12" s="15" customFormat="1" ht="12.75" hidden="1" customHeight="1" outlineLevel="1" x14ac:dyDescent="0.25">
      <c r="A65" s="333"/>
      <c r="B65" s="156"/>
      <c r="C65" s="156"/>
      <c r="D65" s="262"/>
      <c r="E65" s="267" t="s">
        <v>191</v>
      </c>
      <c r="F65" s="268"/>
      <c r="G65" s="268"/>
      <c r="H65" s="268"/>
      <c r="I65" s="268"/>
      <c r="J65" s="269"/>
      <c r="K65" s="266"/>
      <c r="L65" s="256"/>
    </row>
    <row r="66" spans="1:12" s="15" customFormat="1" ht="12.75" hidden="1" customHeight="1" outlineLevel="1" x14ac:dyDescent="0.25">
      <c r="A66" s="333"/>
      <c r="B66" s="156"/>
      <c r="C66" s="156"/>
      <c r="D66" s="262"/>
      <c r="E66" s="303" t="s">
        <v>192</v>
      </c>
      <c r="F66" s="304"/>
      <c r="G66" s="304"/>
      <c r="H66" s="304"/>
      <c r="I66" s="304"/>
      <c r="J66" s="305"/>
      <c r="K66" s="266"/>
      <c r="L66" s="256"/>
    </row>
    <row r="67" spans="1:12" s="15" customFormat="1" ht="12.75" collapsed="1" x14ac:dyDescent="0.25">
      <c r="A67" s="333"/>
      <c r="B67" s="156"/>
      <c r="C67" s="156"/>
      <c r="D67" s="249" t="s">
        <v>169</v>
      </c>
      <c r="E67" s="271">
        <f>SUM(F67:J67)</f>
        <v>729</v>
      </c>
      <c r="F67" s="272">
        <f>F49-SUM(F50:F66)</f>
        <v>239.09999999999997</v>
      </c>
      <c r="G67" s="273">
        <f t="shared" ref="G67:J67" si="5">G49-SUM(G50:G66)</f>
        <v>300.39999999999998</v>
      </c>
      <c r="H67" s="273">
        <f t="shared" si="5"/>
        <v>28.09</v>
      </c>
      <c r="I67" s="273">
        <f t="shared" si="5"/>
        <v>108.66</v>
      </c>
      <c r="J67" s="274">
        <f t="shared" si="5"/>
        <v>52.749999999999993</v>
      </c>
      <c r="K67" s="256"/>
      <c r="L67" s="256"/>
    </row>
    <row r="68" spans="1:12" s="15" customFormat="1" ht="12.75" x14ac:dyDescent="0.25">
      <c r="A68" s="333"/>
      <c r="B68" s="156"/>
      <c r="C68" s="156"/>
      <c r="D68" s="249" t="s">
        <v>0</v>
      </c>
      <c r="E68" s="296">
        <v>8.1000000000000003E-2</v>
      </c>
      <c r="F68" s="250">
        <f>ROUND(F67*$E68*20,0)/20</f>
        <v>19.350000000000001</v>
      </c>
      <c r="G68" s="251">
        <f>ROUND(G67*$E68*20,0)/20</f>
        <v>24.35</v>
      </c>
      <c r="H68" s="251">
        <f>ROUND(H67*$E68*20,0)/20</f>
        <v>2.2999999999999998</v>
      </c>
      <c r="I68" s="251">
        <f>ROUND(I67*$E68*20,0)/20</f>
        <v>8.8000000000000007</v>
      </c>
      <c r="J68" s="252">
        <f>ROUND(J67*$E68*20,0)/20</f>
        <v>4.25</v>
      </c>
      <c r="K68" s="253">
        <f>ROUND(K47*$E68*20,0)/20</f>
        <v>50.2</v>
      </c>
      <c r="L68" s="275"/>
    </row>
    <row r="69" spans="1:12" s="15" customFormat="1" ht="12.75" x14ac:dyDescent="0.25">
      <c r="A69" s="333"/>
      <c r="B69" s="156"/>
      <c r="C69" s="156"/>
      <c r="D69" s="276" t="s">
        <v>77</v>
      </c>
      <c r="E69" s="277">
        <f>SUM(F69:J69)</f>
        <v>788.05000000000007</v>
      </c>
      <c r="F69" s="278">
        <f>SUM(F67:F68)</f>
        <v>258.45</v>
      </c>
      <c r="G69" s="279">
        <f t="shared" ref="G69:J69" si="6">SUM(G67:G68)</f>
        <v>324.75</v>
      </c>
      <c r="H69" s="279">
        <f t="shared" si="6"/>
        <v>30.39</v>
      </c>
      <c r="I69" s="279">
        <f t="shared" si="6"/>
        <v>117.46</v>
      </c>
      <c r="J69" s="280">
        <f t="shared" si="6"/>
        <v>56.999999999999993</v>
      </c>
      <c r="K69" s="281">
        <f>SUM(K47:K68)</f>
        <v>670.2</v>
      </c>
      <c r="L69" s="282"/>
    </row>
    <row r="70" spans="1:12" s="15" customFormat="1" ht="13.5" thickBot="1" x14ac:dyDescent="0.3">
      <c r="A70" s="333"/>
      <c r="B70" s="156"/>
      <c r="C70" s="156"/>
      <c r="D70" s="283" t="s">
        <v>170</v>
      </c>
      <c r="E70" s="284"/>
      <c r="F70" s="285">
        <f>SUM(F69:H69)</f>
        <v>613.59</v>
      </c>
      <c r="G70" s="285"/>
      <c r="H70" s="285"/>
      <c r="I70" s="286">
        <f>I69</f>
        <v>117.46</v>
      </c>
      <c r="J70" s="287">
        <f>J69</f>
        <v>56.999999999999993</v>
      </c>
      <c r="K70" s="284"/>
      <c r="L70" s="284"/>
    </row>
    <row r="71" spans="1:12" s="15" customFormat="1" ht="12.75" x14ac:dyDescent="0.25">
      <c r="A71" s="16"/>
      <c r="C71" s="18"/>
      <c r="D71" s="18"/>
      <c r="E71" s="17"/>
      <c r="F71" s="17"/>
      <c r="G71" s="17"/>
      <c r="J71" s="156"/>
    </row>
    <row r="72" spans="1:12" s="16" customFormat="1" ht="12.75" x14ac:dyDescent="0.25">
      <c r="C72" s="18"/>
      <c r="D72" s="18"/>
      <c r="E72" s="15"/>
      <c r="F72" s="15"/>
      <c r="G72" s="15"/>
      <c r="H72" s="15"/>
      <c r="I72" s="15"/>
      <c r="J72" s="157"/>
    </row>
    <row r="73" spans="1:12" s="16" customFormat="1" ht="12.75" x14ac:dyDescent="0.25">
      <c r="C73" s="18"/>
      <c r="D73" s="18"/>
      <c r="E73" s="15"/>
      <c r="F73" s="15"/>
      <c r="G73" s="15"/>
      <c r="H73" s="15"/>
      <c r="I73" s="15"/>
      <c r="J73" s="157"/>
    </row>
    <row r="74" spans="1:12" s="16" customFormat="1" ht="12.75" x14ac:dyDescent="0.25">
      <c r="C74" s="18"/>
      <c r="D74" s="18"/>
      <c r="E74" s="15"/>
      <c r="F74" s="15"/>
      <c r="G74" s="15"/>
      <c r="H74" s="15"/>
      <c r="I74" s="15"/>
      <c r="J74" s="157"/>
    </row>
    <row r="75" spans="1:12" s="16" customFormat="1" ht="12.75" x14ac:dyDescent="0.25">
      <c r="C75" s="18"/>
      <c r="D75" s="18"/>
      <c r="E75" s="15"/>
      <c r="F75" s="15"/>
      <c r="G75" s="15"/>
      <c r="H75" s="15"/>
      <c r="I75" s="15"/>
      <c r="J75" s="157"/>
    </row>
    <row r="76" spans="1:12" s="16" customFormat="1" ht="12.75" x14ac:dyDescent="0.25">
      <c r="C76" s="18"/>
      <c r="D76" s="18"/>
      <c r="E76" s="15"/>
      <c r="F76" s="15"/>
      <c r="G76" s="15"/>
      <c r="H76" s="15"/>
      <c r="I76" s="15"/>
      <c r="J76" s="157"/>
    </row>
    <row r="77" spans="1:12" s="16" customFormat="1" ht="12.75" x14ac:dyDescent="0.25">
      <c r="C77" s="18"/>
      <c r="D77" s="18"/>
      <c r="E77" s="15"/>
      <c r="F77" s="15"/>
      <c r="G77" s="15"/>
      <c r="H77" s="15"/>
      <c r="I77" s="15"/>
      <c r="J77" s="157"/>
    </row>
    <row r="78" spans="1:12" s="16" customFormat="1" ht="12.75" x14ac:dyDescent="0.25">
      <c r="C78" s="18"/>
      <c r="D78" s="18"/>
      <c r="E78" s="15"/>
      <c r="F78" s="15"/>
      <c r="G78" s="15"/>
      <c r="H78" s="15"/>
      <c r="I78" s="15"/>
      <c r="J78" s="157"/>
    </row>
    <row r="79" spans="1:12" s="16" customFormat="1" ht="12.75" x14ac:dyDescent="0.25">
      <c r="C79" s="18"/>
      <c r="D79" s="18"/>
      <c r="E79" s="15"/>
      <c r="F79" s="15"/>
      <c r="G79" s="15"/>
      <c r="H79" s="15"/>
      <c r="I79" s="15"/>
      <c r="J79" s="157"/>
    </row>
    <row r="80" spans="1:12" s="16" customFormat="1" ht="12.75" x14ac:dyDescent="0.25">
      <c r="C80" s="18"/>
      <c r="D80" s="18"/>
      <c r="E80" s="15"/>
      <c r="F80" s="15"/>
      <c r="G80" s="15"/>
      <c r="H80" s="15"/>
      <c r="I80" s="15"/>
      <c r="J80" s="157"/>
    </row>
    <row r="81" spans="3:10" s="16" customFormat="1" ht="12.75" x14ac:dyDescent="0.25">
      <c r="C81" s="18"/>
      <c r="D81" s="18"/>
      <c r="E81" s="15"/>
      <c r="F81" s="15"/>
      <c r="G81" s="15"/>
      <c r="H81" s="15"/>
      <c r="I81" s="15"/>
      <c r="J81" s="157"/>
    </row>
    <row r="82" spans="3:10" s="16" customFormat="1" ht="12.75" x14ac:dyDescent="0.25">
      <c r="C82" s="18"/>
      <c r="D82" s="18"/>
      <c r="E82" s="15"/>
      <c r="F82" s="15"/>
      <c r="G82" s="15"/>
      <c r="H82" s="15"/>
      <c r="I82" s="15"/>
      <c r="J82" s="157"/>
    </row>
    <row r="83" spans="3:10" s="16" customFormat="1" ht="12.75" x14ac:dyDescent="0.25">
      <c r="C83" s="18"/>
      <c r="D83" s="18"/>
      <c r="E83" s="15"/>
      <c r="F83" s="15"/>
      <c r="G83" s="15"/>
      <c r="H83" s="15"/>
      <c r="I83" s="15"/>
      <c r="J83" s="157"/>
    </row>
    <row r="84" spans="3:10" s="16" customFormat="1" ht="12.75" x14ac:dyDescent="0.25">
      <c r="C84" s="18"/>
      <c r="D84" s="18"/>
      <c r="E84" s="15"/>
      <c r="F84" s="15"/>
      <c r="G84" s="15"/>
      <c r="H84" s="15"/>
      <c r="I84" s="15"/>
      <c r="J84" s="157"/>
    </row>
    <row r="85" spans="3:10" s="16" customFormat="1" ht="12.75" x14ac:dyDescent="0.25">
      <c r="C85" s="18"/>
      <c r="D85" s="18"/>
      <c r="E85" s="15"/>
      <c r="F85" s="15"/>
      <c r="G85" s="15"/>
      <c r="H85" s="15"/>
      <c r="I85" s="15"/>
      <c r="J85" s="157"/>
    </row>
    <row r="86" spans="3:10" s="16" customFormat="1" ht="12.75" x14ac:dyDescent="0.25">
      <c r="C86" s="18"/>
      <c r="D86" s="18"/>
      <c r="E86" s="15"/>
      <c r="F86" s="15"/>
      <c r="G86" s="15"/>
      <c r="H86" s="15"/>
      <c r="I86" s="15"/>
      <c r="J86" s="157"/>
    </row>
  </sheetData>
  <mergeCells count="11">
    <mergeCell ref="M3:M12"/>
    <mergeCell ref="A1:A12"/>
    <mergeCell ref="A13:A70"/>
    <mergeCell ref="E13:F13"/>
    <mergeCell ref="E14:F14"/>
    <mergeCell ref="E15:F15"/>
    <mergeCell ref="F17:H17"/>
    <mergeCell ref="B19:B26"/>
    <mergeCell ref="B27:B33"/>
    <mergeCell ref="B34:B40"/>
    <mergeCell ref="B3:D3"/>
  </mergeCells>
  <conditionalFormatting sqref="B5">
    <cfRule type="containsText" dxfId="5" priority="4" operator="containsText" text="désignation">
      <formula>NOT(ISERROR(SEARCH("désignation",B5)))</formula>
    </cfRule>
  </conditionalFormatting>
  <conditionalFormatting sqref="B6:B7">
    <cfRule type="containsText" dxfId="4" priority="3" operator="containsText" text="xxx">
      <formula>NOT(ISERROR(SEARCH("xxx",B6)))</formula>
    </cfRule>
  </conditionalFormatting>
  <conditionalFormatting sqref="F19:J40">
    <cfRule type="containsBlanks" dxfId="3" priority="6">
      <formula>LEN(TRIM(F19))=0</formula>
    </cfRule>
  </conditionalFormatting>
  <conditionalFormatting sqref="L1 G2 D9:D11 D14:E15">
    <cfRule type="containsText" dxfId="2" priority="5" operator="containsText" text="xxxx">
      <formula>NOT(ISERROR(SEARCH("xxxx",D1)))</formula>
    </cfRule>
  </conditionalFormatting>
  <conditionalFormatting sqref="L19:L41">
    <cfRule type="cellIs" dxfId="1" priority="2" operator="lessThan">
      <formula>0</formula>
    </cfRule>
  </conditionalFormatting>
  <conditionalFormatting sqref="L45">
    <cfRule type="cellIs" dxfId="0" priority="1" operator="lessThan">
      <formula>0</formula>
    </cfRule>
  </conditionalFormatting>
  <pageMargins left="0.70866141732283472" right="0.31496062992125984" top="1.1811023622047245" bottom="0.39370078740157483" header="0.23622047244094491" footer="0.19685039370078741"/>
  <pageSetup paperSize="8" orientation="portrait" r:id="rId1"/>
  <headerFooter>
    <oddHeader>&amp;L&amp;"Arial,Gras"&amp;8Entête du fournisseur</oddHeader>
    <oddFooter>&amp;L&amp;9 40-3f du 13.1.2026&amp;R&amp;9&amp;A</oddFoot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9</vt:i4>
      </vt:variant>
    </vt:vector>
  </HeadingPairs>
  <TitlesOfParts>
    <vt:vector size="16" baseType="lpstr">
      <vt:lpstr>Simple minimale</vt:lpstr>
      <vt:lpstr>Global (ph SIA)</vt:lpstr>
      <vt:lpstr>Global 2-3 MO</vt:lpstr>
      <vt:lpstr>Tarif temps</vt:lpstr>
      <vt:lpstr>Annexe rapport heures</vt:lpstr>
      <vt:lpstr>Cha peu d-objets et MO </vt:lpstr>
      <vt:lpstr>Chantier Multi-objets et -MO</vt:lpstr>
      <vt:lpstr>'Annexe rapport heures'!Impression_des_titres</vt:lpstr>
      <vt:lpstr>'Simple minimale'!Impression_des_titres</vt:lpstr>
      <vt:lpstr>'Annexe rapport heures'!Zone_d_impression</vt:lpstr>
      <vt:lpstr>'Cha peu d-objets et MO '!Zone_d_impression</vt:lpstr>
      <vt:lpstr>'Chantier Multi-objets et -MO'!Zone_d_impression</vt:lpstr>
      <vt:lpstr>'Global (ph SIA)'!Zone_d_impression</vt:lpstr>
      <vt:lpstr>'Global 2-3 MO'!Zone_d_impression</vt:lpstr>
      <vt:lpstr>'Simple minimale'!Zone_d_impression</vt:lpstr>
      <vt:lpstr>'Tarif temps'!Zone_d_impression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Denervaudt</dc:creator>
  <cp:lastModifiedBy>Camozzi Osvaldo</cp:lastModifiedBy>
  <cp:lastPrinted>2026-01-13T16:15:53Z</cp:lastPrinted>
  <dcterms:created xsi:type="dcterms:W3CDTF">2010-10-19T07:39:27Z</dcterms:created>
  <dcterms:modified xsi:type="dcterms:W3CDTF">2026-01-27T09:15:56Z</dcterms:modified>
</cp:coreProperties>
</file>