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L:\00 Bases statistiques et produits généraux\01 Synthèses\03 Site Internet\06 Pages sous-produits\01 Population et société\0103 Evolution future\2025\"/>
    </mc:Choice>
  </mc:AlternateContent>
  <xr:revisionPtr revIDLastSave="0" documentId="13_ncr:1_{00A0DF7A-492B-4186-98F7-BF6E056456FE}" xr6:coauthVersionLast="47" xr6:coauthVersionMax="47" xr10:uidLastSave="{00000000-0000-0000-0000-000000000000}"/>
  <bookViews>
    <workbookView xWindow="28680" yWindow="-135" windowWidth="29040" windowHeight="15720" xr2:uid="{00000000-000D-0000-FFFF-FFFF00000000}"/>
  </bookViews>
  <sheets>
    <sheet name="te552" sheetId="7" r:id="rId1"/>
  </sheets>
  <definedNames>
    <definedName name="_AMO_UniqueIdentifier" hidden="1">"'9fd8d9f9-1db3-4124-ac1d-f4ce060947ae'"</definedName>
    <definedName name="_xlnm.Print_Area" localSheetId="0">'te552'!$A$1:$H$36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7" l="1"/>
  <c r="D24" i="7"/>
  <c r="C24" i="7"/>
  <c r="B24" i="7"/>
  <c r="B22" i="7"/>
  <c r="H21" i="7"/>
  <c r="G21" i="7"/>
  <c r="F21" i="7"/>
  <c r="E21" i="7"/>
  <c r="D21" i="7"/>
  <c r="C21" i="7"/>
  <c r="B21" i="7"/>
  <c r="H20" i="7"/>
  <c r="H22" i="7" s="1"/>
  <c r="G20" i="7"/>
  <c r="G22" i="7" s="1"/>
  <c r="F20" i="7"/>
  <c r="F22" i="7" s="1"/>
  <c r="E20" i="7"/>
  <c r="E22" i="7" s="1"/>
  <c r="D20" i="7"/>
  <c r="D22" i="7" s="1"/>
  <c r="C20" i="7"/>
  <c r="C22" i="7" s="1"/>
  <c r="B20" i="7"/>
</calcChain>
</file>

<file path=xl/sharedStrings.xml><?xml version="1.0" encoding="utf-8"?>
<sst xmlns="http://schemas.openxmlformats.org/spreadsheetml/2006/main" count="49" uniqueCount="46">
  <si>
    <t>Geburtenüberschuss</t>
  </si>
  <si>
    <t>Solde migratoire</t>
  </si>
  <si>
    <t>Wanderungssaldo</t>
  </si>
  <si>
    <t>Fruchtbarkeit</t>
  </si>
  <si>
    <t>—</t>
  </si>
  <si>
    <t>Total</t>
  </si>
  <si>
    <t>0-19 ans</t>
  </si>
  <si>
    <t>0-19 Jahre</t>
  </si>
  <si>
    <t>20-64 ans</t>
  </si>
  <si>
    <t>20-64 Jahre</t>
  </si>
  <si>
    <t>Hommes</t>
  </si>
  <si>
    <t>Männer</t>
  </si>
  <si>
    <t>Femmes</t>
  </si>
  <si>
    <t>Frauen</t>
  </si>
  <si>
    <t>Geburten</t>
  </si>
  <si>
    <t>Décès</t>
  </si>
  <si>
    <t>Todesfälle</t>
  </si>
  <si>
    <t>Excédent des naissances</t>
  </si>
  <si>
    <r>
      <rPr>
        <sz val="6.5"/>
        <color theme="1"/>
        <rFont val="Calibri"/>
        <family val="2"/>
      </rPr>
      <t>≥</t>
    </r>
    <r>
      <rPr>
        <sz val="6.5"/>
        <color theme="1"/>
        <rFont val="Arial"/>
        <family val="2"/>
      </rPr>
      <t xml:space="preserve"> 80 ans</t>
    </r>
  </si>
  <si>
    <t>65-79 ans</t>
  </si>
  <si>
    <t>65-79 Jahre</t>
  </si>
  <si>
    <t>≥ 80 Jahre</t>
  </si>
  <si>
    <r>
      <t>2</t>
    </r>
    <r>
      <rPr>
        <sz val="6"/>
        <rFont val="Arial"/>
        <family val="2"/>
      </rPr>
      <t>Les éventuelles différences entre le total et la somme des nombres sont dues aux nombres arrondis</t>
    </r>
  </si>
  <si>
    <r>
      <t>2</t>
    </r>
    <r>
      <rPr>
        <sz val="6"/>
        <rFont val="Arial"/>
        <family val="2"/>
      </rPr>
      <t xml:space="preserve">Allfällige Unterschiede zwischen Gesamtsumme und addierten Einzelwerten sind auf Rundungsdifferenzen zurückzuführen </t>
    </r>
  </si>
  <si>
    <t>Lebenserwartung bei der Geburt, in Jahren</t>
  </si>
  <si>
    <r>
      <t>Excédent des naissances</t>
    </r>
    <r>
      <rPr>
        <b/>
        <vertAlign val="superscript"/>
        <sz val="6.5"/>
        <color theme="1"/>
        <rFont val="Arial"/>
        <family val="2"/>
      </rPr>
      <t>2</t>
    </r>
    <r>
      <rPr>
        <b/>
        <sz val="6.5"/>
        <color theme="1"/>
        <rFont val="Arial"/>
        <family val="2"/>
      </rPr>
      <t xml:space="preserve"> </t>
    </r>
  </si>
  <si>
    <t xml:space="preserve">Espérance de vie à la naissance, en année </t>
  </si>
  <si>
    <r>
      <t>Population par classe d'âges</t>
    </r>
    <r>
      <rPr>
        <b/>
        <vertAlign val="superscript"/>
        <sz val="6.5"/>
        <color theme="1"/>
        <rFont val="Arial"/>
        <family val="2"/>
      </rPr>
      <t>2</t>
    </r>
    <r>
      <rPr>
        <b/>
        <sz val="6.5"/>
        <color theme="1"/>
        <rFont val="Arial"/>
        <family val="2"/>
      </rPr>
      <t xml:space="preserve"> </t>
    </r>
  </si>
  <si>
    <t xml:space="preserve">Fécondité </t>
  </si>
  <si>
    <t>T01-03-01</t>
  </si>
  <si>
    <t xml:space="preserve"> méthodologie"</t>
  </si>
  <si>
    <t xml:space="preserve"> Methodologie"</t>
  </si>
  <si>
    <r>
      <t>Bevölkerung nach Alterklasse</t>
    </r>
    <r>
      <rPr>
        <b/>
        <vertAlign val="superscript"/>
        <sz val="6.5"/>
        <color theme="1"/>
        <rFont val="Arial"/>
        <family val="2"/>
      </rPr>
      <t>2</t>
    </r>
  </si>
  <si>
    <r>
      <t>Geburtenüberschuss</t>
    </r>
    <r>
      <rPr>
        <b/>
        <vertAlign val="superscript"/>
        <sz val="6.5"/>
        <color theme="1"/>
        <rFont val="Arial"/>
        <family val="2"/>
      </rPr>
      <t>2</t>
    </r>
  </si>
  <si>
    <t>Taux de fécondité (enfants par femme)</t>
  </si>
  <si>
    <t>Geburtenraten (Kindern pro Frau)</t>
  </si>
  <si>
    <t>Naissances</t>
  </si>
  <si>
    <r>
      <rPr>
        <vertAlign val="superscript"/>
        <sz val="6"/>
        <color theme="1"/>
        <rFont val="Arial"/>
        <family val="2"/>
      </rPr>
      <t>1</t>
    </r>
    <r>
      <rPr>
        <sz val="6"/>
        <color theme="1"/>
        <rFont val="Arial"/>
        <family val="2"/>
      </rPr>
      <t>Hypothèses et explications concernant le scénario, voir la publication du Service de la statistique et de la donnée du canton de Fribourg "Projections démographiques pour le canton et les districts 2024-2055,</t>
    </r>
  </si>
  <si>
    <r>
      <rPr>
        <vertAlign val="superscript"/>
        <sz val="6"/>
        <color theme="1"/>
        <rFont val="Arial"/>
        <family val="2"/>
      </rPr>
      <t>1</t>
    </r>
    <r>
      <rPr>
        <sz val="6"/>
        <color theme="1"/>
        <rFont val="Arial"/>
        <family val="2"/>
      </rPr>
      <t>Hypothesen und Erklärungen betreffend Szenario, siehe Publikation des Amts für Statistik und Daten des Kantons Freiburg "Bevölkerungsperspektiven für den Kanton und die Bezirke 2024-2055,</t>
    </r>
  </si>
  <si>
    <t>Quelle: Bundesamt für Statistik, Sektion Demografie und Migration, Neuenburg / Amt für Statistik und Daten des Kantons Freiburg, te25-552</t>
  </si>
  <si>
    <t>Actualisation / Aktualisiert am: 19.03.2025</t>
  </si>
  <si>
    <t>Source : Office fédérale de la statistique, Section Démographie et migration, Neuchâtel / Service de la statistique et de la donnée du canton de Fribourg</t>
  </si>
  <si>
    <r>
      <t>Evolution future de la population résidante permanente du canton de Fribourg</t>
    </r>
    <r>
      <rPr>
        <b/>
        <vertAlign val="superscript"/>
        <sz val="7"/>
        <color theme="1"/>
        <rFont val="Arial"/>
        <family val="2"/>
      </rPr>
      <t>1</t>
    </r>
    <r>
      <rPr>
        <b/>
        <sz val="8"/>
        <color theme="1"/>
        <rFont val="Arial"/>
        <family val="2"/>
      </rPr>
      <t>, de 2025 à 2055</t>
    </r>
  </si>
  <si>
    <r>
      <t>Zukünftige Entwicklung der ständigen Wohnbevölkerung im Kanton Freiburg</t>
    </r>
    <r>
      <rPr>
        <vertAlign val="superscript"/>
        <sz val="7"/>
        <color theme="1"/>
        <rFont val="Arial"/>
        <family val="2"/>
      </rPr>
      <t>1</t>
    </r>
    <r>
      <rPr>
        <sz val="8"/>
        <color theme="1"/>
        <rFont val="Arial"/>
        <family val="2"/>
      </rPr>
      <t xml:space="preserve"> von 2025 bis 2055</t>
    </r>
  </si>
  <si>
    <t>Scénario moyen du Service de la statistique et de la donnée du canton de Fribourg, estimation de mars 2025</t>
  </si>
  <si>
    <t>Szenario "mittel" des Amts für Statistik und Daten des Kantons Freiburg, Schätzung vom März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</si>
</sst>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21" x14ac:knownFonts="1">
    <font>
      <sz val="10"/>
      <name val="Helv"/>
    </font>
    <font>
      <sz val="11"/>
      <color theme="1"/>
      <name val="Calibri"/>
      <family val="2"/>
      <scheme val="minor"/>
    </font>
    <font>
      <sz val="11"/>
      <color theme="1"/>
      <name val="Calibri"/>
      <family val="2"/>
      <scheme val="minor"/>
    </font>
    <font>
      <b/>
      <sz val="8"/>
      <color theme="1"/>
      <name val="Arial"/>
      <family val="2"/>
    </font>
    <font>
      <b/>
      <vertAlign val="superscript"/>
      <sz val="7"/>
      <color theme="1"/>
      <name val="Arial"/>
      <family val="2"/>
    </font>
    <font>
      <sz val="8"/>
      <color theme="1"/>
      <name val="Arial"/>
      <family val="2"/>
    </font>
    <font>
      <vertAlign val="superscript"/>
      <sz val="7"/>
      <color theme="1"/>
      <name val="Arial"/>
      <family val="2"/>
    </font>
    <font>
      <sz val="8"/>
      <color indexed="8"/>
      <name val="Arial"/>
      <family val="2"/>
    </font>
    <font>
      <sz val="6"/>
      <color theme="1"/>
      <name val="Arial"/>
      <family val="2"/>
    </font>
    <font>
      <b/>
      <sz val="6.5"/>
      <color theme="1"/>
      <name val="Arial"/>
      <family val="2"/>
    </font>
    <font>
      <b/>
      <sz val="6"/>
      <color theme="1"/>
      <name val="Arial"/>
      <family val="2"/>
    </font>
    <font>
      <sz val="6.5"/>
      <color theme="1"/>
      <name val="Arial"/>
      <family val="2"/>
    </font>
    <font>
      <sz val="6.5"/>
      <color theme="1"/>
      <name val="Calibri"/>
      <family val="2"/>
    </font>
    <font>
      <vertAlign val="superscript"/>
      <sz val="6"/>
      <color theme="1"/>
      <name val="Arial"/>
      <family val="2"/>
    </font>
    <font>
      <b/>
      <vertAlign val="superscript"/>
      <sz val="6.5"/>
      <color theme="1"/>
      <name val="Arial"/>
      <family val="2"/>
    </font>
    <font>
      <vertAlign val="superscript"/>
      <sz val="6"/>
      <name val="Arial"/>
      <family val="2"/>
    </font>
    <font>
      <sz val="6"/>
      <name val="Arial"/>
      <family val="2"/>
    </font>
    <font>
      <b/>
      <sz val="6"/>
      <name val="Arial"/>
      <family val="2"/>
    </font>
    <font>
      <sz val="6"/>
      <color theme="0" tint="-0.34998626667073579"/>
      <name val="Arial"/>
      <family val="2"/>
    </font>
    <font>
      <sz val="6"/>
      <color rgb="FFFF0000"/>
      <name val="Arial"/>
      <family val="2"/>
    </font>
    <font>
      <sz val="6"/>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cellStyleXfs>
  <cellXfs count="33">
    <xf numFmtId="0" fontId="0" fillId="0" borderId="0" xfId="0"/>
    <xf numFmtId="0" fontId="3" fillId="0" borderId="0" xfId="1" applyFont="1" applyAlignment="1">
      <alignment vertical="center"/>
    </xf>
    <xf numFmtId="0" fontId="5" fillId="0" borderId="0" xfId="1" applyFont="1" applyAlignment="1">
      <alignment vertical="center"/>
    </xf>
    <xf numFmtId="0" fontId="2" fillId="0" borderId="0" xfId="1" applyAlignment="1">
      <alignment vertical="center"/>
    </xf>
    <xf numFmtId="0" fontId="7" fillId="0" borderId="0" xfId="1" applyFont="1" applyAlignment="1">
      <alignment vertical="center"/>
    </xf>
    <xf numFmtId="0" fontId="8" fillId="0" borderId="0" xfId="1" applyFont="1" applyAlignment="1">
      <alignment vertical="center"/>
    </xf>
    <xf numFmtId="3" fontId="11" fillId="0" borderId="0" xfId="1" applyNumberFormat="1" applyFont="1" applyAlignment="1">
      <alignment vertical="center"/>
    </xf>
    <xf numFmtId="0" fontId="15" fillId="0" borderId="0" xfId="1" applyFont="1" applyAlignment="1">
      <alignment horizontal="left" vertical="center"/>
    </xf>
    <xf numFmtId="0" fontId="1" fillId="0" borderId="0" xfId="1" applyFont="1" applyAlignment="1">
      <alignment vertical="center"/>
    </xf>
    <xf numFmtId="0" fontId="8" fillId="0" borderId="0" xfId="1" applyFont="1" applyAlignment="1">
      <alignment vertical="center" wrapText="1"/>
    </xf>
    <xf numFmtId="0" fontId="11" fillId="0" borderId="0" xfId="1" applyFont="1" applyAlignment="1">
      <alignment vertical="center"/>
    </xf>
    <xf numFmtId="164" fontId="11" fillId="0" borderId="0" xfId="1" applyNumberFormat="1" applyFont="1" applyAlignment="1">
      <alignment vertical="center"/>
    </xf>
    <xf numFmtId="3" fontId="11" fillId="0" borderId="1" xfId="1" applyNumberFormat="1" applyFont="1" applyBorder="1" applyAlignment="1">
      <alignment vertical="center"/>
    </xf>
    <xf numFmtId="0" fontId="9" fillId="0" borderId="2" xfId="1" applyFont="1" applyBorder="1" applyAlignment="1">
      <alignment vertical="center"/>
    </xf>
    <xf numFmtId="0" fontId="10" fillId="0" borderId="2" xfId="1" applyFont="1" applyBorder="1" applyAlignment="1">
      <alignment vertical="center"/>
    </xf>
    <xf numFmtId="0" fontId="8" fillId="0" borderId="2" xfId="1" applyFont="1" applyBorder="1" applyAlignment="1">
      <alignment vertical="center"/>
    </xf>
    <xf numFmtId="0" fontId="11" fillId="0" borderId="4" xfId="1" applyFont="1" applyBorder="1" applyAlignment="1">
      <alignment vertical="center"/>
    </xf>
    <xf numFmtId="0" fontId="11" fillId="0" borderId="5" xfId="1" applyFont="1" applyBorder="1" applyAlignment="1">
      <alignment vertical="center"/>
    </xf>
    <xf numFmtId="0" fontId="10" fillId="0" borderId="6" xfId="1" applyFont="1" applyBorder="1" applyAlignment="1">
      <alignment vertical="center"/>
    </xf>
    <xf numFmtId="0" fontId="9" fillId="2" borderId="3" xfId="1" applyFont="1" applyFill="1" applyBorder="1" applyAlignment="1">
      <alignment vertical="center"/>
    </xf>
    <xf numFmtId="0" fontId="11" fillId="2" borderId="0" xfId="1" applyFont="1" applyFill="1" applyAlignment="1">
      <alignment vertical="center"/>
    </xf>
    <xf numFmtId="0" fontId="2" fillId="2" borderId="0" xfId="1" applyFill="1" applyAlignment="1">
      <alignment vertical="center"/>
    </xf>
    <xf numFmtId="0" fontId="9" fillId="2" borderId="4" xfId="1" applyFont="1" applyFill="1" applyBorder="1" applyAlignment="1">
      <alignment vertical="center"/>
    </xf>
    <xf numFmtId="3" fontId="9" fillId="2" borderId="0" xfId="1" applyNumberFormat="1" applyFont="1" applyFill="1" applyAlignment="1">
      <alignment vertical="center"/>
    </xf>
    <xf numFmtId="3" fontId="16" fillId="0" borderId="0" xfId="1" applyNumberFormat="1" applyFont="1" applyAlignment="1">
      <alignment horizontal="right" vertical="center"/>
    </xf>
    <xf numFmtId="0" fontId="16" fillId="0" borderId="0" xfId="1" applyFont="1" applyAlignment="1">
      <alignment horizontal="left" vertical="center"/>
    </xf>
    <xf numFmtId="0" fontId="16" fillId="0" borderId="0" xfId="1" applyFont="1" applyAlignment="1">
      <alignment horizontal="center" vertical="center"/>
    </xf>
    <xf numFmtId="0" fontId="16" fillId="0" borderId="0" xfId="1" applyFont="1" applyAlignment="1">
      <alignment vertical="center"/>
    </xf>
    <xf numFmtId="0" fontId="17" fillId="0" borderId="0" xfId="1" applyFont="1" applyAlignment="1">
      <alignment vertical="center"/>
    </xf>
    <xf numFmtId="0" fontId="18" fillId="0" borderId="0" xfId="1" applyFont="1" applyAlignment="1">
      <alignment vertical="center"/>
    </xf>
    <xf numFmtId="4" fontId="11" fillId="0" borderId="0" xfId="1" applyNumberFormat="1" applyFont="1" applyAlignment="1">
      <alignment vertical="center"/>
    </xf>
    <xf numFmtId="0" fontId="19" fillId="0" borderId="0" xfId="1" applyFont="1" applyAlignment="1">
      <alignment vertical="center"/>
    </xf>
    <xf numFmtId="0" fontId="20" fillId="0" borderId="0" xfId="1" applyFont="1" applyAlignment="1">
      <alignment vertical="center"/>
    </xf>
  </cellXfs>
  <cellStyles count="2">
    <cellStyle name="Normal" xfId="0" builtinId="0"/>
    <cellStyle name="Normal 2" xfId="1" xr:uid="{00000000-0005-0000-0000-000001000000}"/>
  </cellStyles>
  <dxfs count="0"/>
  <tableStyles count="1" defaultTableStyle="TableStyleMedium9" defaultPivotStyle="PivotStyleLight16">
    <tableStyle name="Invisible" pivot="0" table="0" count="0" xr9:uid="{CB685ECA-E279-45D0-94C9-36FF037D439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7"/>
  <sheetViews>
    <sheetView showGridLines="0" tabSelected="1" zoomScale="130" zoomScaleNormal="130" workbookViewId="0"/>
  </sheetViews>
  <sheetFormatPr baseColWidth="10" defaultColWidth="11.42578125" defaultRowHeight="10.5" customHeight="1" x14ac:dyDescent="0.2"/>
  <cols>
    <col min="1" max="1" width="27.7109375" style="3" customWidth="1"/>
    <col min="2" max="2" width="6.140625" style="3" bestFit="1" customWidth="1"/>
    <col min="3" max="3" width="5.85546875" style="3" bestFit="1" customWidth="1"/>
    <col min="4" max="8" width="6.140625" style="3" bestFit="1" customWidth="1"/>
    <col min="9" max="9" width="29.140625" style="3" customWidth="1"/>
    <col min="10" max="16384" width="11.42578125" style="3"/>
  </cols>
  <sheetData>
    <row r="1" spans="1:11" ht="12" customHeight="1" x14ac:dyDescent="0.2">
      <c r="A1" s="1" t="s">
        <v>42</v>
      </c>
      <c r="B1" s="2"/>
      <c r="C1" s="2"/>
      <c r="D1" s="2"/>
      <c r="E1" s="2"/>
      <c r="F1" s="2"/>
      <c r="G1" s="2"/>
      <c r="H1" s="2"/>
    </row>
    <row r="2" spans="1:11" ht="12" customHeight="1" x14ac:dyDescent="0.2">
      <c r="A2" s="2" t="s">
        <v>43</v>
      </c>
      <c r="B2" s="2"/>
      <c r="C2" s="2"/>
      <c r="D2" s="2"/>
      <c r="E2" s="2"/>
      <c r="F2" s="2"/>
      <c r="G2" s="2"/>
      <c r="H2" s="2"/>
    </row>
    <row r="3" spans="1:11" ht="9.75" customHeight="1" x14ac:dyDescent="0.2">
      <c r="A3" s="4" t="s">
        <v>4</v>
      </c>
    </row>
    <row r="4" spans="1:11" ht="9" customHeight="1" x14ac:dyDescent="0.2">
      <c r="A4" s="5" t="s">
        <v>44</v>
      </c>
      <c r="B4" s="5"/>
      <c r="C4" s="5"/>
      <c r="D4" s="5"/>
      <c r="E4" s="5"/>
      <c r="F4" s="5"/>
      <c r="G4" s="5"/>
      <c r="H4" s="5"/>
      <c r="K4" s="31"/>
    </row>
    <row r="5" spans="1:11" ht="9" customHeight="1" x14ac:dyDescent="0.2">
      <c r="A5" s="5" t="s">
        <v>45</v>
      </c>
      <c r="B5" s="5"/>
      <c r="C5" s="5"/>
      <c r="D5" s="5"/>
      <c r="E5" s="5"/>
      <c r="F5" s="5"/>
      <c r="G5" s="5"/>
      <c r="H5" s="5"/>
      <c r="K5" s="31"/>
    </row>
    <row r="6" spans="1:11" ht="8.25" customHeight="1" x14ac:dyDescent="0.2"/>
    <row r="7" spans="1:11" ht="9" customHeight="1" x14ac:dyDescent="0.2">
      <c r="A7" s="13" t="s">
        <v>29</v>
      </c>
      <c r="B7" s="14">
        <v>2025</v>
      </c>
      <c r="C7" s="14">
        <v>2030</v>
      </c>
      <c r="D7" s="14">
        <v>2035</v>
      </c>
      <c r="E7" s="14">
        <v>2040</v>
      </c>
      <c r="F7" s="14">
        <v>2045</v>
      </c>
      <c r="G7" s="18">
        <v>2050</v>
      </c>
      <c r="H7" s="18">
        <v>2055</v>
      </c>
      <c r="I7" s="15"/>
    </row>
    <row r="8" spans="1:11" ht="9.9499999999999993" customHeight="1" x14ac:dyDescent="0.2">
      <c r="A8" s="19" t="s">
        <v>27</v>
      </c>
      <c r="B8" s="20"/>
      <c r="C8" s="21"/>
      <c r="D8" s="21"/>
      <c r="E8" s="21"/>
      <c r="F8" s="21"/>
      <c r="G8" s="21"/>
      <c r="H8" s="21"/>
      <c r="I8" s="22" t="s">
        <v>32</v>
      </c>
    </row>
    <row r="9" spans="1:11" ht="9.9499999999999993" customHeight="1" x14ac:dyDescent="0.2">
      <c r="A9" s="22" t="s">
        <v>5</v>
      </c>
      <c r="B9" s="23">
        <v>352400</v>
      </c>
      <c r="C9" s="23">
        <v>371600</v>
      </c>
      <c r="D9" s="23">
        <v>385300</v>
      </c>
      <c r="E9" s="23">
        <v>393700</v>
      </c>
      <c r="F9" s="23">
        <v>399700</v>
      </c>
      <c r="G9" s="23">
        <v>403600</v>
      </c>
      <c r="H9" s="23">
        <v>405800</v>
      </c>
      <c r="I9" s="22" t="s">
        <v>5</v>
      </c>
    </row>
    <row r="10" spans="1:11" ht="9.9499999999999993" customHeight="1" x14ac:dyDescent="0.2">
      <c r="A10" s="16" t="s">
        <v>6</v>
      </c>
      <c r="B10" s="6">
        <v>76400</v>
      </c>
      <c r="C10" s="6">
        <v>79100</v>
      </c>
      <c r="D10" s="6">
        <v>80300</v>
      </c>
      <c r="E10" s="6">
        <v>79600</v>
      </c>
      <c r="F10" s="6">
        <v>78300</v>
      </c>
      <c r="G10" s="6">
        <v>76700</v>
      </c>
      <c r="H10" s="6">
        <v>75800</v>
      </c>
      <c r="I10" s="16" t="s">
        <v>7</v>
      </c>
    </row>
    <row r="11" spans="1:11" ht="9.9499999999999993" customHeight="1" x14ac:dyDescent="0.2">
      <c r="A11" s="16" t="s">
        <v>8</v>
      </c>
      <c r="B11" s="6">
        <v>214800</v>
      </c>
      <c r="C11" s="6">
        <v>220600</v>
      </c>
      <c r="D11" s="6">
        <v>223700</v>
      </c>
      <c r="E11" s="6">
        <v>226800</v>
      </c>
      <c r="F11" s="6">
        <v>230200</v>
      </c>
      <c r="G11" s="6">
        <v>231700</v>
      </c>
      <c r="H11" s="6">
        <v>230300</v>
      </c>
      <c r="I11" s="16" t="s">
        <v>9</v>
      </c>
      <c r="J11" s="6"/>
    </row>
    <row r="12" spans="1:11" ht="9.9499999999999993" customHeight="1" x14ac:dyDescent="0.2">
      <c r="A12" s="16" t="s">
        <v>19</v>
      </c>
      <c r="B12" s="6">
        <v>44800</v>
      </c>
      <c r="C12" s="6">
        <v>51400</v>
      </c>
      <c r="D12" s="6">
        <v>57600</v>
      </c>
      <c r="E12" s="6">
        <v>59700</v>
      </c>
      <c r="F12" s="6">
        <v>58500</v>
      </c>
      <c r="G12" s="6">
        <v>58500</v>
      </c>
      <c r="H12" s="6">
        <v>61700</v>
      </c>
      <c r="I12" s="16" t="s">
        <v>20</v>
      </c>
    </row>
    <row r="13" spans="1:11" ht="9.9499999999999993" customHeight="1" x14ac:dyDescent="0.2">
      <c r="A13" s="16" t="s">
        <v>18</v>
      </c>
      <c r="B13" s="6">
        <v>16400</v>
      </c>
      <c r="C13" s="6">
        <v>20400</v>
      </c>
      <c r="D13" s="6">
        <v>23700</v>
      </c>
      <c r="E13" s="6">
        <v>27600</v>
      </c>
      <c r="F13" s="6">
        <v>32700</v>
      </c>
      <c r="G13" s="6">
        <v>36600</v>
      </c>
      <c r="H13" s="6">
        <v>38000</v>
      </c>
      <c r="I13" s="16" t="s">
        <v>21</v>
      </c>
    </row>
    <row r="14" spans="1:11" ht="9.9499999999999993" customHeight="1" x14ac:dyDescent="0.2">
      <c r="A14" s="22" t="s">
        <v>28</v>
      </c>
      <c r="B14" s="20"/>
      <c r="C14" s="21"/>
      <c r="D14" s="21"/>
      <c r="E14" s="21"/>
      <c r="F14" s="21"/>
      <c r="G14" s="21"/>
      <c r="H14" s="21"/>
      <c r="I14" s="22" t="s">
        <v>3</v>
      </c>
    </row>
    <row r="15" spans="1:11" ht="9.9499999999999993" customHeight="1" x14ac:dyDescent="0.2">
      <c r="A15" s="16" t="s">
        <v>34</v>
      </c>
      <c r="B15" s="30">
        <v>1.5099750000000005</v>
      </c>
      <c r="C15" s="30">
        <v>1.4956900000000002</v>
      </c>
      <c r="D15" s="30">
        <v>1.4791389999999998</v>
      </c>
      <c r="E15" s="30">
        <v>1.4631109999999998</v>
      </c>
      <c r="F15" s="30">
        <v>1.444083</v>
      </c>
      <c r="G15" s="30">
        <v>1.4235490000000002</v>
      </c>
      <c r="H15" s="30">
        <v>1.4021969999999997</v>
      </c>
      <c r="I15" s="16" t="s">
        <v>35</v>
      </c>
    </row>
    <row r="16" spans="1:11" ht="9.9499999999999993" customHeight="1" x14ac:dyDescent="0.2">
      <c r="A16" s="22" t="s">
        <v>26</v>
      </c>
      <c r="B16" s="20"/>
      <c r="C16" s="21"/>
      <c r="D16" s="21"/>
      <c r="E16" s="21"/>
      <c r="F16" s="21"/>
      <c r="G16" s="21"/>
      <c r="H16" s="21"/>
      <c r="I16" s="22" t="s">
        <v>24</v>
      </c>
    </row>
    <row r="17" spans="1:10" ht="9.9499999999999993" customHeight="1" x14ac:dyDescent="0.2">
      <c r="A17" s="16" t="s">
        <v>10</v>
      </c>
      <c r="B17" s="11">
        <v>83</v>
      </c>
      <c r="C17" s="10">
        <v>83.9</v>
      </c>
      <c r="D17" s="10">
        <v>84.5</v>
      </c>
      <c r="E17" s="11">
        <v>84.9</v>
      </c>
      <c r="F17" s="10">
        <v>85.1</v>
      </c>
      <c r="G17" s="10">
        <v>85.4</v>
      </c>
      <c r="H17" s="10">
        <v>85.8</v>
      </c>
      <c r="I17" s="16" t="s">
        <v>11</v>
      </c>
      <c r="J17" s="8"/>
    </row>
    <row r="18" spans="1:10" ht="9.9499999999999993" customHeight="1" x14ac:dyDescent="0.2">
      <c r="A18" s="16" t="s">
        <v>12</v>
      </c>
      <c r="B18" s="10">
        <v>86.7</v>
      </c>
      <c r="C18" s="10">
        <v>87.4</v>
      </c>
      <c r="D18" s="10">
        <v>87.8</v>
      </c>
      <c r="E18" s="10">
        <v>88.1</v>
      </c>
      <c r="F18" s="10">
        <v>88.5</v>
      </c>
      <c r="G18" s="10">
        <v>88.7</v>
      </c>
      <c r="H18" s="10">
        <v>89.1</v>
      </c>
      <c r="I18" s="16" t="s">
        <v>13</v>
      </c>
    </row>
    <row r="19" spans="1:10" ht="9.9499999999999993" customHeight="1" x14ac:dyDescent="0.2">
      <c r="A19" s="22" t="s">
        <v>25</v>
      </c>
      <c r="B19" s="20"/>
      <c r="C19" s="21"/>
      <c r="D19" s="21"/>
      <c r="E19" s="21"/>
      <c r="F19" s="21"/>
      <c r="G19" s="21"/>
      <c r="H19" s="21"/>
      <c r="I19" s="22" t="s">
        <v>33</v>
      </c>
    </row>
    <row r="20" spans="1:10" ht="9.9499999999999993" customHeight="1" x14ac:dyDescent="0.2">
      <c r="A20" s="16" t="s">
        <v>36</v>
      </c>
      <c r="B20" s="6">
        <f>ROUND(3682, -1)</f>
        <v>3680</v>
      </c>
      <c r="C20" s="6">
        <f>ROUND(3716, -1)</f>
        <v>3720</v>
      </c>
      <c r="D20" s="6">
        <f>ROUND(3579, -1)</f>
        <v>3580</v>
      </c>
      <c r="E20" s="6">
        <f>ROUND(3458,-1)</f>
        <v>3460</v>
      </c>
      <c r="F20" s="6">
        <f>ROUND(3426,-1)</f>
        <v>3430</v>
      </c>
      <c r="G20" s="6">
        <f>ROUND(3427,-1)</f>
        <v>3430</v>
      </c>
      <c r="H20" s="6">
        <f>ROUND(3389,-1)</f>
        <v>3390</v>
      </c>
      <c r="I20" s="16" t="s">
        <v>14</v>
      </c>
    </row>
    <row r="21" spans="1:10" ht="9.9499999999999993" customHeight="1" x14ac:dyDescent="0.2">
      <c r="A21" s="16" t="s">
        <v>15</v>
      </c>
      <c r="B21" s="6">
        <f>ROUND(2318.365,-1)</f>
        <v>2320</v>
      </c>
      <c r="C21" s="6">
        <f>ROUND(2548.1,-1)</f>
        <v>2550</v>
      </c>
      <c r="D21" s="6">
        <f>ROUND(2873.368,-1)</f>
        <v>2870</v>
      </c>
      <c r="E21" s="6">
        <f>ROUND(3193.172,-1)</f>
        <v>3190</v>
      </c>
      <c r="F21" s="6">
        <f>ROUND(3478.256,-1)</f>
        <v>3480</v>
      </c>
      <c r="G21" s="6">
        <f>ROUND(3748.305,-1)</f>
        <v>3750</v>
      </c>
      <c r="H21" s="6">
        <f>ROUND(3922.545,-1)</f>
        <v>3920</v>
      </c>
      <c r="I21" s="16" t="s">
        <v>16</v>
      </c>
    </row>
    <row r="22" spans="1:10" ht="9.9499999999999993" customHeight="1" x14ac:dyDescent="0.2">
      <c r="A22" s="16" t="s">
        <v>17</v>
      </c>
      <c r="B22" s="6">
        <f>B20-B21</f>
        <v>1360</v>
      </c>
      <c r="C22" s="6">
        <f t="shared" ref="C22:H22" si="0">C20-C21</f>
        <v>1170</v>
      </c>
      <c r="D22" s="6">
        <f t="shared" si="0"/>
        <v>710</v>
      </c>
      <c r="E22" s="6">
        <f t="shared" si="0"/>
        <v>270</v>
      </c>
      <c r="F22" s="6">
        <f t="shared" si="0"/>
        <v>-50</v>
      </c>
      <c r="G22" s="6">
        <f t="shared" si="0"/>
        <v>-320</v>
      </c>
      <c r="H22" s="6">
        <f t="shared" si="0"/>
        <v>-530</v>
      </c>
      <c r="I22" s="16" t="s">
        <v>0</v>
      </c>
    </row>
    <row r="23" spans="1:10" ht="9.9499999999999993" customHeight="1" x14ac:dyDescent="0.2">
      <c r="A23" s="22" t="s">
        <v>1</v>
      </c>
      <c r="B23" s="20"/>
      <c r="C23" s="21"/>
      <c r="D23" s="21"/>
      <c r="E23" s="21"/>
      <c r="F23" s="21"/>
      <c r="G23" s="21"/>
      <c r="H23" s="21"/>
      <c r="I23" s="22" t="s">
        <v>2</v>
      </c>
    </row>
    <row r="24" spans="1:10" ht="9.9499999999999993" customHeight="1" x14ac:dyDescent="0.2">
      <c r="A24" s="17" t="s">
        <v>5</v>
      </c>
      <c r="B24" s="12">
        <f>ROUND(3546,-1)</f>
        <v>3550</v>
      </c>
      <c r="C24" s="12">
        <f>ROUND(2333,-1)</f>
        <v>2330</v>
      </c>
      <c r="D24" s="12">
        <f>ROUND(1373,-1)</f>
        <v>1370</v>
      </c>
      <c r="E24" s="12">
        <f>ROUND(1200,-1)</f>
        <v>1200</v>
      </c>
      <c r="F24" s="12">
        <v>1100</v>
      </c>
      <c r="G24" s="12">
        <v>1000</v>
      </c>
      <c r="H24" s="12">
        <v>900</v>
      </c>
      <c r="I24" s="17" t="s">
        <v>5</v>
      </c>
    </row>
    <row r="25" spans="1:10" s="5" customFormat="1" ht="9" customHeight="1" x14ac:dyDescent="0.2"/>
    <row r="26" spans="1:10" s="5" customFormat="1" ht="9" customHeight="1" x14ac:dyDescent="0.2">
      <c r="A26" s="5" t="s">
        <v>37</v>
      </c>
    </row>
    <row r="27" spans="1:10" s="5" customFormat="1" ht="9" customHeight="1" x14ac:dyDescent="0.2">
      <c r="A27" s="5" t="s">
        <v>30</v>
      </c>
    </row>
    <row r="28" spans="1:10" s="5" customFormat="1" ht="9" customHeight="1" x14ac:dyDescent="0.2">
      <c r="A28" s="5" t="s">
        <v>38</v>
      </c>
      <c r="B28" s="9"/>
      <c r="C28" s="9"/>
      <c r="D28" s="9"/>
      <c r="E28" s="9"/>
      <c r="F28" s="9"/>
      <c r="G28" s="9"/>
      <c r="H28" s="9"/>
    </row>
    <row r="29" spans="1:10" s="5" customFormat="1" ht="9" customHeight="1" x14ac:dyDescent="0.2">
      <c r="A29" s="5" t="s">
        <v>31</v>
      </c>
    </row>
    <row r="30" spans="1:10" s="27" customFormat="1" ht="9" customHeight="1" x14ac:dyDescent="0.2">
      <c r="A30" s="7" t="s">
        <v>22</v>
      </c>
      <c r="B30" s="24"/>
      <c r="C30" s="25"/>
      <c r="D30" s="26"/>
      <c r="E30" s="26"/>
      <c r="F30" s="26"/>
      <c r="G30" s="26"/>
      <c r="H30" s="25"/>
    </row>
    <row r="31" spans="1:10" s="28" customFormat="1" ht="9" customHeight="1" x14ac:dyDescent="0.2">
      <c r="A31" s="7" t="s">
        <v>23</v>
      </c>
      <c r="D31" s="26"/>
      <c r="E31" s="26"/>
      <c r="F31" s="26"/>
      <c r="G31" s="26"/>
    </row>
    <row r="32" spans="1:10" s="5" customFormat="1" ht="9" customHeight="1" x14ac:dyDescent="0.2"/>
    <row r="33" spans="1:1" s="5" customFormat="1" ht="9" customHeight="1" x14ac:dyDescent="0.2">
      <c r="A33" s="5" t="s">
        <v>41</v>
      </c>
    </row>
    <row r="34" spans="1:1" s="5" customFormat="1" ht="9" customHeight="1" x14ac:dyDescent="0.2">
      <c r="A34" s="5" t="s">
        <v>39</v>
      </c>
    </row>
    <row r="35" spans="1:1" s="5" customFormat="1" ht="9" customHeight="1" x14ac:dyDescent="0.2"/>
    <row r="36" spans="1:1" s="29" customFormat="1" ht="9" customHeight="1" x14ac:dyDescent="0.2">
      <c r="A36" s="5" t="s">
        <v>40</v>
      </c>
    </row>
    <row r="37" spans="1:1" s="32" customFormat="1" ht="10.5" customHeight="1" x14ac:dyDescent="0.2"/>
  </sheetData>
  <printOptions horizontalCentered="1"/>
  <pageMargins left="0.19685039370078741" right="0.19685039370078741" top="0.47244094488188981" bottom="0.82677165354330717" header="0.51181102362204722" footer="0.51181102362204722"/>
  <pageSetup paperSize="9" orientation="portrait" r:id="rId1"/>
  <headerFooter alignWithMargins="0">
    <oddFooter>&amp;L&amp;"Arial,Normal"&amp;6Service de la statistique du canton de Fribourg-RM
&amp;Z&amp;F-&amp;D-&amp;T&amp;R&amp;"Arial,Normal"&amp;6&amp;P/&amp;N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te552</vt:lpstr>
      <vt:lpstr>'te552'!Zone_d_impression</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CIEF</dc:creator>
  <cp:lastModifiedBy>Jungo Natalia Libertad</cp:lastModifiedBy>
  <cp:lastPrinted>2024-01-24T13:49:58Z</cp:lastPrinted>
  <dcterms:created xsi:type="dcterms:W3CDTF">2002-06-21T07:29:05Z</dcterms:created>
  <dcterms:modified xsi:type="dcterms:W3CDTF">2025-04-07T09:07:52Z</dcterms:modified>
</cp:coreProperties>
</file>