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odeName="DieseArbeitsmappe"/>
  <mc:AlternateContent xmlns:mc="http://schemas.openxmlformats.org/markup-compatibility/2006">
    <mc:Choice Requires="x15">
      <x15ac:absPath xmlns:x15ac="http://schemas.microsoft.com/office/spreadsheetml/2010/11/ac" url="L:\400 StrucSan\402 PlanifSanit\402_01 hosp\402_01_08_Planification 2024\Appel d'offre - Ausschreibungsverfahren\Bewerbungsdateien für Webseite\"/>
    </mc:Choice>
  </mc:AlternateContent>
  <xr:revisionPtr revIDLastSave="0" documentId="8_{C8F653C8-3665-4015-A440-7B526CC82ED7}" xr6:coauthVersionLast="47" xr6:coauthVersionMax="47" xr10:uidLastSave="{00000000-0000-0000-0000-000000000000}"/>
  <bookViews>
    <workbookView xWindow="-110" yWindow="-110" windowWidth="34620" windowHeight="14020" tabRatio="880" xr2:uid="{00000000-000D-0000-FFFF-FFFF00000000}"/>
  </bookViews>
  <sheets>
    <sheet name="Page de garde" sheetId="1" r:id="rId1"/>
    <sheet name="Contenu" sheetId="2" r:id="rId2"/>
    <sheet name="1 Info" sheetId="3" r:id="rId3"/>
    <sheet name="2" sheetId="4" r:id="rId4"/>
    <sheet name="2.1" sheetId="5" r:id="rId5"/>
    <sheet name="2.2" sheetId="6" r:id="rId6"/>
    <sheet name="3 Formulaires d'offre -&gt;" sheetId="7" r:id="rId7"/>
    <sheet name="3.1" sheetId="8" r:id="rId8"/>
    <sheet name="3.2" sheetId="9" r:id="rId9"/>
    <sheet name="3.3" sheetId="10" r:id="rId10"/>
    <sheet name="3.4" sheetId="11" r:id="rId11"/>
    <sheet name="3.5" sheetId="12" r:id="rId12"/>
    <sheet name="3.6" sheetId="13" r:id="rId13"/>
    <sheet name="3.7" sheetId="14" r:id="rId14"/>
    <sheet name="3.8" sheetId="15" r:id="rId15"/>
    <sheet name="3.9" sheetId="16" r:id="rId16"/>
    <sheet name="3.10" sheetId="17" r:id="rId17"/>
    <sheet name="3.11" sheetId="19" r:id="rId18"/>
    <sheet name="3.12" sheetId="20" r:id="rId19"/>
    <sheet name="3.13" sheetId="21" r:id="rId20"/>
    <sheet name="4" sheetId="22" r:id="rId21"/>
    <sheet name="5" sheetId="23" r:id="rId22"/>
    <sheet name="interne1" sheetId="24" state="hidden" r:id="rId23"/>
    <sheet name="interne2" sheetId="25" state="hidden" r:id="rId24"/>
    <sheet name="interne3" sheetId="26" state="hidden" r:id="rId25"/>
  </sheets>
  <externalReferences>
    <externalReference r:id="rId26"/>
    <externalReference r:id="rId27"/>
  </externalReferences>
  <definedNames>
    <definedName name="_xlnm._FilterDatabase" localSheetId="15" hidden="1">'3.9'!$V$1:$V$157</definedName>
    <definedName name="_xlnm._FilterDatabase" localSheetId="22" hidden="1">interne1!$N$1:$N$146</definedName>
    <definedName name="_ftn1" localSheetId="17">'3.11'!#REF!</definedName>
    <definedName name="_ftn10" localSheetId="17">'3.11'!#REF!</definedName>
    <definedName name="_ftn11" localSheetId="17">'3.11'!#REF!</definedName>
    <definedName name="_ftn2" localSheetId="17">'3.11'!#REF!</definedName>
    <definedName name="_ftn3" localSheetId="17">'3.11'!#REF!</definedName>
    <definedName name="_ftn4" localSheetId="17">'3.11'!#REF!</definedName>
    <definedName name="_ftn5" localSheetId="17">'3.11'!#REF!</definedName>
    <definedName name="_ftn6" localSheetId="17">'3.11'!#REF!</definedName>
    <definedName name="_ftn7" localSheetId="17">'3.11'!#REF!</definedName>
    <definedName name="_ftn8" localSheetId="17">'3.11'!#REF!</definedName>
    <definedName name="_ftn9" localSheetId="17">'3.11'!#REF!</definedName>
    <definedName name="_ftnref1" localSheetId="17">'3.11'!#REF!</definedName>
    <definedName name="_ftnref10" localSheetId="17">'3.11'!#REF!</definedName>
    <definedName name="_ftnref11" localSheetId="17">'3.11'!#REF!</definedName>
    <definedName name="_ftnref2" localSheetId="17">'3.11'!#REF!</definedName>
    <definedName name="_ftnref3" localSheetId="17">'3.11'!#REF!</definedName>
    <definedName name="_ftnref4" localSheetId="17">'3.11'!#REF!</definedName>
    <definedName name="_ftnref5" localSheetId="17">'3.11'!#REF!</definedName>
    <definedName name="_ftnref6" localSheetId="17">'3.11'!#REF!</definedName>
    <definedName name="_ftnref7" localSheetId="17">'3.11'!#REF!</definedName>
    <definedName name="_ftnref8" localSheetId="17">'3.11'!#REF!</definedName>
    <definedName name="_ftnref9" localSheetId="17">'3.11'!#REF!</definedName>
    <definedName name="asdf" localSheetId="19">'[1]2'!#REF!</definedName>
    <definedName name="asdf" localSheetId="1">'[1]2'!#REF!</definedName>
    <definedName name="asdf" localSheetId="0">'[1]2'!#REF!</definedName>
    <definedName name="asdf">'[1]2'!#REF!</definedName>
    <definedName name="asdfasd" localSheetId="19">'[1]2'!#REF!</definedName>
    <definedName name="asdfasd" localSheetId="1">'[1]2'!#REF!</definedName>
    <definedName name="asdfasd" localSheetId="0">'[1]2'!#REF!</definedName>
    <definedName name="asdfasd">'[1]2'!#REF!</definedName>
    <definedName name="asdfasdfasdf" localSheetId="19">'[1]2'!#REF!</definedName>
    <definedName name="asdfasdfasdf" localSheetId="1">'[1]2'!#REF!</definedName>
    <definedName name="asdfasdfasdf" localSheetId="0">'[1]2'!#REF!</definedName>
    <definedName name="asdfasdfasdf">'[1]2'!#REF!</definedName>
    <definedName name="d_cw" localSheetId="17">#REF!</definedName>
    <definedName name="d_cw" localSheetId="19">#REF!</definedName>
    <definedName name="d_cw">#REF!</definedName>
    <definedName name="_xlnm.Print_Area" localSheetId="2">'1 Info'!$A$1:$B$120</definedName>
    <definedName name="_xlnm.Print_Area" localSheetId="3">'2'!$A$1:$D$18</definedName>
    <definedName name="_xlnm.Print_Area" localSheetId="4">'2.1'!$A$1:$C$152</definedName>
    <definedName name="_xlnm.Print_Area" localSheetId="5">'2.2'!$A$1:$N$166</definedName>
    <definedName name="_xlnm.Print_Area" localSheetId="6">'3 Formulaires d''offre -&gt;'!$A$1:$G$6</definedName>
    <definedName name="_xlnm.Print_Area" localSheetId="7">'3.1'!$A$1:$F$14</definedName>
    <definedName name="_xlnm.Print_Area" localSheetId="16">'3.10'!$A$1:$D$46</definedName>
    <definedName name="_xlnm.Print_Area" localSheetId="17">'3.11'!$A$1:$C$13</definedName>
    <definedName name="_xlnm.Print_Area" localSheetId="18">'3.12'!$A$1:$D$58</definedName>
    <definedName name="_xlnm.Print_Area" localSheetId="19">'3.13'!$A$1:$E$23</definedName>
    <definedName name="_xlnm.Print_Area" localSheetId="8">'3.2'!$A$1:$F$65</definedName>
    <definedName name="_xlnm.Print_Area" localSheetId="9">'3.3'!$A$1:$I$17</definedName>
    <definedName name="_xlnm.Print_Area" localSheetId="10">'3.4'!$A$1:$F$22</definedName>
    <definedName name="_xlnm.Print_Area" localSheetId="11">'3.5'!$A$1:$F$133</definedName>
    <definedName name="_xlnm.Print_Area" localSheetId="12">'3.6'!$A$1:$D$26</definedName>
    <definedName name="_xlnm.Print_Area" localSheetId="13">'3.7'!$A$1:$D$156</definedName>
    <definedName name="_xlnm.Print_Area" localSheetId="14">'3.8'!$A$1:$C$24</definedName>
    <definedName name="_xlnm.Print_Area" localSheetId="15">'3.9'!$A$1:$AE$155</definedName>
    <definedName name="_xlnm.Print_Area" localSheetId="20">'4'!$A$1:$E$20</definedName>
    <definedName name="_xlnm.Print_Area" localSheetId="21">'5'!$A$1:$E$33</definedName>
    <definedName name="_xlnm.Print_Area" localSheetId="1">Contenu!$A$1:$F$29</definedName>
    <definedName name="_xlnm.Print_Area" localSheetId="23">interne2!$A$4:$AV$148</definedName>
    <definedName name="_xlnm.Print_Area" localSheetId="0">'Page de garde'!$A$1:$F$34</definedName>
    <definedName name="_xlnm.Print_Titles" localSheetId="4">'2.1'!$5:$8</definedName>
    <definedName name="_xlnm.Print_Titles" localSheetId="5">'2.2'!$C:$D,'2.2'!$7:$9</definedName>
    <definedName name="_xlnm.Print_Titles" localSheetId="17">'3.11'!$3:$3</definedName>
    <definedName name="_xlnm.Print_Titles" localSheetId="8">'3.2'!$15:$16</definedName>
    <definedName name="_xlnm.Print_Titles" localSheetId="9">'3.3'!$1:$9</definedName>
    <definedName name="_xlnm.Print_Titles" localSheetId="11">'3.5'!$50:$51</definedName>
    <definedName name="_xlnm.Print_Titles" localSheetId="13">'3.7'!$8:$8</definedName>
    <definedName name="_xlnm.Print_Titles" localSheetId="15">'3.9'!$5:$7</definedName>
    <definedName name="_xlnm.Print_Titles" localSheetId="1">Contenu!#REF!</definedName>
    <definedName name="_xlnm.Print_Titles" localSheetId="23">interne2!$4:$4</definedName>
    <definedName name="f_cw" localSheetId="17">#REF!</definedName>
    <definedName name="f_cw" localSheetId="19">#REF!</definedName>
    <definedName name="f_cw">#REF!</definedName>
    <definedName name="id.AP6" localSheetId="17">#REF!</definedName>
    <definedName name="id.AP6" localSheetId="19">#REF!</definedName>
    <definedName name="id.AP6">#REF!</definedName>
    <definedName name="id.GCATsub" localSheetId="17">#REF!</definedName>
    <definedName name="id.GCATsub" localSheetId="19">#REF!</definedName>
    <definedName name="id.GCATsub">#REF!</definedName>
    <definedName name="Muskuloskelettale_Rehabilitation" localSheetId="19">'[1]2'!#REF!</definedName>
    <definedName name="Muskuloskelettale_Rehabilitation">'[1]2'!#REF!</definedName>
    <definedName name="OLE_LINK1" localSheetId="17">'3.11'!#REF!</definedName>
    <definedName name="par.CW">'[2](PAR)'!$A$99:$H$143</definedName>
    <definedName name="par.CWt">'[2](PAR)'!$A$53:$H$97</definedName>
    <definedName name="par.F.AP6">'[2](PAR)'!$A$7:$H$51</definedName>
    <definedName name="par.pF_ZH">'[2](PAR)'!$A$145:$H$189</definedName>
    <definedName name="par.pIPS">'[2](PAR)'!$A$191:$H$235</definedName>
    <definedName name="qq.pivotGDZH" localSheetId="17">#REF!</definedName>
    <definedName name="qq.pivotGDZH" localSheetId="19">#REF!</definedName>
    <definedName name="qq.pivotGDZH">#REF!</definedName>
    <definedName name="sdfsdf" localSheetId="19">'[1]2'!#REF!</definedName>
    <definedName name="sdfsdf">'[1]2'!#REF!</definedName>
    <definedName name="val.AP6" localSheetId="17">#REF!</definedName>
    <definedName name="val.AP6" localSheetId="19">#REF!</definedName>
    <definedName name="val.AP6">#REF!</definedName>
    <definedName name="val.CW" localSheetId="17">#REF!</definedName>
    <definedName name="val.CW" localSheetId="19">#REF!</definedName>
    <definedName name="val.CW">#REF!</definedName>
    <definedName name="val.CWt" localSheetId="17">#REF!</definedName>
    <definedName name="val.CWt" localSheetId="19">#REF!</definedName>
    <definedName name="val.CWt">#REF!</definedName>
    <definedName name="val.F" localSheetId="17">#REF!</definedName>
    <definedName name="val.F" localSheetId="19">#REF!</definedName>
    <definedName name="val.F">#REF!</definedName>
    <definedName name="val.GCATsub" localSheetId="17">#REF!</definedName>
    <definedName name="val.GCATsub" localSheetId="19">#REF!</definedName>
    <definedName name="val.GCATsub">#REF!</definedName>
    <definedName name="val.pF_ZH" localSheetId="17">#REF!</definedName>
    <definedName name="val.pF_ZH" localSheetId="19">#REF!</definedName>
    <definedName name="val.pF_ZH">#REF!</definedName>
    <definedName name="val.pIPS" localSheetId="17">#REF!</definedName>
    <definedName name="val.pIPS" localSheetId="19">#REF!</definedName>
    <definedName name="val.pIPS">#REF!</definedName>
    <definedName name="z.A">'[2](PAR)'!$C$1</definedName>
    <definedName name="z.B">'[2](PAR)'!$E$1</definedName>
    <definedName name="z.C">'[2](PAR)'!$G$1</definedName>
    <definedName name="Z_21F13F3C_C390_477F_A569_DF7158452A6C_.wvu.Cols" localSheetId="4" hidden="1">'2.1'!$E:$E</definedName>
    <definedName name="Z_21F13F3C_C390_477F_A569_DF7158452A6C_.wvu.Cols" localSheetId="19" hidden="1">'3.13'!$E:$E</definedName>
    <definedName name="Z_21F13F3C_C390_477F_A569_DF7158452A6C_.wvu.Cols" localSheetId="8" hidden="1">'3.2'!$G:$K</definedName>
    <definedName name="Z_21F13F3C_C390_477F_A569_DF7158452A6C_.wvu.Cols" localSheetId="9" hidden="1">'3.3'!$C:$C,'3.3'!$E:$E,'3.3'!$G:$H,'3.3'!$N:$N,'3.3'!$P:$P,'3.3'!$R:$S</definedName>
    <definedName name="Z_21F13F3C_C390_477F_A569_DF7158452A6C_.wvu.Cols" localSheetId="10" hidden="1">'3.4'!$C:$C,'3.4'!$E:$E,'3.4'!$G:$H</definedName>
    <definedName name="Z_21F13F3C_C390_477F_A569_DF7158452A6C_.wvu.Cols" localSheetId="15" hidden="1">'3.9'!$E:$E,'3.9'!$H:$I,'3.9'!$K:$K,'3.9'!$M:$M,'3.9'!$O:$O,'3.9'!$U:$U,'3.9'!$W:$W,'3.9'!$AC:$AC,'3.9'!$AE:$AE</definedName>
    <definedName name="Z_21F13F3C_C390_477F_A569_DF7158452A6C_.wvu.Cols" localSheetId="20" hidden="1">'4'!$E:$E</definedName>
    <definedName name="Z_21F13F3C_C390_477F_A569_DF7158452A6C_.wvu.FilterData" localSheetId="15" hidden="1">'3.9'!$V$1:$V$157</definedName>
    <definedName name="Z_21F13F3C_C390_477F_A569_DF7158452A6C_.wvu.FilterData" localSheetId="22" hidden="1">interne1!$N$1:$N$146</definedName>
    <definedName name="Z_21F13F3C_C390_477F_A569_DF7158452A6C_.wvu.PrintArea" localSheetId="2" hidden="1">'1 Info'!$A$3:$B$119</definedName>
    <definedName name="Z_21F13F3C_C390_477F_A569_DF7158452A6C_.wvu.PrintArea" localSheetId="3" hidden="1">'2'!$A$1:$D$18</definedName>
    <definedName name="Z_21F13F3C_C390_477F_A569_DF7158452A6C_.wvu.PrintArea" localSheetId="4" hidden="1">'2.1'!$A$1:$C$152</definedName>
    <definedName name="Z_21F13F3C_C390_477F_A569_DF7158452A6C_.wvu.PrintArea" localSheetId="5" hidden="1">'2.2'!$A$1:$N$166</definedName>
    <definedName name="Z_21F13F3C_C390_477F_A569_DF7158452A6C_.wvu.PrintArea" localSheetId="6" hidden="1">'3 Formulaires d''offre -&gt;'!$A$1:$G$6</definedName>
    <definedName name="Z_21F13F3C_C390_477F_A569_DF7158452A6C_.wvu.PrintArea" localSheetId="7" hidden="1">'3.1'!$A$1:$F$14</definedName>
    <definedName name="Z_21F13F3C_C390_477F_A569_DF7158452A6C_.wvu.PrintArea" localSheetId="16" hidden="1">'3.10'!$A$1:$D$46</definedName>
    <definedName name="Z_21F13F3C_C390_477F_A569_DF7158452A6C_.wvu.PrintArea" localSheetId="17" hidden="1">'3.11'!$A$1:$C$13</definedName>
    <definedName name="Z_21F13F3C_C390_477F_A569_DF7158452A6C_.wvu.PrintArea" localSheetId="18" hidden="1">'3.12'!$A$1:$D$58</definedName>
    <definedName name="Z_21F13F3C_C390_477F_A569_DF7158452A6C_.wvu.PrintArea" localSheetId="19" hidden="1">'3.13'!$A$1:$E$23</definedName>
    <definedName name="Z_21F13F3C_C390_477F_A569_DF7158452A6C_.wvu.PrintArea" localSheetId="8" hidden="1">'3.2'!$A$1:$F$65</definedName>
    <definedName name="Z_21F13F3C_C390_477F_A569_DF7158452A6C_.wvu.PrintArea" localSheetId="9" hidden="1">'3.3'!$A$1:$I$17</definedName>
    <definedName name="Z_21F13F3C_C390_477F_A569_DF7158452A6C_.wvu.PrintArea" localSheetId="10" hidden="1">'3.4'!$A$1:$F$22</definedName>
    <definedName name="Z_21F13F3C_C390_477F_A569_DF7158452A6C_.wvu.PrintArea" localSheetId="11" hidden="1">'3.5'!$A$1:$F$133</definedName>
    <definedName name="Z_21F13F3C_C390_477F_A569_DF7158452A6C_.wvu.PrintArea" localSheetId="12" hidden="1">'3.6'!$A$1:$D$26</definedName>
    <definedName name="Z_21F13F3C_C390_477F_A569_DF7158452A6C_.wvu.PrintArea" localSheetId="13" hidden="1">'3.7'!$A$1:$D$156</definedName>
    <definedName name="Z_21F13F3C_C390_477F_A569_DF7158452A6C_.wvu.PrintArea" localSheetId="14" hidden="1">'3.8'!$A$1:$C$24</definedName>
    <definedName name="Z_21F13F3C_C390_477F_A569_DF7158452A6C_.wvu.PrintArea" localSheetId="15" hidden="1">'3.9'!$A$1:$AE$155</definedName>
    <definedName name="Z_21F13F3C_C390_477F_A569_DF7158452A6C_.wvu.PrintArea" localSheetId="20" hidden="1">'4'!$A$1:$E$20</definedName>
    <definedName name="Z_21F13F3C_C390_477F_A569_DF7158452A6C_.wvu.PrintArea" localSheetId="21" hidden="1">'5'!$A$1:$E$32</definedName>
    <definedName name="Z_21F13F3C_C390_477F_A569_DF7158452A6C_.wvu.PrintArea" localSheetId="1" hidden="1">Contenu!$A$1:$F$29</definedName>
    <definedName name="Z_21F13F3C_C390_477F_A569_DF7158452A6C_.wvu.PrintArea" localSheetId="23" hidden="1">interne2!$A$4:$AP$141</definedName>
    <definedName name="Z_21F13F3C_C390_477F_A569_DF7158452A6C_.wvu.PrintArea" localSheetId="0" hidden="1">'Page de garde'!$A$1:$F$33</definedName>
    <definedName name="Z_21F13F3C_C390_477F_A569_DF7158452A6C_.wvu.PrintTitles" localSheetId="4" hidden="1">'2.1'!$5:$8</definedName>
    <definedName name="Z_21F13F3C_C390_477F_A569_DF7158452A6C_.wvu.PrintTitles" localSheetId="5" hidden="1">'2.2'!$C:$D,'2.2'!$7:$9</definedName>
    <definedName name="Z_21F13F3C_C390_477F_A569_DF7158452A6C_.wvu.PrintTitles" localSheetId="17" hidden="1">'3.11'!$3:$3</definedName>
    <definedName name="Z_21F13F3C_C390_477F_A569_DF7158452A6C_.wvu.PrintTitles" localSheetId="8" hidden="1">'3.2'!$15:$16</definedName>
    <definedName name="Z_21F13F3C_C390_477F_A569_DF7158452A6C_.wvu.PrintTitles" localSheetId="9" hidden="1">'3.3'!$1:$9</definedName>
    <definedName name="Z_21F13F3C_C390_477F_A569_DF7158452A6C_.wvu.PrintTitles" localSheetId="11" hidden="1">'3.5'!$50:$51</definedName>
    <definedName name="Z_21F13F3C_C390_477F_A569_DF7158452A6C_.wvu.PrintTitles" localSheetId="13" hidden="1">'3.7'!$8:$8</definedName>
    <definedName name="Z_21F13F3C_C390_477F_A569_DF7158452A6C_.wvu.PrintTitles" localSheetId="15" hidden="1">'3.9'!$5:$7</definedName>
    <definedName name="Z_21F13F3C_C390_477F_A569_DF7158452A6C_.wvu.PrintTitles" localSheetId="1" hidden="1">Contenu!#REF!</definedName>
    <definedName name="Z_21F13F3C_C390_477F_A569_DF7158452A6C_.wvu.PrintTitles" localSheetId="23" hidden="1">interne2!$4:$4</definedName>
    <definedName name="Z_21F13F3C_C390_477F_A569_DF7158452A6C_.wvu.Rows" localSheetId="11" hidden="1">'3.5'!$91:$92,'3.5'!$101:$103</definedName>
    <definedName name="Z_21F13F3C_C390_477F_A569_DF7158452A6C_.wvu.Rows" localSheetId="13" hidden="1">'3.7'!$9:$13,'3.7'!$15:$24,'3.7'!$27:$35,'3.7'!$38:$38,'3.7'!$41:$47,'3.7'!$49:$54,'3.7'!$56:$61,'3.7'!$63:$63,'3.7'!$69:$69,'3.7'!$77:$77,'3.7'!$83:$90,'3.7'!$92:$93,'3.7'!$96:$107,'3.7'!$109:$119,'3.7'!$122:$126,'3.7'!$131:$131,'3.7'!$137:$138,'3.7'!$140:$142,'3.7'!$148:$148</definedName>
  </definedNames>
  <calcPr calcId="191029"/>
  <customWorkbookViews>
    <customWorkbookView name="Monika Wehrli - Persönliche Ansicht" guid="{21F13F3C-C390-477F-A569-DF7158452A6C}" mergeInterval="0" personalView="1" maximized="1" xWindow="-1928" yWindow="-8" windowWidth="1936" windowHeight="1056" tabRatio="778"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4" i="24" l="1"/>
  <c r="G11" i="11"/>
  <c r="E11" i="11"/>
  <c r="C11" i="11"/>
  <c r="C12" i="10"/>
  <c r="E12" i="10"/>
  <c r="G12" i="10"/>
  <c r="H12" i="10" l="1"/>
  <c r="A1" i="10" l="1"/>
  <c r="E151" i="16" l="1"/>
  <c r="E150" i="16"/>
  <c r="E149" i="16"/>
  <c r="E148" i="16"/>
  <c r="E147" i="16"/>
  <c r="E146" i="16"/>
  <c r="E145" i="16"/>
  <c r="E142" i="16"/>
  <c r="E141" i="16"/>
  <c r="E140" i="16"/>
  <c r="E139" i="16"/>
  <c r="E138" i="16"/>
  <c r="E137" i="16"/>
  <c r="E136" i="16"/>
  <c r="E135" i="16"/>
  <c r="E134" i="16"/>
  <c r="E133" i="16"/>
  <c r="E132" i="16"/>
  <c r="E131" i="16"/>
  <c r="E130" i="16"/>
  <c r="E129" i="16"/>
  <c r="E128" i="16"/>
  <c r="E127" i="16"/>
  <c r="E126" i="16"/>
  <c r="E125" i="16"/>
  <c r="E124" i="16"/>
  <c r="E123" i="16"/>
  <c r="E122" i="16"/>
  <c r="E121" i="16"/>
  <c r="E120" i="16"/>
  <c r="E119" i="16"/>
  <c r="E118" i="16"/>
  <c r="E117" i="16"/>
  <c r="E116" i="16"/>
  <c r="E115" i="16"/>
  <c r="E114" i="16"/>
  <c r="E113" i="16"/>
  <c r="E112" i="16"/>
  <c r="E111" i="16"/>
  <c r="E110" i="16"/>
  <c r="E109" i="16"/>
  <c r="E108" i="16"/>
  <c r="E107" i="16"/>
  <c r="E106" i="16"/>
  <c r="E105" i="16"/>
  <c r="E104" i="16"/>
  <c r="E98" i="16"/>
  <c r="E97" i="16"/>
  <c r="E96" i="16"/>
  <c r="E95" i="16"/>
  <c r="E94" i="16"/>
  <c r="E93" i="16"/>
  <c r="E92" i="16"/>
  <c r="E91" i="16"/>
  <c r="E90" i="16"/>
  <c r="E89" i="16"/>
  <c r="E88" i="16"/>
  <c r="E87" i="16"/>
  <c r="E85" i="16"/>
  <c r="E84" i="16"/>
  <c r="E83" i="16"/>
  <c r="E82" i="16"/>
  <c r="E81" i="16"/>
  <c r="E80" i="16"/>
  <c r="E79" i="16"/>
  <c r="E78" i="16"/>
  <c r="E77" i="16"/>
  <c r="E76" i="16"/>
  <c r="E75" i="16"/>
  <c r="E74" i="16"/>
  <c r="E73" i="16"/>
  <c r="E72" i="16"/>
  <c r="E71" i="16"/>
  <c r="E70" i="16"/>
  <c r="E69" i="16"/>
  <c r="E68" i="16"/>
  <c r="E67" i="16"/>
  <c r="E66" i="16"/>
  <c r="E65" i="16"/>
  <c r="E64" i="16"/>
  <c r="E63" i="16"/>
  <c r="E61" i="16"/>
  <c r="E60" i="16"/>
  <c r="E59" i="16"/>
  <c r="E58" i="16"/>
  <c r="E57" i="16"/>
  <c r="E54" i="16"/>
  <c r="E50" i="16"/>
  <c r="E49" i="16"/>
  <c r="E48" i="16"/>
  <c r="E47" i="16"/>
  <c r="E46" i="16"/>
  <c r="E45" i="16"/>
  <c r="E44" i="16"/>
  <c r="E43" i="16"/>
  <c r="E42" i="16"/>
  <c r="E41" i="16"/>
  <c r="E39" i="16"/>
  <c r="E38" i="16"/>
  <c r="E36" i="16"/>
  <c r="E35" i="16"/>
  <c r="E34" i="16"/>
  <c r="E33" i="16"/>
  <c r="E32" i="16"/>
  <c r="E30" i="16"/>
  <c r="E25" i="16"/>
  <c r="E24" i="16"/>
  <c r="E23" i="16"/>
  <c r="E22" i="16"/>
  <c r="E20" i="16"/>
  <c r="E19" i="16"/>
  <c r="E18" i="16"/>
  <c r="E17" i="16"/>
  <c r="E16" i="16"/>
  <c r="E15" i="16"/>
  <c r="E14" i="16"/>
  <c r="E13" i="16"/>
  <c r="E12" i="16"/>
  <c r="E11" i="16"/>
  <c r="E10" i="16"/>
  <c r="E9" i="16"/>
  <c r="E8" i="16"/>
  <c r="AH4" i="25" l="1"/>
  <c r="D4" i="25"/>
  <c r="AV4" i="25" l="1"/>
  <c r="AU4" i="25"/>
  <c r="AT4" i="25"/>
  <c r="AS4" i="25"/>
  <c r="AR4" i="25"/>
  <c r="AQ4" i="25"/>
  <c r="AP4" i="25"/>
  <c r="AO4" i="25"/>
  <c r="AN4" i="25"/>
  <c r="AM4" i="25"/>
  <c r="AL4" i="25"/>
  <c r="AK4" i="25"/>
  <c r="AJ4" i="25"/>
  <c r="AI4" i="25"/>
  <c r="AG4" i="25"/>
  <c r="AF4" i="25"/>
  <c r="AE4" i="25"/>
  <c r="AD4" i="25"/>
  <c r="AC4" i="25"/>
  <c r="AB4" i="25"/>
  <c r="AA4" i="25"/>
  <c r="Z4" i="25"/>
  <c r="Y4" i="25"/>
  <c r="X4" i="25"/>
  <c r="V4" i="25"/>
  <c r="U4" i="25"/>
  <c r="T4" i="25"/>
  <c r="S4" i="25"/>
  <c r="R4" i="25"/>
  <c r="Q4" i="25"/>
  <c r="P4" i="25"/>
  <c r="O4" i="25"/>
  <c r="N4" i="25"/>
  <c r="M4" i="25"/>
  <c r="L4" i="25"/>
  <c r="K4" i="25"/>
  <c r="J4" i="25"/>
  <c r="I4" i="25"/>
  <c r="H4" i="25"/>
  <c r="G4" i="25"/>
  <c r="F4" i="25"/>
  <c r="E4" i="25"/>
  <c r="B2" i="9"/>
  <c r="A1" i="9"/>
  <c r="A2" i="9"/>
  <c r="C2" i="8"/>
  <c r="K11" i="6"/>
  <c r="N9" i="16" s="1"/>
  <c r="K10" i="6"/>
  <c r="K153" i="6"/>
  <c r="K152" i="6"/>
  <c r="K151" i="6"/>
  <c r="K150" i="6"/>
  <c r="K149" i="6"/>
  <c r="K148" i="6"/>
  <c r="K147" i="6"/>
  <c r="K146" i="6"/>
  <c r="K145" i="6"/>
  <c r="K144" i="6"/>
  <c r="K143" i="6"/>
  <c r="K142" i="6"/>
  <c r="K141" i="6"/>
  <c r="K140" i="6"/>
  <c r="K139" i="6"/>
  <c r="K138" i="6"/>
  <c r="K137" i="6"/>
  <c r="K136" i="6"/>
  <c r="K135" i="6"/>
  <c r="K134" i="6"/>
  <c r="K133" i="6"/>
  <c r="K132" i="6"/>
  <c r="K131" i="6"/>
  <c r="K130" i="6"/>
  <c r="K129" i="6"/>
  <c r="K128" i="6"/>
  <c r="K127" i="6"/>
  <c r="K126" i="6"/>
  <c r="K125" i="6"/>
  <c r="K124" i="6"/>
  <c r="K123" i="6"/>
  <c r="K122" i="6"/>
  <c r="K121" i="6"/>
  <c r="K120" i="6"/>
  <c r="K119"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K15" i="6"/>
  <c r="K14" i="6"/>
  <c r="K13" i="6"/>
  <c r="K12" i="6"/>
  <c r="K9" i="6"/>
  <c r="A2" i="11" l="1"/>
  <c r="D2" i="23" l="1"/>
  <c r="A2" i="23"/>
  <c r="C2" i="22"/>
  <c r="A2" i="22"/>
  <c r="C2" i="21"/>
  <c r="A2" i="21"/>
  <c r="C2" i="20"/>
  <c r="A2" i="20"/>
  <c r="A2" i="17"/>
  <c r="C2" i="17"/>
  <c r="A1" i="19"/>
  <c r="B2" i="19"/>
  <c r="A2" i="19"/>
  <c r="D2" i="16"/>
  <c r="A2" i="16"/>
  <c r="C2" i="15"/>
  <c r="A2" i="15"/>
  <c r="C2" i="14"/>
  <c r="A2" i="14"/>
  <c r="C2" i="13"/>
  <c r="A2" i="13"/>
  <c r="D2" i="12"/>
  <c r="A2" i="12"/>
  <c r="D2" i="11"/>
  <c r="A1" i="11"/>
  <c r="D2" i="10"/>
  <c r="A2" i="10"/>
  <c r="A2" i="8"/>
  <c r="D133" i="6"/>
  <c r="D128" i="6"/>
  <c r="B35" i="12" s="1"/>
  <c r="D127" i="6"/>
  <c r="D126" i="6"/>
  <c r="D125" i="6"/>
  <c r="B34" i="12" s="1"/>
  <c r="D124" i="6"/>
  <c r="D123" i="6"/>
  <c r="D122" i="6"/>
  <c r="D121" i="6"/>
  <c r="D120" i="6"/>
  <c r="D119" i="6"/>
  <c r="D118" i="6"/>
  <c r="D117" i="6"/>
  <c r="D116" i="6"/>
  <c r="D115" i="6"/>
  <c r="D114" i="6"/>
  <c r="D111" i="6"/>
  <c r="D110" i="6"/>
  <c r="D109" i="6"/>
  <c r="D108" i="6"/>
  <c r="D98" i="6"/>
  <c r="D97" i="6"/>
  <c r="D84" i="6"/>
  <c r="D83" i="6"/>
  <c r="D82" i="6"/>
  <c r="D81" i="6"/>
  <c r="D80" i="6"/>
  <c r="D79" i="6"/>
  <c r="D78" i="6"/>
  <c r="D77" i="6"/>
  <c r="D76" i="6"/>
  <c r="D75" i="6"/>
  <c r="D74" i="6"/>
  <c r="D73" i="6"/>
  <c r="D72" i="6"/>
  <c r="D71" i="6"/>
  <c r="D70" i="6"/>
  <c r="D69" i="6"/>
  <c r="D68" i="6"/>
  <c r="D67" i="6"/>
  <c r="D66" i="6"/>
  <c r="D65" i="6"/>
  <c r="D64" i="6"/>
  <c r="D63" i="6"/>
  <c r="D62" i="6"/>
  <c r="D61" i="6"/>
  <c r="D60" i="6"/>
  <c r="N38" i="6"/>
  <c r="F23" i="6"/>
  <c r="F22" i="6"/>
  <c r="F21" i="6"/>
  <c r="C16" i="25" s="1"/>
  <c r="G9" i="6"/>
  <c r="F9" i="6"/>
  <c r="E9" i="6"/>
  <c r="D9" i="6"/>
  <c r="C9" i="6"/>
  <c r="C7" i="6"/>
  <c r="B7" i="6"/>
  <c r="A7" i="6"/>
  <c r="N9" i="6"/>
  <c r="M9" i="6"/>
  <c r="L9" i="6"/>
  <c r="J9" i="6"/>
  <c r="I9" i="6"/>
  <c r="H9" i="6"/>
  <c r="N153" i="6"/>
  <c r="N151" i="6"/>
  <c r="N150" i="6"/>
  <c r="N149" i="6"/>
  <c r="N148" i="6"/>
  <c r="N147" i="6"/>
  <c r="N146" i="6"/>
  <c r="N145" i="6"/>
  <c r="N144" i="6"/>
  <c r="N143" i="6"/>
  <c r="N142" i="6"/>
  <c r="N141" i="6"/>
  <c r="N140" i="6"/>
  <c r="N139" i="6"/>
  <c r="N138" i="6"/>
  <c r="N137" i="6"/>
  <c r="N136" i="6"/>
  <c r="N135" i="6"/>
  <c r="N134" i="6"/>
  <c r="N133" i="6"/>
  <c r="N132" i="6"/>
  <c r="N131" i="6"/>
  <c r="N130" i="6"/>
  <c r="N129" i="6"/>
  <c r="N124" i="6"/>
  <c r="N120" i="6"/>
  <c r="N115" i="6"/>
  <c r="N110" i="6"/>
  <c r="N107" i="6"/>
  <c r="N106" i="6"/>
  <c r="N105" i="6"/>
  <c r="N104" i="6"/>
  <c r="N103" i="6"/>
  <c r="N102" i="6"/>
  <c r="N101" i="6"/>
  <c r="N96" i="6"/>
  <c r="N97" i="6"/>
  <c r="N95" i="6"/>
  <c r="N94" i="6"/>
  <c r="N93" i="6"/>
  <c r="N89" i="6"/>
  <c r="N88" i="6"/>
  <c r="N87" i="6"/>
  <c r="N85" i="6"/>
  <c r="N84" i="6"/>
  <c r="N80" i="6"/>
  <c r="N79" i="6"/>
  <c r="N78" i="6"/>
  <c r="N77" i="6"/>
  <c r="N76" i="6"/>
  <c r="N75" i="6"/>
  <c r="N74" i="6"/>
  <c r="N73" i="6"/>
  <c r="N72" i="6"/>
  <c r="N71" i="6"/>
  <c r="N70" i="6"/>
  <c r="N69" i="6"/>
  <c r="N68" i="6"/>
  <c r="N67" i="6"/>
  <c r="N66" i="6"/>
  <c r="N65" i="6"/>
  <c r="N64" i="6"/>
  <c r="N63" i="6"/>
  <c r="N62" i="6"/>
  <c r="N61" i="6"/>
  <c r="N60" i="6"/>
  <c r="N59" i="6"/>
  <c r="N58" i="6"/>
  <c r="N57" i="6"/>
  <c r="N56" i="6"/>
  <c r="N55" i="6"/>
  <c r="N54" i="6"/>
  <c r="N53" i="6"/>
  <c r="N52" i="6"/>
  <c r="N49" i="6"/>
  <c r="N44" i="6"/>
  <c r="N43" i="6"/>
  <c r="N42" i="6"/>
  <c r="N41" i="6"/>
  <c r="N40" i="6"/>
  <c r="N39" i="6"/>
  <c r="N33" i="6"/>
  <c r="N32" i="6"/>
  <c r="N31" i="6"/>
  <c r="N30" i="6"/>
  <c r="N29" i="6"/>
  <c r="N28" i="6"/>
  <c r="N25" i="6"/>
  <c r="N24" i="6"/>
  <c r="N23" i="6"/>
  <c r="N15" i="6"/>
  <c r="N14" i="6"/>
  <c r="N13" i="6"/>
  <c r="N12" i="6"/>
  <c r="N11" i="6"/>
  <c r="N10" i="6"/>
  <c r="M134" i="6"/>
  <c r="M130" i="6"/>
  <c r="M129" i="6"/>
  <c r="M128" i="6"/>
  <c r="M124" i="6"/>
  <c r="M123" i="6"/>
  <c r="M122" i="6"/>
  <c r="M121" i="6"/>
  <c r="M120" i="6"/>
  <c r="M119" i="6"/>
  <c r="M118" i="6"/>
  <c r="M117" i="6"/>
  <c r="M116" i="6"/>
  <c r="M115" i="6"/>
  <c r="M99" i="6"/>
  <c r="M90" i="6"/>
  <c r="M89" i="6"/>
  <c r="M88" i="6"/>
  <c r="M87" i="6"/>
  <c r="M86" i="6"/>
  <c r="M85" i="6"/>
  <c r="M84" i="6"/>
  <c r="M83" i="6"/>
  <c r="M82" i="6"/>
  <c r="M81" i="6"/>
  <c r="M80" i="6"/>
  <c r="M79" i="6"/>
  <c r="M75" i="6"/>
  <c r="M74" i="6"/>
  <c r="M71" i="6"/>
  <c r="M70" i="6"/>
  <c r="M69" i="6"/>
  <c r="M68" i="6"/>
  <c r="M41" i="6"/>
  <c r="M40" i="6"/>
  <c r="M27" i="6"/>
  <c r="M24" i="6"/>
  <c r="M14" i="6"/>
  <c r="M13" i="6"/>
  <c r="M12" i="6"/>
  <c r="M11" i="6"/>
  <c r="M10" i="6"/>
  <c r="L145" i="6"/>
  <c r="L144" i="6"/>
  <c r="L143" i="6"/>
  <c r="L142" i="6"/>
  <c r="L141" i="6"/>
  <c r="L129" i="6"/>
  <c r="L128" i="6"/>
  <c r="L122" i="6"/>
  <c r="L102" i="6"/>
  <c r="L101" i="6"/>
  <c r="L100" i="6"/>
  <c r="L99" i="6"/>
  <c r="L93" i="6"/>
  <c r="L89" i="6"/>
  <c r="L87" i="6"/>
  <c r="L86" i="6"/>
  <c r="L85" i="6"/>
  <c r="L62" i="6"/>
  <c r="L61" i="6"/>
  <c r="L60" i="6"/>
  <c r="L59" i="6"/>
  <c r="L52" i="6"/>
  <c r="L51" i="6"/>
  <c r="L50" i="6"/>
  <c r="L39" i="6"/>
  <c r="L38" i="6"/>
  <c r="L37" i="6"/>
  <c r="L36" i="6"/>
  <c r="L35" i="6"/>
  <c r="L34" i="6"/>
  <c r="L33" i="6"/>
  <c r="L32" i="6"/>
  <c r="L31" i="6"/>
  <c r="L30" i="6"/>
  <c r="L29" i="6"/>
  <c r="L28" i="6"/>
  <c r="L27" i="6"/>
  <c r="L26" i="6"/>
  <c r="L25" i="6"/>
  <c r="L24" i="6"/>
  <c r="L19" i="6"/>
  <c r="L18" i="6"/>
  <c r="L17" i="6"/>
  <c r="L16" i="6"/>
  <c r="L15" i="6"/>
  <c r="L14" i="6"/>
  <c r="L13" i="6"/>
  <c r="J119" i="6"/>
  <c r="J132" i="6"/>
  <c r="J131" i="6"/>
  <c r="J130" i="6"/>
  <c r="J129" i="6"/>
  <c r="J128" i="6"/>
  <c r="J127" i="6"/>
  <c r="J126" i="6"/>
  <c r="J125" i="6"/>
  <c r="J124" i="6"/>
  <c r="J123" i="6"/>
  <c r="J122" i="6"/>
  <c r="J121" i="6"/>
  <c r="J120" i="6"/>
  <c r="J118" i="6"/>
  <c r="J117" i="6"/>
  <c r="J116" i="6"/>
  <c r="J115" i="6"/>
  <c r="J114" i="6"/>
  <c r="J113" i="6"/>
  <c r="J112" i="6"/>
  <c r="J111" i="6"/>
  <c r="J98" i="6"/>
  <c r="J96" i="6"/>
  <c r="J92" i="6"/>
  <c r="J83" i="6"/>
  <c r="J74" i="6"/>
  <c r="J73" i="6"/>
  <c r="J72" i="6"/>
  <c r="J70" i="6"/>
  <c r="J69" i="6"/>
  <c r="J68" i="6"/>
  <c r="J67" i="6"/>
  <c r="J66" i="6"/>
  <c r="J65" i="6"/>
  <c r="J60" i="6"/>
  <c r="J59" i="6"/>
  <c r="J52" i="6"/>
  <c r="J38" i="6"/>
  <c r="J37" i="6"/>
  <c r="J28" i="6"/>
  <c r="J34" i="6"/>
  <c r="J27" i="6"/>
  <c r="J26" i="6"/>
  <c r="J25" i="6"/>
  <c r="J29" i="6"/>
  <c r="J24" i="6"/>
  <c r="J23" i="6"/>
  <c r="J22" i="6"/>
  <c r="J21" i="6"/>
  <c r="J20" i="6"/>
  <c r="J19" i="6"/>
  <c r="J18" i="6"/>
  <c r="J17" i="6"/>
  <c r="J16" i="6"/>
  <c r="J15" i="6"/>
  <c r="J14" i="6"/>
  <c r="J13" i="6"/>
  <c r="J12" i="6"/>
  <c r="J11" i="6"/>
  <c r="J10" i="6"/>
  <c r="F152" i="6"/>
  <c r="F151" i="6"/>
  <c r="F150" i="6"/>
  <c r="F148" i="6"/>
  <c r="F147" i="6"/>
  <c r="F145" i="6"/>
  <c r="F144" i="6"/>
  <c r="F143" i="6"/>
  <c r="F142" i="6"/>
  <c r="F141" i="6"/>
  <c r="F140" i="6"/>
  <c r="F139" i="6"/>
  <c r="F138" i="6"/>
  <c r="F137" i="6"/>
  <c r="F136" i="6"/>
  <c r="F135" i="6"/>
  <c r="F134" i="6"/>
  <c r="F133" i="6"/>
  <c r="F132" i="6"/>
  <c r="F131" i="6"/>
  <c r="F130" i="6"/>
  <c r="F129" i="6"/>
  <c r="F128" i="6"/>
  <c r="F127" i="6"/>
  <c r="F126" i="6"/>
  <c r="F125" i="6"/>
  <c r="F124" i="6"/>
  <c r="F123" i="6"/>
  <c r="F122" i="6"/>
  <c r="F121" i="6"/>
  <c r="F120" i="6"/>
  <c r="F119" i="6"/>
  <c r="F118" i="6"/>
  <c r="F117" i="6"/>
  <c r="F116" i="6"/>
  <c r="F115" i="6"/>
  <c r="F114" i="6"/>
  <c r="F113" i="6"/>
  <c r="F112" i="6"/>
  <c r="F111" i="6"/>
  <c r="F110" i="6"/>
  <c r="F109" i="6"/>
  <c r="F108" i="6"/>
  <c r="F104" i="6"/>
  <c r="F103" i="6"/>
  <c r="F102" i="6"/>
  <c r="F101" i="6"/>
  <c r="F100" i="6"/>
  <c r="F99" i="6"/>
  <c r="F98" i="6"/>
  <c r="F97" i="6"/>
  <c r="F96" i="6"/>
  <c r="F95" i="6"/>
  <c r="F94" i="6"/>
  <c r="F93" i="6"/>
  <c r="F92" i="6"/>
  <c r="F91" i="6"/>
  <c r="F90" i="6"/>
  <c r="F89" i="6"/>
  <c r="F88" i="6"/>
  <c r="F87" i="6"/>
  <c r="F86" i="6"/>
  <c r="F85" i="6"/>
  <c r="F84" i="6"/>
  <c r="F83" i="6"/>
  <c r="F82" i="6"/>
  <c r="F81" i="6"/>
  <c r="F80" i="6"/>
  <c r="F79" i="6"/>
  <c r="F78" i="6"/>
  <c r="F77" i="6"/>
  <c r="F76" i="6"/>
  <c r="F75" i="6"/>
  <c r="F74" i="6"/>
  <c r="F73" i="6"/>
  <c r="F72" i="6"/>
  <c r="F71" i="6"/>
  <c r="F70" i="6"/>
  <c r="F69" i="6"/>
  <c r="F68" i="6"/>
  <c r="F67" i="6"/>
  <c r="F65" i="6"/>
  <c r="F64" i="6"/>
  <c r="F63" i="6"/>
  <c r="F62" i="6"/>
  <c r="F61" i="6"/>
  <c r="F60" i="6"/>
  <c r="F59" i="6"/>
  <c r="F58" i="6"/>
  <c r="F57" i="6"/>
  <c r="F56" i="6"/>
  <c r="F54" i="6"/>
  <c r="F53" i="6"/>
  <c r="F52" i="6"/>
  <c r="F51" i="6"/>
  <c r="F50" i="6"/>
  <c r="F49" i="6"/>
  <c r="F48" i="6"/>
  <c r="F47" i="6"/>
  <c r="F46" i="6"/>
  <c r="F45" i="6"/>
  <c r="F44" i="6"/>
  <c r="F43" i="6"/>
  <c r="F42" i="6"/>
  <c r="F41" i="6"/>
  <c r="F40" i="6"/>
  <c r="F39" i="6"/>
  <c r="F38" i="6"/>
  <c r="F37" i="6"/>
  <c r="F36" i="6"/>
  <c r="F32" i="6"/>
  <c r="F28" i="6"/>
  <c r="F27" i="6"/>
  <c r="F26" i="6"/>
  <c r="F25" i="6"/>
  <c r="F24" i="6"/>
  <c r="F20" i="6"/>
  <c r="F19" i="6"/>
  <c r="F18" i="6"/>
  <c r="F17" i="6"/>
  <c r="F16" i="6"/>
  <c r="F15" i="6"/>
  <c r="F13" i="6"/>
  <c r="F12" i="6"/>
  <c r="F11" i="6"/>
  <c r="F10" i="6"/>
  <c r="E14" i="6"/>
  <c r="E13" i="6"/>
  <c r="E12" i="6"/>
  <c r="F29" i="6"/>
  <c r="F14" i="6"/>
  <c r="E10" i="6"/>
  <c r="G10" i="6"/>
  <c r="E153" i="6"/>
  <c r="E152" i="6"/>
  <c r="E151" i="6"/>
  <c r="E150" i="6"/>
  <c r="E149" i="6"/>
  <c r="E148" i="6"/>
  <c r="E147" i="6"/>
  <c r="E146" i="6"/>
  <c r="E145" i="6"/>
  <c r="E144" i="6"/>
  <c r="E143" i="6"/>
  <c r="E142" i="6"/>
  <c r="E141" i="6"/>
  <c r="E140" i="6"/>
  <c r="E139" i="6"/>
  <c r="E138" i="6"/>
  <c r="E137" i="6"/>
  <c r="E136" i="6"/>
  <c r="E135" i="6"/>
  <c r="E134" i="6"/>
  <c r="E133" i="6"/>
  <c r="E132" i="6"/>
  <c r="E131" i="6"/>
  <c r="E130" i="6"/>
  <c r="E129" i="6"/>
  <c r="E128" i="6"/>
  <c r="E127" i="6"/>
  <c r="E126" i="6"/>
  <c r="E125" i="6"/>
  <c r="E124" i="6"/>
  <c r="E123" i="6"/>
  <c r="E122" i="6"/>
  <c r="E121" i="6"/>
  <c r="E120" i="6"/>
  <c r="E119" i="6"/>
  <c r="E118" i="6"/>
  <c r="E117" i="6"/>
  <c r="E116" i="6"/>
  <c r="E115" i="6"/>
  <c r="E114" i="6"/>
  <c r="E113" i="6"/>
  <c r="E112" i="6"/>
  <c r="E111" i="6"/>
  <c r="E110" i="6"/>
  <c r="E109" i="6"/>
  <c r="E108" i="6"/>
  <c r="E107" i="6"/>
  <c r="E106" i="6"/>
  <c r="E105" i="6"/>
  <c r="E104" i="6"/>
  <c r="E103" i="6"/>
  <c r="E102" i="6"/>
  <c r="E101" i="6"/>
  <c r="E100" i="6"/>
  <c r="E99" i="6"/>
  <c r="E98" i="6"/>
  <c r="E97" i="6"/>
  <c r="E96" i="6"/>
  <c r="E95" i="6"/>
  <c r="E94" i="6"/>
  <c r="E93" i="6"/>
  <c r="E92" i="6"/>
  <c r="E91" i="6"/>
  <c r="E90" i="6"/>
  <c r="E89" i="6"/>
  <c r="E88" i="6"/>
  <c r="E87" i="6"/>
  <c r="E86" i="6"/>
  <c r="E85" i="6"/>
  <c r="E84" i="6"/>
  <c r="E83" i="6"/>
  <c r="E82" i="6"/>
  <c r="E81" i="6"/>
  <c r="E80" i="6"/>
  <c r="E79" i="6"/>
  <c r="E78" i="6"/>
  <c r="E77" i="6"/>
  <c r="E76" i="6"/>
  <c r="E75" i="6"/>
  <c r="E74" i="6"/>
  <c r="E73" i="6"/>
  <c r="E72" i="6"/>
  <c r="E71" i="6"/>
  <c r="E70" i="6"/>
  <c r="E69" i="6"/>
  <c r="E68" i="6"/>
  <c r="E67" i="6"/>
  <c r="E66" i="6"/>
  <c r="E65" i="6"/>
  <c r="E64" i="6"/>
  <c r="E63" i="6"/>
  <c r="E62" i="6"/>
  <c r="E61" i="6"/>
  <c r="E60" i="6"/>
  <c r="E59" i="6"/>
  <c r="E58" i="6"/>
  <c r="E57" i="6"/>
  <c r="E56" i="6"/>
  <c r="E55" i="6"/>
  <c r="E54" i="6"/>
  <c r="E53" i="6"/>
  <c r="E52" i="6"/>
  <c r="E51" i="6"/>
  <c r="E50" i="6"/>
  <c r="E49" i="6"/>
  <c r="E48" i="6"/>
  <c r="E47" i="6"/>
  <c r="E46" i="6"/>
  <c r="E45" i="6"/>
  <c r="E44" i="6"/>
  <c r="E43" i="6"/>
  <c r="E40" i="6"/>
  <c r="E39" i="6"/>
  <c r="E38" i="6"/>
  <c r="E37" i="6"/>
  <c r="E36" i="6"/>
  <c r="E35" i="6"/>
  <c r="E34" i="6"/>
  <c r="E33" i="6"/>
  <c r="E32" i="6"/>
  <c r="E31" i="6"/>
  <c r="E30" i="6"/>
  <c r="E29" i="6"/>
  <c r="E28" i="6"/>
  <c r="E27" i="6"/>
  <c r="E26" i="6"/>
  <c r="E25" i="6"/>
  <c r="E24" i="6"/>
  <c r="E23" i="6"/>
  <c r="E22" i="6"/>
  <c r="E21" i="6"/>
  <c r="E20" i="6"/>
  <c r="E19" i="6"/>
  <c r="E18" i="6"/>
  <c r="E17" i="6"/>
  <c r="E16" i="6"/>
  <c r="E15" i="6"/>
  <c r="E11" i="6"/>
  <c r="D153" i="6"/>
  <c r="C150" i="5" s="1"/>
  <c r="D152" i="6"/>
  <c r="C149" i="5" s="1"/>
  <c r="D151" i="6"/>
  <c r="D150" i="6"/>
  <c r="D149" i="6"/>
  <c r="D148" i="6"/>
  <c r="D147" i="6"/>
  <c r="D146" i="6"/>
  <c r="D145" i="6"/>
  <c r="D144" i="6"/>
  <c r="D143" i="6"/>
  <c r="D142" i="6"/>
  <c r="D141" i="6"/>
  <c r="D135" i="6"/>
  <c r="D134" i="6"/>
  <c r="D132" i="6"/>
  <c r="D131" i="6"/>
  <c r="D130" i="6"/>
  <c r="D129" i="6"/>
  <c r="D113" i="6"/>
  <c r="D112" i="6"/>
  <c r="D107" i="6"/>
  <c r="D106" i="6"/>
  <c r="D105" i="6"/>
  <c r="D104" i="6"/>
  <c r="D103" i="6"/>
  <c r="D102" i="6"/>
  <c r="D101" i="6"/>
  <c r="D100" i="6"/>
  <c r="D99" i="6"/>
  <c r="D96" i="6"/>
  <c r="D95" i="6"/>
  <c r="D94" i="6"/>
  <c r="D93" i="6"/>
  <c r="D92" i="6"/>
  <c r="D91" i="6"/>
  <c r="D90" i="6"/>
  <c r="D89" i="6"/>
  <c r="D88" i="6"/>
  <c r="D87" i="6"/>
  <c r="D86" i="6"/>
  <c r="D85" i="6"/>
  <c r="D59" i="6"/>
  <c r="D58" i="6"/>
  <c r="D57" i="6"/>
  <c r="D56" i="6"/>
  <c r="D55" i="6"/>
  <c r="D54" i="6"/>
  <c r="D53" i="6"/>
  <c r="D52" i="6"/>
  <c r="D51" i="6"/>
  <c r="D50" i="6"/>
  <c r="D49" i="6"/>
  <c r="D48" i="6"/>
  <c r="D47" i="6"/>
  <c r="D46" i="6"/>
  <c r="D45" i="6"/>
  <c r="D44" i="6"/>
  <c r="D43" i="6"/>
  <c r="D42"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C153" i="6"/>
  <c r="C152" i="6"/>
  <c r="C151" i="6"/>
  <c r="C150" i="6"/>
  <c r="C149" i="6"/>
  <c r="C148" i="6"/>
  <c r="C147" i="6"/>
  <c r="C146" i="6"/>
  <c r="C145" i="6"/>
  <c r="C144" i="6"/>
  <c r="C143" i="6"/>
  <c r="C142" i="6"/>
  <c r="C141"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A54" i="25" s="1"/>
  <c r="C58" i="6"/>
  <c r="A53" i="25" s="1"/>
  <c r="C57" i="6"/>
  <c r="A52" i="25" s="1"/>
  <c r="C56" i="6"/>
  <c r="A51" i="25" s="1"/>
  <c r="C55" i="6"/>
  <c r="A50" i="25" s="1"/>
  <c r="C54" i="6"/>
  <c r="A49" i="25" s="1"/>
  <c r="C53" i="6"/>
  <c r="A48" i="25" s="1"/>
  <c r="C52" i="6"/>
  <c r="A47" i="25" s="1"/>
  <c r="C51" i="6"/>
  <c r="A46" i="25" s="1"/>
  <c r="C50" i="6"/>
  <c r="A45" i="25" s="1"/>
  <c r="C49" i="6"/>
  <c r="A44" i="25" s="1"/>
  <c r="C48" i="6"/>
  <c r="A43" i="25" s="1"/>
  <c r="C47" i="6"/>
  <c r="A42" i="25" s="1"/>
  <c r="C46" i="6"/>
  <c r="A41" i="25" s="1"/>
  <c r="C45" i="6"/>
  <c r="A40" i="25" s="1"/>
  <c r="C44" i="6"/>
  <c r="A39" i="25" s="1"/>
  <c r="C43" i="6"/>
  <c r="A38" i="25" s="1"/>
  <c r="C42" i="6"/>
  <c r="A37" i="25" s="1"/>
  <c r="C41" i="6"/>
  <c r="A36" i="25" s="1"/>
  <c r="C40" i="6"/>
  <c r="A35" i="25" s="1"/>
  <c r="C39" i="6"/>
  <c r="A34" i="25" s="1"/>
  <c r="C38" i="6"/>
  <c r="A33" i="25" s="1"/>
  <c r="C37" i="6"/>
  <c r="A32" i="25" s="1"/>
  <c r="C36" i="6"/>
  <c r="A31" i="25" s="1"/>
  <c r="C35" i="6"/>
  <c r="A30" i="25" s="1"/>
  <c r="C34" i="6"/>
  <c r="A29" i="25" s="1"/>
  <c r="C33" i="6"/>
  <c r="A28" i="25" s="1"/>
  <c r="C32" i="6"/>
  <c r="A27" i="25" s="1"/>
  <c r="C31" i="6"/>
  <c r="A26" i="25" s="1"/>
  <c r="C30" i="6"/>
  <c r="A25" i="25" s="1"/>
  <c r="C29" i="6"/>
  <c r="A24" i="25" s="1"/>
  <c r="C28" i="6"/>
  <c r="A23" i="25" s="1"/>
  <c r="C27" i="6"/>
  <c r="C26" i="6"/>
  <c r="C25" i="6"/>
  <c r="C24" i="6"/>
  <c r="C23" i="6"/>
  <c r="A18" i="25" s="1"/>
  <c r="C22" i="6"/>
  <c r="A17" i="25" s="1"/>
  <c r="C21" i="6"/>
  <c r="A16" i="25" s="1"/>
  <c r="C20" i="6"/>
  <c r="A15" i="25" s="1"/>
  <c r="C19" i="6"/>
  <c r="A14" i="25" s="1"/>
  <c r="C18" i="6"/>
  <c r="A13" i="25" s="1"/>
  <c r="C17" i="6"/>
  <c r="A12" i="25" s="1"/>
  <c r="C16" i="6"/>
  <c r="A11" i="25" s="1"/>
  <c r="C15" i="6"/>
  <c r="A10" i="25" s="1"/>
  <c r="C14" i="6"/>
  <c r="A9" i="25" s="1"/>
  <c r="C13" i="6"/>
  <c r="A8" i="25" s="1"/>
  <c r="C12" i="6"/>
  <c r="A7" i="25" s="1"/>
  <c r="C11" i="6"/>
  <c r="A6" i="25" s="1"/>
  <c r="C10" i="6"/>
  <c r="A5" i="25" s="1"/>
  <c r="B151" i="6"/>
  <c r="B148" i="6"/>
  <c r="B147" i="6"/>
  <c r="B144" i="6"/>
  <c r="B141" i="6"/>
  <c r="B143" i="6"/>
  <c r="B136" i="6"/>
  <c r="B131" i="6"/>
  <c r="B127" i="6"/>
  <c r="B125" i="6"/>
  <c r="B108" i="6"/>
  <c r="B101" i="6"/>
  <c r="B98" i="6"/>
  <c r="B93" i="6"/>
  <c r="B85" i="6"/>
  <c r="B84" i="6"/>
  <c r="B72" i="6"/>
  <c r="B65" i="6"/>
  <c r="B59" i="6"/>
  <c r="B53" i="6"/>
  <c r="B52" i="6"/>
  <c r="B51" i="6"/>
  <c r="B50" i="6"/>
  <c r="B49" i="6"/>
  <c r="B43" i="6"/>
  <c r="B35" i="6"/>
  <c r="B26" i="6"/>
  <c r="B19" i="6"/>
  <c r="B18" i="6"/>
  <c r="B17" i="6"/>
  <c r="B16" i="6"/>
  <c r="B15" i="6"/>
  <c r="B14" i="6"/>
  <c r="B13" i="6"/>
  <c r="B12" i="6"/>
  <c r="B11" i="6"/>
  <c r="B10" i="6"/>
  <c r="A147" i="6"/>
  <c r="A141" i="6"/>
  <c r="A127" i="6"/>
  <c r="A110" i="6"/>
  <c r="A109" i="6"/>
  <c r="A108" i="6"/>
  <c r="B99" i="6"/>
  <c r="B89" i="6"/>
  <c r="B88" i="6"/>
  <c r="B87" i="6"/>
  <c r="B86" i="6"/>
  <c r="B75" i="6"/>
  <c r="B74" i="6"/>
  <c r="B73" i="6"/>
  <c r="B58" i="6"/>
  <c r="B56" i="6"/>
  <c r="B55" i="6"/>
  <c r="B54" i="6"/>
  <c r="A49" i="6"/>
  <c r="A12" i="6"/>
  <c r="A11" i="6"/>
  <c r="A10" i="6"/>
  <c r="A24" i="6"/>
  <c r="A23" i="6"/>
  <c r="A22" i="6"/>
  <c r="A21" i="6"/>
  <c r="A20" i="6"/>
  <c r="A19" i="6"/>
  <c r="A18" i="6"/>
  <c r="A17" i="6"/>
  <c r="A16" i="6"/>
  <c r="A15" i="6"/>
  <c r="A14" i="6"/>
  <c r="A13" i="6"/>
  <c r="F141" i="16" l="1"/>
  <c r="D89" i="16"/>
  <c r="AA114" i="16"/>
  <c r="AA116" i="16"/>
  <c r="F148" i="16"/>
  <c r="AU152" i="26" l="1"/>
  <c r="AU151" i="26"/>
  <c r="AU150" i="26"/>
  <c r="AU149" i="26"/>
  <c r="AU148" i="26"/>
  <c r="AU147" i="26"/>
  <c r="AU146" i="26"/>
  <c r="AU145" i="26"/>
  <c r="AU144" i="26"/>
  <c r="AU143" i="26"/>
  <c r="AU142" i="26"/>
  <c r="AU141" i="26"/>
  <c r="AU140" i="26"/>
  <c r="AU139" i="26"/>
  <c r="AU138" i="26"/>
  <c r="AU137" i="26"/>
  <c r="AU136" i="26"/>
  <c r="AU135" i="26"/>
  <c r="AU134" i="26"/>
  <c r="AU133" i="26"/>
  <c r="AU132" i="26"/>
  <c r="AU131" i="26"/>
  <c r="AU130" i="26"/>
  <c r="AU129" i="26"/>
  <c r="AU128" i="26"/>
  <c r="AU127" i="26"/>
  <c r="AU126" i="26"/>
  <c r="AU125" i="26"/>
  <c r="AU124" i="26"/>
  <c r="AU123" i="26"/>
  <c r="AU122" i="26"/>
  <c r="AU121" i="26"/>
  <c r="AU117" i="26"/>
  <c r="AU116" i="26"/>
  <c r="AU115" i="26"/>
  <c r="AU114" i="26"/>
  <c r="AU113" i="26"/>
  <c r="AU112" i="26"/>
  <c r="AU111" i="26"/>
  <c r="AU110" i="26"/>
  <c r="AU109" i="26"/>
  <c r="AU108" i="26"/>
  <c r="AU107" i="26"/>
  <c r="AU106" i="26"/>
  <c r="AU105" i="26"/>
  <c r="AU104" i="26"/>
  <c r="AU103" i="26"/>
  <c r="AU102" i="26"/>
  <c r="AU101" i="26"/>
  <c r="AU100" i="26"/>
  <c r="AU99" i="26"/>
  <c r="AU98" i="26"/>
  <c r="AU97" i="26"/>
  <c r="AU96" i="26"/>
  <c r="AU95" i="26"/>
  <c r="AU94" i="26"/>
  <c r="AU93" i="26"/>
  <c r="AU92" i="26"/>
  <c r="AU91" i="26"/>
  <c r="AU90" i="26"/>
  <c r="AU89" i="26"/>
  <c r="AU88" i="26"/>
  <c r="AU87" i="26"/>
  <c r="AU86" i="26"/>
  <c r="AU85" i="26"/>
  <c r="AU84" i="26"/>
  <c r="AU83" i="26"/>
  <c r="AU82" i="26"/>
  <c r="AU81" i="26"/>
  <c r="AU80" i="26"/>
  <c r="AU79" i="26"/>
  <c r="AU78" i="26"/>
  <c r="AU77" i="26"/>
  <c r="AU76" i="26"/>
  <c r="AU75" i="26"/>
  <c r="AU74" i="26"/>
  <c r="AU73" i="26"/>
  <c r="AU72" i="26"/>
  <c r="AU71" i="26"/>
  <c r="AU70" i="26"/>
  <c r="AU69" i="26"/>
  <c r="AU68" i="26"/>
  <c r="AU67" i="26"/>
  <c r="AU66" i="26"/>
  <c r="AU65" i="26"/>
  <c r="AU64" i="26"/>
  <c r="AU63" i="26"/>
  <c r="AU62" i="26"/>
  <c r="AU61" i="26"/>
  <c r="AU60" i="26"/>
  <c r="AU59" i="26"/>
  <c r="AU58" i="26"/>
  <c r="AU57" i="26"/>
  <c r="AU56" i="26"/>
  <c r="AU55" i="26"/>
  <c r="AU54" i="26"/>
  <c r="AU53" i="26"/>
  <c r="AU52" i="26"/>
  <c r="AU51" i="26"/>
  <c r="AU50" i="26"/>
  <c r="AU49" i="26"/>
  <c r="AU48" i="26"/>
  <c r="AU47" i="26"/>
  <c r="AU46" i="26"/>
  <c r="AU45" i="26"/>
  <c r="AU44" i="26"/>
  <c r="AU43" i="26"/>
  <c r="AU42" i="26"/>
  <c r="AU41" i="26"/>
  <c r="AU40" i="26"/>
  <c r="AU39" i="26"/>
  <c r="AU38" i="26"/>
  <c r="AU37" i="26"/>
  <c r="AU36" i="26"/>
  <c r="AU35" i="26"/>
  <c r="AU34" i="26"/>
  <c r="AU33" i="26"/>
  <c r="AU32" i="26"/>
  <c r="AU31" i="26"/>
  <c r="AU30" i="26"/>
  <c r="AU29" i="26"/>
  <c r="AU28" i="26"/>
  <c r="AU27" i="26"/>
  <c r="AU26" i="26"/>
  <c r="AU25" i="26"/>
  <c r="AU24" i="26"/>
  <c r="AU23" i="26"/>
  <c r="AU22" i="26"/>
  <c r="AU21" i="26"/>
  <c r="AU20" i="26"/>
  <c r="AU19" i="26"/>
  <c r="AU18" i="26"/>
  <c r="AU17" i="26"/>
  <c r="AU16" i="26"/>
  <c r="AU15" i="26"/>
  <c r="AU14" i="26"/>
  <c r="AU13" i="26"/>
  <c r="AU12" i="26"/>
  <c r="AU11" i="26"/>
  <c r="AU10" i="26"/>
  <c r="AU9" i="26"/>
  <c r="AT152" i="26"/>
  <c r="AT151" i="26"/>
  <c r="AT150" i="26"/>
  <c r="AT149" i="26"/>
  <c r="AT148" i="26"/>
  <c r="AT147" i="26"/>
  <c r="AT146" i="26"/>
  <c r="AT145" i="26"/>
  <c r="AT144" i="26"/>
  <c r="AT143" i="26"/>
  <c r="AT142" i="26"/>
  <c r="AT141" i="26"/>
  <c r="AT140" i="26"/>
  <c r="AT139" i="26"/>
  <c r="AT138" i="26"/>
  <c r="AT137" i="26"/>
  <c r="AT136" i="26"/>
  <c r="AT135" i="26"/>
  <c r="AT134" i="26"/>
  <c r="AT133" i="26"/>
  <c r="AT132" i="26"/>
  <c r="AT131" i="26"/>
  <c r="AT130" i="26"/>
  <c r="AT129" i="26"/>
  <c r="AT128" i="26"/>
  <c r="AT127" i="26"/>
  <c r="AT126" i="26"/>
  <c r="AT125" i="26"/>
  <c r="AT124" i="26"/>
  <c r="AT123" i="26"/>
  <c r="AT122" i="26"/>
  <c r="AT121" i="26"/>
  <c r="AT120" i="26"/>
  <c r="AT119" i="26"/>
  <c r="AT118" i="26"/>
  <c r="AT117" i="26"/>
  <c r="AT116" i="26"/>
  <c r="AT115" i="26"/>
  <c r="AT114" i="26"/>
  <c r="AT113" i="26"/>
  <c r="AT112" i="26"/>
  <c r="AT111" i="26"/>
  <c r="AT110" i="26"/>
  <c r="AT109" i="26"/>
  <c r="AT108" i="26"/>
  <c r="AT107" i="26"/>
  <c r="AT106" i="26"/>
  <c r="AT105" i="26"/>
  <c r="AT104" i="26"/>
  <c r="AT103" i="26"/>
  <c r="AT102" i="26"/>
  <c r="AT101" i="26"/>
  <c r="AT100" i="26"/>
  <c r="AT99" i="26"/>
  <c r="AT98" i="26"/>
  <c r="AT97" i="26"/>
  <c r="AT96" i="26"/>
  <c r="AT95" i="26"/>
  <c r="AT94" i="26"/>
  <c r="AT93" i="26"/>
  <c r="AT92" i="26"/>
  <c r="AT84" i="26"/>
  <c r="AT83" i="26"/>
  <c r="AT82" i="26"/>
  <c r="AT81" i="26"/>
  <c r="AT80" i="26"/>
  <c r="AT79" i="26"/>
  <c r="AT78" i="26"/>
  <c r="AT77" i="26"/>
  <c r="AT76" i="26"/>
  <c r="AT75" i="26"/>
  <c r="AT74" i="26"/>
  <c r="AT73" i="26"/>
  <c r="AT72" i="26"/>
  <c r="AT71" i="26"/>
  <c r="AT70" i="26"/>
  <c r="AT69" i="26"/>
  <c r="AT68" i="26"/>
  <c r="AT67" i="26"/>
  <c r="AT66" i="26"/>
  <c r="AT65" i="26"/>
  <c r="AT64" i="26"/>
  <c r="AT63" i="26"/>
  <c r="AT62" i="26"/>
  <c r="AT61" i="26"/>
  <c r="AT60" i="26"/>
  <c r="AT59" i="26"/>
  <c r="AT58" i="26"/>
  <c r="AT57" i="26"/>
  <c r="AT56" i="26"/>
  <c r="AT55" i="26"/>
  <c r="AT54" i="26"/>
  <c r="AT53" i="26"/>
  <c r="AT52" i="26"/>
  <c r="AT51" i="26"/>
  <c r="AT50" i="26"/>
  <c r="AT49" i="26"/>
  <c r="AT48" i="26"/>
  <c r="AT47" i="26"/>
  <c r="AT46" i="26"/>
  <c r="AT45" i="26"/>
  <c r="AT44" i="26"/>
  <c r="AT43" i="26"/>
  <c r="AT42" i="26"/>
  <c r="AT41" i="26"/>
  <c r="AT40" i="26"/>
  <c r="AT39" i="26"/>
  <c r="AT38" i="26"/>
  <c r="AT37" i="26"/>
  <c r="AT36" i="26"/>
  <c r="AT35" i="26"/>
  <c r="AT34" i="26"/>
  <c r="AT33" i="26"/>
  <c r="AT32" i="26"/>
  <c r="AT31" i="26"/>
  <c r="AT30" i="26"/>
  <c r="AT29" i="26"/>
  <c r="AT28" i="26"/>
  <c r="AT27" i="26"/>
  <c r="AT26" i="26"/>
  <c r="AT25" i="26"/>
  <c r="AT24" i="26"/>
  <c r="AT23" i="26"/>
  <c r="AT22" i="26"/>
  <c r="AT21" i="26"/>
  <c r="AT20" i="26"/>
  <c r="AT19" i="26"/>
  <c r="AT18" i="26"/>
  <c r="AT17" i="26"/>
  <c r="AT16" i="26"/>
  <c r="AT15" i="26"/>
  <c r="AT14" i="26"/>
  <c r="AT13" i="26"/>
  <c r="AT12" i="26"/>
  <c r="AT11" i="26"/>
  <c r="AT10" i="26"/>
  <c r="AT9" i="26"/>
  <c r="F17" i="9" l="1"/>
  <c r="AX138" i="25" l="1"/>
  <c r="S127" i="16" l="1"/>
  <c r="P130" i="16"/>
  <c r="Q130" i="16" s="1"/>
  <c r="P131" i="16"/>
  <c r="Q131" i="16" s="1"/>
  <c r="P112" i="16"/>
  <c r="P111" i="16"/>
  <c r="Q111" i="16" s="1"/>
  <c r="P95" i="16"/>
  <c r="Q95" i="16" s="1"/>
  <c r="P96" i="16"/>
  <c r="Q96" i="16" s="1"/>
  <c r="O97" i="16"/>
  <c r="O98" i="16"/>
  <c r="AX7" i="25" l="1"/>
  <c r="D149" i="25"/>
  <c r="AB149" i="25"/>
  <c r="AX8" i="25"/>
  <c r="AX9" i="25"/>
  <c r="AX10" i="25"/>
  <c r="AX11" i="25"/>
  <c r="AX12" i="25"/>
  <c r="AX13" i="25"/>
  <c r="AX14" i="25"/>
  <c r="AX15" i="25"/>
  <c r="AX16" i="25"/>
  <c r="AX17" i="25"/>
  <c r="AX19" i="25"/>
  <c r="AX20" i="25"/>
  <c r="AX21" i="25"/>
  <c r="AX22" i="25"/>
  <c r="AX23" i="25"/>
  <c r="AX27" i="25"/>
  <c r="AX29" i="25"/>
  <c r="AX30" i="25"/>
  <c r="AX31" i="25"/>
  <c r="AX32" i="25"/>
  <c r="AX33" i="25"/>
  <c r="AX35" i="25"/>
  <c r="AX36" i="25"/>
  <c r="AX38" i="25"/>
  <c r="AX39" i="25"/>
  <c r="AX40" i="25"/>
  <c r="AX41" i="25"/>
  <c r="AX42" i="25"/>
  <c r="AX43" i="25"/>
  <c r="AX44" i="25"/>
  <c r="AX45" i="25"/>
  <c r="AX46" i="25"/>
  <c r="AX47" i="25"/>
  <c r="AX51" i="25"/>
  <c r="AX54" i="25"/>
  <c r="AX55" i="25"/>
  <c r="AX56" i="25"/>
  <c r="AX57" i="25"/>
  <c r="AX58" i="25"/>
  <c r="AX60" i="25"/>
  <c r="AX61" i="25"/>
  <c r="AX62" i="25"/>
  <c r="AX63" i="25"/>
  <c r="AX64" i="25"/>
  <c r="AX65" i="25"/>
  <c r="AX66" i="25"/>
  <c r="AX67" i="25"/>
  <c r="AX68" i="25"/>
  <c r="AX69" i="25"/>
  <c r="AX70" i="25"/>
  <c r="AX71" i="25"/>
  <c r="AX72" i="25"/>
  <c r="AX73" i="25"/>
  <c r="AX74" i="25"/>
  <c r="AX75" i="25"/>
  <c r="AX76" i="25"/>
  <c r="AX77" i="25"/>
  <c r="AX78" i="25"/>
  <c r="AX79" i="25"/>
  <c r="AX80" i="25"/>
  <c r="AX81" i="25"/>
  <c r="AX82" i="25"/>
  <c r="AX84" i="25"/>
  <c r="AX85" i="25"/>
  <c r="AX86" i="25"/>
  <c r="AX87" i="25"/>
  <c r="AX88" i="25"/>
  <c r="AX89" i="25"/>
  <c r="AX90" i="25"/>
  <c r="AX91" i="25"/>
  <c r="AX92" i="25"/>
  <c r="AX93" i="25"/>
  <c r="AX94" i="25"/>
  <c r="AX95" i="25"/>
  <c r="AX101" i="25"/>
  <c r="AX102" i="25"/>
  <c r="AX103" i="25"/>
  <c r="AX104" i="25"/>
  <c r="AX105" i="25"/>
  <c r="AX106" i="25"/>
  <c r="AX107" i="25"/>
  <c r="AX108" i="25"/>
  <c r="AX109" i="25"/>
  <c r="AX110" i="25"/>
  <c r="AX111" i="25"/>
  <c r="AX112" i="25"/>
  <c r="AX113" i="25"/>
  <c r="AX114" i="25"/>
  <c r="AX115" i="25"/>
  <c r="AX116" i="25"/>
  <c r="AX117" i="25"/>
  <c r="AX118" i="25"/>
  <c r="AX119" i="25"/>
  <c r="AX120" i="25"/>
  <c r="AX121" i="25"/>
  <c r="AX122" i="25"/>
  <c r="AX123" i="25"/>
  <c r="AX124" i="25"/>
  <c r="AX125" i="25"/>
  <c r="AX126" i="25"/>
  <c r="AX127" i="25"/>
  <c r="AX128" i="25"/>
  <c r="AX129" i="25"/>
  <c r="AX130" i="25"/>
  <c r="AX131" i="25"/>
  <c r="AX132" i="25"/>
  <c r="AX133" i="25"/>
  <c r="AX134" i="25"/>
  <c r="AX135" i="25"/>
  <c r="AX136" i="25"/>
  <c r="AX137" i="25"/>
  <c r="AX139" i="25"/>
  <c r="AX142" i="25"/>
  <c r="AX143" i="25"/>
  <c r="AX144" i="25"/>
  <c r="AX145" i="25"/>
  <c r="AX146" i="25"/>
  <c r="AX147" i="25"/>
  <c r="AX148" i="25"/>
  <c r="AX5" i="25"/>
  <c r="C10" i="26" l="1"/>
  <c r="P35" i="24" l="1"/>
  <c r="P9" i="16"/>
  <c r="Q9" i="16" s="1"/>
  <c r="P10" i="16"/>
  <c r="Q10" i="16" s="1"/>
  <c r="P13" i="16"/>
  <c r="Q13" i="16" s="1"/>
  <c r="P14" i="16"/>
  <c r="Q14" i="16" s="1"/>
  <c r="P22" i="16"/>
  <c r="Q22" i="16" s="1"/>
  <c r="P23" i="16"/>
  <c r="Q23" i="16" s="1"/>
  <c r="P24" i="16"/>
  <c r="Q24" i="16" s="1"/>
  <c r="P30" i="16"/>
  <c r="Q30" i="16" s="1"/>
  <c r="P32" i="16"/>
  <c r="Q32" i="16" s="1"/>
  <c r="P33" i="16"/>
  <c r="Q33" i="16" s="1"/>
  <c r="P34" i="16"/>
  <c r="Q34" i="16" s="1"/>
  <c r="P36" i="16"/>
  <c r="Q36" i="16" s="1"/>
  <c r="P38" i="16"/>
  <c r="Q38" i="16" s="1"/>
  <c r="P41" i="16"/>
  <c r="Q41" i="16" s="1"/>
  <c r="P47" i="16"/>
  <c r="Q47" i="16" s="1"/>
  <c r="P48" i="16"/>
  <c r="Q48" i="16" s="1"/>
  <c r="P50" i="16"/>
  <c r="Q50" i="16" s="1"/>
  <c r="P54" i="16"/>
  <c r="Q54" i="16" s="1"/>
  <c r="P56" i="16"/>
  <c r="P57" i="16"/>
  <c r="Q57" i="16" s="1"/>
  <c r="P58" i="16"/>
  <c r="Q58" i="16" s="1"/>
  <c r="P59" i="16"/>
  <c r="Q59" i="16" s="1"/>
  <c r="P60" i="16"/>
  <c r="Q60" i="16" s="1"/>
  <c r="P61" i="16"/>
  <c r="Q61" i="16" s="1"/>
  <c r="P62" i="16"/>
  <c r="P63" i="16"/>
  <c r="Q63" i="16" s="1"/>
  <c r="P64" i="16"/>
  <c r="Q64" i="16" s="1"/>
  <c r="P65" i="16"/>
  <c r="Q65" i="16" s="1"/>
  <c r="P66" i="16"/>
  <c r="Q66" i="16" s="1"/>
  <c r="P67" i="16"/>
  <c r="Q67" i="16" s="1"/>
  <c r="P68" i="16"/>
  <c r="Q68" i="16" s="1"/>
  <c r="P69" i="16"/>
  <c r="Q69" i="16" s="1"/>
  <c r="P70" i="16"/>
  <c r="Q70" i="16" s="1"/>
  <c r="P77" i="16"/>
  <c r="Q77" i="16" s="1"/>
  <c r="P78" i="16"/>
  <c r="Q78" i="16" s="1"/>
  <c r="P79" i="16"/>
  <c r="Q79" i="16" s="1"/>
  <c r="P80" i="16"/>
  <c r="Q80" i="16" s="1"/>
  <c r="P81" i="16"/>
  <c r="Q81" i="16" s="1"/>
  <c r="P82" i="16"/>
  <c r="Q82" i="16" s="1"/>
  <c r="P83" i="16"/>
  <c r="Q83" i="16" s="1"/>
  <c r="P91" i="16"/>
  <c r="Q91" i="16" s="1"/>
  <c r="P104" i="16"/>
  <c r="Q104" i="16" s="1"/>
  <c r="P105" i="16"/>
  <c r="Q105" i="16" s="1"/>
  <c r="P106" i="16"/>
  <c r="Q106" i="16" s="1"/>
  <c r="P107" i="16"/>
  <c r="Q107" i="16" s="1"/>
  <c r="P108" i="16"/>
  <c r="Q108" i="16" s="1"/>
  <c r="P109" i="16"/>
  <c r="Q109" i="16" s="1"/>
  <c r="P110" i="16"/>
  <c r="Q110" i="16" s="1"/>
  <c r="Q112" i="16"/>
  <c r="P113" i="16"/>
  <c r="Q113" i="16" s="1"/>
  <c r="P114" i="16"/>
  <c r="Q114" i="16" s="1"/>
  <c r="P115" i="16"/>
  <c r="Q115" i="16" s="1"/>
  <c r="P116" i="16"/>
  <c r="Q116" i="16" s="1"/>
  <c r="P117" i="16"/>
  <c r="Q117" i="16" s="1"/>
  <c r="P119" i="16"/>
  <c r="Q119" i="16" s="1"/>
  <c r="P120" i="16"/>
  <c r="Q120" i="16" s="1"/>
  <c r="P121" i="16"/>
  <c r="Q121" i="16" s="1"/>
  <c r="P122" i="16"/>
  <c r="Q122" i="16" s="1"/>
  <c r="P123" i="16"/>
  <c r="Q123" i="16" s="1"/>
  <c r="P124" i="16"/>
  <c r="Q124" i="16" s="1"/>
  <c r="P125" i="16"/>
  <c r="Q125" i="16" s="1"/>
  <c r="P127" i="16"/>
  <c r="Q127" i="16" s="1"/>
  <c r="P128" i="16"/>
  <c r="Q128" i="16" s="1"/>
  <c r="P129" i="16"/>
  <c r="Q129" i="16" s="1"/>
  <c r="P134" i="16"/>
  <c r="Q134" i="16" s="1"/>
  <c r="P135" i="16"/>
  <c r="Q135" i="16" s="1"/>
  <c r="P139" i="16"/>
  <c r="Q139" i="16" s="1"/>
  <c r="P140" i="16"/>
  <c r="Q140" i="16" s="1"/>
  <c r="P141" i="16"/>
  <c r="Q141" i="16" s="1"/>
  <c r="P142" i="16"/>
  <c r="Q142" i="16" s="1"/>
  <c r="P144" i="16"/>
  <c r="P145" i="16"/>
  <c r="Q145" i="16" s="1"/>
  <c r="P146" i="16"/>
  <c r="Q146" i="16" s="1"/>
  <c r="P147" i="16"/>
  <c r="Q147" i="16" s="1"/>
  <c r="P148" i="16"/>
  <c r="Q148" i="16" s="1"/>
  <c r="P149" i="16"/>
  <c r="Q149" i="16" s="1"/>
  <c r="P150" i="16"/>
  <c r="Q150" i="16" s="1"/>
  <c r="P151" i="16"/>
  <c r="Q151" i="16" s="1"/>
  <c r="P8" i="16"/>
  <c r="A55" i="16"/>
  <c r="F64" i="16"/>
  <c r="V10" i="26"/>
  <c r="V11" i="26"/>
  <c r="V12" i="26"/>
  <c r="V13" i="26"/>
  <c r="V14" i="26"/>
  <c r="V15" i="26"/>
  <c r="V16" i="26"/>
  <c r="V17" i="26"/>
  <c r="V18" i="26"/>
  <c r="V19" i="26"/>
  <c r="V20" i="26"/>
  <c r="V21" i="26"/>
  <c r="V22" i="26"/>
  <c r="V23" i="26"/>
  <c r="V24" i="26"/>
  <c r="V25" i="26"/>
  <c r="V26" i="26"/>
  <c r="V27" i="26"/>
  <c r="V28" i="26"/>
  <c r="V29" i="26"/>
  <c r="V30" i="26"/>
  <c r="V31" i="26"/>
  <c r="V32" i="26"/>
  <c r="V33" i="26"/>
  <c r="V34" i="26"/>
  <c r="V35" i="26"/>
  <c r="V36" i="26"/>
  <c r="V37" i="26"/>
  <c r="V38" i="26"/>
  <c r="V39" i="26"/>
  <c r="V40" i="26"/>
  <c r="V41" i="26"/>
  <c r="V42" i="26"/>
  <c r="V43" i="26"/>
  <c r="V44" i="26"/>
  <c r="V45" i="26"/>
  <c r="V46" i="26"/>
  <c r="V47" i="26"/>
  <c r="V48" i="26"/>
  <c r="V49" i="26"/>
  <c r="V50" i="26"/>
  <c r="V51" i="26"/>
  <c r="V52" i="26"/>
  <c r="V53" i="26"/>
  <c r="V54" i="26"/>
  <c r="V55" i="26"/>
  <c r="V56" i="26"/>
  <c r="V57" i="26"/>
  <c r="V58" i="26"/>
  <c r="V59" i="26"/>
  <c r="V60" i="26"/>
  <c r="V61" i="26"/>
  <c r="V62" i="26"/>
  <c r="V63" i="26"/>
  <c r="V64" i="26"/>
  <c r="V66" i="26"/>
  <c r="V68" i="26"/>
  <c r="V69" i="26"/>
  <c r="V71" i="26"/>
  <c r="V72" i="26"/>
  <c r="V73" i="26"/>
  <c r="V74" i="26"/>
  <c r="V75" i="26"/>
  <c r="V76" i="26"/>
  <c r="V77" i="26"/>
  <c r="V78" i="26"/>
  <c r="V79" i="26"/>
  <c r="V80" i="26"/>
  <c r="V81" i="26"/>
  <c r="V82" i="26"/>
  <c r="V83" i="26"/>
  <c r="V84" i="26"/>
  <c r="V85" i="26"/>
  <c r="V86" i="26"/>
  <c r="V87" i="26"/>
  <c r="V88" i="26"/>
  <c r="V89" i="26"/>
  <c r="V90" i="26"/>
  <c r="V91" i="26"/>
  <c r="V92" i="26"/>
  <c r="V93" i="26"/>
  <c r="V94" i="26"/>
  <c r="V95" i="26"/>
  <c r="V96" i="26"/>
  <c r="V97" i="26"/>
  <c r="V98" i="26"/>
  <c r="V99" i="26"/>
  <c r="V100" i="26"/>
  <c r="V101" i="26"/>
  <c r="V102" i="26"/>
  <c r="V103" i="26"/>
  <c r="V104" i="26"/>
  <c r="V105" i="26"/>
  <c r="V106" i="26"/>
  <c r="V107" i="26"/>
  <c r="V108" i="26"/>
  <c r="V109" i="26"/>
  <c r="V110" i="26"/>
  <c r="V111" i="26"/>
  <c r="V112" i="26"/>
  <c r="V113" i="26"/>
  <c r="V114" i="26"/>
  <c r="V115" i="26"/>
  <c r="V116" i="26"/>
  <c r="V117" i="26"/>
  <c r="V118" i="26"/>
  <c r="V119" i="26"/>
  <c r="V120" i="26"/>
  <c r="V121" i="26"/>
  <c r="V122" i="26"/>
  <c r="V123" i="26"/>
  <c r="V124" i="26"/>
  <c r="V125" i="26"/>
  <c r="V126" i="26"/>
  <c r="V127" i="26"/>
  <c r="V128" i="26"/>
  <c r="V129" i="26"/>
  <c r="V130" i="26"/>
  <c r="V131" i="26"/>
  <c r="V132" i="26"/>
  <c r="V133" i="26"/>
  <c r="V134" i="26"/>
  <c r="V135" i="26"/>
  <c r="V136" i="26"/>
  <c r="V137" i="26"/>
  <c r="V138" i="26"/>
  <c r="V139" i="26"/>
  <c r="V140" i="26"/>
  <c r="V141" i="26"/>
  <c r="V142" i="26"/>
  <c r="V143" i="26"/>
  <c r="V144" i="26"/>
  <c r="V145" i="26"/>
  <c r="V146" i="26"/>
  <c r="V147" i="26"/>
  <c r="V148" i="26"/>
  <c r="V149" i="26"/>
  <c r="V150" i="26"/>
  <c r="V151" i="26"/>
  <c r="V152" i="26"/>
  <c r="V9" i="26"/>
  <c r="V7" i="26" l="1"/>
  <c r="V8" i="26" s="1"/>
  <c r="C142" i="26"/>
  <c r="D142" i="26"/>
  <c r="E142" i="26"/>
  <c r="F142" i="26"/>
  <c r="G142" i="26"/>
  <c r="H142" i="26"/>
  <c r="I142" i="26"/>
  <c r="J142" i="26"/>
  <c r="K142" i="26"/>
  <c r="L142" i="26"/>
  <c r="M142" i="26"/>
  <c r="N142" i="26"/>
  <c r="O142" i="26"/>
  <c r="P142" i="26"/>
  <c r="Q142" i="26"/>
  <c r="R142" i="26"/>
  <c r="S142" i="26"/>
  <c r="T142" i="26"/>
  <c r="U142" i="26"/>
  <c r="W142" i="26"/>
  <c r="X142" i="26"/>
  <c r="Y142" i="26"/>
  <c r="Z142" i="26"/>
  <c r="AA142" i="26"/>
  <c r="AB142" i="26"/>
  <c r="AC142" i="26"/>
  <c r="AD142" i="26"/>
  <c r="AE142" i="26"/>
  <c r="AF142" i="26"/>
  <c r="AG142" i="26"/>
  <c r="AH142" i="26"/>
  <c r="AI142" i="26"/>
  <c r="AJ142" i="26"/>
  <c r="AK142" i="26"/>
  <c r="AL142" i="26"/>
  <c r="AM142" i="26"/>
  <c r="AN142" i="26"/>
  <c r="AO142" i="26"/>
  <c r="AP142" i="26"/>
  <c r="AQ142" i="26"/>
  <c r="AR142" i="26"/>
  <c r="AS142" i="26"/>
  <c r="C143" i="26"/>
  <c r="D143" i="26"/>
  <c r="E143" i="26"/>
  <c r="F143" i="26"/>
  <c r="G143" i="26"/>
  <c r="H143" i="26"/>
  <c r="I143" i="26"/>
  <c r="J143" i="26"/>
  <c r="K143" i="26"/>
  <c r="L143" i="26"/>
  <c r="M143" i="26"/>
  <c r="N143" i="26"/>
  <c r="O143" i="26"/>
  <c r="P143" i="26"/>
  <c r="Q143" i="26"/>
  <c r="R143" i="26"/>
  <c r="S143" i="26"/>
  <c r="T143" i="26"/>
  <c r="U143" i="26"/>
  <c r="W143" i="26"/>
  <c r="X143" i="26"/>
  <c r="Y143" i="26"/>
  <c r="Z143" i="26"/>
  <c r="AA143" i="26"/>
  <c r="AB143" i="26"/>
  <c r="AC143" i="26"/>
  <c r="AD143" i="26"/>
  <c r="AE143" i="26"/>
  <c r="AF143" i="26"/>
  <c r="AG143" i="26"/>
  <c r="AH143" i="26"/>
  <c r="AI143" i="26"/>
  <c r="AJ143" i="26"/>
  <c r="AK143" i="26"/>
  <c r="AL143" i="26"/>
  <c r="AM143" i="26"/>
  <c r="AN143" i="26"/>
  <c r="AO143" i="26"/>
  <c r="AP143" i="26"/>
  <c r="AQ143" i="26"/>
  <c r="AR143" i="26"/>
  <c r="AS143" i="26"/>
  <c r="C144" i="26"/>
  <c r="D144" i="26"/>
  <c r="E144" i="26"/>
  <c r="F144" i="26"/>
  <c r="G144" i="26"/>
  <c r="H144" i="26"/>
  <c r="I144" i="26"/>
  <c r="J144" i="26"/>
  <c r="K144" i="26"/>
  <c r="L144" i="26"/>
  <c r="M144" i="26"/>
  <c r="N144" i="26"/>
  <c r="O144" i="26"/>
  <c r="P144" i="26"/>
  <c r="Q144" i="26"/>
  <c r="R144" i="26"/>
  <c r="S144" i="26"/>
  <c r="T144" i="26"/>
  <c r="U144" i="26"/>
  <c r="W144" i="26"/>
  <c r="X144" i="26"/>
  <c r="Y144" i="26"/>
  <c r="Z144" i="26"/>
  <c r="AA144" i="26"/>
  <c r="AB144" i="26"/>
  <c r="AC144" i="26"/>
  <c r="AD144" i="26"/>
  <c r="AE144" i="26"/>
  <c r="AF144" i="26"/>
  <c r="AG144" i="26"/>
  <c r="AH144" i="26"/>
  <c r="AI144" i="26"/>
  <c r="AJ144" i="26"/>
  <c r="AK144" i="26"/>
  <c r="AL144" i="26"/>
  <c r="AM144" i="26"/>
  <c r="AN144" i="26"/>
  <c r="AO144" i="26"/>
  <c r="AP144" i="26"/>
  <c r="AQ144" i="26"/>
  <c r="AR144" i="26"/>
  <c r="AS144" i="26"/>
  <c r="C145" i="26"/>
  <c r="D145" i="26"/>
  <c r="E145" i="26"/>
  <c r="F145" i="26"/>
  <c r="G145" i="26"/>
  <c r="H145" i="26"/>
  <c r="I145" i="26"/>
  <c r="J145" i="26"/>
  <c r="K145" i="26"/>
  <c r="L145" i="26"/>
  <c r="M145" i="26"/>
  <c r="N145" i="26"/>
  <c r="O145" i="26"/>
  <c r="P145" i="26"/>
  <c r="Q145" i="26"/>
  <c r="R145" i="26"/>
  <c r="S145" i="26"/>
  <c r="T145" i="26"/>
  <c r="U145" i="26"/>
  <c r="W145" i="26"/>
  <c r="X145" i="26"/>
  <c r="Y145" i="26"/>
  <c r="Z145" i="26"/>
  <c r="AA145" i="26"/>
  <c r="AB145" i="26"/>
  <c r="AC145" i="26"/>
  <c r="AD145" i="26"/>
  <c r="AE145" i="26"/>
  <c r="AF145" i="26"/>
  <c r="AG145" i="26"/>
  <c r="AH145" i="26"/>
  <c r="AI145" i="26"/>
  <c r="AJ145" i="26"/>
  <c r="AK145" i="26"/>
  <c r="AL145" i="26"/>
  <c r="AM145" i="26"/>
  <c r="AN145" i="26"/>
  <c r="AO145" i="26"/>
  <c r="AP145" i="26"/>
  <c r="AQ145" i="26"/>
  <c r="AR145" i="26"/>
  <c r="AS145" i="26"/>
  <c r="C146" i="26"/>
  <c r="D146" i="26"/>
  <c r="E146" i="26"/>
  <c r="F146" i="26"/>
  <c r="G146" i="26"/>
  <c r="H146" i="26"/>
  <c r="I146" i="26"/>
  <c r="J146" i="26"/>
  <c r="K146" i="26"/>
  <c r="L146" i="26"/>
  <c r="M146" i="26"/>
  <c r="N146" i="26"/>
  <c r="O146" i="26"/>
  <c r="P146" i="26"/>
  <c r="Q146" i="26"/>
  <c r="R146" i="26"/>
  <c r="S146" i="26"/>
  <c r="T146" i="26"/>
  <c r="U146" i="26"/>
  <c r="W146" i="26"/>
  <c r="X146" i="26"/>
  <c r="AA146" i="26"/>
  <c r="AB146" i="26"/>
  <c r="AC146" i="26"/>
  <c r="AD146" i="26"/>
  <c r="AE146" i="26"/>
  <c r="AF146" i="26"/>
  <c r="AG146" i="26"/>
  <c r="AH146" i="26"/>
  <c r="AI146" i="26"/>
  <c r="AJ146" i="26"/>
  <c r="AK146" i="26"/>
  <c r="AL146" i="26"/>
  <c r="AM146" i="26"/>
  <c r="AN146" i="26"/>
  <c r="AO146" i="26"/>
  <c r="AP146" i="26"/>
  <c r="AQ146" i="26"/>
  <c r="AR146" i="26"/>
  <c r="AS146" i="26"/>
  <c r="C147" i="26"/>
  <c r="D147" i="26"/>
  <c r="E147" i="26"/>
  <c r="F147" i="26"/>
  <c r="G147" i="26"/>
  <c r="H147" i="26"/>
  <c r="I147" i="26"/>
  <c r="J147" i="26"/>
  <c r="K147" i="26"/>
  <c r="L147" i="26"/>
  <c r="M147" i="26"/>
  <c r="N147" i="26"/>
  <c r="O147" i="26"/>
  <c r="P147" i="26"/>
  <c r="Q147" i="26"/>
  <c r="R147" i="26"/>
  <c r="S147" i="26"/>
  <c r="T147" i="26"/>
  <c r="U147" i="26"/>
  <c r="W147" i="26"/>
  <c r="X147" i="26"/>
  <c r="Y147" i="26"/>
  <c r="Z147" i="26"/>
  <c r="AB147" i="26"/>
  <c r="AC147" i="26"/>
  <c r="AD147" i="26"/>
  <c r="AE147" i="26"/>
  <c r="AF147" i="26"/>
  <c r="AG147" i="26"/>
  <c r="AH147" i="26"/>
  <c r="AI147" i="26"/>
  <c r="AJ147" i="26"/>
  <c r="AK147" i="26"/>
  <c r="AL147" i="26"/>
  <c r="AM147" i="26"/>
  <c r="AN147" i="26"/>
  <c r="AO147" i="26"/>
  <c r="AP147" i="26"/>
  <c r="AQ147" i="26"/>
  <c r="AR147" i="26"/>
  <c r="AS147" i="26"/>
  <c r="C148" i="26"/>
  <c r="D148" i="26"/>
  <c r="E148" i="26"/>
  <c r="F148" i="26"/>
  <c r="G148" i="26"/>
  <c r="H148" i="26"/>
  <c r="I148" i="26"/>
  <c r="J148" i="26"/>
  <c r="K148" i="26"/>
  <c r="L148" i="26"/>
  <c r="M148" i="26"/>
  <c r="N148" i="26"/>
  <c r="O148" i="26"/>
  <c r="P148" i="26"/>
  <c r="Q148" i="26"/>
  <c r="R148" i="26"/>
  <c r="S148" i="26"/>
  <c r="T148" i="26"/>
  <c r="U148" i="26"/>
  <c r="W148" i="26"/>
  <c r="X148" i="26"/>
  <c r="Y148" i="26"/>
  <c r="Z148" i="26"/>
  <c r="AA148" i="26"/>
  <c r="AB148" i="26"/>
  <c r="AC148" i="26"/>
  <c r="AD148" i="26"/>
  <c r="AE148" i="26"/>
  <c r="AF148" i="26"/>
  <c r="AG148" i="26"/>
  <c r="AH148" i="26"/>
  <c r="AI148" i="26"/>
  <c r="AJ148" i="26"/>
  <c r="AK148" i="26"/>
  <c r="AL148" i="26"/>
  <c r="AM148" i="26"/>
  <c r="AN148" i="26"/>
  <c r="AO148" i="26"/>
  <c r="AP148" i="26"/>
  <c r="AQ148" i="26"/>
  <c r="AR148" i="26"/>
  <c r="AS148" i="26"/>
  <c r="C149" i="26"/>
  <c r="E149" i="26"/>
  <c r="F149" i="26"/>
  <c r="G149" i="26"/>
  <c r="H149" i="26"/>
  <c r="I149" i="26"/>
  <c r="J149" i="26"/>
  <c r="K149" i="26"/>
  <c r="L149" i="26"/>
  <c r="M149" i="26"/>
  <c r="N149" i="26"/>
  <c r="O149" i="26"/>
  <c r="P149" i="26"/>
  <c r="Q149" i="26"/>
  <c r="R149" i="26"/>
  <c r="S149" i="26"/>
  <c r="T149" i="26"/>
  <c r="U149" i="26"/>
  <c r="W149" i="26"/>
  <c r="X149" i="26"/>
  <c r="Y149" i="26"/>
  <c r="Z149" i="26"/>
  <c r="AA149" i="26"/>
  <c r="AB149" i="26"/>
  <c r="AC149" i="26"/>
  <c r="AD149" i="26"/>
  <c r="AE149" i="26"/>
  <c r="AF149" i="26"/>
  <c r="AG149" i="26"/>
  <c r="AH149" i="26"/>
  <c r="AI149" i="26"/>
  <c r="AJ149" i="26"/>
  <c r="AK149" i="26"/>
  <c r="AL149" i="26"/>
  <c r="AM149" i="26"/>
  <c r="AN149" i="26"/>
  <c r="AO149" i="26"/>
  <c r="AP149" i="26"/>
  <c r="AQ149" i="26"/>
  <c r="AR149" i="26"/>
  <c r="AS149" i="26"/>
  <c r="E150" i="26"/>
  <c r="F150" i="26"/>
  <c r="G150" i="26"/>
  <c r="H150" i="26"/>
  <c r="I150" i="26"/>
  <c r="J150" i="26"/>
  <c r="K150" i="26"/>
  <c r="L150" i="26"/>
  <c r="M150" i="26"/>
  <c r="N150" i="26"/>
  <c r="O150" i="26"/>
  <c r="P150" i="26"/>
  <c r="Q150" i="26"/>
  <c r="R150" i="26"/>
  <c r="S150" i="26"/>
  <c r="T150" i="26"/>
  <c r="U150" i="26"/>
  <c r="W150" i="26"/>
  <c r="X150" i="26"/>
  <c r="Y150" i="26"/>
  <c r="Z150" i="26"/>
  <c r="AA150" i="26"/>
  <c r="AB150" i="26"/>
  <c r="AC150" i="26"/>
  <c r="AD150" i="26"/>
  <c r="AE150" i="26"/>
  <c r="AF150" i="26"/>
  <c r="AG150" i="26"/>
  <c r="AH150" i="26"/>
  <c r="AI150" i="26"/>
  <c r="AJ150" i="26"/>
  <c r="AK150" i="26"/>
  <c r="AL150" i="26"/>
  <c r="AM150" i="26"/>
  <c r="AN150" i="26"/>
  <c r="AO150" i="26"/>
  <c r="AP150" i="26"/>
  <c r="AQ150" i="26"/>
  <c r="AR150" i="26"/>
  <c r="AS150" i="26"/>
  <c r="E151" i="26"/>
  <c r="F151" i="26"/>
  <c r="G151" i="26"/>
  <c r="H151" i="26"/>
  <c r="I151" i="26"/>
  <c r="J151" i="26"/>
  <c r="K151" i="26"/>
  <c r="L151" i="26"/>
  <c r="M151" i="26"/>
  <c r="N151" i="26"/>
  <c r="O151" i="26"/>
  <c r="P151" i="26"/>
  <c r="Q151" i="26"/>
  <c r="R151" i="26"/>
  <c r="S151" i="26"/>
  <c r="T151" i="26"/>
  <c r="U151" i="26"/>
  <c r="W151" i="26"/>
  <c r="X151" i="26"/>
  <c r="Y151" i="26"/>
  <c r="Z151" i="26"/>
  <c r="AA151" i="26"/>
  <c r="AB151" i="26"/>
  <c r="AC151" i="26"/>
  <c r="AD151" i="26"/>
  <c r="AE151" i="26"/>
  <c r="AF151" i="26"/>
  <c r="AG151" i="26"/>
  <c r="AH151" i="26"/>
  <c r="AI151" i="26"/>
  <c r="AJ151" i="26"/>
  <c r="AK151" i="26"/>
  <c r="AL151" i="26"/>
  <c r="AM151" i="26"/>
  <c r="AO151" i="26"/>
  <c r="AP151" i="26"/>
  <c r="AQ151" i="26"/>
  <c r="AR151" i="26"/>
  <c r="AS151" i="26"/>
  <c r="C152" i="26"/>
  <c r="D152" i="26"/>
  <c r="E152" i="26"/>
  <c r="F152" i="26"/>
  <c r="G152" i="26"/>
  <c r="H152" i="26"/>
  <c r="I152" i="26"/>
  <c r="J152" i="26"/>
  <c r="K152" i="26"/>
  <c r="L152" i="26"/>
  <c r="M152" i="26"/>
  <c r="N152" i="26"/>
  <c r="O152" i="26"/>
  <c r="P152" i="26"/>
  <c r="Q152" i="26"/>
  <c r="R152" i="26"/>
  <c r="S152" i="26"/>
  <c r="T152" i="26"/>
  <c r="U152" i="26"/>
  <c r="W152" i="26"/>
  <c r="X152" i="26"/>
  <c r="Y152" i="26"/>
  <c r="Z152" i="26"/>
  <c r="AA152" i="26"/>
  <c r="AB152" i="26"/>
  <c r="AC152" i="26"/>
  <c r="AD152" i="26"/>
  <c r="AE152" i="26"/>
  <c r="AF152" i="26"/>
  <c r="AG152" i="26"/>
  <c r="AH152" i="26"/>
  <c r="AI152" i="26"/>
  <c r="AJ152" i="26"/>
  <c r="AK152" i="26"/>
  <c r="AL152" i="26"/>
  <c r="AM152" i="26"/>
  <c r="AN152" i="26"/>
  <c r="AO152" i="26"/>
  <c r="AP152" i="26"/>
  <c r="AQ152" i="26"/>
  <c r="AR152" i="26"/>
  <c r="AS152" i="26"/>
  <c r="D10" i="26"/>
  <c r="E10" i="26"/>
  <c r="F10" i="26"/>
  <c r="G10" i="26"/>
  <c r="H10" i="26"/>
  <c r="I10" i="26"/>
  <c r="J10" i="26"/>
  <c r="K10" i="26"/>
  <c r="L10" i="26"/>
  <c r="M10" i="26"/>
  <c r="N10" i="26"/>
  <c r="O10" i="26"/>
  <c r="P10" i="26"/>
  <c r="Q10" i="26"/>
  <c r="R10" i="26"/>
  <c r="S10" i="26"/>
  <c r="T10" i="26"/>
  <c r="U10" i="26"/>
  <c r="W10" i="26"/>
  <c r="X10" i="26"/>
  <c r="Y10" i="26"/>
  <c r="Z10" i="26"/>
  <c r="AA10" i="26"/>
  <c r="AB10" i="26"/>
  <c r="AC10" i="26"/>
  <c r="AD10" i="26"/>
  <c r="AE10" i="26"/>
  <c r="AF10" i="26"/>
  <c r="AG10" i="26"/>
  <c r="AH10" i="26"/>
  <c r="AI10" i="26"/>
  <c r="AJ10" i="26"/>
  <c r="AK10" i="26"/>
  <c r="AL10" i="26"/>
  <c r="AM10" i="26"/>
  <c r="AN10" i="26"/>
  <c r="AO10" i="26"/>
  <c r="AP10" i="26"/>
  <c r="AQ10" i="26"/>
  <c r="AR10" i="26"/>
  <c r="AS10" i="26"/>
  <c r="C11" i="26"/>
  <c r="D11" i="26"/>
  <c r="E11" i="26"/>
  <c r="F11" i="26"/>
  <c r="G11" i="26"/>
  <c r="H11" i="26"/>
  <c r="I11" i="26"/>
  <c r="J11" i="26"/>
  <c r="K11" i="26"/>
  <c r="M11" i="26"/>
  <c r="N11" i="26"/>
  <c r="O11" i="26"/>
  <c r="P11" i="26"/>
  <c r="Q11" i="26"/>
  <c r="R11" i="26"/>
  <c r="S11" i="26"/>
  <c r="T11" i="26"/>
  <c r="U11" i="26"/>
  <c r="W11" i="26"/>
  <c r="X11" i="26"/>
  <c r="Y11" i="26"/>
  <c r="Z11" i="26"/>
  <c r="AA11" i="26"/>
  <c r="AB11" i="26"/>
  <c r="AC11" i="26"/>
  <c r="AD11" i="26"/>
  <c r="AE11" i="26"/>
  <c r="AF11" i="26"/>
  <c r="AG11" i="26"/>
  <c r="AH11" i="26"/>
  <c r="AI11" i="26"/>
  <c r="AJ11" i="26"/>
  <c r="AK11" i="26"/>
  <c r="AL11" i="26"/>
  <c r="AM11" i="26"/>
  <c r="AN11" i="26"/>
  <c r="AO11" i="26"/>
  <c r="AP11" i="26"/>
  <c r="AQ11" i="26"/>
  <c r="AR11" i="26"/>
  <c r="AS11" i="26"/>
  <c r="C12" i="26"/>
  <c r="D12" i="26"/>
  <c r="E12" i="26"/>
  <c r="F12" i="26"/>
  <c r="G12" i="26"/>
  <c r="H12" i="26"/>
  <c r="I12" i="26"/>
  <c r="J12" i="26"/>
  <c r="K12" i="26"/>
  <c r="M12" i="26"/>
  <c r="N12" i="26"/>
  <c r="O12" i="26"/>
  <c r="P12" i="26"/>
  <c r="Q12" i="26"/>
  <c r="R12" i="26"/>
  <c r="S12" i="26"/>
  <c r="T12" i="26"/>
  <c r="U12" i="26"/>
  <c r="W12" i="26"/>
  <c r="X12" i="26"/>
  <c r="Y12" i="26"/>
  <c r="Z12" i="26"/>
  <c r="AA12" i="26"/>
  <c r="AB12" i="26"/>
  <c r="AC12" i="26"/>
  <c r="AD12" i="26"/>
  <c r="AE12" i="26"/>
  <c r="AF12" i="26"/>
  <c r="AG12" i="26"/>
  <c r="AH12" i="26"/>
  <c r="AI12" i="26"/>
  <c r="AJ12" i="26"/>
  <c r="AK12" i="26"/>
  <c r="AL12" i="26"/>
  <c r="AM12" i="26"/>
  <c r="AN12" i="26"/>
  <c r="AO12" i="26"/>
  <c r="AP12" i="26"/>
  <c r="AQ12" i="26"/>
  <c r="AR12" i="26"/>
  <c r="AS12" i="26"/>
  <c r="C13" i="26"/>
  <c r="D13" i="26"/>
  <c r="E13" i="26"/>
  <c r="F13" i="26"/>
  <c r="G13" i="26"/>
  <c r="H13" i="26"/>
  <c r="I13" i="26"/>
  <c r="J13" i="26"/>
  <c r="K13" i="26"/>
  <c r="M13" i="26"/>
  <c r="N13" i="26"/>
  <c r="O13" i="26"/>
  <c r="P13" i="26"/>
  <c r="Q13" i="26"/>
  <c r="R13" i="26"/>
  <c r="S13" i="26"/>
  <c r="T13" i="26"/>
  <c r="U13" i="26"/>
  <c r="W13" i="26"/>
  <c r="X13" i="26"/>
  <c r="Y13" i="26"/>
  <c r="Z13" i="26"/>
  <c r="AA13" i="26"/>
  <c r="AB13" i="26"/>
  <c r="AC13" i="26"/>
  <c r="AD13" i="26"/>
  <c r="AE13" i="26"/>
  <c r="AF13" i="26"/>
  <c r="AG13" i="26"/>
  <c r="AH13" i="26"/>
  <c r="AI13" i="26"/>
  <c r="AJ13" i="26"/>
  <c r="AK13" i="26"/>
  <c r="AL13" i="26"/>
  <c r="AM13" i="26"/>
  <c r="AN13" i="26"/>
  <c r="AO13" i="26"/>
  <c r="AP13" i="26"/>
  <c r="AQ13" i="26"/>
  <c r="AR13" i="26"/>
  <c r="AS13" i="26"/>
  <c r="C14" i="26"/>
  <c r="D14" i="26"/>
  <c r="E14" i="26"/>
  <c r="F14" i="26"/>
  <c r="G14" i="26"/>
  <c r="H14" i="26"/>
  <c r="I14" i="26"/>
  <c r="J14" i="26"/>
  <c r="K14" i="26"/>
  <c r="L14" i="26"/>
  <c r="M14" i="26"/>
  <c r="N14" i="26"/>
  <c r="O14" i="26"/>
  <c r="P14" i="26"/>
  <c r="Q14" i="26"/>
  <c r="R14" i="26"/>
  <c r="S14" i="26"/>
  <c r="T14" i="26"/>
  <c r="U14" i="26"/>
  <c r="W14" i="26"/>
  <c r="X14" i="26"/>
  <c r="Y14" i="26"/>
  <c r="Z14" i="26"/>
  <c r="AA14" i="26"/>
  <c r="AB14" i="26"/>
  <c r="AC14" i="26"/>
  <c r="AD14" i="26"/>
  <c r="AE14" i="26"/>
  <c r="AF14" i="26"/>
  <c r="AG14" i="26"/>
  <c r="AH14" i="26"/>
  <c r="AI14" i="26"/>
  <c r="AJ14" i="26"/>
  <c r="AK14" i="26"/>
  <c r="AL14" i="26"/>
  <c r="AM14" i="26"/>
  <c r="AN14" i="26"/>
  <c r="AO14" i="26"/>
  <c r="AP14" i="26"/>
  <c r="AQ14" i="26"/>
  <c r="AR14" i="26"/>
  <c r="AS14" i="26"/>
  <c r="C15" i="26"/>
  <c r="D15" i="26"/>
  <c r="E15" i="26"/>
  <c r="F15" i="26"/>
  <c r="G15" i="26"/>
  <c r="H15" i="26"/>
  <c r="I15" i="26"/>
  <c r="J15" i="26"/>
  <c r="K15" i="26"/>
  <c r="L15" i="26"/>
  <c r="M15" i="26"/>
  <c r="N15" i="26"/>
  <c r="O15" i="26"/>
  <c r="P15" i="26"/>
  <c r="Q15" i="26"/>
  <c r="R15" i="26"/>
  <c r="S15" i="26"/>
  <c r="T15" i="26"/>
  <c r="U15" i="26"/>
  <c r="W15" i="26"/>
  <c r="X15" i="26"/>
  <c r="Y15" i="26"/>
  <c r="Z15" i="26"/>
  <c r="AA15" i="26"/>
  <c r="AB15" i="26"/>
  <c r="AC15" i="26"/>
  <c r="AD15" i="26"/>
  <c r="AE15" i="26"/>
  <c r="AF15" i="26"/>
  <c r="AG15" i="26"/>
  <c r="AH15" i="26"/>
  <c r="AK15" i="26"/>
  <c r="AL15" i="26"/>
  <c r="AM15" i="26"/>
  <c r="AN15" i="26"/>
  <c r="AO15" i="26"/>
  <c r="AP15" i="26"/>
  <c r="AQ15" i="26"/>
  <c r="AR15" i="26"/>
  <c r="AS15" i="26"/>
  <c r="C16" i="26"/>
  <c r="D16" i="26"/>
  <c r="E16" i="26"/>
  <c r="F16" i="26"/>
  <c r="G16" i="26"/>
  <c r="H16" i="26"/>
  <c r="I16" i="26"/>
  <c r="J16" i="26"/>
  <c r="K16" i="26"/>
  <c r="L16" i="26"/>
  <c r="M16" i="26"/>
  <c r="N16" i="26"/>
  <c r="O16" i="26"/>
  <c r="P16" i="26"/>
  <c r="Q16" i="26"/>
  <c r="R16" i="26"/>
  <c r="S16" i="26"/>
  <c r="T16" i="26"/>
  <c r="U16" i="26"/>
  <c r="W16" i="26"/>
  <c r="X16" i="26"/>
  <c r="Y16" i="26"/>
  <c r="Z16" i="26"/>
  <c r="AA16" i="26"/>
  <c r="AB16" i="26"/>
  <c r="AC16" i="26"/>
  <c r="AD16" i="26"/>
  <c r="AE16" i="26"/>
  <c r="AF16" i="26"/>
  <c r="AG16" i="26"/>
  <c r="AH16" i="26"/>
  <c r="AK16" i="26"/>
  <c r="AL16" i="26"/>
  <c r="AM16" i="26"/>
  <c r="AN16" i="26"/>
  <c r="AO16" i="26"/>
  <c r="AP16" i="26"/>
  <c r="AQ16" i="26"/>
  <c r="AR16" i="26"/>
  <c r="AS16" i="26"/>
  <c r="C17" i="26"/>
  <c r="D17" i="26"/>
  <c r="E17" i="26"/>
  <c r="F17" i="26"/>
  <c r="G17" i="26"/>
  <c r="H17" i="26"/>
  <c r="I17" i="26"/>
  <c r="J17" i="26"/>
  <c r="K17" i="26"/>
  <c r="L17" i="26"/>
  <c r="M17" i="26"/>
  <c r="N17" i="26"/>
  <c r="O17" i="26"/>
  <c r="P17" i="26"/>
  <c r="Q17" i="26"/>
  <c r="R17" i="26"/>
  <c r="S17" i="26"/>
  <c r="T17" i="26"/>
  <c r="U17" i="26"/>
  <c r="W17" i="26"/>
  <c r="X17" i="26"/>
  <c r="Y17" i="26"/>
  <c r="Z17" i="26"/>
  <c r="AA17" i="26"/>
  <c r="AB17" i="26"/>
  <c r="AC17" i="26"/>
  <c r="AD17" i="26"/>
  <c r="AE17" i="26"/>
  <c r="AF17" i="26"/>
  <c r="AG17" i="26"/>
  <c r="AH17" i="26"/>
  <c r="AI17" i="26"/>
  <c r="AK17" i="26"/>
  <c r="AL17" i="26"/>
  <c r="AM17" i="26"/>
  <c r="AN17" i="26"/>
  <c r="AO17" i="26"/>
  <c r="AP17" i="26"/>
  <c r="AQ17" i="26"/>
  <c r="AR17" i="26"/>
  <c r="AS17" i="26"/>
  <c r="C18" i="26"/>
  <c r="D18" i="26"/>
  <c r="E18" i="26"/>
  <c r="F18" i="26"/>
  <c r="G18" i="26"/>
  <c r="H18" i="26"/>
  <c r="I18" i="26"/>
  <c r="J18" i="26"/>
  <c r="K18" i="26"/>
  <c r="L18" i="26"/>
  <c r="M18" i="26"/>
  <c r="N18" i="26"/>
  <c r="O18" i="26"/>
  <c r="P18" i="26"/>
  <c r="Q18" i="26"/>
  <c r="R18" i="26"/>
  <c r="S18" i="26"/>
  <c r="T18" i="26"/>
  <c r="U18" i="26"/>
  <c r="W18" i="26"/>
  <c r="X18" i="26"/>
  <c r="Y18" i="26"/>
  <c r="Z18" i="26"/>
  <c r="AA18" i="26"/>
  <c r="AB18" i="26"/>
  <c r="AC18" i="26"/>
  <c r="AD18" i="26"/>
  <c r="AE18" i="26"/>
  <c r="AF18" i="26"/>
  <c r="AG18" i="26"/>
  <c r="AH18" i="26"/>
  <c r="AK18" i="26"/>
  <c r="AL18" i="26"/>
  <c r="AM18" i="26"/>
  <c r="AN18" i="26"/>
  <c r="AO18" i="26"/>
  <c r="AP18" i="26"/>
  <c r="AQ18" i="26"/>
  <c r="AR18" i="26"/>
  <c r="AS18" i="26"/>
  <c r="C19" i="26"/>
  <c r="D19" i="26"/>
  <c r="E19" i="26"/>
  <c r="F19" i="26"/>
  <c r="G19" i="26"/>
  <c r="H19" i="26"/>
  <c r="I19" i="26"/>
  <c r="J19" i="26"/>
  <c r="K19" i="26"/>
  <c r="L19" i="26"/>
  <c r="M19" i="26"/>
  <c r="N19" i="26"/>
  <c r="O19" i="26"/>
  <c r="P19" i="26"/>
  <c r="Q19" i="26"/>
  <c r="R19" i="26"/>
  <c r="S19" i="26"/>
  <c r="T19" i="26"/>
  <c r="U19" i="26"/>
  <c r="W19" i="26"/>
  <c r="X19" i="26"/>
  <c r="Y19" i="26"/>
  <c r="Z19" i="26"/>
  <c r="AA19" i="26"/>
  <c r="AB19" i="26"/>
  <c r="AC19" i="26"/>
  <c r="AD19" i="26"/>
  <c r="AE19" i="26"/>
  <c r="AF19" i="26"/>
  <c r="AG19" i="26"/>
  <c r="AH19" i="26"/>
  <c r="AI19" i="26"/>
  <c r="AK19" i="26"/>
  <c r="AL19" i="26"/>
  <c r="AM19" i="26"/>
  <c r="AN19" i="26"/>
  <c r="AO19" i="26"/>
  <c r="AP19" i="26"/>
  <c r="AQ19" i="26"/>
  <c r="AR19" i="26"/>
  <c r="AS19" i="26"/>
  <c r="C20" i="26"/>
  <c r="D20" i="26"/>
  <c r="E20" i="26"/>
  <c r="F20" i="26"/>
  <c r="G20" i="26"/>
  <c r="H20" i="26"/>
  <c r="I20" i="26"/>
  <c r="J20" i="26"/>
  <c r="K20" i="26"/>
  <c r="L20" i="26"/>
  <c r="M20" i="26"/>
  <c r="N20" i="26"/>
  <c r="O20" i="26"/>
  <c r="P20" i="26"/>
  <c r="Q20" i="26"/>
  <c r="R20" i="26"/>
  <c r="S20" i="26"/>
  <c r="T20" i="26"/>
  <c r="U20" i="26"/>
  <c r="W20" i="26"/>
  <c r="X20" i="26"/>
  <c r="Y20" i="26"/>
  <c r="Z20" i="26"/>
  <c r="AA20" i="26"/>
  <c r="AB20" i="26"/>
  <c r="AC20" i="26"/>
  <c r="AD20" i="26"/>
  <c r="AE20" i="26"/>
  <c r="AF20" i="26"/>
  <c r="AG20" i="26"/>
  <c r="AH20" i="26"/>
  <c r="AK20" i="26"/>
  <c r="AL20" i="26"/>
  <c r="AM20" i="26"/>
  <c r="AN20" i="26"/>
  <c r="AO20" i="26"/>
  <c r="AP20" i="26"/>
  <c r="AQ20" i="26"/>
  <c r="AR20" i="26"/>
  <c r="AS20" i="26"/>
  <c r="C21" i="26"/>
  <c r="D21" i="26"/>
  <c r="E21" i="26"/>
  <c r="F21" i="26"/>
  <c r="G21" i="26"/>
  <c r="H21" i="26"/>
  <c r="I21" i="26"/>
  <c r="J21" i="26"/>
  <c r="K21" i="26"/>
  <c r="L21" i="26"/>
  <c r="M21" i="26"/>
  <c r="N21" i="26"/>
  <c r="O21" i="26"/>
  <c r="P21" i="26"/>
  <c r="Q21" i="26"/>
  <c r="R21" i="26"/>
  <c r="S21" i="26"/>
  <c r="T21" i="26"/>
  <c r="U21" i="26"/>
  <c r="W21" i="26"/>
  <c r="X21" i="26"/>
  <c r="Y21" i="26"/>
  <c r="Z21" i="26"/>
  <c r="AA21" i="26"/>
  <c r="AB21" i="26"/>
  <c r="AC21" i="26"/>
  <c r="AD21" i="26"/>
  <c r="AE21" i="26"/>
  <c r="AF21" i="26"/>
  <c r="AG21" i="26"/>
  <c r="AH21" i="26"/>
  <c r="AI21" i="26"/>
  <c r="AK21" i="26"/>
  <c r="AL21" i="26"/>
  <c r="AM21" i="26"/>
  <c r="AN21" i="26"/>
  <c r="AO21" i="26"/>
  <c r="AP21" i="26"/>
  <c r="AQ21" i="26"/>
  <c r="AR21" i="26"/>
  <c r="AS21" i="26"/>
  <c r="C22" i="26"/>
  <c r="D22" i="26"/>
  <c r="E22" i="26"/>
  <c r="F22" i="26"/>
  <c r="G22" i="26"/>
  <c r="H22" i="26"/>
  <c r="I22" i="26"/>
  <c r="J22" i="26"/>
  <c r="K22" i="26"/>
  <c r="L22" i="26"/>
  <c r="M22" i="26"/>
  <c r="N22" i="26"/>
  <c r="O22" i="26"/>
  <c r="P22" i="26"/>
  <c r="Q22" i="26"/>
  <c r="R22" i="26"/>
  <c r="S22" i="26"/>
  <c r="T22" i="26"/>
  <c r="U22" i="26"/>
  <c r="W22" i="26"/>
  <c r="X22" i="26"/>
  <c r="Y22" i="26"/>
  <c r="Z22" i="26"/>
  <c r="AA22" i="26"/>
  <c r="AB22" i="26"/>
  <c r="AC22" i="26"/>
  <c r="AD22" i="26"/>
  <c r="AE22" i="26"/>
  <c r="AF22" i="26"/>
  <c r="AG22" i="26"/>
  <c r="AH22" i="26"/>
  <c r="AI22" i="26"/>
  <c r="AJ22" i="26"/>
  <c r="AK22" i="26"/>
  <c r="AL22" i="26"/>
  <c r="AM22" i="26"/>
  <c r="AN22" i="26"/>
  <c r="AO22" i="26"/>
  <c r="AP22" i="26"/>
  <c r="AQ22" i="26"/>
  <c r="AR22" i="26"/>
  <c r="AS22" i="26"/>
  <c r="C23" i="26"/>
  <c r="D23" i="26"/>
  <c r="E23" i="26"/>
  <c r="F23" i="26"/>
  <c r="L23" i="26"/>
  <c r="M23" i="26"/>
  <c r="N23" i="26"/>
  <c r="O23" i="26"/>
  <c r="P23" i="26"/>
  <c r="Q23" i="26"/>
  <c r="R23" i="26"/>
  <c r="S23" i="26"/>
  <c r="T23" i="26"/>
  <c r="U23" i="26"/>
  <c r="W23" i="26"/>
  <c r="X23" i="26"/>
  <c r="Y23" i="26"/>
  <c r="Z23" i="26"/>
  <c r="AA23" i="26"/>
  <c r="AB23" i="26"/>
  <c r="AC23" i="26"/>
  <c r="AD23" i="26"/>
  <c r="AE23" i="26"/>
  <c r="AF23" i="26"/>
  <c r="AG23" i="26"/>
  <c r="AH23" i="26"/>
  <c r="AK23" i="26"/>
  <c r="AL23" i="26"/>
  <c r="AM23" i="26"/>
  <c r="AN23" i="26"/>
  <c r="AO23" i="26"/>
  <c r="AP23" i="26"/>
  <c r="AQ23" i="26"/>
  <c r="AR23" i="26"/>
  <c r="AS23" i="26"/>
  <c r="C24" i="26"/>
  <c r="D24" i="26"/>
  <c r="E24" i="26"/>
  <c r="F24" i="26"/>
  <c r="G24" i="26"/>
  <c r="H24" i="26"/>
  <c r="I24" i="26"/>
  <c r="J24" i="26"/>
  <c r="K24" i="26"/>
  <c r="L24" i="26"/>
  <c r="M24" i="26"/>
  <c r="N24" i="26"/>
  <c r="O24" i="26"/>
  <c r="P24" i="26"/>
  <c r="Q24" i="26"/>
  <c r="R24" i="26"/>
  <c r="S24" i="26"/>
  <c r="T24" i="26"/>
  <c r="U24" i="26"/>
  <c r="W24" i="26"/>
  <c r="Y24" i="26"/>
  <c r="Z24" i="26"/>
  <c r="AA24" i="26"/>
  <c r="AB24" i="26"/>
  <c r="AC24" i="26"/>
  <c r="AD24" i="26"/>
  <c r="AE24" i="26"/>
  <c r="AF24" i="26"/>
  <c r="AG24" i="26"/>
  <c r="AH24" i="26"/>
  <c r="AI24" i="26"/>
  <c r="AJ24" i="26"/>
  <c r="AK24" i="26"/>
  <c r="AM24" i="26"/>
  <c r="AN24" i="26"/>
  <c r="AO24" i="26"/>
  <c r="AP24" i="26"/>
  <c r="AQ24" i="26"/>
  <c r="AR24" i="26"/>
  <c r="AS24" i="26"/>
  <c r="C25" i="26"/>
  <c r="D25" i="26"/>
  <c r="E25" i="26"/>
  <c r="F25" i="26"/>
  <c r="G25" i="26"/>
  <c r="H25" i="26"/>
  <c r="I25" i="26"/>
  <c r="J25" i="26"/>
  <c r="K25" i="26"/>
  <c r="L25" i="26"/>
  <c r="M25" i="26"/>
  <c r="N25" i="26"/>
  <c r="O25" i="26"/>
  <c r="P25" i="26"/>
  <c r="Q25" i="26"/>
  <c r="R25" i="26"/>
  <c r="S25" i="26"/>
  <c r="T25" i="26"/>
  <c r="U25" i="26"/>
  <c r="W25" i="26"/>
  <c r="X25" i="26"/>
  <c r="Y25" i="26"/>
  <c r="Z25" i="26"/>
  <c r="AA25" i="26"/>
  <c r="AB25" i="26"/>
  <c r="AC25" i="26"/>
  <c r="AE25" i="26"/>
  <c r="AF25" i="26"/>
  <c r="AG25" i="26"/>
  <c r="AH25" i="26"/>
  <c r="AI25" i="26"/>
  <c r="AJ25" i="26"/>
  <c r="AK25" i="26"/>
  <c r="AL25" i="26"/>
  <c r="AM25" i="26"/>
  <c r="AN25" i="26"/>
  <c r="AO25" i="26"/>
  <c r="AP25" i="26"/>
  <c r="AQ25" i="26"/>
  <c r="AR25" i="26"/>
  <c r="AS25" i="26"/>
  <c r="C26" i="26"/>
  <c r="D26" i="26"/>
  <c r="E26" i="26"/>
  <c r="F26" i="26"/>
  <c r="G26" i="26"/>
  <c r="H26" i="26"/>
  <c r="I26" i="26"/>
  <c r="J26" i="26"/>
  <c r="K26" i="26"/>
  <c r="L26" i="26"/>
  <c r="M26" i="26"/>
  <c r="N26" i="26"/>
  <c r="O26" i="26"/>
  <c r="P26" i="26"/>
  <c r="Q26" i="26"/>
  <c r="R26" i="26"/>
  <c r="S26" i="26"/>
  <c r="T26" i="26"/>
  <c r="U26" i="26"/>
  <c r="W26" i="26"/>
  <c r="X26" i="26"/>
  <c r="Y26" i="26"/>
  <c r="Z26" i="26"/>
  <c r="AA26" i="26"/>
  <c r="AB26" i="26"/>
  <c r="AC26" i="26"/>
  <c r="AE26" i="26"/>
  <c r="AF26" i="26"/>
  <c r="AG26" i="26"/>
  <c r="AH26" i="26"/>
  <c r="AI26" i="26"/>
  <c r="AJ26" i="26"/>
  <c r="AK26" i="26"/>
  <c r="AL26" i="26"/>
  <c r="AM26" i="26"/>
  <c r="AN26" i="26"/>
  <c r="AO26" i="26"/>
  <c r="AP26" i="26"/>
  <c r="AQ26" i="26"/>
  <c r="AR26" i="26"/>
  <c r="AS26" i="26"/>
  <c r="C27" i="26"/>
  <c r="D27" i="26"/>
  <c r="E27" i="26"/>
  <c r="F27" i="26"/>
  <c r="G27" i="26"/>
  <c r="H27" i="26"/>
  <c r="I27" i="26"/>
  <c r="J27" i="26"/>
  <c r="K27" i="26"/>
  <c r="L27" i="26"/>
  <c r="M27" i="26"/>
  <c r="N27" i="26"/>
  <c r="O27" i="26"/>
  <c r="P27" i="26"/>
  <c r="Q27" i="26"/>
  <c r="R27" i="26"/>
  <c r="S27" i="26"/>
  <c r="T27" i="26"/>
  <c r="U27" i="26"/>
  <c r="W27" i="26"/>
  <c r="X27" i="26"/>
  <c r="Y27" i="26"/>
  <c r="Z27" i="26"/>
  <c r="AA27" i="26"/>
  <c r="AB27" i="26"/>
  <c r="AC27" i="26"/>
  <c r="AD27" i="26"/>
  <c r="AE27" i="26"/>
  <c r="AF27" i="26"/>
  <c r="AG27" i="26"/>
  <c r="AH27" i="26"/>
  <c r="AI27" i="26"/>
  <c r="AJ27" i="26"/>
  <c r="AK27" i="26"/>
  <c r="AL27" i="26"/>
  <c r="AM27" i="26"/>
  <c r="AN27" i="26"/>
  <c r="AO27" i="26"/>
  <c r="AP27" i="26"/>
  <c r="AQ27" i="26"/>
  <c r="AR27" i="26"/>
  <c r="AS27" i="26"/>
  <c r="C28" i="26"/>
  <c r="D28" i="26"/>
  <c r="E28" i="26"/>
  <c r="F28" i="26"/>
  <c r="G28" i="26"/>
  <c r="H28" i="26"/>
  <c r="I28" i="26"/>
  <c r="J28" i="26"/>
  <c r="K28" i="26"/>
  <c r="L28" i="26"/>
  <c r="M28" i="26"/>
  <c r="N28" i="26"/>
  <c r="O28" i="26"/>
  <c r="P28" i="26"/>
  <c r="Q28" i="26"/>
  <c r="R28" i="26"/>
  <c r="S28" i="26"/>
  <c r="T28" i="26"/>
  <c r="U28" i="26"/>
  <c r="W28" i="26"/>
  <c r="X28" i="26"/>
  <c r="Y28" i="26"/>
  <c r="Z28" i="26"/>
  <c r="AA28" i="26"/>
  <c r="AB28" i="26"/>
  <c r="AC28" i="26"/>
  <c r="AD28" i="26"/>
  <c r="AE28" i="26"/>
  <c r="AF28" i="26"/>
  <c r="AG28" i="26"/>
  <c r="AH28" i="26"/>
  <c r="AI28" i="26"/>
  <c r="AJ28" i="26"/>
  <c r="AK28" i="26"/>
  <c r="AL28" i="26"/>
  <c r="AM28" i="26"/>
  <c r="AN28" i="26"/>
  <c r="AO28" i="26"/>
  <c r="AP28" i="26"/>
  <c r="AQ28" i="26"/>
  <c r="AR28" i="26"/>
  <c r="AS28" i="26"/>
  <c r="C29" i="26"/>
  <c r="D29" i="26"/>
  <c r="E29" i="26"/>
  <c r="F29" i="26"/>
  <c r="G29" i="26"/>
  <c r="H29" i="26"/>
  <c r="I29" i="26"/>
  <c r="J29" i="26"/>
  <c r="K29" i="26"/>
  <c r="L29" i="26"/>
  <c r="M29" i="26"/>
  <c r="N29" i="26"/>
  <c r="O29" i="26"/>
  <c r="P29" i="26"/>
  <c r="Q29" i="26"/>
  <c r="R29" i="26"/>
  <c r="S29" i="26"/>
  <c r="T29" i="26"/>
  <c r="U29" i="26"/>
  <c r="W29" i="26"/>
  <c r="X29" i="26"/>
  <c r="Y29" i="26"/>
  <c r="Z29" i="26"/>
  <c r="AA29" i="26"/>
  <c r="AB29" i="26"/>
  <c r="AC29" i="26"/>
  <c r="AD29" i="26"/>
  <c r="AE29" i="26"/>
  <c r="AF29" i="26"/>
  <c r="AG29" i="26"/>
  <c r="AH29" i="26"/>
  <c r="AI29" i="26"/>
  <c r="AJ29" i="26"/>
  <c r="AK29" i="26"/>
  <c r="AL29" i="26"/>
  <c r="AM29" i="26"/>
  <c r="AN29" i="26"/>
  <c r="AO29" i="26"/>
  <c r="AP29" i="26"/>
  <c r="AQ29" i="26"/>
  <c r="AR29" i="26"/>
  <c r="AS29" i="26"/>
  <c r="C30" i="26"/>
  <c r="D30" i="26"/>
  <c r="E30" i="26"/>
  <c r="F30" i="26"/>
  <c r="G30" i="26"/>
  <c r="H30" i="26"/>
  <c r="I30" i="26"/>
  <c r="J30" i="26"/>
  <c r="K30" i="26"/>
  <c r="L30" i="26"/>
  <c r="M30" i="26"/>
  <c r="N30" i="26"/>
  <c r="O30" i="26"/>
  <c r="P30" i="26"/>
  <c r="Q30" i="26"/>
  <c r="R30" i="26"/>
  <c r="S30" i="26"/>
  <c r="T30" i="26"/>
  <c r="U30" i="26"/>
  <c r="W30" i="26"/>
  <c r="X30" i="26"/>
  <c r="Y30" i="26"/>
  <c r="Z30" i="26"/>
  <c r="AA30" i="26"/>
  <c r="AB30" i="26"/>
  <c r="AC30" i="26"/>
  <c r="AD30" i="26"/>
  <c r="AE30" i="26"/>
  <c r="AF30" i="26"/>
  <c r="AG30" i="26"/>
  <c r="AH30" i="26"/>
  <c r="AI30" i="26"/>
  <c r="AJ30" i="26"/>
  <c r="AK30" i="26"/>
  <c r="AL30" i="26"/>
  <c r="AM30" i="26"/>
  <c r="AN30" i="26"/>
  <c r="AO30" i="26"/>
  <c r="AP30" i="26"/>
  <c r="AQ30" i="26"/>
  <c r="AR30" i="26"/>
  <c r="AS30" i="26"/>
  <c r="C31" i="26"/>
  <c r="D31" i="26"/>
  <c r="E31" i="26"/>
  <c r="F31" i="26"/>
  <c r="G31" i="26"/>
  <c r="H31" i="26"/>
  <c r="I31" i="26"/>
  <c r="J31" i="26"/>
  <c r="K31" i="26"/>
  <c r="L31" i="26"/>
  <c r="M31" i="26"/>
  <c r="N31" i="26"/>
  <c r="O31" i="26"/>
  <c r="P31" i="26"/>
  <c r="Q31" i="26"/>
  <c r="R31" i="26"/>
  <c r="S31" i="26"/>
  <c r="T31" i="26"/>
  <c r="U31" i="26"/>
  <c r="W31" i="26"/>
  <c r="X31" i="26"/>
  <c r="Y31" i="26"/>
  <c r="Z31" i="26"/>
  <c r="AA31" i="26"/>
  <c r="AB31" i="26"/>
  <c r="AC31" i="26"/>
  <c r="AE31" i="26"/>
  <c r="AF31" i="26"/>
  <c r="AG31" i="26"/>
  <c r="AH31" i="26"/>
  <c r="AI31" i="26"/>
  <c r="AJ31" i="26"/>
  <c r="AK31" i="26"/>
  <c r="AL31" i="26"/>
  <c r="AM31" i="26"/>
  <c r="AN31" i="26"/>
  <c r="AO31" i="26"/>
  <c r="AP31" i="26"/>
  <c r="AQ31" i="26"/>
  <c r="AR31" i="26"/>
  <c r="AS31" i="26"/>
  <c r="C32" i="26"/>
  <c r="D32" i="26"/>
  <c r="E32" i="26"/>
  <c r="F32" i="26"/>
  <c r="G32" i="26"/>
  <c r="H32" i="26"/>
  <c r="I32" i="26"/>
  <c r="J32" i="26"/>
  <c r="K32" i="26"/>
  <c r="L32" i="26"/>
  <c r="M32" i="26"/>
  <c r="N32" i="26"/>
  <c r="O32" i="26"/>
  <c r="P32" i="26"/>
  <c r="Q32" i="26"/>
  <c r="R32" i="26"/>
  <c r="S32" i="26"/>
  <c r="T32" i="26"/>
  <c r="U32" i="26"/>
  <c r="W32" i="26"/>
  <c r="X32" i="26"/>
  <c r="Y32" i="26"/>
  <c r="Z32" i="26"/>
  <c r="AA32" i="26"/>
  <c r="AB32" i="26"/>
  <c r="AC32" i="26"/>
  <c r="AD32" i="26"/>
  <c r="AE32" i="26"/>
  <c r="AF32" i="26"/>
  <c r="AG32" i="26"/>
  <c r="AH32" i="26"/>
  <c r="AI32" i="26"/>
  <c r="AJ32" i="26"/>
  <c r="AK32" i="26"/>
  <c r="AL32" i="26"/>
  <c r="AM32" i="26"/>
  <c r="AN32" i="26"/>
  <c r="AO32" i="26"/>
  <c r="AP32" i="26"/>
  <c r="AQ32" i="26"/>
  <c r="AR32" i="26"/>
  <c r="AS32" i="26"/>
  <c r="C33" i="26"/>
  <c r="D33" i="26"/>
  <c r="E33" i="26"/>
  <c r="F33" i="26"/>
  <c r="G33" i="26"/>
  <c r="H33" i="26"/>
  <c r="I33" i="26"/>
  <c r="J33" i="26"/>
  <c r="K33" i="26"/>
  <c r="L33" i="26"/>
  <c r="M33" i="26"/>
  <c r="N33" i="26"/>
  <c r="O33" i="26"/>
  <c r="P33" i="26"/>
  <c r="Q33" i="26"/>
  <c r="R33" i="26"/>
  <c r="S33" i="26"/>
  <c r="T33" i="26"/>
  <c r="U33" i="26"/>
  <c r="W33" i="26"/>
  <c r="X33" i="26"/>
  <c r="Y33" i="26"/>
  <c r="Z33" i="26"/>
  <c r="AA33" i="26"/>
  <c r="AB33" i="26"/>
  <c r="AC33" i="26"/>
  <c r="AE33" i="26"/>
  <c r="AF33" i="26"/>
  <c r="AG33" i="26"/>
  <c r="AH33" i="26"/>
  <c r="AI33" i="26"/>
  <c r="AJ33" i="26"/>
  <c r="AK33" i="26"/>
  <c r="AL33" i="26"/>
  <c r="AM33" i="26"/>
  <c r="AN33" i="26"/>
  <c r="AO33" i="26"/>
  <c r="AP33" i="26"/>
  <c r="AQ33" i="26"/>
  <c r="AR33" i="26"/>
  <c r="AS33" i="26"/>
  <c r="C34" i="26"/>
  <c r="D34" i="26"/>
  <c r="E34" i="26"/>
  <c r="F34" i="26"/>
  <c r="G34" i="26"/>
  <c r="H34" i="26"/>
  <c r="I34" i="26"/>
  <c r="J34" i="26"/>
  <c r="K34" i="26"/>
  <c r="L34" i="26"/>
  <c r="M34" i="26"/>
  <c r="N34" i="26"/>
  <c r="O34" i="26"/>
  <c r="P34" i="26"/>
  <c r="Q34" i="26"/>
  <c r="R34" i="26"/>
  <c r="S34" i="26"/>
  <c r="T34" i="26"/>
  <c r="U34" i="26"/>
  <c r="W34" i="26"/>
  <c r="X34" i="26"/>
  <c r="Y34" i="26"/>
  <c r="Z34" i="26"/>
  <c r="AA34" i="26"/>
  <c r="AB34" i="26"/>
  <c r="AC34" i="26"/>
  <c r="AD34" i="26"/>
  <c r="AF34" i="26"/>
  <c r="AG34" i="26"/>
  <c r="AH34" i="26"/>
  <c r="AI34" i="26"/>
  <c r="AJ34" i="26"/>
  <c r="AK34" i="26"/>
  <c r="AL34" i="26"/>
  <c r="AM34" i="26"/>
  <c r="AN34" i="26"/>
  <c r="AO34" i="26"/>
  <c r="AP34" i="26"/>
  <c r="AQ34" i="26"/>
  <c r="AR34" i="26"/>
  <c r="AS34" i="26"/>
  <c r="E35" i="26"/>
  <c r="F35" i="26"/>
  <c r="G35" i="26"/>
  <c r="H35" i="26"/>
  <c r="I35" i="26"/>
  <c r="J35" i="26"/>
  <c r="K35" i="26"/>
  <c r="L35" i="26"/>
  <c r="M35" i="26"/>
  <c r="N35" i="26"/>
  <c r="O35" i="26"/>
  <c r="P35" i="26"/>
  <c r="Q35" i="26"/>
  <c r="R35" i="26"/>
  <c r="S35" i="26"/>
  <c r="T35" i="26"/>
  <c r="U35" i="26"/>
  <c r="W35" i="26"/>
  <c r="X35" i="26"/>
  <c r="Y35" i="26"/>
  <c r="Z35" i="26"/>
  <c r="AA35" i="26"/>
  <c r="AC35" i="26"/>
  <c r="AD35" i="26"/>
  <c r="AF35" i="26"/>
  <c r="AG35" i="26"/>
  <c r="AH35" i="26"/>
  <c r="AI35" i="26"/>
  <c r="AJ35" i="26"/>
  <c r="AK35" i="26"/>
  <c r="AL35" i="26"/>
  <c r="AM35" i="26"/>
  <c r="AN35" i="26"/>
  <c r="AO35" i="26"/>
  <c r="AP35" i="26"/>
  <c r="AR35" i="26"/>
  <c r="AS35" i="26"/>
  <c r="C36" i="26"/>
  <c r="D36" i="26"/>
  <c r="E36" i="26"/>
  <c r="F36" i="26"/>
  <c r="G36" i="26"/>
  <c r="H36" i="26"/>
  <c r="I36" i="26"/>
  <c r="J36" i="26"/>
  <c r="K36" i="26"/>
  <c r="L36" i="26"/>
  <c r="M36" i="26"/>
  <c r="N36" i="26"/>
  <c r="O36" i="26"/>
  <c r="P36" i="26"/>
  <c r="Q36" i="26"/>
  <c r="R36" i="26"/>
  <c r="S36" i="26"/>
  <c r="T36" i="26"/>
  <c r="U36" i="26"/>
  <c r="W36" i="26"/>
  <c r="X36" i="26"/>
  <c r="Y36" i="26"/>
  <c r="Z36" i="26"/>
  <c r="AA36" i="26"/>
  <c r="AB36" i="26"/>
  <c r="AC36" i="26"/>
  <c r="AF36" i="26"/>
  <c r="AG36" i="26"/>
  <c r="AH36" i="26"/>
  <c r="AI36" i="26"/>
  <c r="AJ36" i="26"/>
  <c r="AK36" i="26"/>
  <c r="AL36" i="26"/>
  <c r="AM36" i="26"/>
  <c r="AN36" i="26"/>
  <c r="AO36" i="26"/>
  <c r="AP36" i="26"/>
  <c r="AQ36" i="26"/>
  <c r="AR36" i="26"/>
  <c r="AS36" i="26"/>
  <c r="E37" i="26"/>
  <c r="F37" i="26"/>
  <c r="G37" i="26"/>
  <c r="H37" i="26"/>
  <c r="I37" i="26"/>
  <c r="J37" i="26"/>
  <c r="K37" i="26"/>
  <c r="L37" i="26"/>
  <c r="M37" i="26"/>
  <c r="N37" i="26"/>
  <c r="O37" i="26"/>
  <c r="P37" i="26"/>
  <c r="Q37" i="26"/>
  <c r="R37" i="26"/>
  <c r="S37" i="26"/>
  <c r="T37" i="26"/>
  <c r="U37" i="26"/>
  <c r="W37" i="26"/>
  <c r="X37" i="26"/>
  <c r="Y37" i="26"/>
  <c r="Z37" i="26"/>
  <c r="AA37" i="26"/>
  <c r="AB37" i="26"/>
  <c r="AC37" i="26"/>
  <c r="AD37" i="26"/>
  <c r="AF37" i="26"/>
  <c r="AG37" i="26"/>
  <c r="AH37" i="26"/>
  <c r="AI37" i="26"/>
  <c r="AJ37" i="26"/>
  <c r="AK37" i="26"/>
  <c r="AL37" i="26"/>
  <c r="AM37" i="26"/>
  <c r="AN37" i="26"/>
  <c r="AO37" i="26"/>
  <c r="AP37" i="26"/>
  <c r="AQ37" i="26"/>
  <c r="AR37" i="26"/>
  <c r="AS37" i="26"/>
  <c r="C38" i="26"/>
  <c r="D38" i="26"/>
  <c r="E38" i="26"/>
  <c r="F38" i="26"/>
  <c r="G38" i="26"/>
  <c r="H38" i="26"/>
  <c r="I38" i="26"/>
  <c r="J38" i="26"/>
  <c r="K38" i="26"/>
  <c r="L38" i="26"/>
  <c r="M38" i="26"/>
  <c r="N38" i="26"/>
  <c r="O38" i="26"/>
  <c r="P38" i="26"/>
  <c r="Q38" i="26"/>
  <c r="R38" i="26"/>
  <c r="S38" i="26"/>
  <c r="T38" i="26"/>
  <c r="U38" i="26"/>
  <c r="W38" i="26"/>
  <c r="X38" i="26"/>
  <c r="Y38" i="26"/>
  <c r="Z38" i="26"/>
  <c r="AA38" i="26"/>
  <c r="AB38" i="26"/>
  <c r="AC38" i="26"/>
  <c r="AD38" i="26"/>
  <c r="AE38" i="26"/>
  <c r="AF38" i="26"/>
  <c r="AG38" i="26"/>
  <c r="AH38" i="26"/>
  <c r="AI38" i="26"/>
  <c r="AJ38" i="26"/>
  <c r="AK38" i="26"/>
  <c r="AL38" i="26"/>
  <c r="AM38" i="26"/>
  <c r="AN38" i="26"/>
  <c r="AO38" i="26"/>
  <c r="AP38" i="26"/>
  <c r="AQ38" i="26"/>
  <c r="AR38" i="26"/>
  <c r="AS38" i="26"/>
  <c r="C39" i="26"/>
  <c r="D39" i="26"/>
  <c r="E39" i="26"/>
  <c r="F39" i="26"/>
  <c r="G39" i="26"/>
  <c r="H39" i="26"/>
  <c r="I39" i="26"/>
  <c r="J39" i="26"/>
  <c r="K39" i="26"/>
  <c r="L39" i="26"/>
  <c r="M39" i="26"/>
  <c r="N39" i="26"/>
  <c r="O39" i="26"/>
  <c r="P39" i="26"/>
  <c r="Q39" i="26"/>
  <c r="R39" i="26"/>
  <c r="S39" i="26"/>
  <c r="T39" i="26"/>
  <c r="U39" i="26"/>
  <c r="W39" i="26"/>
  <c r="X39" i="26"/>
  <c r="Y39" i="26"/>
  <c r="Z39" i="26"/>
  <c r="AA39" i="26"/>
  <c r="AB39" i="26"/>
  <c r="AC39" i="26"/>
  <c r="AD39" i="26"/>
  <c r="AF39" i="26"/>
  <c r="AG39" i="26"/>
  <c r="AH39" i="26"/>
  <c r="AI39" i="26"/>
  <c r="AJ39" i="26"/>
  <c r="AK39" i="26"/>
  <c r="AL39" i="26"/>
  <c r="AM39" i="26"/>
  <c r="AN39" i="26"/>
  <c r="AO39" i="26"/>
  <c r="AP39" i="26"/>
  <c r="AQ39" i="26"/>
  <c r="AR39" i="26"/>
  <c r="AS39" i="26"/>
  <c r="C40" i="26"/>
  <c r="D40" i="26"/>
  <c r="E40" i="26"/>
  <c r="F40" i="26"/>
  <c r="G40" i="26"/>
  <c r="H40" i="26"/>
  <c r="I40" i="26"/>
  <c r="J40" i="26"/>
  <c r="K40" i="26"/>
  <c r="L40" i="26"/>
  <c r="M40" i="26"/>
  <c r="N40" i="26"/>
  <c r="O40" i="26"/>
  <c r="P40" i="26"/>
  <c r="Q40" i="26"/>
  <c r="R40" i="26"/>
  <c r="S40" i="26"/>
  <c r="T40" i="26"/>
  <c r="U40" i="26"/>
  <c r="W40" i="26"/>
  <c r="X40" i="26"/>
  <c r="Y40" i="26"/>
  <c r="Z40" i="26"/>
  <c r="AA40" i="26"/>
  <c r="AB40" i="26"/>
  <c r="AC40" i="26"/>
  <c r="AD40" i="26"/>
  <c r="AF40" i="26"/>
  <c r="AG40" i="26"/>
  <c r="AH40" i="26"/>
  <c r="AI40" i="26"/>
  <c r="AJ40" i="26"/>
  <c r="AK40" i="26"/>
  <c r="AL40" i="26"/>
  <c r="AM40" i="26"/>
  <c r="AN40" i="26"/>
  <c r="AO40" i="26"/>
  <c r="AP40" i="26"/>
  <c r="AQ40" i="26"/>
  <c r="AR40" i="26"/>
  <c r="AS40" i="26"/>
  <c r="C41" i="26"/>
  <c r="D41" i="26"/>
  <c r="E41" i="26"/>
  <c r="F41" i="26"/>
  <c r="G41" i="26"/>
  <c r="H41" i="26"/>
  <c r="I41" i="26"/>
  <c r="J41" i="26"/>
  <c r="K41" i="26"/>
  <c r="L41" i="26"/>
  <c r="M41" i="26"/>
  <c r="N41" i="26"/>
  <c r="O41" i="26"/>
  <c r="P41" i="26"/>
  <c r="Q41" i="26"/>
  <c r="R41" i="26"/>
  <c r="S41" i="26"/>
  <c r="T41" i="26"/>
  <c r="U41" i="26"/>
  <c r="W41" i="26"/>
  <c r="X41" i="26"/>
  <c r="Y41" i="26"/>
  <c r="Z41" i="26"/>
  <c r="AA41" i="26"/>
  <c r="AB41" i="26"/>
  <c r="AC41" i="26"/>
  <c r="AD41" i="26"/>
  <c r="AE41" i="26"/>
  <c r="AF41" i="26"/>
  <c r="AG41" i="26"/>
  <c r="AH41" i="26"/>
  <c r="AI41" i="26"/>
  <c r="AJ41" i="26"/>
  <c r="AK41" i="26"/>
  <c r="AL41" i="26"/>
  <c r="AM41" i="26"/>
  <c r="AN41" i="26"/>
  <c r="AO41" i="26"/>
  <c r="AP41" i="26"/>
  <c r="AQ41" i="26"/>
  <c r="AR41" i="26"/>
  <c r="AS41" i="26"/>
  <c r="C42" i="26"/>
  <c r="D42" i="26"/>
  <c r="E42" i="26"/>
  <c r="F42" i="26"/>
  <c r="G42" i="26"/>
  <c r="H42" i="26"/>
  <c r="I42" i="26"/>
  <c r="J42" i="26"/>
  <c r="K42" i="26"/>
  <c r="L42" i="26"/>
  <c r="M42" i="26"/>
  <c r="N42" i="26"/>
  <c r="O42" i="26"/>
  <c r="P42" i="26"/>
  <c r="Q42" i="26"/>
  <c r="R42" i="26"/>
  <c r="S42" i="26"/>
  <c r="T42" i="26"/>
  <c r="U42" i="26"/>
  <c r="W42" i="26"/>
  <c r="X42" i="26"/>
  <c r="Y42" i="26"/>
  <c r="Z42" i="26"/>
  <c r="AA42" i="26"/>
  <c r="AB42" i="26"/>
  <c r="AC42" i="26"/>
  <c r="AD42" i="26"/>
  <c r="AE42" i="26"/>
  <c r="AF42" i="26"/>
  <c r="AH42" i="26"/>
  <c r="AI42" i="26"/>
  <c r="AJ42" i="26"/>
  <c r="AK42" i="26"/>
  <c r="AL42" i="26"/>
  <c r="AM42" i="26"/>
  <c r="AN42" i="26"/>
  <c r="AO42" i="26"/>
  <c r="AP42" i="26"/>
  <c r="AQ42" i="26"/>
  <c r="AR42" i="26"/>
  <c r="AS42" i="26"/>
  <c r="C43" i="26"/>
  <c r="D43" i="26"/>
  <c r="E43" i="26"/>
  <c r="F43" i="26"/>
  <c r="G43" i="26"/>
  <c r="H43" i="26"/>
  <c r="I43" i="26"/>
  <c r="J43" i="26"/>
  <c r="K43" i="26"/>
  <c r="L43" i="26"/>
  <c r="M43" i="26"/>
  <c r="N43" i="26"/>
  <c r="O43" i="26"/>
  <c r="P43" i="26"/>
  <c r="Q43" i="26"/>
  <c r="R43" i="26"/>
  <c r="S43" i="26"/>
  <c r="T43" i="26"/>
  <c r="U43" i="26"/>
  <c r="W43" i="26"/>
  <c r="X43" i="26"/>
  <c r="Y43" i="26"/>
  <c r="Z43" i="26"/>
  <c r="AA43" i="26"/>
  <c r="AB43" i="26"/>
  <c r="AC43" i="26"/>
  <c r="AD43" i="26"/>
  <c r="AE43" i="26"/>
  <c r="AF43" i="26"/>
  <c r="AH43" i="26"/>
  <c r="AI43" i="26"/>
  <c r="AJ43" i="26"/>
  <c r="AK43" i="26"/>
  <c r="AL43" i="26"/>
  <c r="AM43" i="26"/>
  <c r="AN43" i="26"/>
  <c r="AO43" i="26"/>
  <c r="AP43" i="26"/>
  <c r="AQ43" i="26"/>
  <c r="AR43" i="26"/>
  <c r="AS43" i="26"/>
  <c r="C44" i="26"/>
  <c r="D44" i="26"/>
  <c r="E44" i="26"/>
  <c r="F44" i="26"/>
  <c r="G44" i="26"/>
  <c r="H44" i="26"/>
  <c r="I44" i="26"/>
  <c r="J44" i="26"/>
  <c r="K44" i="26"/>
  <c r="L44" i="26"/>
  <c r="M44" i="26"/>
  <c r="N44" i="26"/>
  <c r="O44" i="26"/>
  <c r="P44" i="26"/>
  <c r="Q44" i="26"/>
  <c r="R44" i="26"/>
  <c r="S44" i="26"/>
  <c r="T44" i="26"/>
  <c r="U44" i="26"/>
  <c r="W44" i="26"/>
  <c r="X44" i="26"/>
  <c r="Y44" i="26"/>
  <c r="Z44" i="26"/>
  <c r="AA44" i="26"/>
  <c r="AB44" i="26"/>
  <c r="AC44" i="26"/>
  <c r="AD44" i="26"/>
  <c r="AE44" i="26"/>
  <c r="AF44" i="26"/>
  <c r="AH44" i="26"/>
  <c r="AI44" i="26"/>
  <c r="AJ44" i="26"/>
  <c r="AK44" i="26"/>
  <c r="AL44" i="26"/>
  <c r="AM44" i="26"/>
  <c r="AN44" i="26"/>
  <c r="AO44" i="26"/>
  <c r="AP44" i="26"/>
  <c r="AQ44" i="26"/>
  <c r="AR44" i="26"/>
  <c r="AS44" i="26"/>
  <c r="C45" i="26"/>
  <c r="D45" i="26"/>
  <c r="E45" i="26"/>
  <c r="F45" i="26"/>
  <c r="G45" i="26"/>
  <c r="H45" i="26"/>
  <c r="I45" i="26"/>
  <c r="J45" i="26"/>
  <c r="K45" i="26"/>
  <c r="L45" i="26"/>
  <c r="M45" i="26"/>
  <c r="N45" i="26"/>
  <c r="O45" i="26"/>
  <c r="P45" i="26"/>
  <c r="Q45" i="26"/>
  <c r="R45" i="26"/>
  <c r="S45" i="26"/>
  <c r="T45" i="26"/>
  <c r="U45" i="26"/>
  <c r="W45" i="26"/>
  <c r="X45" i="26"/>
  <c r="Y45" i="26"/>
  <c r="Z45" i="26"/>
  <c r="AA45" i="26"/>
  <c r="AB45" i="26"/>
  <c r="AC45" i="26"/>
  <c r="AD45" i="26"/>
  <c r="AE45" i="26"/>
  <c r="AF45" i="26"/>
  <c r="AH45" i="26"/>
  <c r="AI45" i="26"/>
  <c r="AJ45" i="26"/>
  <c r="AK45" i="26"/>
  <c r="AL45" i="26"/>
  <c r="AM45" i="26"/>
  <c r="AN45" i="26"/>
  <c r="AO45" i="26"/>
  <c r="AP45" i="26"/>
  <c r="AQ45" i="26"/>
  <c r="AR45" i="26"/>
  <c r="AS45" i="26"/>
  <c r="C46" i="26"/>
  <c r="D46" i="26"/>
  <c r="E46" i="26"/>
  <c r="F46" i="26"/>
  <c r="G46" i="26"/>
  <c r="H46" i="26"/>
  <c r="I46" i="26"/>
  <c r="J46" i="26"/>
  <c r="K46" i="26"/>
  <c r="L46" i="26"/>
  <c r="M46" i="26"/>
  <c r="N46" i="26"/>
  <c r="O46" i="26"/>
  <c r="P46" i="26"/>
  <c r="Q46" i="26"/>
  <c r="R46" i="26"/>
  <c r="S46" i="26"/>
  <c r="T46" i="26"/>
  <c r="U46" i="26"/>
  <c r="W46" i="26"/>
  <c r="X46" i="26"/>
  <c r="Y46" i="26"/>
  <c r="Z46" i="26"/>
  <c r="AA46" i="26"/>
  <c r="AB46" i="26"/>
  <c r="AC46" i="26"/>
  <c r="AD46" i="26"/>
  <c r="AE46" i="26"/>
  <c r="AF46" i="26"/>
  <c r="AH46" i="26"/>
  <c r="AI46" i="26"/>
  <c r="AJ46" i="26"/>
  <c r="AK46" i="26"/>
  <c r="AL46" i="26"/>
  <c r="AM46" i="26"/>
  <c r="AN46" i="26"/>
  <c r="AO46" i="26"/>
  <c r="AP46" i="26"/>
  <c r="AQ46" i="26"/>
  <c r="AR46" i="26"/>
  <c r="AS46" i="26"/>
  <c r="C47" i="26"/>
  <c r="D47" i="26"/>
  <c r="E47" i="26"/>
  <c r="F47" i="26"/>
  <c r="G47" i="26"/>
  <c r="H47" i="26"/>
  <c r="I47" i="26"/>
  <c r="J47" i="26"/>
  <c r="K47" i="26"/>
  <c r="L47" i="26"/>
  <c r="M47" i="26"/>
  <c r="N47" i="26"/>
  <c r="O47" i="26"/>
  <c r="P47" i="26"/>
  <c r="Q47" i="26"/>
  <c r="R47" i="26"/>
  <c r="S47" i="26"/>
  <c r="T47" i="26"/>
  <c r="U47" i="26"/>
  <c r="W47" i="26"/>
  <c r="X47" i="26"/>
  <c r="Y47" i="26"/>
  <c r="Z47" i="26"/>
  <c r="AA47" i="26"/>
  <c r="AB47" i="26"/>
  <c r="AC47" i="26"/>
  <c r="AD47" i="26"/>
  <c r="AE47" i="26"/>
  <c r="AF47" i="26"/>
  <c r="AH47" i="26"/>
  <c r="AI47" i="26"/>
  <c r="AJ47" i="26"/>
  <c r="AK47" i="26"/>
  <c r="AL47" i="26"/>
  <c r="AM47" i="26"/>
  <c r="AN47" i="26"/>
  <c r="AO47" i="26"/>
  <c r="AP47" i="26"/>
  <c r="AQ47" i="26"/>
  <c r="AR47" i="26"/>
  <c r="AS47" i="26"/>
  <c r="C48" i="26"/>
  <c r="D48" i="26"/>
  <c r="E48" i="26"/>
  <c r="F48" i="26"/>
  <c r="G48" i="26"/>
  <c r="H48" i="26"/>
  <c r="I48" i="26"/>
  <c r="J48" i="26"/>
  <c r="K48" i="26"/>
  <c r="L48" i="26"/>
  <c r="N48" i="26"/>
  <c r="O48" i="26"/>
  <c r="P48" i="26"/>
  <c r="Q48" i="26"/>
  <c r="R48" i="26"/>
  <c r="S48" i="26"/>
  <c r="T48" i="26"/>
  <c r="U48" i="26"/>
  <c r="W48" i="26"/>
  <c r="X48" i="26"/>
  <c r="Y48" i="26"/>
  <c r="Z48" i="26"/>
  <c r="AA48" i="26"/>
  <c r="AB48" i="26"/>
  <c r="AC48" i="26"/>
  <c r="AD48" i="26"/>
  <c r="AE48" i="26"/>
  <c r="AF48" i="26"/>
  <c r="AG48" i="26"/>
  <c r="AH48" i="26"/>
  <c r="AI48" i="26"/>
  <c r="AJ48" i="26"/>
  <c r="AK48" i="26"/>
  <c r="AL48" i="26"/>
  <c r="AM48" i="26"/>
  <c r="AN48" i="26"/>
  <c r="AO48" i="26"/>
  <c r="AP48" i="26"/>
  <c r="AQ48" i="26"/>
  <c r="AR48" i="26"/>
  <c r="AS48" i="26"/>
  <c r="C49" i="26"/>
  <c r="D49" i="26"/>
  <c r="E49" i="26"/>
  <c r="F49" i="26"/>
  <c r="G49" i="26"/>
  <c r="H49" i="26"/>
  <c r="I49" i="26"/>
  <c r="J49" i="26"/>
  <c r="K49" i="26"/>
  <c r="L49" i="26"/>
  <c r="M49" i="26"/>
  <c r="O49" i="26"/>
  <c r="P49" i="26"/>
  <c r="Q49" i="26"/>
  <c r="R49" i="26"/>
  <c r="S49" i="26"/>
  <c r="T49" i="26"/>
  <c r="U49" i="26"/>
  <c r="W49" i="26"/>
  <c r="X49" i="26"/>
  <c r="Y49" i="26"/>
  <c r="Z49" i="26"/>
  <c r="AA49" i="26"/>
  <c r="AB49" i="26"/>
  <c r="AC49" i="26"/>
  <c r="AD49" i="26"/>
  <c r="AE49" i="26"/>
  <c r="AF49" i="26"/>
  <c r="AG49" i="26"/>
  <c r="AH49" i="26"/>
  <c r="AI49" i="26"/>
  <c r="AJ49" i="26"/>
  <c r="AK49" i="26"/>
  <c r="AL49" i="26"/>
  <c r="AM49" i="26"/>
  <c r="AN49" i="26"/>
  <c r="AO49" i="26"/>
  <c r="AP49" i="26"/>
  <c r="AQ49" i="26"/>
  <c r="AR49" i="26"/>
  <c r="AS49" i="26"/>
  <c r="C50" i="26"/>
  <c r="D50" i="26"/>
  <c r="E50" i="26"/>
  <c r="F50" i="26"/>
  <c r="G50" i="26"/>
  <c r="H50" i="26"/>
  <c r="I50" i="26"/>
  <c r="J50" i="26"/>
  <c r="K50" i="26"/>
  <c r="L50" i="26"/>
  <c r="M50" i="26"/>
  <c r="O50" i="26"/>
  <c r="P50" i="26"/>
  <c r="Q50" i="26"/>
  <c r="R50" i="26"/>
  <c r="S50" i="26"/>
  <c r="T50" i="26"/>
  <c r="U50" i="26"/>
  <c r="W50" i="26"/>
  <c r="X50" i="26"/>
  <c r="Y50" i="26"/>
  <c r="Z50" i="26"/>
  <c r="AA50" i="26"/>
  <c r="AB50" i="26"/>
  <c r="AC50" i="26"/>
  <c r="AD50" i="26"/>
  <c r="AE50" i="26"/>
  <c r="AF50" i="26"/>
  <c r="AG50" i="26"/>
  <c r="AH50" i="26"/>
  <c r="AI50" i="26"/>
  <c r="AJ50" i="26"/>
  <c r="AK50" i="26"/>
  <c r="AL50" i="26"/>
  <c r="AM50" i="26"/>
  <c r="AN50" i="26"/>
  <c r="AO50" i="26"/>
  <c r="AP50" i="26"/>
  <c r="AQ50" i="26"/>
  <c r="AR50" i="26"/>
  <c r="AS50" i="26"/>
  <c r="C51" i="26"/>
  <c r="D51" i="26"/>
  <c r="E51" i="26"/>
  <c r="F51" i="26"/>
  <c r="G51" i="26"/>
  <c r="H51" i="26"/>
  <c r="I51" i="26"/>
  <c r="J51" i="26"/>
  <c r="L51" i="26"/>
  <c r="M51" i="26"/>
  <c r="N51" i="26"/>
  <c r="O51" i="26"/>
  <c r="P51" i="26"/>
  <c r="Q51" i="26"/>
  <c r="R51" i="26"/>
  <c r="S51" i="26"/>
  <c r="T51" i="26"/>
  <c r="U51" i="26"/>
  <c r="W51" i="26"/>
  <c r="X51" i="26"/>
  <c r="Y51" i="26"/>
  <c r="Z51" i="26"/>
  <c r="AA51" i="26"/>
  <c r="AB51" i="26"/>
  <c r="AC51" i="26"/>
  <c r="AD51" i="26"/>
  <c r="AE51" i="26"/>
  <c r="AF51" i="26"/>
  <c r="AG51" i="26"/>
  <c r="AH51" i="26"/>
  <c r="AI51" i="26"/>
  <c r="AJ51" i="26"/>
  <c r="AK51" i="26"/>
  <c r="AL51" i="26"/>
  <c r="AM51" i="26"/>
  <c r="AN51" i="26"/>
  <c r="AO51" i="26"/>
  <c r="AP51" i="26"/>
  <c r="AQ51" i="26"/>
  <c r="AR51" i="26"/>
  <c r="AS51" i="26"/>
  <c r="C52" i="26"/>
  <c r="D52" i="26"/>
  <c r="E52" i="26"/>
  <c r="F52" i="26"/>
  <c r="G52" i="26"/>
  <c r="H52" i="26"/>
  <c r="I52" i="26"/>
  <c r="J52" i="26"/>
  <c r="K52" i="26"/>
  <c r="L52" i="26"/>
  <c r="M52" i="26"/>
  <c r="N52" i="26"/>
  <c r="O52" i="26"/>
  <c r="P52" i="26"/>
  <c r="Q52" i="26"/>
  <c r="R52" i="26"/>
  <c r="S52" i="26"/>
  <c r="T52" i="26"/>
  <c r="U52" i="26"/>
  <c r="W52" i="26"/>
  <c r="X52" i="26"/>
  <c r="Y52" i="26"/>
  <c r="Z52" i="26"/>
  <c r="AA52" i="26"/>
  <c r="AB52" i="26"/>
  <c r="AC52" i="26"/>
  <c r="AD52" i="26"/>
  <c r="AE52" i="26"/>
  <c r="AF52" i="26"/>
  <c r="AG52" i="26"/>
  <c r="AH52" i="26"/>
  <c r="AI52" i="26"/>
  <c r="AJ52" i="26"/>
  <c r="AK52" i="26"/>
  <c r="AL52" i="26"/>
  <c r="AM52" i="26"/>
  <c r="AN52" i="26"/>
  <c r="AO52" i="26"/>
  <c r="AP52" i="26"/>
  <c r="AQ52" i="26"/>
  <c r="AR52" i="26"/>
  <c r="AS52" i="26"/>
  <c r="C53" i="26"/>
  <c r="D53" i="26"/>
  <c r="E53" i="26"/>
  <c r="F53" i="26"/>
  <c r="G53" i="26"/>
  <c r="H53" i="26"/>
  <c r="I53" i="26"/>
  <c r="J53" i="26"/>
  <c r="K53" i="26"/>
  <c r="L53" i="26"/>
  <c r="M53" i="26"/>
  <c r="N53" i="26"/>
  <c r="O53" i="26"/>
  <c r="P53" i="26"/>
  <c r="Q53" i="26"/>
  <c r="R53" i="26"/>
  <c r="S53" i="26"/>
  <c r="T53" i="26"/>
  <c r="U53" i="26"/>
  <c r="W53" i="26"/>
  <c r="X53" i="26"/>
  <c r="Y53" i="26"/>
  <c r="Z53" i="26"/>
  <c r="AA53" i="26"/>
  <c r="AB53" i="26"/>
  <c r="AC53" i="26"/>
  <c r="AD53" i="26"/>
  <c r="AE53" i="26"/>
  <c r="AF53" i="26"/>
  <c r="AG53" i="26"/>
  <c r="AH53" i="26"/>
  <c r="AI53" i="26"/>
  <c r="AJ53" i="26"/>
  <c r="AK53" i="26"/>
  <c r="AL53" i="26"/>
  <c r="AM53" i="26"/>
  <c r="AN53" i="26"/>
  <c r="AO53" i="26"/>
  <c r="AP53" i="26"/>
  <c r="AQ53" i="26"/>
  <c r="AR53" i="26"/>
  <c r="AS53" i="26"/>
  <c r="C54" i="26"/>
  <c r="D54" i="26"/>
  <c r="E54" i="26"/>
  <c r="F54" i="26"/>
  <c r="G54" i="26"/>
  <c r="H54" i="26"/>
  <c r="I54" i="26"/>
  <c r="J54" i="26"/>
  <c r="K54" i="26"/>
  <c r="L54" i="26"/>
  <c r="M54" i="26"/>
  <c r="N54" i="26"/>
  <c r="O54" i="26"/>
  <c r="P54" i="26"/>
  <c r="Q54" i="26"/>
  <c r="R54" i="26"/>
  <c r="S54" i="26"/>
  <c r="T54" i="26"/>
  <c r="U54" i="26"/>
  <c r="W54" i="26"/>
  <c r="X54" i="26"/>
  <c r="Y54" i="26"/>
  <c r="Z54" i="26"/>
  <c r="AA54" i="26"/>
  <c r="AB54" i="26"/>
  <c r="AC54" i="26"/>
  <c r="AD54" i="26"/>
  <c r="AE54" i="26"/>
  <c r="AF54" i="26"/>
  <c r="AG54" i="26"/>
  <c r="AH54" i="26"/>
  <c r="AI54" i="26"/>
  <c r="AJ54" i="26"/>
  <c r="AK54" i="26"/>
  <c r="AL54" i="26"/>
  <c r="AM54" i="26"/>
  <c r="AN54" i="26"/>
  <c r="AO54" i="26"/>
  <c r="AP54" i="26"/>
  <c r="AQ54" i="26"/>
  <c r="AR54" i="26"/>
  <c r="AS54" i="26"/>
  <c r="C55" i="26"/>
  <c r="D55" i="26"/>
  <c r="E55" i="26"/>
  <c r="F55" i="26"/>
  <c r="G55" i="26"/>
  <c r="H55" i="26"/>
  <c r="I55" i="26"/>
  <c r="J55" i="26"/>
  <c r="L55" i="26"/>
  <c r="M55" i="26"/>
  <c r="N55" i="26"/>
  <c r="O55" i="26"/>
  <c r="P55" i="26"/>
  <c r="Q55" i="26"/>
  <c r="R55" i="26"/>
  <c r="S55" i="26"/>
  <c r="T55" i="26"/>
  <c r="U55" i="26"/>
  <c r="W55" i="26"/>
  <c r="X55" i="26"/>
  <c r="Y55" i="26"/>
  <c r="Z55" i="26"/>
  <c r="AA55" i="26"/>
  <c r="AB55" i="26"/>
  <c r="AC55" i="26"/>
  <c r="AD55" i="26"/>
  <c r="AE55" i="26"/>
  <c r="AF55" i="26"/>
  <c r="AG55" i="26"/>
  <c r="AH55" i="26"/>
  <c r="AI55" i="26"/>
  <c r="AJ55" i="26"/>
  <c r="AK55" i="26"/>
  <c r="AL55" i="26"/>
  <c r="AM55" i="26"/>
  <c r="AN55" i="26"/>
  <c r="AO55" i="26"/>
  <c r="AP55" i="26"/>
  <c r="AQ55" i="26"/>
  <c r="AR55" i="26"/>
  <c r="AS55" i="26"/>
  <c r="C56" i="26"/>
  <c r="D56" i="26"/>
  <c r="E56" i="26"/>
  <c r="F56" i="26"/>
  <c r="G56" i="26"/>
  <c r="H56" i="26"/>
  <c r="I56" i="26"/>
  <c r="J56" i="26"/>
  <c r="K56" i="26"/>
  <c r="L56" i="26"/>
  <c r="M56" i="26"/>
  <c r="N56" i="26"/>
  <c r="O56" i="26"/>
  <c r="P56" i="26"/>
  <c r="Q56" i="26"/>
  <c r="R56" i="26"/>
  <c r="S56" i="26"/>
  <c r="T56" i="26"/>
  <c r="U56" i="26"/>
  <c r="W56" i="26"/>
  <c r="X56" i="26"/>
  <c r="Y56" i="26"/>
  <c r="Z56" i="26"/>
  <c r="AA56" i="26"/>
  <c r="AB56" i="26"/>
  <c r="AC56" i="26"/>
  <c r="AD56" i="26"/>
  <c r="AE56" i="26"/>
  <c r="AF56" i="26"/>
  <c r="AG56" i="26"/>
  <c r="AH56" i="26"/>
  <c r="AI56" i="26"/>
  <c r="AJ56" i="26"/>
  <c r="AK56" i="26"/>
  <c r="AL56" i="26"/>
  <c r="AM56" i="26"/>
  <c r="AN56" i="26"/>
  <c r="AO56" i="26"/>
  <c r="AP56" i="26"/>
  <c r="AQ56" i="26"/>
  <c r="AR56" i="26"/>
  <c r="AS56" i="26"/>
  <c r="C57" i="26"/>
  <c r="D57" i="26"/>
  <c r="E57" i="26"/>
  <c r="F57" i="26"/>
  <c r="G57" i="26"/>
  <c r="H57" i="26"/>
  <c r="I57" i="26"/>
  <c r="J57" i="26"/>
  <c r="K57" i="26"/>
  <c r="L57" i="26"/>
  <c r="M57" i="26"/>
  <c r="N57" i="26"/>
  <c r="O57" i="26"/>
  <c r="P57" i="26"/>
  <c r="Q57" i="26"/>
  <c r="R57" i="26"/>
  <c r="S57" i="26"/>
  <c r="T57" i="26"/>
  <c r="U57" i="26"/>
  <c r="W57" i="26"/>
  <c r="X57" i="26"/>
  <c r="Y57" i="26"/>
  <c r="Z57" i="26"/>
  <c r="AA57" i="26"/>
  <c r="AB57" i="26"/>
  <c r="AC57" i="26"/>
  <c r="AD57" i="26"/>
  <c r="AE57" i="26"/>
  <c r="AF57" i="26"/>
  <c r="AG57" i="26"/>
  <c r="AH57" i="26"/>
  <c r="AI57" i="26"/>
  <c r="AJ57" i="26"/>
  <c r="AK57" i="26"/>
  <c r="AL57" i="26"/>
  <c r="AM57" i="26"/>
  <c r="AN57" i="26"/>
  <c r="AO57" i="26"/>
  <c r="AP57" i="26"/>
  <c r="AQ57" i="26"/>
  <c r="AR57" i="26"/>
  <c r="AS57" i="26"/>
  <c r="E58" i="26"/>
  <c r="F58" i="26"/>
  <c r="G58" i="26"/>
  <c r="H58" i="26"/>
  <c r="I58" i="26"/>
  <c r="J58" i="26"/>
  <c r="K58" i="26"/>
  <c r="L58" i="26"/>
  <c r="M58" i="26"/>
  <c r="N58" i="26"/>
  <c r="O58" i="26"/>
  <c r="P58" i="26"/>
  <c r="R58" i="26"/>
  <c r="S58" i="26"/>
  <c r="T58" i="26"/>
  <c r="U58" i="26"/>
  <c r="W58" i="26"/>
  <c r="X58" i="26"/>
  <c r="Y58" i="26"/>
  <c r="Z58" i="26"/>
  <c r="AA58" i="26"/>
  <c r="AC58" i="26"/>
  <c r="AD58" i="26"/>
  <c r="AE58" i="26"/>
  <c r="AF58" i="26"/>
  <c r="AG58" i="26"/>
  <c r="AH58" i="26"/>
  <c r="AI58" i="26"/>
  <c r="AJ58" i="26"/>
  <c r="AK58" i="26"/>
  <c r="AL58" i="26"/>
  <c r="AM58" i="26"/>
  <c r="AN58" i="26"/>
  <c r="AO58" i="26"/>
  <c r="AP58" i="26"/>
  <c r="AQ58" i="26"/>
  <c r="AR58" i="26"/>
  <c r="AS58" i="26"/>
  <c r="E59" i="26"/>
  <c r="F59" i="26"/>
  <c r="G59" i="26"/>
  <c r="H59" i="26"/>
  <c r="I59" i="26"/>
  <c r="J59" i="26"/>
  <c r="K59" i="26"/>
  <c r="L59" i="26"/>
  <c r="M59" i="26"/>
  <c r="N59" i="26"/>
  <c r="O59" i="26"/>
  <c r="P59" i="26"/>
  <c r="R59" i="26"/>
  <c r="S59" i="26"/>
  <c r="T59" i="26"/>
  <c r="U59" i="26"/>
  <c r="W59" i="26"/>
  <c r="X59" i="26"/>
  <c r="Y59" i="26"/>
  <c r="Z59" i="26"/>
  <c r="AA59" i="26"/>
  <c r="AC59" i="26"/>
  <c r="AD59" i="26"/>
  <c r="AE59" i="26"/>
  <c r="AF59" i="26"/>
  <c r="AG59" i="26"/>
  <c r="AH59" i="26"/>
  <c r="AI59" i="26"/>
  <c r="AJ59" i="26"/>
  <c r="AK59" i="26"/>
  <c r="AL59" i="26"/>
  <c r="AM59" i="26"/>
  <c r="AN59" i="26"/>
  <c r="AO59" i="26"/>
  <c r="AP59" i="26"/>
  <c r="AQ59" i="26"/>
  <c r="AR59" i="26"/>
  <c r="AS59" i="26"/>
  <c r="E60" i="26"/>
  <c r="F60" i="26"/>
  <c r="G60" i="26"/>
  <c r="H60" i="26"/>
  <c r="I60" i="26"/>
  <c r="J60" i="26"/>
  <c r="K60" i="26"/>
  <c r="L60" i="26"/>
  <c r="M60" i="26"/>
  <c r="N60" i="26"/>
  <c r="O60" i="26"/>
  <c r="P60" i="26"/>
  <c r="R60" i="26"/>
  <c r="S60" i="26"/>
  <c r="T60" i="26"/>
  <c r="U60" i="26"/>
  <c r="W60" i="26"/>
  <c r="X60" i="26"/>
  <c r="Y60" i="26"/>
  <c r="Z60" i="26"/>
  <c r="AA60" i="26"/>
  <c r="AC60" i="26"/>
  <c r="AD60" i="26"/>
  <c r="AE60" i="26"/>
  <c r="AF60" i="26"/>
  <c r="AG60" i="26"/>
  <c r="AH60" i="26"/>
  <c r="AI60" i="26"/>
  <c r="AJ60" i="26"/>
  <c r="AK60" i="26"/>
  <c r="AL60" i="26"/>
  <c r="AM60" i="26"/>
  <c r="AN60" i="26"/>
  <c r="AO60" i="26"/>
  <c r="AP60" i="26"/>
  <c r="AQ60" i="26"/>
  <c r="AR60" i="26"/>
  <c r="AS60" i="26"/>
  <c r="E61" i="26"/>
  <c r="F61" i="26"/>
  <c r="G61" i="26"/>
  <c r="H61" i="26"/>
  <c r="I61" i="26"/>
  <c r="J61" i="26"/>
  <c r="K61" i="26"/>
  <c r="L61" i="26"/>
  <c r="M61" i="26"/>
  <c r="N61" i="26"/>
  <c r="O61" i="26"/>
  <c r="P61" i="26"/>
  <c r="R61" i="26"/>
  <c r="S61" i="26"/>
  <c r="T61" i="26"/>
  <c r="U61" i="26"/>
  <c r="W61" i="26"/>
  <c r="X61" i="26"/>
  <c r="Y61" i="26"/>
  <c r="Z61" i="26"/>
  <c r="AA61" i="26"/>
  <c r="AC61" i="26"/>
  <c r="AD61" i="26"/>
  <c r="AE61" i="26"/>
  <c r="AF61" i="26"/>
  <c r="AG61" i="26"/>
  <c r="AH61" i="26"/>
  <c r="AI61" i="26"/>
  <c r="AJ61" i="26"/>
  <c r="AK61" i="26"/>
  <c r="AL61" i="26"/>
  <c r="AM61" i="26"/>
  <c r="AN61" i="26"/>
  <c r="AO61" i="26"/>
  <c r="AP61" i="26"/>
  <c r="AQ61" i="26"/>
  <c r="AR61" i="26"/>
  <c r="AS61" i="26"/>
  <c r="C62" i="26"/>
  <c r="D62" i="26"/>
  <c r="E62" i="26"/>
  <c r="F62" i="26"/>
  <c r="G62" i="26"/>
  <c r="H62" i="26"/>
  <c r="I62" i="26"/>
  <c r="J62" i="26"/>
  <c r="K62" i="26"/>
  <c r="L62" i="26"/>
  <c r="M62" i="26"/>
  <c r="N62" i="26"/>
  <c r="O62" i="26"/>
  <c r="P62" i="26"/>
  <c r="R62" i="26"/>
  <c r="S62" i="26"/>
  <c r="T62" i="26"/>
  <c r="U62" i="26"/>
  <c r="W62" i="26"/>
  <c r="X62" i="26"/>
  <c r="Y62" i="26"/>
  <c r="Z62" i="26"/>
  <c r="AA62" i="26"/>
  <c r="AC62" i="26"/>
  <c r="AD62" i="26"/>
  <c r="AE62" i="26"/>
  <c r="AF62" i="26"/>
  <c r="AG62" i="26"/>
  <c r="AH62" i="26"/>
  <c r="AI62" i="26"/>
  <c r="AJ62" i="26"/>
  <c r="AK62" i="26"/>
  <c r="AL62" i="26"/>
  <c r="AM62" i="26"/>
  <c r="AN62" i="26"/>
  <c r="AO62" i="26"/>
  <c r="AP62" i="26"/>
  <c r="AQ62" i="26"/>
  <c r="AR62" i="26"/>
  <c r="AS62" i="26"/>
  <c r="C63" i="26"/>
  <c r="D63" i="26"/>
  <c r="E63" i="26"/>
  <c r="F63" i="26"/>
  <c r="G63" i="26"/>
  <c r="H63" i="26"/>
  <c r="I63" i="26"/>
  <c r="J63" i="26"/>
  <c r="K63" i="26"/>
  <c r="L63" i="26"/>
  <c r="M63" i="26"/>
  <c r="N63" i="26"/>
  <c r="O63" i="26"/>
  <c r="P63" i="26"/>
  <c r="Q63" i="26"/>
  <c r="R63" i="26"/>
  <c r="S63" i="26"/>
  <c r="T63" i="26"/>
  <c r="U63" i="26"/>
  <c r="W63" i="26"/>
  <c r="X63" i="26"/>
  <c r="Y63" i="26"/>
  <c r="Z63" i="26"/>
  <c r="AA63" i="26"/>
  <c r="AB63" i="26"/>
  <c r="AC63" i="26"/>
  <c r="AD63" i="26"/>
  <c r="AE63" i="26"/>
  <c r="AF63" i="26"/>
  <c r="AG63" i="26"/>
  <c r="AH63" i="26"/>
  <c r="AI63" i="26"/>
  <c r="AJ63" i="26"/>
  <c r="AK63" i="26"/>
  <c r="AL63" i="26"/>
  <c r="AM63" i="26"/>
  <c r="AN63" i="26"/>
  <c r="AO63" i="26"/>
  <c r="AP63" i="26"/>
  <c r="AQ63" i="26"/>
  <c r="AR63" i="26"/>
  <c r="AS63" i="26"/>
  <c r="C64" i="26"/>
  <c r="D64" i="26"/>
  <c r="E64" i="26"/>
  <c r="F64" i="26"/>
  <c r="G64" i="26"/>
  <c r="H64" i="26"/>
  <c r="J64" i="26"/>
  <c r="K64" i="26"/>
  <c r="L64" i="26"/>
  <c r="M64" i="26"/>
  <c r="N64" i="26"/>
  <c r="O64" i="26"/>
  <c r="P64" i="26"/>
  <c r="Q64" i="26"/>
  <c r="R64" i="26"/>
  <c r="T64" i="26"/>
  <c r="U64" i="26"/>
  <c r="W64" i="26"/>
  <c r="X64" i="26"/>
  <c r="Y64" i="26"/>
  <c r="Z64" i="26"/>
  <c r="AA64" i="26"/>
  <c r="AB64" i="26"/>
  <c r="AC64" i="26"/>
  <c r="AD64" i="26"/>
  <c r="AE64" i="26"/>
  <c r="AF64" i="26"/>
  <c r="AG64" i="26"/>
  <c r="AH64" i="26"/>
  <c r="AI64" i="26"/>
  <c r="AJ64" i="26"/>
  <c r="AK64" i="26"/>
  <c r="AL64" i="26"/>
  <c r="AM64" i="26"/>
  <c r="AN64" i="26"/>
  <c r="AO64" i="26"/>
  <c r="AP64" i="26"/>
  <c r="AQ64" i="26"/>
  <c r="AR64" i="26"/>
  <c r="AS64" i="26"/>
  <c r="C65" i="26"/>
  <c r="D65" i="26"/>
  <c r="E65" i="26"/>
  <c r="G65" i="26"/>
  <c r="H65" i="26"/>
  <c r="J65" i="26"/>
  <c r="K65" i="26"/>
  <c r="L65" i="26"/>
  <c r="M65" i="26"/>
  <c r="N65" i="26"/>
  <c r="O65" i="26"/>
  <c r="P65" i="26"/>
  <c r="Q65" i="26"/>
  <c r="R65" i="26"/>
  <c r="S65" i="26"/>
  <c r="T65" i="26"/>
  <c r="U65" i="26"/>
  <c r="X65" i="26"/>
  <c r="Y65" i="26"/>
  <c r="Z65" i="26"/>
  <c r="AA65" i="26"/>
  <c r="AC65" i="26"/>
  <c r="AD65" i="26"/>
  <c r="AE65" i="26"/>
  <c r="AF65" i="26"/>
  <c r="AG65" i="26"/>
  <c r="AH65" i="26"/>
  <c r="AI65" i="26"/>
  <c r="AJ65" i="26"/>
  <c r="AK65" i="26"/>
  <c r="AL65" i="26"/>
  <c r="AM65" i="26"/>
  <c r="AN65" i="26"/>
  <c r="AQ65" i="26"/>
  <c r="AR65" i="26"/>
  <c r="AS65" i="26"/>
  <c r="C66" i="26"/>
  <c r="D66" i="26"/>
  <c r="E66" i="26"/>
  <c r="G66" i="26"/>
  <c r="H66" i="26"/>
  <c r="J66" i="26"/>
  <c r="K66" i="26"/>
  <c r="L66" i="26"/>
  <c r="M66" i="26"/>
  <c r="N66" i="26"/>
  <c r="O66" i="26"/>
  <c r="P66" i="26"/>
  <c r="Q66" i="26"/>
  <c r="R66" i="26"/>
  <c r="T66" i="26"/>
  <c r="U66" i="26"/>
  <c r="X66" i="26"/>
  <c r="Y66" i="26"/>
  <c r="Z66" i="26"/>
  <c r="AA66" i="26"/>
  <c r="AB66" i="26"/>
  <c r="AC66" i="26"/>
  <c r="AD66" i="26"/>
  <c r="AE66" i="26"/>
  <c r="AF66" i="26"/>
  <c r="AG66" i="26"/>
  <c r="AH66" i="26"/>
  <c r="AI66" i="26"/>
  <c r="AJ66" i="26"/>
  <c r="AK66" i="26"/>
  <c r="AL66" i="26"/>
  <c r="AM66" i="26"/>
  <c r="AN66" i="26"/>
  <c r="AQ66" i="26"/>
  <c r="AR66" i="26"/>
  <c r="AS66" i="26"/>
  <c r="C67" i="26"/>
  <c r="D67" i="26"/>
  <c r="E67" i="26"/>
  <c r="F67" i="26"/>
  <c r="G67" i="26"/>
  <c r="H67" i="26"/>
  <c r="J67" i="26"/>
  <c r="K67" i="26"/>
  <c r="L67" i="26"/>
  <c r="M67" i="26"/>
  <c r="N67" i="26"/>
  <c r="O67" i="26"/>
  <c r="P67" i="26"/>
  <c r="Q67" i="26"/>
  <c r="R67" i="26"/>
  <c r="T67" i="26"/>
  <c r="U67" i="26"/>
  <c r="W67" i="26"/>
  <c r="X67" i="26"/>
  <c r="Y67" i="26"/>
  <c r="Z67" i="26"/>
  <c r="AA67" i="26"/>
  <c r="AB67" i="26"/>
  <c r="AC67" i="26"/>
  <c r="AE67" i="26"/>
  <c r="AF67" i="26"/>
  <c r="AG67" i="26"/>
  <c r="AH67" i="26"/>
  <c r="AI67" i="26"/>
  <c r="AJ67" i="26"/>
  <c r="AK67" i="26"/>
  <c r="AL67" i="26"/>
  <c r="AM67" i="26"/>
  <c r="AN67" i="26"/>
  <c r="AO67" i="26"/>
  <c r="AP67" i="26"/>
  <c r="AQ67" i="26"/>
  <c r="AR67" i="26"/>
  <c r="AS67" i="26"/>
  <c r="C68" i="26"/>
  <c r="D68" i="26"/>
  <c r="E68" i="26"/>
  <c r="G68" i="26"/>
  <c r="H68" i="26"/>
  <c r="I68" i="26"/>
  <c r="J68" i="26"/>
  <c r="K68" i="26"/>
  <c r="L68" i="26"/>
  <c r="M68" i="26"/>
  <c r="N68" i="26"/>
  <c r="O68" i="26"/>
  <c r="P68" i="26"/>
  <c r="Q68" i="26"/>
  <c r="R68" i="26"/>
  <c r="S68" i="26"/>
  <c r="T68" i="26"/>
  <c r="U68" i="26"/>
  <c r="X68" i="26"/>
  <c r="Y68" i="26"/>
  <c r="Z68" i="26"/>
  <c r="AA68" i="26"/>
  <c r="AB68" i="26"/>
  <c r="AC68" i="26"/>
  <c r="AD68" i="26"/>
  <c r="AE68" i="26"/>
  <c r="AF68" i="26"/>
  <c r="AG68" i="26"/>
  <c r="AH68" i="26"/>
  <c r="AI68" i="26"/>
  <c r="AJ68" i="26"/>
  <c r="AK68" i="26"/>
  <c r="AL68" i="26"/>
  <c r="AM68" i="26"/>
  <c r="AN68" i="26"/>
  <c r="AQ68" i="26"/>
  <c r="AR68" i="26"/>
  <c r="AS68" i="26"/>
  <c r="C69" i="26"/>
  <c r="D69" i="26"/>
  <c r="E69" i="26"/>
  <c r="F69" i="26"/>
  <c r="G69" i="26"/>
  <c r="H69" i="26"/>
  <c r="I69" i="26"/>
  <c r="J69" i="26"/>
  <c r="K69" i="26"/>
  <c r="L69" i="26"/>
  <c r="M69" i="26"/>
  <c r="N69" i="26"/>
  <c r="O69" i="26"/>
  <c r="P69" i="26"/>
  <c r="Q69" i="26"/>
  <c r="R69" i="26"/>
  <c r="S69" i="26"/>
  <c r="T69" i="26"/>
  <c r="U69" i="26"/>
  <c r="W69" i="26"/>
  <c r="X69" i="26"/>
  <c r="Y69" i="26"/>
  <c r="Z69" i="26"/>
  <c r="AA69" i="26"/>
  <c r="AB69" i="26"/>
  <c r="AC69" i="26"/>
  <c r="AD69" i="26"/>
  <c r="AE69" i="26"/>
  <c r="AF69" i="26"/>
  <c r="AG69" i="26"/>
  <c r="AH69" i="26"/>
  <c r="AI69" i="26"/>
  <c r="AJ69" i="26"/>
  <c r="AK69" i="26"/>
  <c r="AL69" i="26"/>
  <c r="AM69" i="26"/>
  <c r="AN69" i="26"/>
  <c r="AQ69" i="26"/>
  <c r="AR69" i="26"/>
  <c r="AS69" i="26"/>
  <c r="C70" i="26"/>
  <c r="D70" i="26"/>
  <c r="E70" i="26"/>
  <c r="F70" i="26"/>
  <c r="G70" i="26"/>
  <c r="H70" i="26"/>
  <c r="I70" i="26"/>
  <c r="J70" i="26"/>
  <c r="K70" i="26"/>
  <c r="L70" i="26"/>
  <c r="M70" i="26"/>
  <c r="N70" i="26"/>
  <c r="O70" i="26"/>
  <c r="P70" i="26"/>
  <c r="Q70" i="26"/>
  <c r="R70" i="26"/>
  <c r="S70" i="26"/>
  <c r="T70" i="26"/>
  <c r="U70" i="26"/>
  <c r="W70" i="26"/>
  <c r="X70" i="26"/>
  <c r="Y70" i="26"/>
  <c r="Z70" i="26"/>
  <c r="AA70" i="26"/>
  <c r="AB70" i="26"/>
  <c r="AC70" i="26"/>
  <c r="AD70" i="26"/>
  <c r="AE70" i="26"/>
  <c r="AF70" i="26"/>
  <c r="AG70" i="26"/>
  <c r="AH70" i="26"/>
  <c r="AI70" i="26"/>
  <c r="AJ70" i="26"/>
  <c r="AK70" i="26"/>
  <c r="AL70" i="26"/>
  <c r="AM70" i="26"/>
  <c r="AN70" i="26"/>
  <c r="AO70" i="26"/>
  <c r="AP70" i="26"/>
  <c r="AQ70" i="26"/>
  <c r="AR70" i="26"/>
  <c r="AS70" i="26"/>
  <c r="C71" i="26"/>
  <c r="D71" i="26"/>
  <c r="E71" i="26"/>
  <c r="F71" i="26"/>
  <c r="G71" i="26"/>
  <c r="H71" i="26"/>
  <c r="I71" i="26"/>
  <c r="J71" i="26"/>
  <c r="K71" i="26"/>
  <c r="L71" i="26"/>
  <c r="M71" i="26"/>
  <c r="N71" i="26"/>
  <c r="O71" i="26"/>
  <c r="P71" i="26"/>
  <c r="Q71" i="26"/>
  <c r="R71" i="26"/>
  <c r="T71" i="26"/>
  <c r="U71" i="26"/>
  <c r="W71" i="26"/>
  <c r="X71" i="26"/>
  <c r="Y71" i="26"/>
  <c r="Z71" i="26"/>
  <c r="AA71" i="26"/>
  <c r="AB71" i="26"/>
  <c r="AC71" i="26"/>
  <c r="AD71" i="26"/>
  <c r="AE71" i="26"/>
  <c r="AF71" i="26"/>
  <c r="AG71" i="26"/>
  <c r="AH71" i="26"/>
  <c r="AI71" i="26"/>
  <c r="AJ71" i="26"/>
  <c r="AK71" i="26"/>
  <c r="AL71" i="26"/>
  <c r="AM71" i="26"/>
  <c r="AN71" i="26"/>
  <c r="AO71" i="26"/>
  <c r="AP71" i="26"/>
  <c r="AQ71" i="26"/>
  <c r="AR71" i="26"/>
  <c r="AS71" i="26"/>
  <c r="C72" i="26"/>
  <c r="D72" i="26"/>
  <c r="E72" i="26"/>
  <c r="F72" i="26"/>
  <c r="G72" i="26"/>
  <c r="H72" i="26"/>
  <c r="I72" i="26"/>
  <c r="J72" i="26"/>
  <c r="K72" i="26"/>
  <c r="L72" i="26"/>
  <c r="M72" i="26"/>
  <c r="N72" i="26"/>
  <c r="O72" i="26"/>
  <c r="P72" i="26"/>
  <c r="Q72" i="26"/>
  <c r="R72" i="26"/>
  <c r="T72" i="26"/>
  <c r="U72" i="26"/>
  <c r="W72" i="26"/>
  <c r="X72" i="26"/>
  <c r="Y72" i="26"/>
  <c r="Z72" i="26"/>
  <c r="AA72" i="26"/>
  <c r="AB72" i="26"/>
  <c r="AC72" i="26"/>
  <c r="AD72" i="26"/>
  <c r="AE72" i="26"/>
  <c r="AF72" i="26"/>
  <c r="AG72" i="26"/>
  <c r="AH72" i="26"/>
  <c r="AI72" i="26"/>
  <c r="AJ72" i="26"/>
  <c r="AK72" i="26"/>
  <c r="AL72" i="26"/>
  <c r="AM72" i="26"/>
  <c r="AN72" i="26"/>
  <c r="AO72" i="26"/>
  <c r="AP72" i="26"/>
  <c r="AQ72" i="26"/>
  <c r="AR72" i="26"/>
  <c r="AS72" i="26"/>
  <c r="C73" i="26"/>
  <c r="D73" i="26"/>
  <c r="E73" i="26"/>
  <c r="F73" i="26"/>
  <c r="G73" i="26"/>
  <c r="H73" i="26"/>
  <c r="I73" i="26"/>
  <c r="J73" i="26"/>
  <c r="K73" i="26"/>
  <c r="L73" i="26"/>
  <c r="M73" i="26"/>
  <c r="N73" i="26"/>
  <c r="O73" i="26"/>
  <c r="P73" i="26"/>
  <c r="Q73" i="26"/>
  <c r="R73" i="26"/>
  <c r="T73" i="26"/>
  <c r="U73" i="26"/>
  <c r="W73" i="26"/>
  <c r="X73" i="26"/>
  <c r="Y73" i="26"/>
  <c r="Z73" i="26"/>
  <c r="AA73" i="26"/>
  <c r="AB73" i="26"/>
  <c r="AC73" i="26"/>
  <c r="AD73" i="26"/>
  <c r="AE73" i="26"/>
  <c r="AF73" i="26"/>
  <c r="AG73" i="26"/>
  <c r="AH73" i="26"/>
  <c r="AI73" i="26"/>
  <c r="AJ73" i="26"/>
  <c r="AK73" i="26"/>
  <c r="AL73" i="26"/>
  <c r="AM73" i="26"/>
  <c r="AN73" i="26"/>
  <c r="AO73" i="26"/>
  <c r="AP73" i="26"/>
  <c r="AQ73" i="26"/>
  <c r="AR73" i="26"/>
  <c r="AS73" i="26"/>
  <c r="C74" i="26"/>
  <c r="D74" i="26"/>
  <c r="E74" i="26"/>
  <c r="F74" i="26"/>
  <c r="G74" i="26"/>
  <c r="H74" i="26"/>
  <c r="I74" i="26"/>
  <c r="J74" i="26"/>
  <c r="K74" i="26"/>
  <c r="L74" i="26"/>
  <c r="M74" i="26"/>
  <c r="N74" i="26"/>
  <c r="O74" i="26"/>
  <c r="P74" i="26"/>
  <c r="Q74" i="26"/>
  <c r="R74" i="26"/>
  <c r="T74" i="26"/>
  <c r="U74" i="26"/>
  <c r="X74" i="26"/>
  <c r="Y74" i="26"/>
  <c r="Z74" i="26"/>
  <c r="AA74" i="26"/>
  <c r="AB74" i="26"/>
  <c r="AC74" i="26"/>
  <c r="AD74" i="26"/>
  <c r="AE74" i="26"/>
  <c r="AF74" i="26"/>
  <c r="AG74" i="26"/>
  <c r="AH74" i="26"/>
  <c r="AI74" i="26"/>
  <c r="AJ74" i="26"/>
  <c r="AK74" i="26"/>
  <c r="AL74" i="26"/>
  <c r="AM74" i="26"/>
  <c r="AN74" i="26"/>
  <c r="AO74" i="26"/>
  <c r="AP74" i="26"/>
  <c r="AQ74" i="26"/>
  <c r="AR74" i="26"/>
  <c r="AS74" i="26"/>
  <c r="C75" i="26"/>
  <c r="D75" i="26"/>
  <c r="E75" i="26"/>
  <c r="F75" i="26"/>
  <c r="G75" i="26"/>
  <c r="H75" i="26"/>
  <c r="I75" i="26"/>
  <c r="J75" i="26"/>
  <c r="K75" i="26"/>
  <c r="L75" i="26"/>
  <c r="M75" i="26"/>
  <c r="N75" i="26"/>
  <c r="O75" i="26"/>
  <c r="P75" i="26"/>
  <c r="Q75" i="26"/>
  <c r="R75" i="26"/>
  <c r="T75" i="26"/>
  <c r="U75" i="26"/>
  <c r="W75" i="26"/>
  <c r="X75" i="26"/>
  <c r="Y75" i="26"/>
  <c r="Z75" i="26"/>
  <c r="AA75" i="26"/>
  <c r="AB75" i="26"/>
  <c r="AC75" i="26"/>
  <c r="AD75" i="26"/>
  <c r="AE75" i="26"/>
  <c r="AF75" i="26"/>
  <c r="AG75" i="26"/>
  <c r="AH75" i="26"/>
  <c r="AI75" i="26"/>
  <c r="AJ75" i="26"/>
  <c r="AK75" i="26"/>
  <c r="AL75" i="26"/>
  <c r="AM75" i="26"/>
  <c r="AN75" i="26"/>
  <c r="AO75" i="26"/>
  <c r="AP75" i="26"/>
  <c r="AQ75" i="26"/>
  <c r="AR75" i="26"/>
  <c r="AS75" i="26"/>
  <c r="C76" i="26"/>
  <c r="D76" i="26"/>
  <c r="E76" i="26"/>
  <c r="F76" i="26"/>
  <c r="G76" i="26"/>
  <c r="H76" i="26"/>
  <c r="I76" i="26"/>
  <c r="J76" i="26"/>
  <c r="K76" i="26"/>
  <c r="L76" i="26"/>
  <c r="M76" i="26"/>
  <c r="N76" i="26"/>
  <c r="O76" i="26"/>
  <c r="P76" i="26"/>
  <c r="Q76" i="26"/>
  <c r="R76" i="26"/>
  <c r="T76" i="26"/>
  <c r="U76" i="26"/>
  <c r="W76" i="26"/>
  <c r="X76" i="26"/>
  <c r="Y76" i="26"/>
  <c r="Z76" i="26"/>
  <c r="AA76" i="26"/>
  <c r="AB76" i="26"/>
  <c r="AC76" i="26"/>
  <c r="AD76" i="26"/>
  <c r="AE76" i="26"/>
  <c r="AF76" i="26"/>
  <c r="AG76" i="26"/>
  <c r="AH76" i="26"/>
  <c r="AI76" i="26"/>
  <c r="AJ76" i="26"/>
  <c r="AK76" i="26"/>
  <c r="AL76" i="26"/>
  <c r="AM76" i="26"/>
  <c r="AN76" i="26"/>
  <c r="AO76" i="26"/>
  <c r="AP76" i="26"/>
  <c r="AQ76" i="26"/>
  <c r="AR76" i="26"/>
  <c r="AS76" i="26"/>
  <c r="C77" i="26"/>
  <c r="D77" i="26"/>
  <c r="E77" i="26"/>
  <c r="F77" i="26"/>
  <c r="G77" i="26"/>
  <c r="H77" i="26"/>
  <c r="I77" i="26"/>
  <c r="J77" i="26"/>
  <c r="K77" i="26"/>
  <c r="L77" i="26"/>
  <c r="M77" i="26"/>
  <c r="N77" i="26"/>
  <c r="O77" i="26"/>
  <c r="P77" i="26"/>
  <c r="Q77" i="26"/>
  <c r="R77" i="26"/>
  <c r="T77" i="26"/>
  <c r="U77" i="26"/>
  <c r="W77" i="26"/>
  <c r="X77" i="26"/>
  <c r="Y77" i="26"/>
  <c r="Z77" i="26"/>
  <c r="AA77" i="26"/>
  <c r="AB77" i="26"/>
  <c r="AC77" i="26"/>
  <c r="AD77" i="26"/>
  <c r="AE77" i="26"/>
  <c r="AF77" i="26"/>
  <c r="AG77" i="26"/>
  <c r="AH77" i="26"/>
  <c r="AI77" i="26"/>
  <c r="AJ77" i="26"/>
  <c r="AK77" i="26"/>
  <c r="AL77" i="26"/>
  <c r="AM77" i="26"/>
  <c r="AN77" i="26"/>
  <c r="AO77" i="26"/>
  <c r="AP77" i="26"/>
  <c r="AQ77" i="26"/>
  <c r="AR77" i="26"/>
  <c r="AS77" i="26"/>
  <c r="C78" i="26"/>
  <c r="D78" i="26"/>
  <c r="E78" i="26"/>
  <c r="F78" i="26"/>
  <c r="G78" i="26"/>
  <c r="H78" i="26"/>
  <c r="I78" i="26"/>
  <c r="J78" i="26"/>
  <c r="K78" i="26"/>
  <c r="L78" i="26"/>
  <c r="M78" i="26"/>
  <c r="N78" i="26"/>
  <c r="O78" i="26"/>
  <c r="P78" i="26"/>
  <c r="Q78" i="26"/>
  <c r="R78" i="26"/>
  <c r="T78" i="26"/>
  <c r="U78" i="26"/>
  <c r="X78" i="26"/>
  <c r="Y78" i="26"/>
  <c r="Z78" i="26"/>
  <c r="AA78" i="26"/>
  <c r="AB78" i="26"/>
  <c r="AC78" i="26"/>
  <c r="AD78" i="26"/>
  <c r="AE78" i="26"/>
  <c r="AF78" i="26"/>
  <c r="AG78" i="26"/>
  <c r="AH78" i="26"/>
  <c r="AI78" i="26"/>
  <c r="AJ78" i="26"/>
  <c r="AK78" i="26"/>
  <c r="AL78" i="26"/>
  <c r="AM78" i="26"/>
  <c r="AN78" i="26"/>
  <c r="AO78" i="26"/>
  <c r="AP78" i="26"/>
  <c r="AQ78" i="26"/>
  <c r="AR78" i="26"/>
  <c r="AS78" i="26"/>
  <c r="C79" i="26"/>
  <c r="D79" i="26"/>
  <c r="E79" i="26"/>
  <c r="F79" i="26"/>
  <c r="G79" i="26"/>
  <c r="H79" i="26"/>
  <c r="I79" i="26"/>
  <c r="J79" i="26"/>
  <c r="K79" i="26"/>
  <c r="L79" i="26"/>
  <c r="M79" i="26"/>
  <c r="N79" i="26"/>
  <c r="O79" i="26"/>
  <c r="P79" i="26"/>
  <c r="Q79" i="26"/>
  <c r="R79" i="26"/>
  <c r="S79" i="26"/>
  <c r="T79" i="26"/>
  <c r="U79" i="26"/>
  <c r="X79" i="26"/>
  <c r="Y79" i="26"/>
  <c r="Z79" i="26"/>
  <c r="AA79" i="26"/>
  <c r="AB79" i="26"/>
  <c r="AC79" i="26"/>
  <c r="AD79" i="26"/>
  <c r="AE79" i="26"/>
  <c r="AF79" i="26"/>
  <c r="AG79" i="26"/>
  <c r="AH79" i="26"/>
  <c r="AI79" i="26"/>
  <c r="AJ79" i="26"/>
  <c r="AK79" i="26"/>
  <c r="AL79" i="26"/>
  <c r="AM79" i="26"/>
  <c r="AN79" i="26"/>
  <c r="AO79" i="26"/>
  <c r="AP79" i="26"/>
  <c r="AQ79" i="26"/>
  <c r="AR79" i="26"/>
  <c r="AS79" i="26"/>
  <c r="C80" i="26"/>
  <c r="D80" i="26"/>
  <c r="E80" i="26"/>
  <c r="F80" i="26"/>
  <c r="G80" i="26"/>
  <c r="H80" i="26"/>
  <c r="I80" i="26"/>
  <c r="J80" i="26"/>
  <c r="K80" i="26"/>
  <c r="L80" i="26"/>
  <c r="M80" i="26"/>
  <c r="N80" i="26"/>
  <c r="O80" i="26"/>
  <c r="P80" i="26"/>
  <c r="Q80" i="26"/>
  <c r="R80" i="26"/>
  <c r="S80" i="26"/>
  <c r="T80" i="26"/>
  <c r="U80" i="26"/>
  <c r="X80" i="26"/>
  <c r="Y80" i="26"/>
  <c r="Z80" i="26"/>
  <c r="AA80" i="26"/>
  <c r="AB80" i="26"/>
  <c r="AC80" i="26"/>
  <c r="AD80" i="26"/>
  <c r="AE80" i="26"/>
  <c r="AF80" i="26"/>
  <c r="AG80" i="26"/>
  <c r="AH80" i="26"/>
  <c r="AI80" i="26"/>
  <c r="AJ80" i="26"/>
  <c r="AK80" i="26"/>
  <c r="AL80" i="26"/>
  <c r="AM80" i="26"/>
  <c r="AN80" i="26"/>
  <c r="AO80" i="26"/>
  <c r="AP80" i="26"/>
  <c r="AQ80" i="26"/>
  <c r="AR80" i="26"/>
  <c r="AS80" i="26"/>
  <c r="C81" i="26"/>
  <c r="D81" i="26"/>
  <c r="E81" i="26"/>
  <c r="F81" i="26"/>
  <c r="G81" i="26"/>
  <c r="H81" i="26"/>
  <c r="I81" i="26"/>
  <c r="J81" i="26"/>
  <c r="K81" i="26"/>
  <c r="L81" i="26"/>
  <c r="M81" i="26"/>
  <c r="N81" i="26"/>
  <c r="O81" i="26"/>
  <c r="P81" i="26"/>
  <c r="Q81" i="26"/>
  <c r="R81" i="26"/>
  <c r="T81" i="26"/>
  <c r="U81" i="26"/>
  <c r="X81" i="26"/>
  <c r="Y81" i="26"/>
  <c r="Z81" i="26"/>
  <c r="AA81" i="26"/>
  <c r="AB81" i="26"/>
  <c r="AC81" i="26"/>
  <c r="AD81" i="26"/>
  <c r="AE81" i="26"/>
  <c r="AF81" i="26"/>
  <c r="AG81" i="26"/>
  <c r="AH81" i="26"/>
  <c r="AI81" i="26"/>
  <c r="AJ81" i="26"/>
  <c r="AK81" i="26"/>
  <c r="AL81" i="26"/>
  <c r="AM81" i="26"/>
  <c r="AN81" i="26"/>
  <c r="AO81" i="26"/>
  <c r="AP81" i="26"/>
  <c r="AQ81" i="26"/>
  <c r="AR81" i="26"/>
  <c r="AS81" i="26"/>
  <c r="C82" i="26"/>
  <c r="D82" i="26"/>
  <c r="E82" i="26"/>
  <c r="F82" i="26"/>
  <c r="G82" i="26"/>
  <c r="H82" i="26"/>
  <c r="I82" i="26"/>
  <c r="J82" i="26"/>
  <c r="K82" i="26"/>
  <c r="L82" i="26"/>
  <c r="M82" i="26"/>
  <c r="N82" i="26"/>
  <c r="O82" i="26"/>
  <c r="P82" i="26"/>
  <c r="Q82" i="26"/>
  <c r="R82" i="26"/>
  <c r="T82" i="26"/>
  <c r="U82" i="26"/>
  <c r="X82" i="26"/>
  <c r="Y82" i="26"/>
  <c r="Z82" i="26"/>
  <c r="AA82" i="26"/>
  <c r="AB82" i="26"/>
  <c r="AC82" i="26"/>
  <c r="AD82" i="26"/>
  <c r="AE82" i="26"/>
  <c r="AF82" i="26"/>
  <c r="AG82" i="26"/>
  <c r="AH82" i="26"/>
  <c r="AI82" i="26"/>
  <c r="AJ82" i="26"/>
  <c r="AK82" i="26"/>
  <c r="AL82" i="26"/>
  <c r="AM82" i="26"/>
  <c r="AN82" i="26"/>
  <c r="AO82" i="26"/>
  <c r="AP82" i="26"/>
  <c r="AQ82" i="26"/>
  <c r="AR82" i="26"/>
  <c r="AS82" i="26"/>
  <c r="C83" i="26"/>
  <c r="D83" i="26"/>
  <c r="E83" i="26"/>
  <c r="F83" i="26"/>
  <c r="G83" i="26"/>
  <c r="H83" i="26"/>
  <c r="I83" i="26"/>
  <c r="J83" i="26"/>
  <c r="K83" i="26"/>
  <c r="L83" i="26"/>
  <c r="M83" i="26"/>
  <c r="N83" i="26"/>
  <c r="O83" i="26"/>
  <c r="P83" i="26"/>
  <c r="Q83" i="26"/>
  <c r="R83" i="26"/>
  <c r="S83" i="26"/>
  <c r="T83" i="26"/>
  <c r="W83" i="26"/>
  <c r="X83" i="26"/>
  <c r="Y83" i="26"/>
  <c r="Z83" i="26"/>
  <c r="AA83" i="26"/>
  <c r="AB83" i="26"/>
  <c r="AD83" i="26"/>
  <c r="AE83" i="26"/>
  <c r="AF83" i="26"/>
  <c r="AG83" i="26"/>
  <c r="AH83" i="26"/>
  <c r="AI83" i="26"/>
  <c r="AJ83" i="26"/>
  <c r="AK83" i="26"/>
  <c r="AL83" i="26"/>
  <c r="AM83" i="26"/>
  <c r="AN83" i="26"/>
  <c r="AO83" i="26"/>
  <c r="AP83" i="26"/>
  <c r="AQ83" i="26"/>
  <c r="AR83" i="26"/>
  <c r="AS83" i="26"/>
  <c r="C84" i="26"/>
  <c r="D84" i="26"/>
  <c r="E84" i="26"/>
  <c r="F84" i="26"/>
  <c r="G84" i="26"/>
  <c r="H84" i="26"/>
  <c r="I84" i="26"/>
  <c r="J84" i="26"/>
  <c r="K84" i="26"/>
  <c r="L84" i="26"/>
  <c r="M84" i="26"/>
  <c r="N84" i="26"/>
  <c r="O84" i="26"/>
  <c r="P84" i="26"/>
  <c r="Q84" i="26"/>
  <c r="R84" i="26"/>
  <c r="S84" i="26"/>
  <c r="T84" i="26"/>
  <c r="U84" i="26"/>
  <c r="W84" i="26"/>
  <c r="X84" i="26"/>
  <c r="Y84" i="26"/>
  <c r="Z84" i="26"/>
  <c r="AA84" i="26"/>
  <c r="AB84" i="26"/>
  <c r="AC84" i="26"/>
  <c r="AD84" i="26"/>
  <c r="AE84" i="26"/>
  <c r="AF84" i="26"/>
  <c r="AG84" i="26"/>
  <c r="AH84" i="26"/>
  <c r="AI84" i="26"/>
  <c r="AJ84" i="26"/>
  <c r="AK84" i="26"/>
  <c r="AL84" i="26"/>
  <c r="AM84" i="26"/>
  <c r="AN84" i="26"/>
  <c r="AO84" i="26"/>
  <c r="AP84" i="26"/>
  <c r="AQ84" i="26"/>
  <c r="AR84" i="26"/>
  <c r="C85" i="26"/>
  <c r="D85" i="26"/>
  <c r="E85" i="26"/>
  <c r="F85" i="26"/>
  <c r="G85" i="26"/>
  <c r="H85" i="26"/>
  <c r="I85" i="26"/>
  <c r="J85" i="26"/>
  <c r="K85" i="26"/>
  <c r="L85" i="26"/>
  <c r="M85" i="26"/>
  <c r="N85" i="26"/>
  <c r="O85" i="26"/>
  <c r="P85" i="26"/>
  <c r="Q85" i="26"/>
  <c r="R85" i="26"/>
  <c r="S85" i="26"/>
  <c r="T85" i="26"/>
  <c r="U85" i="26"/>
  <c r="W85" i="26"/>
  <c r="X85" i="26"/>
  <c r="Y85" i="26"/>
  <c r="Z85" i="26"/>
  <c r="AA85" i="26"/>
  <c r="AB85" i="26"/>
  <c r="AC85" i="26"/>
  <c r="AD85" i="26"/>
  <c r="AE85" i="26"/>
  <c r="AF85" i="26"/>
  <c r="AG85" i="26"/>
  <c r="AH85" i="26"/>
  <c r="AI85" i="26"/>
  <c r="AJ85" i="26"/>
  <c r="AK85" i="26"/>
  <c r="AL85" i="26"/>
  <c r="AM85" i="26"/>
  <c r="AN85" i="26"/>
  <c r="AO85" i="26"/>
  <c r="AP85" i="26"/>
  <c r="AQ85" i="26"/>
  <c r="AR85" i="26"/>
  <c r="AS85" i="26"/>
  <c r="C86" i="26"/>
  <c r="D86" i="26"/>
  <c r="E86" i="26"/>
  <c r="F86" i="26"/>
  <c r="G86" i="26"/>
  <c r="H86" i="26"/>
  <c r="I86" i="26"/>
  <c r="J86" i="26"/>
  <c r="K86" i="26"/>
  <c r="L86" i="26"/>
  <c r="M86" i="26"/>
  <c r="N86" i="26"/>
  <c r="O86" i="26"/>
  <c r="P86" i="26"/>
  <c r="Q86" i="26"/>
  <c r="R86" i="26"/>
  <c r="S86" i="26"/>
  <c r="T86" i="26"/>
  <c r="U86" i="26"/>
  <c r="W86" i="26"/>
  <c r="X86" i="26"/>
  <c r="Y86" i="26"/>
  <c r="Z86" i="26"/>
  <c r="AA86" i="26"/>
  <c r="AB86" i="26"/>
  <c r="AC86" i="26"/>
  <c r="AD86" i="26"/>
  <c r="AE86" i="26"/>
  <c r="AF86" i="26"/>
  <c r="AG86" i="26"/>
  <c r="AH86" i="26"/>
  <c r="AI86" i="26"/>
  <c r="AJ86" i="26"/>
  <c r="AK86" i="26"/>
  <c r="AL86" i="26"/>
  <c r="AM86" i="26"/>
  <c r="AN86" i="26"/>
  <c r="AO86" i="26"/>
  <c r="AP86" i="26"/>
  <c r="AQ86" i="26"/>
  <c r="AR86" i="26"/>
  <c r="AS86" i="26"/>
  <c r="C87" i="26"/>
  <c r="D87" i="26"/>
  <c r="E87" i="26"/>
  <c r="F87" i="26"/>
  <c r="G87" i="26"/>
  <c r="H87" i="26"/>
  <c r="I87" i="26"/>
  <c r="J87" i="26"/>
  <c r="K87" i="26"/>
  <c r="L87" i="26"/>
  <c r="M87" i="26"/>
  <c r="N87" i="26"/>
  <c r="O87" i="26"/>
  <c r="P87" i="26"/>
  <c r="Q87" i="26"/>
  <c r="R87" i="26"/>
  <c r="S87" i="26"/>
  <c r="T87" i="26"/>
  <c r="U87" i="26"/>
  <c r="W87" i="26"/>
  <c r="X87" i="26"/>
  <c r="Y87" i="26"/>
  <c r="Z87" i="26"/>
  <c r="AA87" i="26"/>
  <c r="AB87" i="26"/>
  <c r="AC87" i="26"/>
  <c r="AD87" i="26"/>
  <c r="AE87" i="26"/>
  <c r="AF87" i="26"/>
  <c r="AG87" i="26"/>
  <c r="AH87" i="26"/>
  <c r="AI87" i="26"/>
  <c r="AJ87" i="26"/>
  <c r="AK87" i="26"/>
  <c r="AL87" i="26"/>
  <c r="AM87" i="26"/>
  <c r="AN87" i="26"/>
  <c r="AO87" i="26"/>
  <c r="AP87" i="26"/>
  <c r="AQ87" i="26"/>
  <c r="AR87" i="26"/>
  <c r="AS87" i="26"/>
  <c r="C88" i="26"/>
  <c r="D88" i="26"/>
  <c r="E88" i="26"/>
  <c r="F88" i="26"/>
  <c r="G88" i="26"/>
  <c r="H88" i="26"/>
  <c r="I88" i="26"/>
  <c r="J88" i="26"/>
  <c r="K88" i="26"/>
  <c r="L88" i="26"/>
  <c r="M88" i="26"/>
  <c r="N88" i="26"/>
  <c r="O88" i="26"/>
  <c r="P88" i="26"/>
  <c r="Q88" i="26"/>
  <c r="R88" i="26"/>
  <c r="S88" i="26"/>
  <c r="T88" i="26"/>
  <c r="U88" i="26"/>
  <c r="W88" i="26"/>
  <c r="X88" i="26"/>
  <c r="Y88" i="26"/>
  <c r="Z88" i="26"/>
  <c r="AA88" i="26"/>
  <c r="AB88" i="26"/>
  <c r="AC88" i="26"/>
  <c r="AD88" i="26"/>
  <c r="AE88" i="26"/>
  <c r="AF88" i="26"/>
  <c r="AG88" i="26"/>
  <c r="AH88" i="26"/>
  <c r="AI88" i="26"/>
  <c r="AJ88" i="26"/>
  <c r="AK88" i="26"/>
  <c r="AL88" i="26"/>
  <c r="AM88" i="26"/>
  <c r="AN88" i="26"/>
  <c r="AO88" i="26"/>
  <c r="AP88" i="26"/>
  <c r="AQ88" i="26"/>
  <c r="AR88" i="26"/>
  <c r="AS88" i="26"/>
  <c r="C89" i="26"/>
  <c r="D89" i="26"/>
  <c r="E89" i="26"/>
  <c r="F89" i="26"/>
  <c r="G89" i="26"/>
  <c r="H89" i="26"/>
  <c r="I89" i="26"/>
  <c r="J89" i="26"/>
  <c r="L89" i="26"/>
  <c r="M89" i="26"/>
  <c r="N89" i="26"/>
  <c r="O89" i="26"/>
  <c r="P89" i="26"/>
  <c r="Q89" i="26"/>
  <c r="R89" i="26"/>
  <c r="S89" i="26"/>
  <c r="T89" i="26"/>
  <c r="U89" i="26"/>
  <c r="W89" i="26"/>
  <c r="X89" i="26"/>
  <c r="Y89" i="26"/>
  <c r="Z89" i="26"/>
  <c r="AA89" i="26"/>
  <c r="AB89" i="26"/>
  <c r="AC89" i="26"/>
  <c r="AD89" i="26"/>
  <c r="AE89" i="26"/>
  <c r="AF89" i="26"/>
  <c r="AG89" i="26"/>
  <c r="AH89" i="26"/>
  <c r="AI89" i="26"/>
  <c r="AJ89" i="26"/>
  <c r="AK89" i="26"/>
  <c r="AL89" i="26"/>
  <c r="AM89" i="26"/>
  <c r="AN89" i="26"/>
  <c r="AO89" i="26"/>
  <c r="AP89" i="26"/>
  <c r="AQ89" i="26"/>
  <c r="AR89" i="26"/>
  <c r="AS89" i="26"/>
  <c r="C90" i="26"/>
  <c r="D90" i="26"/>
  <c r="E90" i="26"/>
  <c r="F90" i="26"/>
  <c r="G90" i="26"/>
  <c r="H90" i="26"/>
  <c r="I90" i="26"/>
  <c r="J90" i="26"/>
  <c r="K90" i="26"/>
  <c r="L90" i="26"/>
  <c r="M90" i="26"/>
  <c r="N90" i="26"/>
  <c r="O90" i="26"/>
  <c r="P90" i="26"/>
  <c r="Q90" i="26"/>
  <c r="R90" i="26"/>
  <c r="S90" i="26"/>
  <c r="T90" i="26"/>
  <c r="U90" i="26"/>
  <c r="W90" i="26"/>
  <c r="X90" i="26"/>
  <c r="Y90" i="26"/>
  <c r="Z90" i="26"/>
  <c r="AA90" i="26"/>
  <c r="AB90" i="26"/>
  <c r="AC90" i="26"/>
  <c r="AD90" i="26"/>
  <c r="AE90" i="26"/>
  <c r="AF90" i="26"/>
  <c r="AG90" i="26"/>
  <c r="AH90" i="26"/>
  <c r="AI90" i="26"/>
  <c r="AJ90" i="26"/>
  <c r="AK90" i="26"/>
  <c r="AL90" i="26"/>
  <c r="AM90" i="26"/>
  <c r="AN90" i="26"/>
  <c r="AO90" i="26"/>
  <c r="AP90" i="26"/>
  <c r="AQ90" i="26"/>
  <c r="AR90" i="26"/>
  <c r="AS90" i="26"/>
  <c r="C91" i="26"/>
  <c r="D91" i="26"/>
  <c r="E91" i="26"/>
  <c r="F91" i="26"/>
  <c r="G91" i="26"/>
  <c r="H91" i="26"/>
  <c r="I91" i="26"/>
  <c r="J91" i="26"/>
  <c r="K91" i="26"/>
  <c r="L91" i="26"/>
  <c r="M91" i="26"/>
  <c r="N91" i="26"/>
  <c r="O91" i="26"/>
  <c r="P91" i="26"/>
  <c r="Q91" i="26"/>
  <c r="R91" i="26"/>
  <c r="S91" i="26"/>
  <c r="T91" i="26"/>
  <c r="U91" i="26"/>
  <c r="W91" i="26"/>
  <c r="X91" i="26"/>
  <c r="Y91" i="26"/>
  <c r="Z91" i="26"/>
  <c r="AA91" i="26"/>
  <c r="AB91" i="26"/>
  <c r="AC91" i="26"/>
  <c r="AD91" i="26"/>
  <c r="AE91" i="26"/>
  <c r="AF91" i="26"/>
  <c r="AG91" i="26"/>
  <c r="AH91" i="26"/>
  <c r="AI91" i="26"/>
  <c r="AJ91" i="26"/>
  <c r="AK91" i="26"/>
  <c r="AL91" i="26"/>
  <c r="AM91" i="26"/>
  <c r="AN91" i="26"/>
  <c r="AO91" i="26"/>
  <c r="AP91" i="26"/>
  <c r="AQ91" i="26"/>
  <c r="AR91" i="26"/>
  <c r="AS91" i="26"/>
  <c r="C92" i="26"/>
  <c r="D92" i="26"/>
  <c r="E92" i="26"/>
  <c r="F92" i="26"/>
  <c r="G92" i="26"/>
  <c r="H92" i="26"/>
  <c r="I92" i="26"/>
  <c r="J92" i="26"/>
  <c r="K92" i="26"/>
  <c r="L92" i="26"/>
  <c r="M92" i="26"/>
  <c r="N92" i="26"/>
  <c r="O92" i="26"/>
  <c r="P92" i="26"/>
  <c r="Q92" i="26"/>
  <c r="R92" i="26"/>
  <c r="S92" i="26"/>
  <c r="T92" i="26"/>
  <c r="U92" i="26"/>
  <c r="W92" i="26"/>
  <c r="X92" i="26"/>
  <c r="Y92" i="26"/>
  <c r="Z92" i="26"/>
  <c r="AA92" i="26"/>
  <c r="AB92" i="26"/>
  <c r="AC92" i="26"/>
  <c r="AD92" i="26"/>
  <c r="AE92" i="26"/>
  <c r="AF92" i="26"/>
  <c r="AG92" i="26"/>
  <c r="AH92" i="26"/>
  <c r="AI92" i="26"/>
  <c r="AJ92" i="26"/>
  <c r="AK92" i="26"/>
  <c r="AL92" i="26"/>
  <c r="AN92" i="26"/>
  <c r="AO92" i="26"/>
  <c r="AP92" i="26"/>
  <c r="AQ92" i="26"/>
  <c r="AR92" i="26"/>
  <c r="AS92" i="26"/>
  <c r="C93" i="26"/>
  <c r="D93" i="26"/>
  <c r="E93" i="26"/>
  <c r="F93" i="26"/>
  <c r="G93" i="26"/>
  <c r="H93" i="26"/>
  <c r="I93" i="26"/>
  <c r="J93" i="26"/>
  <c r="K93" i="26"/>
  <c r="L93" i="26"/>
  <c r="M93" i="26"/>
  <c r="N93" i="26"/>
  <c r="O93" i="26"/>
  <c r="P93" i="26"/>
  <c r="Q93" i="26"/>
  <c r="R93" i="26"/>
  <c r="S93" i="26"/>
  <c r="T93" i="26"/>
  <c r="U93" i="26"/>
  <c r="W93" i="26"/>
  <c r="X93" i="26"/>
  <c r="Y93" i="26"/>
  <c r="Z93" i="26"/>
  <c r="AA93" i="26"/>
  <c r="AB93" i="26"/>
  <c r="AC93" i="26"/>
  <c r="AD93" i="26"/>
  <c r="AE93" i="26"/>
  <c r="AF93" i="26"/>
  <c r="AG93" i="26"/>
  <c r="AH93" i="26"/>
  <c r="AI93" i="26"/>
  <c r="AJ93" i="26"/>
  <c r="AK93" i="26"/>
  <c r="AL93" i="26"/>
  <c r="AN93" i="26"/>
  <c r="AO93" i="26"/>
  <c r="AP93" i="26"/>
  <c r="AQ93" i="26"/>
  <c r="AR93" i="26"/>
  <c r="AS93" i="26"/>
  <c r="C94" i="26"/>
  <c r="D94" i="26"/>
  <c r="E94" i="26"/>
  <c r="F94" i="26"/>
  <c r="G94" i="26"/>
  <c r="H94" i="26"/>
  <c r="I94" i="26"/>
  <c r="J94" i="26"/>
  <c r="K94" i="26"/>
  <c r="L94" i="26"/>
  <c r="M94" i="26"/>
  <c r="N94" i="26"/>
  <c r="O94" i="26"/>
  <c r="P94" i="26"/>
  <c r="Q94" i="26"/>
  <c r="R94" i="26"/>
  <c r="S94" i="26"/>
  <c r="T94" i="26"/>
  <c r="U94" i="26"/>
  <c r="W94" i="26"/>
  <c r="X94" i="26"/>
  <c r="Y94" i="26"/>
  <c r="Z94" i="26"/>
  <c r="AA94" i="26"/>
  <c r="AB94" i="26"/>
  <c r="AC94" i="26"/>
  <c r="AD94" i="26"/>
  <c r="AE94" i="26"/>
  <c r="AF94" i="26"/>
  <c r="AG94" i="26"/>
  <c r="AH94" i="26"/>
  <c r="AI94" i="26"/>
  <c r="AJ94" i="26"/>
  <c r="AK94" i="26"/>
  <c r="AL94" i="26"/>
  <c r="AN94" i="26"/>
  <c r="AO94" i="26"/>
  <c r="AP94" i="26"/>
  <c r="AQ94" i="26"/>
  <c r="AR94" i="26"/>
  <c r="AS94" i="26"/>
  <c r="C95" i="26"/>
  <c r="D95" i="26"/>
  <c r="E95" i="26"/>
  <c r="F95" i="26"/>
  <c r="G95" i="26"/>
  <c r="H95" i="26"/>
  <c r="I95" i="26"/>
  <c r="J95" i="26"/>
  <c r="K95" i="26"/>
  <c r="L95" i="26"/>
  <c r="M95" i="26"/>
  <c r="N95" i="26"/>
  <c r="O95" i="26"/>
  <c r="P95" i="26"/>
  <c r="Q95" i="26"/>
  <c r="R95" i="26"/>
  <c r="S95" i="26"/>
  <c r="T95" i="26"/>
  <c r="U95" i="26"/>
  <c r="W95" i="26"/>
  <c r="X95" i="26"/>
  <c r="Y95" i="26"/>
  <c r="Z95" i="26"/>
  <c r="AA95" i="26"/>
  <c r="AB95" i="26"/>
  <c r="AC95" i="26"/>
  <c r="AD95" i="26"/>
  <c r="AE95" i="26"/>
  <c r="AF95" i="26"/>
  <c r="AG95" i="26"/>
  <c r="AH95" i="26"/>
  <c r="AI95" i="26"/>
  <c r="AJ95" i="26"/>
  <c r="AK95" i="26"/>
  <c r="AL95" i="26"/>
  <c r="AN95" i="26"/>
  <c r="AO95" i="26"/>
  <c r="AP95" i="26"/>
  <c r="AQ95" i="26"/>
  <c r="AR95" i="26"/>
  <c r="AS95" i="26"/>
  <c r="C96" i="26"/>
  <c r="D96" i="26"/>
  <c r="E96" i="26"/>
  <c r="F96" i="26"/>
  <c r="G96" i="26"/>
  <c r="H96" i="26"/>
  <c r="I96" i="26"/>
  <c r="J96" i="26"/>
  <c r="K96" i="26"/>
  <c r="L96" i="26"/>
  <c r="M96" i="26"/>
  <c r="N96" i="26"/>
  <c r="O96" i="26"/>
  <c r="P96" i="26"/>
  <c r="Q96" i="26"/>
  <c r="R96" i="26"/>
  <c r="S96" i="26"/>
  <c r="T96" i="26"/>
  <c r="U96" i="26"/>
  <c r="W96" i="26"/>
  <c r="X96" i="26"/>
  <c r="Y96" i="26"/>
  <c r="Z96" i="26"/>
  <c r="AA96" i="26"/>
  <c r="AB96" i="26"/>
  <c r="AC96" i="26"/>
  <c r="AD96" i="26"/>
  <c r="AE96" i="26"/>
  <c r="AF96" i="26"/>
  <c r="AG96" i="26"/>
  <c r="AH96" i="26"/>
  <c r="AI96" i="26"/>
  <c r="AJ96" i="26"/>
  <c r="AK96" i="26"/>
  <c r="AL96" i="26"/>
  <c r="AM96" i="26"/>
  <c r="AN96" i="26"/>
  <c r="AO96" i="26"/>
  <c r="AP96" i="26"/>
  <c r="AQ96" i="26"/>
  <c r="AR96" i="26"/>
  <c r="AS96" i="26"/>
  <c r="C97" i="26"/>
  <c r="D97" i="26"/>
  <c r="E97" i="26"/>
  <c r="F97" i="26"/>
  <c r="G97" i="26"/>
  <c r="I97" i="26"/>
  <c r="L97" i="26"/>
  <c r="M97" i="26"/>
  <c r="N97" i="26"/>
  <c r="O97" i="26"/>
  <c r="P97" i="26"/>
  <c r="Q97" i="26"/>
  <c r="R97" i="26"/>
  <c r="S97" i="26"/>
  <c r="T97" i="26"/>
  <c r="U97" i="26"/>
  <c r="W97" i="26"/>
  <c r="X97" i="26"/>
  <c r="Y97" i="26"/>
  <c r="Z97" i="26"/>
  <c r="AA97" i="26"/>
  <c r="AB97" i="26"/>
  <c r="AC97" i="26"/>
  <c r="AD97" i="26"/>
  <c r="AE97" i="26"/>
  <c r="AF97" i="26"/>
  <c r="AG97" i="26"/>
  <c r="AH97" i="26"/>
  <c r="AI97" i="26"/>
  <c r="AJ97" i="26"/>
  <c r="AK97" i="26"/>
  <c r="AL97" i="26"/>
  <c r="AM97" i="26"/>
  <c r="AN97" i="26"/>
  <c r="AO97" i="26"/>
  <c r="AP97" i="26"/>
  <c r="AQ97" i="26"/>
  <c r="AR97" i="26"/>
  <c r="AS97" i="26"/>
  <c r="C98" i="26"/>
  <c r="D98" i="26"/>
  <c r="E98" i="26"/>
  <c r="F98" i="26"/>
  <c r="G98" i="26"/>
  <c r="H98" i="26"/>
  <c r="I98" i="26"/>
  <c r="K98" i="26"/>
  <c r="L98" i="26"/>
  <c r="M98" i="26"/>
  <c r="N98" i="26"/>
  <c r="O98" i="26"/>
  <c r="P98" i="26"/>
  <c r="Q98" i="26"/>
  <c r="R98" i="26"/>
  <c r="S98" i="26"/>
  <c r="T98" i="26"/>
  <c r="U98" i="26"/>
  <c r="W98" i="26"/>
  <c r="X98" i="26"/>
  <c r="Y98" i="26"/>
  <c r="Z98" i="26"/>
  <c r="AA98" i="26"/>
  <c r="AB98" i="26"/>
  <c r="AC98" i="26"/>
  <c r="AD98" i="26"/>
  <c r="AE98" i="26"/>
  <c r="AF98" i="26"/>
  <c r="AG98" i="26"/>
  <c r="AH98" i="26"/>
  <c r="AI98" i="26"/>
  <c r="AJ98" i="26"/>
  <c r="AK98" i="26"/>
  <c r="AL98" i="26"/>
  <c r="AM98" i="26"/>
  <c r="AN98" i="26"/>
  <c r="AO98" i="26"/>
  <c r="AP98" i="26"/>
  <c r="AQ98" i="26"/>
  <c r="AR98" i="26"/>
  <c r="AS98" i="26"/>
  <c r="C99" i="26"/>
  <c r="D99" i="26"/>
  <c r="E99" i="26"/>
  <c r="F99" i="26"/>
  <c r="G99" i="26"/>
  <c r="H99" i="26"/>
  <c r="I99" i="26"/>
  <c r="K99" i="26"/>
  <c r="L99" i="26"/>
  <c r="M99" i="26"/>
  <c r="N99" i="26"/>
  <c r="O99" i="26"/>
  <c r="P99" i="26"/>
  <c r="Q99" i="26"/>
  <c r="R99" i="26"/>
  <c r="S99" i="26"/>
  <c r="T99" i="26"/>
  <c r="U99" i="26"/>
  <c r="W99" i="26"/>
  <c r="X99" i="26"/>
  <c r="Y99" i="26"/>
  <c r="Z99" i="26"/>
  <c r="AA99" i="26"/>
  <c r="AB99" i="26"/>
  <c r="AC99" i="26"/>
  <c r="AD99" i="26"/>
  <c r="AE99" i="26"/>
  <c r="AF99" i="26"/>
  <c r="AG99" i="26"/>
  <c r="AH99" i="26"/>
  <c r="AI99" i="26"/>
  <c r="AJ99" i="26"/>
  <c r="AK99" i="26"/>
  <c r="AL99" i="26"/>
  <c r="AM99" i="26"/>
  <c r="AN99" i="26"/>
  <c r="AO99" i="26"/>
  <c r="AP99" i="26"/>
  <c r="AQ99" i="26"/>
  <c r="AR99" i="26"/>
  <c r="AS99" i="26"/>
  <c r="C100" i="26"/>
  <c r="D100" i="26"/>
  <c r="E100" i="26"/>
  <c r="F100" i="26"/>
  <c r="G100" i="26"/>
  <c r="H100" i="26"/>
  <c r="I100" i="26"/>
  <c r="J100" i="26"/>
  <c r="K100" i="26"/>
  <c r="L100" i="26"/>
  <c r="M100" i="26"/>
  <c r="N100" i="26"/>
  <c r="O100" i="26"/>
  <c r="P100" i="26"/>
  <c r="Q100" i="26"/>
  <c r="R100" i="26"/>
  <c r="S100" i="26"/>
  <c r="T100" i="26"/>
  <c r="U100" i="26"/>
  <c r="W100" i="26"/>
  <c r="X100" i="26"/>
  <c r="Y100" i="26"/>
  <c r="Z100" i="26"/>
  <c r="AA100" i="26"/>
  <c r="AB100" i="26"/>
  <c r="AC100" i="26"/>
  <c r="AD100" i="26"/>
  <c r="AE100" i="26"/>
  <c r="AF100" i="26"/>
  <c r="AG100" i="26"/>
  <c r="AH100" i="26"/>
  <c r="AI100" i="26"/>
  <c r="AJ100" i="26"/>
  <c r="AK100" i="26"/>
  <c r="AL100" i="26"/>
  <c r="AM100" i="26"/>
  <c r="AN100" i="26"/>
  <c r="AO100" i="26"/>
  <c r="AP100" i="26"/>
  <c r="AQ100" i="26"/>
  <c r="AR100" i="26"/>
  <c r="AS100" i="26"/>
  <c r="C101" i="26"/>
  <c r="D101" i="26"/>
  <c r="E101" i="26"/>
  <c r="F101" i="26"/>
  <c r="G101" i="26"/>
  <c r="H101" i="26"/>
  <c r="I101" i="26"/>
  <c r="J101" i="26"/>
  <c r="K101" i="26"/>
  <c r="L101" i="26"/>
  <c r="M101" i="26"/>
  <c r="N101" i="26"/>
  <c r="O101" i="26"/>
  <c r="P101" i="26"/>
  <c r="Q101" i="26"/>
  <c r="R101" i="26"/>
  <c r="S101" i="26"/>
  <c r="T101" i="26"/>
  <c r="U101" i="26"/>
  <c r="W101" i="26"/>
  <c r="X101" i="26"/>
  <c r="Y101" i="26"/>
  <c r="Z101" i="26"/>
  <c r="AA101" i="26"/>
  <c r="AB101" i="26"/>
  <c r="AC101" i="26"/>
  <c r="AD101" i="26"/>
  <c r="AE101" i="26"/>
  <c r="AF101" i="26"/>
  <c r="AG101" i="26"/>
  <c r="AH101" i="26"/>
  <c r="AI101" i="26"/>
  <c r="AJ101" i="26"/>
  <c r="AK101" i="26"/>
  <c r="AL101" i="26"/>
  <c r="AM101" i="26"/>
  <c r="AN101" i="26"/>
  <c r="AO101" i="26"/>
  <c r="AP101" i="26"/>
  <c r="AQ101" i="26"/>
  <c r="AR101" i="26"/>
  <c r="AS101" i="26"/>
  <c r="C102" i="26"/>
  <c r="D102" i="26"/>
  <c r="E102" i="26"/>
  <c r="F102" i="26"/>
  <c r="G102" i="26"/>
  <c r="H102" i="26"/>
  <c r="I102" i="26"/>
  <c r="J102" i="26"/>
  <c r="K102" i="26"/>
  <c r="L102" i="26"/>
  <c r="M102" i="26"/>
  <c r="N102" i="26"/>
  <c r="O102" i="26"/>
  <c r="P102" i="26"/>
  <c r="Q102" i="26"/>
  <c r="R102" i="26"/>
  <c r="S102" i="26"/>
  <c r="T102" i="26"/>
  <c r="U102" i="26"/>
  <c r="W102" i="26"/>
  <c r="X102" i="26"/>
  <c r="Y102" i="26"/>
  <c r="Z102" i="26"/>
  <c r="AA102" i="26"/>
  <c r="AB102" i="26"/>
  <c r="AC102" i="26"/>
  <c r="AD102" i="26"/>
  <c r="AE102" i="26"/>
  <c r="AF102" i="26"/>
  <c r="AG102" i="26"/>
  <c r="AH102" i="26"/>
  <c r="AI102" i="26"/>
  <c r="AJ102" i="26"/>
  <c r="AK102" i="26"/>
  <c r="AL102" i="26"/>
  <c r="AM102" i="26"/>
  <c r="AN102" i="26"/>
  <c r="AO102" i="26"/>
  <c r="AP102" i="26"/>
  <c r="AQ102" i="26"/>
  <c r="AR102" i="26"/>
  <c r="AS102" i="26"/>
  <c r="C103" i="26"/>
  <c r="D103" i="26"/>
  <c r="E103" i="26"/>
  <c r="F103" i="26"/>
  <c r="G103" i="26"/>
  <c r="H103" i="26"/>
  <c r="I103" i="26"/>
  <c r="J103" i="26"/>
  <c r="K103" i="26"/>
  <c r="L103" i="26"/>
  <c r="M103" i="26"/>
  <c r="N103" i="26"/>
  <c r="O103" i="26"/>
  <c r="P103" i="26"/>
  <c r="Q103" i="26"/>
  <c r="R103" i="26"/>
  <c r="S103" i="26"/>
  <c r="T103" i="26"/>
  <c r="U103" i="26"/>
  <c r="W103" i="26"/>
  <c r="X103" i="26"/>
  <c r="Y103" i="26"/>
  <c r="Z103" i="26"/>
  <c r="AA103" i="26"/>
  <c r="AB103" i="26"/>
  <c r="AC103" i="26"/>
  <c r="AD103" i="26"/>
  <c r="AE103" i="26"/>
  <c r="AF103" i="26"/>
  <c r="AG103" i="26"/>
  <c r="AH103" i="26"/>
  <c r="AI103" i="26"/>
  <c r="AJ103" i="26"/>
  <c r="AK103" i="26"/>
  <c r="AL103" i="26"/>
  <c r="AM103" i="26"/>
  <c r="AN103" i="26"/>
  <c r="AO103" i="26"/>
  <c r="AP103" i="26"/>
  <c r="AQ103" i="26"/>
  <c r="AR103" i="26"/>
  <c r="AS103" i="26"/>
  <c r="C104" i="26"/>
  <c r="D104" i="26"/>
  <c r="E104" i="26"/>
  <c r="F104" i="26"/>
  <c r="G104" i="26"/>
  <c r="H104" i="26"/>
  <c r="I104" i="26"/>
  <c r="J104" i="26"/>
  <c r="K104" i="26"/>
  <c r="L104" i="26"/>
  <c r="M104" i="26"/>
  <c r="N104" i="26"/>
  <c r="O104" i="26"/>
  <c r="P104" i="26"/>
  <c r="Q104" i="26"/>
  <c r="R104" i="26"/>
  <c r="S104" i="26"/>
  <c r="T104" i="26"/>
  <c r="U104" i="26"/>
  <c r="W104" i="26"/>
  <c r="X104" i="26"/>
  <c r="Y104" i="26"/>
  <c r="Z104" i="26"/>
  <c r="AA104" i="26"/>
  <c r="AB104" i="26"/>
  <c r="AC104" i="26"/>
  <c r="AD104" i="26"/>
  <c r="AE104" i="26"/>
  <c r="AF104" i="26"/>
  <c r="AG104" i="26"/>
  <c r="AH104" i="26"/>
  <c r="AI104" i="26"/>
  <c r="AJ104" i="26"/>
  <c r="AK104" i="26"/>
  <c r="AL104" i="26"/>
  <c r="AM104" i="26"/>
  <c r="AN104" i="26"/>
  <c r="AO104" i="26"/>
  <c r="AP104" i="26"/>
  <c r="AQ104" i="26"/>
  <c r="AR104" i="26"/>
  <c r="AS104" i="26"/>
  <c r="C105" i="26"/>
  <c r="D105" i="26"/>
  <c r="E105" i="26"/>
  <c r="F105" i="26"/>
  <c r="G105" i="26"/>
  <c r="H105" i="26"/>
  <c r="I105" i="26"/>
  <c r="J105" i="26"/>
  <c r="K105" i="26"/>
  <c r="L105" i="26"/>
  <c r="M105" i="26"/>
  <c r="N105" i="26"/>
  <c r="O105" i="26"/>
  <c r="P105" i="26"/>
  <c r="Q105" i="26"/>
  <c r="R105" i="26"/>
  <c r="S105" i="26"/>
  <c r="T105" i="26"/>
  <c r="U105" i="26"/>
  <c r="W105" i="26"/>
  <c r="X105" i="26"/>
  <c r="Y105" i="26"/>
  <c r="Z105" i="26"/>
  <c r="AA105" i="26"/>
  <c r="AB105" i="26"/>
  <c r="AC105" i="26"/>
  <c r="AD105" i="26"/>
  <c r="AE105" i="26"/>
  <c r="AF105" i="26"/>
  <c r="AG105" i="26"/>
  <c r="AH105" i="26"/>
  <c r="AI105" i="26"/>
  <c r="AJ105" i="26"/>
  <c r="AK105" i="26"/>
  <c r="AL105" i="26"/>
  <c r="AM105" i="26"/>
  <c r="AN105" i="26"/>
  <c r="AO105" i="26"/>
  <c r="AP105" i="26"/>
  <c r="AQ105" i="26"/>
  <c r="AR105" i="26"/>
  <c r="AS105" i="26"/>
  <c r="C106" i="26"/>
  <c r="D106" i="26"/>
  <c r="E106" i="26"/>
  <c r="F106" i="26"/>
  <c r="G106" i="26"/>
  <c r="H106" i="26"/>
  <c r="I106" i="26"/>
  <c r="J106" i="26"/>
  <c r="K106" i="26"/>
  <c r="L106" i="26"/>
  <c r="M106" i="26"/>
  <c r="N106" i="26"/>
  <c r="O106" i="26"/>
  <c r="P106" i="26"/>
  <c r="Q106" i="26"/>
  <c r="R106" i="26"/>
  <c r="S106" i="26"/>
  <c r="T106" i="26"/>
  <c r="U106" i="26"/>
  <c r="W106" i="26"/>
  <c r="X106" i="26"/>
  <c r="Y106" i="26"/>
  <c r="Z106" i="26"/>
  <c r="AA106" i="26"/>
  <c r="AB106" i="26"/>
  <c r="AC106" i="26"/>
  <c r="AD106" i="26"/>
  <c r="AE106" i="26"/>
  <c r="AF106" i="26"/>
  <c r="AG106" i="26"/>
  <c r="AH106" i="26"/>
  <c r="AI106" i="26"/>
  <c r="AJ106" i="26"/>
  <c r="AK106" i="26"/>
  <c r="AL106" i="26"/>
  <c r="AM106" i="26"/>
  <c r="AN106" i="26"/>
  <c r="AO106" i="26"/>
  <c r="AP106" i="26"/>
  <c r="AQ106" i="26"/>
  <c r="AR106" i="26"/>
  <c r="AS106" i="26"/>
  <c r="C107" i="26"/>
  <c r="D107" i="26"/>
  <c r="E107" i="26"/>
  <c r="F107" i="26"/>
  <c r="G107" i="26"/>
  <c r="I107" i="26"/>
  <c r="J107" i="26"/>
  <c r="K107" i="26"/>
  <c r="L107" i="26"/>
  <c r="M107" i="26"/>
  <c r="N107" i="26"/>
  <c r="O107" i="26"/>
  <c r="P107" i="26"/>
  <c r="Q107" i="26"/>
  <c r="R107" i="26"/>
  <c r="S107" i="26"/>
  <c r="T107" i="26"/>
  <c r="U107" i="26"/>
  <c r="W107" i="26"/>
  <c r="X107" i="26"/>
  <c r="Y107" i="26"/>
  <c r="Z107" i="26"/>
  <c r="AA107" i="26"/>
  <c r="AB107" i="26"/>
  <c r="AC107" i="26"/>
  <c r="AD107" i="26"/>
  <c r="AE107" i="26"/>
  <c r="AF107" i="26"/>
  <c r="AG107" i="26"/>
  <c r="AI107" i="26"/>
  <c r="AJ107" i="26"/>
  <c r="AK107" i="26"/>
  <c r="AL107" i="26"/>
  <c r="AM107" i="26"/>
  <c r="AN107" i="26"/>
  <c r="AO107" i="26"/>
  <c r="AP107" i="26"/>
  <c r="AQ107" i="26"/>
  <c r="AR107" i="26"/>
  <c r="AS107" i="26"/>
  <c r="C108" i="26"/>
  <c r="D108" i="26"/>
  <c r="E108" i="26"/>
  <c r="F108" i="26"/>
  <c r="G108" i="26"/>
  <c r="H108" i="26"/>
  <c r="I108" i="26"/>
  <c r="J108" i="26"/>
  <c r="K108" i="26"/>
  <c r="L108" i="26"/>
  <c r="M108" i="26"/>
  <c r="N108" i="26"/>
  <c r="O108" i="26"/>
  <c r="P108" i="26"/>
  <c r="Q108" i="26"/>
  <c r="R108" i="26"/>
  <c r="S108" i="26"/>
  <c r="T108" i="26"/>
  <c r="U108" i="26"/>
  <c r="W108" i="26"/>
  <c r="X108" i="26"/>
  <c r="Y108" i="26"/>
  <c r="Z108" i="26"/>
  <c r="AA108" i="26"/>
  <c r="AB108" i="26"/>
  <c r="AC108" i="26"/>
  <c r="AD108" i="26"/>
  <c r="AE108" i="26"/>
  <c r="AF108" i="26"/>
  <c r="AG108" i="26"/>
  <c r="AI108" i="26"/>
  <c r="AJ108" i="26"/>
  <c r="AK108" i="26"/>
  <c r="AL108" i="26"/>
  <c r="AM108" i="26"/>
  <c r="AN108" i="26"/>
  <c r="AO108" i="26"/>
  <c r="AP108" i="26"/>
  <c r="AQ108" i="26"/>
  <c r="AR108" i="26"/>
  <c r="AS108" i="26"/>
  <c r="C109" i="26"/>
  <c r="D109" i="26"/>
  <c r="E109" i="26"/>
  <c r="F109" i="26"/>
  <c r="G109" i="26"/>
  <c r="H109" i="26"/>
  <c r="I109" i="26"/>
  <c r="J109" i="26"/>
  <c r="K109" i="26"/>
  <c r="L109" i="26"/>
  <c r="M109" i="26"/>
  <c r="N109" i="26"/>
  <c r="O109" i="26"/>
  <c r="P109" i="26"/>
  <c r="Q109" i="26"/>
  <c r="S109" i="26"/>
  <c r="T109" i="26"/>
  <c r="U109" i="26"/>
  <c r="W109" i="26"/>
  <c r="X109" i="26"/>
  <c r="Y109" i="26"/>
  <c r="Z109" i="26"/>
  <c r="AA109" i="26"/>
  <c r="AB109" i="26"/>
  <c r="AC109" i="26"/>
  <c r="AD109" i="26"/>
  <c r="AE109" i="26"/>
  <c r="AF109" i="26"/>
  <c r="AG109" i="26"/>
  <c r="AH109" i="26"/>
  <c r="AI109" i="26"/>
  <c r="AJ109" i="26"/>
  <c r="AK109" i="26"/>
  <c r="AL109" i="26"/>
  <c r="AM109" i="26"/>
  <c r="AN109" i="26"/>
  <c r="AO109" i="26"/>
  <c r="AP109" i="26"/>
  <c r="AQ109" i="26"/>
  <c r="AR109" i="26"/>
  <c r="AS109" i="26"/>
  <c r="C110" i="26"/>
  <c r="D110" i="26"/>
  <c r="E110" i="26"/>
  <c r="F110" i="26"/>
  <c r="G110" i="26"/>
  <c r="I110" i="26"/>
  <c r="J110" i="26"/>
  <c r="K110" i="26"/>
  <c r="L110" i="26"/>
  <c r="M110" i="26"/>
  <c r="N110" i="26"/>
  <c r="O110" i="26"/>
  <c r="P110" i="26"/>
  <c r="Q110" i="26"/>
  <c r="R110" i="26"/>
  <c r="S110" i="26"/>
  <c r="T110" i="26"/>
  <c r="U110" i="26"/>
  <c r="W110" i="26"/>
  <c r="X110" i="26"/>
  <c r="Y110" i="26"/>
  <c r="Z110" i="26"/>
  <c r="AA110" i="26"/>
  <c r="AB110" i="26"/>
  <c r="AC110" i="26"/>
  <c r="AD110" i="26"/>
  <c r="AE110" i="26"/>
  <c r="AF110" i="26"/>
  <c r="AG110" i="26"/>
  <c r="AI110" i="26"/>
  <c r="AJ110" i="26"/>
  <c r="AK110" i="26"/>
  <c r="AL110" i="26"/>
  <c r="AM110" i="26"/>
  <c r="AN110" i="26"/>
  <c r="AO110" i="26"/>
  <c r="AP110" i="26"/>
  <c r="AQ110" i="26"/>
  <c r="AR110" i="26"/>
  <c r="AS110" i="26"/>
  <c r="C111" i="26"/>
  <c r="D111" i="26"/>
  <c r="E111" i="26"/>
  <c r="F111" i="26"/>
  <c r="G111" i="26"/>
  <c r="I111" i="26"/>
  <c r="J111" i="26"/>
  <c r="K111" i="26"/>
  <c r="L111" i="26"/>
  <c r="M111" i="26"/>
  <c r="N111" i="26"/>
  <c r="O111" i="26"/>
  <c r="P111" i="26"/>
  <c r="Q111" i="26"/>
  <c r="R111" i="26"/>
  <c r="S111" i="26"/>
  <c r="T111" i="26"/>
  <c r="U111" i="26"/>
  <c r="W111" i="26"/>
  <c r="X111" i="26"/>
  <c r="Y111" i="26"/>
  <c r="Z111" i="26"/>
  <c r="AA111" i="26"/>
  <c r="AB111" i="26"/>
  <c r="AC111" i="26"/>
  <c r="AD111" i="26"/>
  <c r="AE111" i="26"/>
  <c r="AF111" i="26"/>
  <c r="AG111" i="26"/>
  <c r="AI111" i="26"/>
  <c r="AJ111" i="26"/>
  <c r="AK111" i="26"/>
  <c r="AL111" i="26"/>
  <c r="AM111" i="26"/>
  <c r="AN111" i="26"/>
  <c r="AO111" i="26"/>
  <c r="AP111" i="26"/>
  <c r="AQ111" i="26"/>
  <c r="AR111" i="26"/>
  <c r="AS111" i="26"/>
  <c r="C112" i="26"/>
  <c r="D112" i="26"/>
  <c r="E112" i="26"/>
  <c r="F112" i="26"/>
  <c r="G112" i="26"/>
  <c r="I112" i="26"/>
  <c r="J112" i="26"/>
  <c r="K112" i="26"/>
  <c r="L112" i="26"/>
  <c r="M112" i="26"/>
  <c r="N112" i="26"/>
  <c r="O112" i="26"/>
  <c r="P112" i="26"/>
  <c r="Q112" i="26"/>
  <c r="S112" i="26"/>
  <c r="T112" i="26"/>
  <c r="U112" i="26"/>
  <c r="W112" i="26"/>
  <c r="X112" i="26"/>
  <c r="Y112" i="26"/>
  <c r="Z112" i="26"/>
  <c r="AA112" i="26"/>
  <c r="AB112" i="26"/>
  <c r="AC112" i="26"/>
  <c r="AD112" i="26"/>
  <c r="AE112" i="26"/>
  <c r="AF112" i="26"/>
  <c r="AG112" i="26"/>
  <c r="AI112" i="26"/>
  <c r="AJ112" i="26"/>
  <c r="AK112" i="26"/>
  <c r="AL112" i="26"/>
  <c r="AM112" i="26"/>
  <c r="AN112" i="26"/>
  <c r="AO112" i="26"/>
  <c r="AP112" i="26"/>
  <c r="AQ112" i="26"/>
  <c r="AR112" i="26"/>
  <c r="AS112" i="26"/>
  <c r="C113" i="26"/>
  <c r="D113" i="26"/>
  <c r="E113" i="26"/>
  <c r="F113" i="26"/>
  <c r="G113" i="26"/>
  <c r="I113" i="26"/>
  <c r="J113" i="26"/>
  <c r="K113" i="26"/>
  <c r="L113" i="26"/>
  <c r="M113" i="26"/>
  <c r="N113" i="26"/>
  <c r="O113" i="26"/>
  <c r="P113" i="26"/>
  <c r="Q113" i="26"/>
  <c r="R113" i="26"/>
  <c r="S113" i="26"/>
  <c r="T113" i="26"/>
  <c r="U113" i="26"/>
  <c r="W113" i="26"/>
  <c r="X113" i="26"/>
  <c r="Y113" i="26"/>
  <c r="Z113" i="26"/>
  <c r="AA113" i="26"/>
  <c r="AB113" i="26"/>
  <c r="AC113" i="26"/>
  <c r="AD113" i="26"/>
  <c r="AE113" i="26"/>
  <c r="AF113" i="26"/>
  <c r="AG113" i="26"/>
  <c r="AI113" i="26"/>
  <c r="AJ113" i="26"/>
  <c r="AK113" i="26"/>
  <c r="AM113" i="26"/>
  <c r="AN113" i="26"/>
  <c r="AO113" i="26"/>
  <c r="AP113" i="26"/>
  <c r="AQ113" i="26"/>
  <c r="AR113" i="26"/>
  <c r="AS113" i="26"/>
  <c r="C114" i="26"/>
  <c r="D114" i="26"/>
  <c r="E114" i="26"/>
  <c r="F114" i="26"/>
  <c r="G114" i="26"/>
  <c r="I114" i="26"/>
  <c r="J114" i="26"/>
  <c r="K114" i="26"/>
  <c r="L114" i="26"/>
  <c r="M114" i="26"/>
  <c r="N114" i="26"/>
  <c r="O114" i="26"/>
  <c r="P114" i="26"/>
  <c r="Q114" i="26"/>
  <c r="R114" i="26"/>
  <c r="S114" i="26"/>
  <c r="T114" i="26"/>
  <c r="U114" i="26"/>
  <c r="W114" i="26"/>
  <c r="X114" i="26"/>
  <c r="Y114" i="26"/>
  <c r="Z114" i="26"/>
  <c r="AA114" i="26"/>
  <c r="AB114" i="26"/>
  <c r="AC114" i="26"/>
  <c r="AD114" i="26"/>
  <c r="AE114" i="26"/>
  <c r="AF114" i="26"/>
  <c r="AG114" i="26"/>
  <c r="AI114" i="26"/>
  <c r="AJ114" i="26"/>
  <c r="AK114" i="26"/>
  <c r="AL114" i="26"/>
  <c r="AM114" i="26"/>
  <c r="AN114" i="26"/>
  <c r="AO114" i="26"/>
  <c r="AP114" i="26"/>
  <c r="AQ114" i="26"/>
  <c r="AR114" i="26"/>
  <c r="AS114" i="26"/>
  <c r="C115" i="26"/>
  <c r="D115" i="26"/>
  <c r="E115" i="26"/>
  <c r="F115" i="26"/>
  <c r="G115" i="26"/>
  <c r="H115" i="26"/>
  <c r="I115" i="26"/>
  <c r="J115" i="26"/>
  <c r="K115" i="26"/>
  <c r="L115" i="26"/>
  <c r="M115" i="26"/>
  <c r="N115" i="26"/>
  <c r="O115" i="26"/>
  <c r="P115" i="26"/>
  <c r="Q115" i="26"/>
  <c r="R115" i="26"/>
  <c r="S115" i="26"/>
  <c r="T115" i="26"/>
  <c r="U115" i="26"/>
  <c r="W115" i="26"/>
  <c r="X115" i="26"/>
  <c r="Y115" i="26"/>
  <c r="Z115" i="26"/>
  <c r="AA115" i="26"/>
  <c r="AB115" i="26"/>
  <c r="AC115" i="26"/>
  <c r="AD115" i="26"/>
  <c r="AE115" i="26"/>
  <c r="AF115" i="26"/>
  <c r="AG115" i="26"/>
  <c r="AI115" i="26"/>
  <c r="AJ115" i="26"/>
  <c r="AK115" i="26"/>
  <c r="AL115" i="26"/>
  <c r="AM115" i="26"/>
  <c r="AN115" i="26"/>
  <c r="AO115" i="26"/>
  <c r="AP115" i="26"/>
  <c r="AQ115" i="26"/>
  <c r="AR115" i="26"/>
  <c r="AS115" i="26"/>
  <c r="C116" i="26"/>
  <c r="D116" i="26"/>
  <c r="E116" i="26"/>
  <c r="F116" i="26"/>
  <c r="G116" i="26"/>
  <c r="H116" i="26"/>
  <c r="I116" i="26"/>
  <c r="J116" i="26"/>
  <c r="K116" i="26"/>
  <c r="L116" i="26"/>
  <c r="M116" i="26"/>
  <c r="N116" i="26"/>
  <c r="O116" i="26"/>
  <c r="P116" i="26"/>
  <c r="Q116" i="26"/>
  <c r="R116" i="26"/>
  <c r="S116" i="26"/>
  <c r="T116" i="26"/>
  <c r="U116" i="26"/>
  <c r="W116" i="26"/>
  <c r="X116" i="26"/>
  <c r="Y116" i="26"/>
  <c r="Z116" i="26"/>
  <c r="AA116" i="26"/>
  <c r="AB116" i="26"/>
  <c r="AC116" i="26"/>
  <c r="AD116" i="26"/>
  <c r="AE116" i="26"/>
  <c r="AF116" i="26"/>
  <c r="AG116" i="26"/>
  <c r="AI116" i="26"/>
  <c r="AJ116" i="26"/>
  <c r="AK116" i="26"/>
  <c r="AL116" i="26"/>
  <c r="AM116" i="26"/>
  <c r="AN116" i="26"/>
  <c r="AO116" i="26"/>
  <c r="AP116" i="26"/>
  <c r="AQ116" i="26"/>
  <c r="AR116" i="26"/>
  <c r="AS116" i="26"/>
  <c r="C117" i="26"/>
  <c r="D117" i="26"/>
  <c r="E117" i="26"/>
  <c r="F117" i="26"/>
  <c r="G117" i="26"/>
  <c r="H117" i="26"/>
  <c r="I117" i="26"/>
  <c r="J117" i="26"/>
  <c r="K117" i="26"/>
  <c r="L117" i="26"/>
  <c r="M117" i="26"/>
  <c r="N117" i="26"/>
  <c r="O117" i="26"/>
  <c r="P117" i="26"/>
  <c r="Q117" i="26"/>
  <c r="R117" i="26"/>
  <c r="S117" i="26"/>
  <c r="T117" i="26"/>
  <c r="U117" i="26"/>
  <c r="W117" i="26"/>
  <c r="X117" i="26"/>
  <c r="Y117" i="26"/>
  <c r="Z117" i="26"/>
  <c r="AA117" i="26"/>
  <c r="AB117" i="26"/>
  <c r="AC117" i="26"/>
  <c r="AD117" i="26"/>
  <c r="AE117" i="26"/>
  <c r="AF117" i="26"/>
  <c r="AG117" i="26"/>
  <c r="AI117" i="26"/>
  <c r="AJ117" i="26"/>
  <c r="AK117" i="26"/>
  <c r="AL117" i="26"/>
  <c r="AM117" i="26"/>
  <c r="AN117" i="26"/>
  <c r="AO117" i="26"/>
  <c r="AP117" i="26"/>
  <c r="AQ117" i="26"/>
  <c r="AR117" i="26"/>
  <c r="AS117" i="26"/>
  <c r="C118" i="26"/>
  <c r="D118" i="26"/>
  <c r="E118" i="26"/>
  <c r="F118" i="26"/>
  <c r="G118" i="26"/>
  <c r="H118" i="26"/>
  <c r="I118" i="26"/>
  <c r="J118" i="26"/>
  <c r="K118" i="26"/>
  <c r="L118" i="26"/>
  <c r="M118" i="26"/>
  <c r="N118" i="26"/>
  <c r="O118" i="26"/>
  <c r="P118" i="26"/>
  <c r="Q118" i="26"/>
  <c r="R118" i="26"/>
  <c r="S118" i="26"/>
  <c r="T118" i="26"/>
  <c r="U118" i="26"/>
  <c r="W118" i="26"/>
  <c r="X118" i="26"/>
  <c r="Y118" i="26"/>
  <c r="Z118" i="26"/>
  <c r="AA118" i="26"/>
  <c r="AB118" i="26"/>
  <c r="AC118" i="26"/>
  <c r="AD118" i="26"/>
  <c r="AE118" i="26"/>
  <c r="AF118" i="26"/>
  <c r="AG118" i="26"/>
  <c r="AH118" i="26"/>
  <c r="AI118" i="26"/>
  <c r="AJ118" i="26"/>
  <c r="AK118" i="26"/>
  <c r="AL118" i="26"/>
  <c r="AM118" i="26"/>
  <c r="AN118" i="26"/>
  <c r="AO118" i="26"/>
  <c r="AP118" i="26"/>
  <c r="AQ118" i="26"/>
  <c r="AR118" i="26"/>
  <c r="AS118" i="26"/>
  <c r="C119" i="26"/>
  <c r="D119" i="26"/>
  <c r="E119" i="26"/>
  <c r="F119" i="26"/>
  <c r="G119" i="26"/>
  <c r="H119" i="26"/>
  <c r="I119" i="26"/>
  <c r="J119" i="26"/>
  <c r="K119" i="26"/>
  <c r="L119" i="26"/>
  <c r="M119" i="26"/>
  <c r="N119" i="26"/>
  <c r="O119" i="26"/>
  <c r="P119" i="26"/>
  <c r="Q119" i="26"/>
  <c r="R119" i="26"/>
  <c r="S119" i="26"/>
  <c r="T119" i="26"/>
  <c r="U119" i="26"/>
  <c r="W119" i="26"/>
  <c r="X119" i="26"/>
  <c r="Y119" i="26"/>
  <c r="Z119" i="26"/>
  <c r="AA119" i="26"/>
  <c r="AB119" i="26"/>
  <c r="AC119" i="26"/>
  <c r="AD119" i="26"/>
  <c r="AE119" i="26"/>
  <c r="AF119" i="26"/>
  <c r="AG119" i="26"/>
  <c r="AH119" i="26"/>
  <c r="AI119" i="26"/>
  <c r="AJ119" i="26"/>
  <c r="AK119" i="26"/>
  <c r="AL119" i="26"/>
  <c r="AM119" i="26"/>
  <c r="AN119" i="26"/>
  <c r="AO119" i="26"/>
  <c r="AP119" i="26"/>
  <c r="AQ119" i="26"/>
  <c r="AR119" i="26"/>
  <c r="AS119" i="26"/>
  <c r="C120" i="26"/>
  <c r="D120" i="26"/>
  <c r="E120" i="26"/>
  <c r="F120" i="26"/>
  <c r="G120" i="26"/>
  <c r="H120" i="26"/>
  <c r="I120" i="26"/>
  <c r="J120" i="26"/>
  <c r="K120" i="26"/>
  <c r="L120" i="26"/>
  <c r="M120" i="26"/>
  <c r="N120" i="26"/>
  <c r="O120" i="26"/>
  <c r="P120" i="26"/>
  <c r="Q120" i="26"/>
  <c r="R120" i="26"/>
  <c r="S120" i="26"/>
  <c r="T120" i="26"/>
  <c r="U120" i="26"/>
  <c r="W120" i="26"/>
  <c r="X120" i="26"/>
  <c r="Y120" i="26"/>
  <c r="Z120" i="26"/>
  <c r="AA120" i="26"/>
  <c r="AB120" i="26"/>
  <c r="AC120" i="26"/>
  <c r="AD120" i="26"/>
  <c r="AE120" i="26"/>
  <c r="AF120" i="26"/>
  <c r="AG120" i="26"/>
  <c r="AH120" i="26"/>
  <c r="AI120" i="26"/>
  <c r="AJ120" i="26"/>
  <c r="AK120" i="26"/>
  <c r="AL120" i="26"/>
  <c r="AM120" i="26"/>
  <c r="AN120" i="26"/>
  <c r="AO120" i="26"/>
  <c r="AP120" i="26"/>
  <c r="AQ120" i="26"/>
  <c r="AR120" i="26"/>
  <c r="AS120" i="26"/>
  <c r="C121" i="26"/>
  <c r="D121" i="26"/>
  <c r="E121" i="26"/>
  <c r="F121" i="26"/>
  <c r="G121" i="26"/>
  <c r="H121" i="26"/>
  <c r="I121" i="26"/>
  <c r="J121" i="26"/>
  <c r="K121" i="26"/>
  <c r="L121" i="26"/>
  <c r="M121" i="26"/>
  <c r="N121" i="26"/>
  <c r="O121" i="26"/>
  <c r="P121" i="26"/>
  <c r="Q121" i="26"/>
  <c r="R121" i="26"/>
  <c r="S121" i="26"/>
  <c r="T121" i="26"/>
  <c r="U121" i="26"/>
  <c r="W121" i="26"/>
  <c r="X121" i="26"/>
  <c r="Y121" i="26"/>
  <c r="Z121" i="26"/>
  <c r="AA121" i="26"/>
  <c r="AB121" i="26"/>
  <c r="AC121" i="26"/>
  <c r="AD121" i="26"/>
  <c r="AE121" i="26"/>
  <c r="AF121" i="26"/>
  <c r="AG121" i="26"/>
  <c r="AI121" i="26"/>
  <c r="AJ121" i="26"/>
  <c r="AK121" i="26"/>
  <c r="AL121" i="26"/>
  <c r="AM121" i="26"/>
  <c r="AN121" i="26"/>
  <c r="AO121" i="26"/>
  <c r="AP121" i="26"/>
  <c r="AQ121" i="26"/>
  <c r="AR121" i="26"/>
  <c r="AS121" i="26"/>
  <c r="C122" i="26"/>
  <c r="D122" i="26"/>
  <c r="E122" i="26"/>
  <c r="F122" i="26"/>
  <c r="G122" i="26"/>
  <c r="H122" i="26"/>
  <c r="I122" i="26"/>
  <c r="J122" i="26"/>
  <c r="K122" i="26"/>
  <c r="L122" i="26"/>
  <c r="M122" i="26"/>
  <c r="N122" i="26"/>
  <c r="O122" i="26"/>
  <c r="P122" i="26"/>
  <c r="Q122" i="26"/>
  <c r="S122" i="26"/>
  <c r="T122" i="26"/>
  <c r="U122" i="26"/>
  <c r="W122" i="26"/>
  <c r="X122" i="26"/>
  <c r="Y122" i="26"/>
  <c r="Z122" i="26"/>
  <c r="AA122" i="26"/>
  <c r="AB122" i="26"/>
  <c r="AC122" i="26"/>
  <c r="AE122" i="26"/>
  <c r="AF122" i="26"/>
  <c r="AG122" i="26"/>
  <c r="AH122" i="26"/>
  <c r="AI122" i="26"/>
  <c r="AJ122" i="26"/>
  <c r="AK122" i="26"/>
  <c r="AL122" i="26"/>
  <c r="AM122" i="26"/>
  <c r="AN122" i="26"/>
  <c r="AO122" i="26"/>
  <c r="AP122" i="26"/>
  <c r="AQ122" i="26"/>
  <c r="AR122" i="26"/>
  <c r="AS122" i="26"/>
  <c r="C123" i="26"/>
  <c r="D123" i="26"/>
  <c r="E123" i="26"/>
  <c r="F123" i="26"/>
  <c r="G123" i="26"/>
  <c r="H123" i="26"/>
  <c r="I123" i="26"/>
  <c r="J123" i="26"/>
  <c r="K123" i="26"/>
  <c r="L123" i="26"/>
  <c r="M123" i="26"/>
  <c r="N123" i="26"/>
  <c r="O123" i="26"/>
  <c r="P123" i="26"/>
  <c r="Q123" i="26"/>
  <c r="S123" i="26"/>
  <c r="T123" i="26"/>
  <c r="U123" i="26"/>
  <c r="W123" i="26"/>
  <c r="X123" i="26"/>
  <c r="Y123" i="26"/>
  <c r="Z123" i="26"/>
  <c r="AA123" i="26"/>
  <c r="AB123" i="26"/>
  <c r="AC123" i="26"/>
  <c r="AD123" i="26"/>
  <c r="AE123" i="26"/>
  <c r="AF123" i="26"/>
  <c r="AG123" i="26"/>
  <c r="AH123" i="26"/>
  <c r="AI123" i="26"/>
  <c r="AJ123" i="26"/>
  <c r="AK123" i="26"/>
  <c r="AL123" i="26"/>
  <c r="AM123" i="26"/>
  <c r="AN123" i="26"/>
  <c r="AO123" i="26"/>
  <c r="AP123" i="26"/>
  <c r="AQ123" i="26"/>
  <c r="AR123" i="26"/>
  <c r="AS123" i="26"/>
  <c r="C124" i="26"/>
  <c r="D124" i="26"/>
  <c r="E124" i="26"/>
  <c r="F124" i="26"/>
  <c r="G124" i="26"/>
  <c r="H124" i="26"/>
  <c r="I124" i="26"/>
  <c r="J124" i="26"/>
  <c r="K124" i="26"/>
  <c r="L124" i="26"/>
  <c r="M124" i="26"/>
  <c r="N124" i="26"/>
  <c r="O124" i="26"/>
  <c r="P124" i="26"/>
  <c r="Q124" i="26"/>
  <c r="R124" i="26"/>
  <c r="S124" i="26"/>
  <c r="T124" i="26"/>
  <c r="U124" i="26"/>
  <c r="W124" i="26"/>
  <c r="X124" i="26"/>
  <c r="Y124" i="26"/>
  <c r="Z124" i="26"/>
  <c r="AA124" i="26"/>
  <c r="AB124" i="26"/>
  <c r="AC124" i="26"/>
  <c r="AD124" i="26"/>
  <c r="AE124" i="26"/>
  <c r="AF124" i="26"/>
  <c r="AG124" i="26"/>
  <c r="AH124" i="26"/>
  <c r="AI124" i="26"/>
  <c r="AJ124" i="26"/>
  <c r="AL124" i="26"/>
  <c r="AM124" i="26"/>
  <c r="AN124" i="26"/>
  <c r="AO124" i="26"/>
  <c r="AP124" i="26"/>
  <c r="AQ124" i="26"/>
  <c r="AS124" i="26"/>
  <c r="C125" i="26"/>
  <c r="D125" i="26"/>
  <c r="E125" i="26"/>
  <c r="F125" i="26"/>
  <c r="G125" i="26"/>
  <c r="H125" i="26"/>
  <c r="I125" i="26"/>
  <c r="J125" i="26"/>
  <c r="K125" i="26"/>
  <c r="L125" i="26"/>
  <c r="M125" i="26"/>
  <c r="N125" i="26"/>
  <c r="O125" i="26"/>
  <c r="P125" i="26"/>
  <c r="Q125" i="26"/>
  <c r="R125" i="26"/>
  <c r="S125" i="26"/>
  <c r="T125" i="26"/>
  <c r="U125" i="26"/>
  <c r="W125" i="26"/>
  <c r="X125" i="26"/>
  <c r="Y125" i="26"/>
  <c r="Z125" i="26"/>
  <c r="AA125" i="26"/>
  <c r="AB125" i="26"/>
  <c r="AC125" i="26"/>
  <c r="AD125" i="26"/>
  <c r="AE125" i="26"/>
  <c r="AF125" i="26"/>
  <c r="AG125" i="26"/>
  <c r="AH125" i="26"/>
  <c r="AI125" i="26"/>
  <c r="AJ125" i="26"/>
  <c r="AL125" i="26"/>
  <c r="AM125" i="26"/>
  <c r="AN125" i="26"/>
  <c r="AO125" i="26"/>
  <c r="AP125" i="26"/>
  <c r="AQ125" i="26"/>
  <c r="AS125" i="26"/>
  <c r="C126" i="26"/>
  <c r="D126" i="26"/>
  <c r="E126" i="26"/>
  <c r="F126" i="26"/>
  <c r="G126" i="26"/>
  <c r="H126" i="26"/>
  <c r="I126" i="26"/>
  <c r="J126" i="26"/>
  <c r="K126" i="26"/>
  <c r="L126" i="26"/>
  <c r="M126" i="26"/>
  <c r="N126" i="26"/>
  <c r="Q126" i="26"/>
  <c r="R126" i="26"/>
  <c r="S126" i="26"/>
  <c r="T126" i="26"/>
  <c r="U126" i="26"/>
  <c r="W126" i="26"/>
  <c r="X126" i="26"/>
  <c r="Y126" i="26"/>
  <c r="Z126" i="26"/>
  <c r="AA126" i="26"/>
  <c r="AB126" i="26"/>
  <c r="AC126" i="26"/>
  <c r="AD126" i="26"/>
  <c r="AE126" i="26"/>
  <c r="AF126" i="26"/>
  <c r="AG126" i="26"/>
  <c r="AH126" i="26"/>
  <c r="AI126" i="26"/>
  <c r="AJ126" i="26"/>
  <c r="AK126" i="26"/>
  <c r="AL126" i="26"/>
  <c r="AM126" i="26"/>
  <c r="AN126" i="26"/>
  <c r="AO126" i="26"/>
  <c r="AP126" i="26"/>
  <c r="AQ126" i="26"/>
  <c r="AR126" i="26"/>
  <c r="AS126" i="26"/>
  <c r="C127" i="26"/>
  <c r="D127" i="26"/>
  <c r="E127" i="26"/>
  <c r="F127" i="26"/>
  <c r="G127" i="26"/>
  <c r="H127" i="26"/>
  <c r="I127" i="26"/>
  <c r="J127" i="26"/>
  <c r="L127" i="26"/>
  <c r="M127" i="26"/>
  <c r="N127" i="26"/>
  <c r="Q127" i="26"/>
  <c r="R127" i="26"/>
  <c r="S127" i="26"/>
  <c r="T127" i="26"/>
  <c r="U127" i="26"/>
  <c r="W127" i="26"/>
  <c r="X127" i="26"/>
  <c r="Y127" i="26"/>
  <c r="Z127" i="26"/>
  <c r="AA127" i="26"/>
  <c r="AB127" i="26"/>
  <c r="AC127" i="26"/>
  <c r="AD127" i="26"/>
  <c r="AE127" i="26"/>
  <c r="AF127" i="26"/>
  <c r="AG127" i="26"/>
  <c r="AH127" i="26"/>
  <c r="AI127" i="26"/>
  <c r="AJ127" i="26"/>
  <c r="AK127" i="26"/>
  <c r="AL127" i="26"/>
  <c r="AM127" i="26"/>
  <c r="AN127" i="26"/>
  <c r="AO127" i="26"/>
  <c r="AP127" i="26"/>
  <c r="AQ127" i="26"/>
  <c r="AR127" i="26"/>
  <c r="AS127" i="26"/>
  <c r="C128" i="26"/>
  <c r="D128" i="26"/>
  <c r="E128" i="26"/>
  <c r="F128" i="26"/>
  <c r="G128" i="26"/>
  <c r="H128" i="26"/>
  <c r="I128" i="26"/>
  <c r="J128" i="26"/>
  <c r="K128" i="26"/>
  <c r="L128" i="26"/>
  <c r="M128" i="26"/>
  <c r="N128" i="26"/>
  <c r="Q128" i="26"/>
  <c r="R128" i="26"/>
  <c r="S128" i="26"/>
  <c r="T128" i="26"/>
  <c r="U128" i="26"/>
  <c r="W128" i="26"/>
  <c r="X128" i="26"/>
  <c r="Y128" i="26"/>
  <c r="Z128" i="26"/>
  <c r="AA128" i="26"/>
  <c r="AB128" i="26"/>
  <c r="AC128" i="26"/>
  <c r="AD128" i="26"/>
  <c r="AE128" i="26"/>
  <c r="AF128" i="26"/>
  <c r="AG128" i="26"/>
  <c r="AH128" i="26"/>
  <c r="AI128" i="26"/>
  <c r="AJ128" i="26"/>
  <c r="AK128" i="26"/>
  <c r="AM128" i="26"/>
  <c r="AN128" i="26"/>
  <c r="AO128" i="26"/>
  <c r="AP128" i="26"/>
  <c r="AQ128" i="26"/>
  <c r="AR128" i="26"/>
  <c r="AS128" i="26"/>
  <c r="C129" i="26"/>
  <c r="D129" i="26"/>
  <c r="E129" i="26"/>
  <c r="F129" i="26"/>
  <c r="G129" i="26"/>
  <c r="H129" i="26"/>
  <c r="I129" i="26"/>
  <c r="J129" i="26"/>
  <c r="K129" i="26"/>
  <c r="L129" i="26"/>
  <c r="M129" i="26"/>
  <c r="N129" i="26"/>
  <c r="Q129" i="26"/>
  <c r="R129" i="26"/>
  <c r="S129" i="26"/>
  <c r="T129" i="26"/>
  <c r="U129" i="26"/>
  <c r="W129" i="26"/>
  <c r="X129" i="26"/>
  <c r="Y129" i="26"/>
  <c r="Z129" i="26"/>
  <c r="AA129" i="26"/>
  <c r="AB129" i="26"/>
  <c r="AC129" i="26"/>
  <c r="AD129" i="26"/>
  <c r="AE129" i="26"/>
  <c r="AF129" i="26"/>
  <c r="AG129" i="26"/>
  <c r="AH129" i="26"/>
  <c r="AI129" i="26"/>
  <c r="AJ129" i="26"/>
  <c r="AK129" i="26"/>
  <c r="AM129" i="26"/>
  <c r="AN129" i="26"/>
  <c r="AO129" i="26"/>
  <c r="AP129" i="26"/>
  <c r="AQ129" i="26"/>
  <c r="AR129" i="26"/>
  <c r="AS129" i="26"/>
  <c r="C130" i="26"/>
  <c r="D130" i="26"/>
  <c r="E130" i="26"/>
  <c r="F130" i="26"/>
  <c r="G130" i="26"/>
  <c r="H130" i="26"/>
  <c r="I130" i="26"/>
  <c r="J130" i="26"/>
  <c r="K130" i="26"/>
  <c r="L130" i="26"/>
  <c r="M130" i="26"/>
  <c r="N130" i="26"/>
  <c r="O130" i="26"/>
  <c r="P130" i="26"/>
  <c r="Q130" i="26"/>
  <c r="R130" i="26"/>
  <c r="S130" i="26"/>
  <c r="T130" i="26"/>
  <c r="U130" i="26"/>
  <c r="W130" i="26"/>
  <c r="X130" i="26"/>
  <c r="Y130" i="26"/>
  <c r="Z130" i="26"/>
  <c r="AA130" i="26"/>
  <c r="AB130" i="26"/>
  <c r="AC130" i="26"/>
  <c r="AD130" i="26"/>
  <c r="AE130" i="26"/>
  <c r="AF130" i="26"/>
  <c r="AG130" i="26"/>
  <c r="AH130" i="26"/>
  <c r="AI130" i="26"/>
  <c r="AJ130" i="26"/>
  <c r="AK130" i="26"/>
  <c r="AL130" i="26"/>
  <c r="AM130" i="26"/>
  <c r="AN130" i="26"/>
  <c r="AO130" i="26"/>
  <c r="AP130" i="26"/>
  <c r="AQ130" i="26"/>
  <c r="AR130" i="26"/>
  <c r="AS130" i="26"/>
  <c r="C131" i="26"/>
  <c r="D131" i="26"/>
  <c r="E131" i="26"/>
  <c r="F131" i="26"/>
  <c r="G131" i="26"/>
  <c r="H131" i="26"/>
  <c r="I131" i="26"/>
  <c r="J131" i="26"/>
  <c r="K131" i="26"/>
  <c r="L131" i="26"/>
  <c r="M131" i="26"/>
  <c r="N131" i="26"/>
  <c r="O131" i="26"/>
  <c r="P131" i="26"/>
  <c r="Q131" i="26"/>
  <c r="R131" i="26"/>
  <c r="S131" i="26"/>
  <c r="T131" i="26"/>
  <c r="U131" i="26"/>
  <c r="W131" i="26"/>
  <c r="X131" i="26"/>
  <c r="Y131" i="26"/>
  <c r="Z131" i="26"/>
  <c r="AA131" i="26"/>
  <c r="AB131" i="26"/>
  <c r="AC131" i="26"/>
  <c r="AD131" i="26"/>
  <c r="AE131" i="26"/>
  <c r="AF131" i="26"/>
  <c r="AG131" i="26"/>
  <c r="AH131" i="26"/>
  <c r="AI131" i="26"/>
  <c r="AJ131" i="26"/>
  <c r="AK131" i="26"/>
  <c r="AL131" i="26"/>
  <c r="AM131" i="26"/>
  <c r="AN131" i="26"/>
  <c r="AO131" i="26"/>
  <c r="AP131" i="26"/>
  <c r="AQ131" i="26"/>
  <c r="AR131" i="26"/>
  <c r="AS131" i="26"/>
  <c r="C132" i="26"/>
  <c r="D132" i="26"/>
  <c r="E132" i="26"/>
  <c r="F132" i="26"/>
  <c r="G132" i="26"/>
  <c r="H132" i="26"/>
  <c r="I132" i="26"/>
  <c r="J132" i="26"/>
  <c r="K132" i="26"/>
  <c r="L132" i="26"/>
  <c r="M132" i="26"/>
  <c r="N132" i="26"/>
  <c r="Q132" i="26"/>
  <c r="R132" i="26"/>
  <c r="S132" i="26"/>
  <c r="T132" i="26"/>
  <c r="U132" i="26"/>
  <c r="W132" i="26"/>
  <c r="X132" i="26"/>
  <c r="Y132" i="26"/>
  <c r="Z132" i="26"/>
  <c r="AA132" i="26"/>
  <c r="AB132" i="26"/>
  <c r="AC132" i="26"/>
  <c r="AD132" i="26"/>
  <c r="AE132" i="26"/>
  <c r="AF132" i="26"/>
  <c r="AG132" i="26"/>
  <c r="AH132" i="26"/>
  <c r="AI132" i="26"/>
  <c r="AJ132" i="26"/>
  <c r="AK132" i="26"/>
  <c r="AL132" i="26"/>
  <c r="AM132" i="26"/>
  <c r="AN132" i="26"/>
  <c r="AO132" i="26"/>
  <c r="AP132" i="26"/>
  <c r="AQ132" i="26"/>
  <c r="AR132" i="26"/>
  <c r="AS132" i="26"/>
  <c r="C133" i="26"/>
  <c r="D133" i="26"/>
  <c r="E133" i="26"/>
  <c r="F133" i="26"/>
  <c r="G133" i="26"/>
  <c r="H133" i="26"/>
  <c r="I133" i="26"/>
  <c r="J133" i="26"/>
  <c r="K133" i="26"/>
  <c r="L133" i="26"/>
  <c r="M133" i="26"/>
  <c r="N133" i="26"/>
  <c r="Q133" i="26"/>
  <c r="R133" i="26"/>
  <c r="S133" i="26"/>
  <c r="T133" i="26"/>
  <c r="U133" i="26"/>
  <c r="W133" i="26"/>
  <c r="X133" i="26"/>
  <c r="Y133" i="26"/>
  <c r="Z133" i="26"/>
  <c r="AA133" i="26"/>
  <c r="AB133" i="26"/>
  <c r="AC133" i="26"/>
  <c r="AD133" i="26"/>
  <c r="AE133" i="26"/>
  <c r="AF133" i="26"/>
  <c r="AG133" i="26"/>
  <c r="AH133" i="26"/>
  <c r="AI133" i="26"/>
  <c r="AJ133" i="26"/>
  <c r="AK133" i="26"/>
  <c r="AL133" i="26"/>
  <c r="AM133" i="26"/>
  <c r="AN133" i="26"/>
  <c r="AO133" i="26"/>
  <c r="AP133" i="26"/>
  <c r="AQ133" i="26"/>
  <c r="AR133" i="26"/>
  <c r="AS133" i="26"/>
  <c r="C134" i="26"/>
  <c r="D134" i="26"/>
  <c r="E134" i="26"/>
  <c r="F134" i="26"/>
  <c r="G134" i="26"/>
  <c r="H134" i="26"/>
  <c r="I134" i="26"/>
  <c r="J134" i="26"/>
  <c r="K134" i="26"/>
  <c r="L134" i="26"/>
  <c r="M134" i="26"/>
  <c r="N134" i="26"/>
  <c r="O134" i="26"/>
  <c r="Q134" i="26"/>
  <c r="R134" i="26"/>
  <c r="S134" i="26"/>
  <c r="T134" i="26"/>
  <c r="U134" i="26"/>
  <c r="W134" i="26"/>
  <c r="X134" i="26"/>
  <c r="Y134" i="26"/>
  <c r="Z134" i="26"/>
  <c r="AA134" i="26"/>
  <c r="AB134" i="26"/>
  <c r="AC134" i="26"/>
  <c r="AD134" i="26"/>
  <c r="AE134" i="26"/>
  <c r="AF134" i="26"/>
  <c r="AG134" i="26"/>
  <c r="AH134" i="26"/>
  <c r="AI134" i="26"/>
  <c r="AJ134" i="26"/>
  <c r="AK134" i="26"/>
  <c r="AL134" i="26"/>
  <c r="AM134" i="26"/>
  <c r="AN134" i="26"/>
  <c r="AO134" i="26"/>
  <c r="AP134" i="26"/>
  <c r="AQ134" i="26"/>
  <c r="AR134" i="26"/>
  <c r="AS134" i="26"/>
  <c r="C135" i="26"/>
  <c r="D135" i="26"/>
  <c r="E135" i="26"/>
  <c r="F135" i="26"/>
  <c r="G135" i="26"/>
  <c r="H135" i="26"/>
  <c r="I135" i="26"/>
  <c r="J135" i="26"/>
  <c r="K135" i="26"/>
  <c r="L135" i="26"/>
  <c r="M135" i="26"/>
  <c r="N135" i="26"/>
  <c r="O135" i="26"/>
  <c r="P135" i="26"/>
  <c r="Q135" i="26"/>
  <c r="R135" i="26"/>
  <c r="S135" i="26"/>
  <c r="T135" i="26"/>
  <c r="U135" i="26"/>
  <c r="W135" i="26"/>
  <c r="X135" i="26"/>
  <c r="Y135" i="26"/>
  <c r="Z135" i="26"/>
  <c r="AA135" i="26"/>
  <c r="AB135" i="26"/>
  <c r="AC135" i="26"/>
  <c r="AD135" i="26"/>
  <c r="AE135" i="26"/>
  <c r="AF135" i="26"/>
  <c r="AG135" i="26"/>
  <c r="AH135" i="26"/>
  <c r="AI135" i="26"/>
  <c r="AJ135" i="26"/>
  <c r="AK135" i="26"/>
  <c r="AL135" i="26"/>
  <c r="AM135" i="26"/>
  <c r="AN135" i="26"/>
  <c r="AO135" i="26"/>
  <c r="AP135" i="26"/>
  <c r="AQ135" i="26"/>
  <c r="AR135" i="26"/>
  <c r="AS135" i="26"/>
  <c r="C136" i="26"/>
  <c r="D136" i="26"/>
  <c r="E136" i="26"/>
  <c r="F136" i="26"/>
  <c r="G136" i="26"/>
  <c r="H136" i="26"/>
  <c r="I136" i="26"/>
  <c r="J136" i="26"/>
  <c r="K136" i="26"/>
  <c r="L136" i="26"/>
  <c r="M136" i="26"/>
  <c r="N136" i="26"/>
  <c r="Q136" i="26"/>
  <c r="R136" i="26"/>
  <c r="S136" i="26"/>
  <c r="T136" i="26"/>
  <c r="U136" i="26"/>
  <c r="W136" i="26"/>
  <c r="X136" i="26"/>
  <c r="AA136" i="26"/>
  <c r="AB136" i="26"/>
  <c r="AC136" i="26"/>
  <c r="AD136" i="26"/>
  <c r="AE136" i="26"/>
  <c r="AF136" i="26"/>
  <c r="AG136" i="26"/>
  <c r="AH136" i="26"/>
  <c r="AI136" i="26"/>
  <c r="AJ136" i="26"/>
  <c r="AK136" i="26"/>
  <c r="AL136" i="26"/>
  <c r="AM136" i="26"/>
  <c r="AN136" i="26"/>
  <c r="AO136" i="26"/>
  <c r="AP136" i="26"/>
  <c r="AQ136" i="26"/>
  <c r="AR136" i="26"/>
  <c r="AS136" i="26"/>
  <c r="C137" i="26"/>
  <c r="D137" i="26"/>
  <c r="E137" i="26"/>
  <c r="F137" i="26"/>
  <c r="G137" i="26"/>
  <c r="H137" i="26"/>
  <c r="I137" i="26"/>
  <c r="J137" i="26"/>
  <c r="K137" i="26"/>
  <c r="L137" i="26"/>
  <c r="M137" i="26"/>
  <c r="N137" i="26"/>
  <c r="O137" i="26"/>
  <c r="P137" i="26"/>
  <c r="Q137" i="26"/>
  <c r="R137" i="26"/>
  <c r="S137" i="26"/>
  <c r="T137" i="26"/>
  <c r="U137" i="26"/>
  <c r="W137" i="26"/>
  <c r="X137" i="26"/>
  <c r="Y137" i="26"/>
  <c r="AA137" i="26"/>
  <c r="AB137" i="26"/>
  <c r="AC137" i="26"/>
  <c r="AD137" i="26"/>
  <c r="AE137" i="26"/>
  <c r="AF137" i="26"/>
  <c r="AG137" i="26"/>
  <c r="AH137" i="26"/>
  <c r="AI137" i="26"/>
  <c r="AJ137" i="26"/>
  <c r="AK137" i="26"/>
  <c r="AL137" i="26"/>
  <c r="AM137" i="26"/>
  <c r="AN137" i="26"/>
  <c r="AO137" i="26"/>
  <c r="AP137" i="26"/>
  <c r="AQ137" i="26"/>
  <c r="AR137" i="26"/>
  <c r="AS137" i="26"/>
  <c r="C138" i="26"/>
  <c r="D138" i="26"/>
  <c r="E138" i="26"/>
  <c r="F138" i="26"/>
  <c r="G138" i="26"/>
  <c r="H138" i="26"/>
  <c r="I138" i="26"/>
  <c r="J138" i="26"/>
  <c r="K138" i="26"/>
  <c r="L138" i="26"/>
  <c r="M138" i="26"/>
  <c r="N138" i="26"/>
  <c r="O138" i="26"/>
  <c r="P138" i="26"/>
  <c r="Q138" i="26"/>
  <c r="R138" i="26"/>
  <c r="S138" i="26"/>
  <c r="T138" i="26"/>
  <c r="U138" i="26"/>
  <c r="W138" i="26"/>
  <c r="X138" i="26"/>
  <c r="Y138" i="26"/>
  <c r="AA138" i="26"/>
  <c r="AB138" i="26"/>
  <c r="AC138" i="26"/>
  <c r="AD138" i="26"/>
  <c r="AE138" i="26"/>
  <c r="AF138" i="26"/>
  <c r="AG138" i="26"/>
  <c r="AH138" i="26"/>
  <c r="AI138" i="26"/>
  <c r="AJ138" i="26"/>
  <c r="AK138" i="26"/>
  <c r="AL138" i="26"/>
  <c r="AM138" i="26"/>
  <c r="AN138" i="26"/>
  <c r="AO138" i="26"/>
  <c r="AP138" i="26"/>
  <c r="AQ138" i="26"/>
  <c r="AR138" i="26"/>
  <c r="AS138" i="26"/>
  <c r="C139" i="26"/>
  <c r="D139" i="26"/>
  <c r="E139" i="26"/>
  <c r="F139" i="26"/>
  <c r="G139" i="26"/>
  <c r="H139" i="26"/>
  <c r="I139" i="26"/>
  <c r="J139" i="26"/>
  <c r="K139" i="26"/>
  <c r="L139" i="26"/>
  <c r="M139" i="26"/>
  <c r="N139" i="26"/>
  <c r="O139" i="26"/>
  <c r="P139" i="26"/>
  <c r="Q139" i="26"/>
  <c r="R139" i="26"/>
  <c r="S139" i="26"/>
  <c r="T139" i="26"/>
  <c r="U139" i="26"/>
  <c r="W139" i="26"/>
  <c r="X139" i="26"/>
  <c r="Y139" i="26"/>
  <c r="AA139" i="26"/>
  <c r="AB139" i="26"/>
  <c r="AC139" i="26"/>
  <c r="AD139" i="26"/>
  <c r="AE139" i="26"/>
  <c r="AF139" i="26"/>
  <c r="AG139" i="26"/>
  <c r="AH139" i="26"/>
  <c r="AI139" i="26"/>
  <c r="AJ139" i="26"/>
  <c r="AK139" i="26"/>
  <c r="AL139" i="26"/>
  <c r="AM139" i="26"/>
  <c r="AN139" i="26"/>
  <c r="AO139" i="26"/>
  <c r="AP139" i="26"/>
  <c r="AQ139" i="26"/>
  <c r="AR139" i="26"/>
  <c r="AS139" i="26"/>
  <c r="E140" i="26"/>
  <c r="F140" i="26"/>
  <c r="G140" i="26"/>
  <c r="H140" i="26"/>
  <c r="I140" i="26"/>
  <c r="J140" i="26"/>
  <c r="K140" i="26"/>
  <c r="L140" i="26"/>
  <c r="M140" i="26"/>
  <c r="N140" i="26"/>
  <c r="O140" i="26"/>
  <c r="P140" i="26"/>
  <c r="Q140" i="26"/>
  <c r="R140" i="26"/>
  <c r="S140" i="26"/>
  <c r="T140" i="26"/>
  <c r="U140" i="26"/>
  <c r="W140" i="26"/>
  <c r="X140" i="26"/>
  <c r="Y140" i="26"/>
  <c r="Z140" i="26"/>
  <c r="AA140" i="26"/>
  <c r="AC140" i="26"/>
  <c r="AD140" i="26"/>
  <c r="AE140" i="26"/>
  <c r="AF140" i="26"/>
  <c r="AG140" i="26"/>
  <c r="AH140" i="26"/>
  <c r="AI140" i="26"/>
  <c r="AJ140" i="26"/>
  <c r="AK140" i="26"/>
  <c r="AL140" i="26"/>
  <c r="AM140" i="26"/>
  <c r="AN140" i="26"/>
  <c r="AO140" i="26"/>
  <c r="AP140" i="26"/>
  <c r="AQ140" i="26"/>
  <c r="AR140" i="26"/>
  <c r="AS140" i="26"/>
  <c r="C141" i="26"/>
  <c r="D141" i="26"/>
  <c r="E141" i="26"/>
  <c r="F141" i="26"/>
  <c r="G141" i="26"/>
  <c r="H141" i="26"/>
  <c r="I141" i="26"/>
  <c r="J141" i="26"/>
  <c r="K141" i="26"/>
  <c r="L141" i="26"/>
  <c r="M141" i="26"/>
  <c r="N141" i="26"/>
  <c r="O141" i="26"/>
  <c r="P141" i="26"/>
  <c r="Q141" i="26"/>
  <c r="R141" i="26"/>
  <c r="S141" i="26"/>
  <c r="T141" i="26"/>
  <c r="U141" i="26"/>
  <c r="W141" i="26"/>
  <c r="X141" i="26"/>
  <c r="Y141" i="26"/>
  <c r="Z141" i="26"/>
  <c r="AA141" i="26"/>
  <c r="AB141" i="26"/>
  <c r="AC141" i="26"/>
  <c r="AD141" i="26"/>
  <c r="AE141" i="26"/>
  <c r="AF141" i="26"/>
  <c r="AG141" i="26"/>
  <c r="AH141" i="26"/>
  <c r="AI141" i="26"/>
  <c r="AJ141" i="26"/>
  <c r="AK141" i="26"/>
  <c r="AL141" i="26"/>
  <c r="AM141" i="26"/>
  <c r="AN141" i="26"/>
  <c r="AO141" i="26"/>
  <c r="AP141" i="26"/>
  <c r="AR141" i="26"/>
  <c r="AS141" i="26"/>
  <c r="P80" i="24"/>
  <c r="P85" i="16" s="1"/>
  <c r="Q85" i="16" s="1"/>
  <c r="A277" i="25"/>
  <c r="W157" i="25"/>
  <c r="AU7" i="26"/>
  <c r="AU8" i="26" s="1"/>
  <c r="AT7" i="26"/>
  <c r="AT8" i="26" s="1"/>
  <c r="A150" i="6"/>
  <c r="B150" i="6"/>
  <c r="A148" i="16" s="1"/>
  <c r="B148" i="16"/>
  <c r="C148" i="16"/>
  <c r="D148" i="16"/>
  <c r="G150" i="6"/>
  <c r="H150" i="6"/>
  <c r="J148" i="16" s="1"/>
  <c r="K148" i="16" s="1"/>
  <c r="I150" i="6"/>
  <c r="L148" i="16" s="1"/>
  <c r="M148" i="16" s="1"/>
  <c r="J150" i="6"/>
  <c r="R148" i="16" s="1"/>
  <c r="S148" i="16" s="1"/>
  <c r="N148" i="16"/>
  <c r="O148" i="16" s="1"/>
  <c r="L150" i="6"/>
  <c r="T148" i="16" s="1"/>
  <c r="U148" i="16" s="1"/>
  <c r="M150" i="6"/>
  <c r="AA148" i="16" s="1"/>
  <c r="V148" i="16"/>
  <c r="W148" i="16" s="1"/>
  <c r="A151" i="6"/>
  <c r="A149" i="16"/>
  <c r="B149" i="16"/>
  <c r="C149" i="16"/>
  <c r="D149" i="16"/>
  <c r="F149" i="16"/>
  <c r="G151" i="6"/>
  <c r="G149" i="16" s="1"/>
  <c r="H151" i="6"/>
  <c r="J149" i="16" s="1"/>
  <c r="K149" i="16" s="1"/>
  <c r="I151" i="6"/>
  <c r="L149" i="16" s="1"/>
  <c r="M149" i="16" s="1"/>
  <c r="J151" i="6"/>
  <c r="R149" i="16" s="1"/>
  <c r="S149" i="16" s="1"/>
  <c r="N149" i="16"/>
  <c r="O149" i="16" s="1"/>
  <c r="L151" i="6"/>
  <c r="T149" i="16" s="1"/>
  <c r="U149" i="16" s="1"/>
  <c r="M151" i="6"/>
  <c r="AA149" i="16" s="1"/>
  <c r="V149" i="16"/>
  <c r="W149" i="16" s="1"/>
  <c r="A152" i="6"/>
  <c r="B152" i="6"/>
  <c r="A150" i="16" s="1"/>
  <c r="B150" i="16"/>
  <c r="C150" i="16"/>
  <c r="D150" i="16"/>
  <c r="F150" i="16"/>
  <c r="G152" i="6"/>
  <c r="G150" i="16" s="1"/>
  <c r="H152" i="6"/>
  <c r="J150" i="16" s="1"/>
  <c r="K150" i="16" s="1"/>
  <c r="I152" i="6"/>
  <c r="L150" i="16" s="1"/>
  <c r="M150" i="16" s="1"/>
  <c r="J152" i="6"/>
  <c r="R150" i="16" s="1"/>
  <c r="S150" i="16" s="1"/>
  <c r="N150" i="16"/>
  <c r="O150" i="16" s="1"/>
  <c r="L152" i="6"/>
  <c r="T150" i="16" s="1"/>
  <c r="U150" i="16" s="1"/>
  <c r="M152" i="6"/>
  <c r="AA150" i="16" s="1"/>
  <c r="N152" i="6"/>
  <c r="V150" i="16" s="1"/>
  <c r="W150" i="16" s="1"/>
  <c r="F66" i="16"/>
  <c r="B143" i="16"/>
  <c r="C143" i="16"/>
  <c r="B90" i="16"/>
  <c r="C90" i="16"/>
  <c r="D90" i="16"/>
  <c r="F90" i="16"/>
  <c r="G92" i="6"/>
  <c r="G90" i="16" s="1"/>
  <c r="H92" i="6"/>
  <c r="J90" i="16" s="1"/>
  <c r="K90" i="16" s="1"/>
  <c r="I92" i="6"/>
  <c r="L90" i="16" s="1"/>
  <c r="R90" i="16"/>
  <c r="S90" i="16" s="1"/>
  <c r="N90" i="16"/>
  <c r="O90" i="16" s="1"/>
  <c r="L92" i="6"/>
  <c r="T90" i="16" s="1"/>
  <c r="U90" i="16" s="1"/>
  <c r="M92" i="6"/>
  <c r="AA90" i="16" s="1"/>
  <c r="N92" i="6"/>
  <c r="V90" i="16" s="1"/>
  <c r="W90" i="16" s="1"/>
  <c r="F60" i="9"/>
  <c r="F36" i="9"/>
  <c r="A132" i="6"/>
  <c r="B132" i="6"/>
  <c r="A130" i="16" s="1"/>
  <c r="A131" i="26"/>
  <c r="C130" i="16"/>
  <c r="D130" i="16"/>
  <c r="F130" i="16"/>
  <c r="G132" i="6"/>
  <c r="G130" i="16" s="1"/>
  <c r="I130" i="16" s="1"/>
  <c r="H132" i="6"/>
  <c r="J130" i="16" s="1"/>
  <c r="K130" i="16" s="1"/>
  <c r="I132" i="6"/>
  <c r="L130" i="16" s="1"/>
  <c r="M130" i="16" s="1"/>
  <c r="R130" i="16"/>
  <c r="S130" i="16" s="1"/>
  <c r="L132" i="6"/>
  <c r="T130" i="16" s="1"/>
  <c r="U130" i="16" s="1"/>
  <c r="M132" i="6"/>
  <c r="AA130" i="16" s="1"/>
  <c r="A121" i="6"/>
  <c r="B121" i="6"/>
  <c r="B119" i="16"/>
  <c r="C119" i="16"/>
  <c r="D119" i="16"/>
  <c r="F119" i="16"/>
  <c r="G121" i="6"/>
  <c r="G119" i="16" s="1"/>
  <c r="H121" i="6"/>
  <c r="J119" i="16" s="1"/>
  <c r="K119" i="16" s="1"/>
  <c r="I121" i="6"/>
  <c r="L119" i="16" s="1"/>
  <c r="R119" i="16"/>
  <c r="S119" i="16" s="1"/>
  <c r="N119" i="16"/>
  <c r="O119" i="16" s="1"/>
  <c r="L121" i="6"/>
  <c r="T119" i="16" s="1"/>
  <c r="U119" i="16" s="1"/>
  <c r="AA119" i="16"/>
  <c r="N121" i="6"/>
  <c r="V119" i="16" s="1"/>
  <c r="W119" i="16" s="1"/>
  <c r="A83" i="6"/>
  <c r="B83" i="6"/>
  <c r="A81" i="16" s="1"/>
  <c r="B81" i="16"/>
  <c r="C81" i="16"/>
  <c r="D81" i="16"/>
  <c r="F81" i="16"/>
  <c r="G83" i="6"/>
  <c r="G81" i="16" s="1"/>
  <c r="H83" i="6"/>
  <c r="J81" i="16" s="1"/>
  <c r="I83" i="6"/>
  <c r="L81" i="16" s="1"/>
  <c r="R81" i="16"/>
  <c r="S81" i="16" s="1"/>
  <c r="N81" i="16"/>
  <c r="O81" i="16" s="1"/>
  <c r="L83" i="6"/>
  <c r="T81" i="16" s="1"/>
  <c r="U81" i="16" s="1"/>
  <c r="AA81" i="16"/>
  <c r="N83" i="6"/>
  <c r="V81" i="16" s="1"/>
  <c r="W81" i="16" s="1"/>
  <c r="A82" i="6"/>
  <c r="B82" i="6"/>
  <c r="A80" i="16" s="1"/>
  <c r="B80" i="16"/>
  <c r="C80" i="16"/>
  <c r="D80" i="16"/>
  <c r="F80" i="16"/>
  <c r="G82" i="6"/>
  <c r="G80" i="16" s="1"/>
  <c r="H82" i="6"/>
  <c r="J80" i="16" s="1"/>
  <c r="I82" i="6"/>
  <c r="L80" i="16" s="1"/>
  <c r="J82" i="6"/>
  <c r="R80" i="16" s="1"/>
  <c r="S80" i="16" s="1"/>
  <c r="N80" i="16"/>
  <c r="O80" i="16" s="1"/>
  <c r="L82" i="6"/>
  <c r="T80" i="16" s="1"/>
  <c r="U80" i="16" s="1"/>
  <c r="AA80" i="16"/>
  <c r="N82" i="6"/>
  <c r="V80" i="16" s="1"/>
  <c r="W80" i="16" s="1"/>
  <c r="A80" i="6"/>
  <c r="B80" i="6"/>
  <c r="A78" i="16" s="1"/>
  <c r="B78" i="16"/>
  <c r="C78" i="16"/>
  <c r="D78" i="16"/>
  <c r="F78" i="16"/>
  <c r="G80" i="6"/>
  <c r="G78" i="16" s="1"/>
  <c r="H80" i="6"/>
  <c r="J78" i="16" s="1"/>
  <c r="I80" i="6"/>
  <c r="L78" i="16" s="1"/>
  <c r="J80" i="6"/>
  <c r="R78" i="16" s="1"/>
  <c r="S78" i="16" s="1"/>
  <c r="N78" i="16"/>
  <c r="O78" i="16" s="1"/>
  <c r="L80" i="6"/>
  <c r="T78" i="16" s="1"/>
  <c r="U78" i="16" s="1"/>
  <c r="AA78" i="16"/>
  <c r="V78" i="16"/>
  <c r="W78" i="16" s="1"/>
  <c r="A81" i="6"/>
  <c r="B81" i="6"/>
  <c r="A79" i="16" s="1"/>
  <c r="B79" i="16"/>
  <c r="C79" i="16"/>
  <c r="D79" i="16"/>
  <c r="F79" i="16"/>
  <c r="G81" i="6"/>
  <c r="G79" i="16" s="1"/>
  <c r="H81" i="6"/>
  <c r="J79" i="16" s="1"/>
  <c r="I81" i="6"/>
  <c r="L79" i="16" s="1"/>
  <c r="J81" i="6"/>
  <c r="R79" i="16" s="1"/>
  <c r="S79" i="16" s="1"/>
  <c r="N79" i="16"/>
  <c r="O79" i="16" s="1"/>
  <c r="L81" i="6"/>
  <c r="T79" i="16" s="1"/>
  <c r="U79" i="16" s="1"/>
  <c r="AA79" i="16"/>
  <c r="N81" i="6"/>
  <c r="V79" i="16" s="1"/>
  <c r="W79" i="16" s="1"/>
  <c r="A70" i="6"/>
  <c r="B70" i="6"/>
  <c r="A68" i="16" s="1"/>
  <c r="A71" i="6"/>
  <c r="B71" i="6"/>
  <c r="A69" i="16" s="1"/>
  <c r="G70" i="6"/>
  <c r="G68" i="16" s="1"/>
  <c r="H70" i="6"/>
  <c r="J68" i="16" s="1"/>
  <c r="I70" i="6"/>
  <c r="L68" i="16" s="1"/>
  <c r="R68" i="16"/>
  <c r="S68" i="16" s="1"/>
  <c r="N68" i="16"/>
  <c r="O68" i="16" s="1"/>
  <c r="L70" i="6"/>
  <c r="T68" i="16" s="1"/>
  <c r="U68" i="16" s="1"/>
  <c r="AA68" i="16"/>
  <c r="V68" i="16"/>
  <c r="W68" i="16" s="1"/>
  <c r="G71" i="6"/>
  <c r="G69" i="16" s="1"/>
  <c r="H71" i="6"/>
  <c r="J69" i="16" s="1"/>
  <c r="I71" i="6"/>
  <c r="L69" i="16" s="1"/>
  <c r="J71" i="6"/>
  <c r="R69" i="16" s="1"/>
  <c r="S69" i="16" s="1"/>
  <c r="N69" i="16"/>
  <c r="O69" i="16" s="1"/>
  <c r="L71" i="6"/>
  <c r="T69" i="16" s="1"/>
  <c r="U69" i="16" s="1"/>
  <c r="AA69" i="16"/>
  <c r="V69" i="16"/>
  <c r="W69" i="16" s="1"/>
  <c r="F68" i="16"/>
  <c r="F69" i="16"/>
  <c r="D68" i="16"/>
  <c r="D69" i="16"/>
  <c r="B69" i="14"/>
  <c r="B69" i="16"/>
  <c r="A69" i="14"/>
  <c r="G148" i="16" l="1"/>
  <c r="I148" i="16" s="1"/>
  <c r="B65" i="25"/>
  <c r="B220" i="25" s="1"/>
  <c r="AU118" i="26"/>
  <c r="AU119" i="26"/>
  <c r="AU120" i="26"/>
  <c r="I119" i="16" s="1"/>
  <c r="AT85" i="26"/>
  <c r="AT86" i="26"/>
  <c r="AT87" i="26"/>
  <c r="AT89" i="26"/>
  <c r="AT90" i="26"/>
  <c r="AT88" i="26"/>
  <c r="AT91" i="26"/>
  <c r="I90" i="16" s="1"/>
  <c r="C116" i="25"/>
  <c r="B116" i="25"/>
  <c r="B273" i="25" s="1"/>
  <c r="A116" i="25"/>
  <c r="A273" i="25" s="1"/>
  <c r="C127" i="25"/>
  <c r="C82" i="14"/>
  <c r="A69" i="26"/>
  <c r="C81" i="14"/>
  <c r="A229" i="25"/>
  <c r="B127" i="25"/>
  <c r="B284" i="25" s="1"/>
  <c r="B151" i="14"/>
  <c r="B131" i="14"/>
  <c r="B82" i="14"/>
  <c r="C120" i="14"/>
  <c r="C91" i="14"/>
  <c r="C80" i="14"/>
  <c r="B151" i="26"/>
  <c r="B131" i="26"/>
  <c r="B82" i="26"/>
  <c r="C67" i="5"/>
  <c r="C68" i="16"/>
  <c r="A127" i="25"/>
  <c r="A284" i="25" s="1"/>
  <c r="A151" i="14"/>
  <c r="A131" i="14"/>
  <c r="A82" i="14"/>
  <c r="C79" i="14"/>
  <c r="C69" i="14"/>
  <c r="C131" i="14"/>
  <c r="V130" i="16"/>
  <c r="W130" i="16" s="1"/>
  <c r="A144" i="26"/>
  <c r="B150" i="26"/>
  <c r="B120" i="26"/>
  <c r="B91" i="26"/>
  <c r="B81" i="26"/>
  <c r="C66" i="25"/>
  <c r="B150" i="14"/>
  <c r="B120" i="14"/>
  <c r="B91" i="14"/>
  <c r="B81" i="14"/>
  <c r="B149" i="26"/>
  <c r="B80" i="26"/>
  <c r="C68" i="5"/>
  <c r="C69" i="16"/>
  <c r="B66" i="25"/>
  <c r="B221" i="25" s="1"/>
  <c r="C87" i="25"/>
  <c r="A150" i="14"/>
  <c r="A120" i="14"/>
  <c r="A91" i="14"/>
  <c r="A81" i="14"/>
  <c r="B79" i="26"/>
  <c r="B70" i="26"/>
  <c r="A118" i="5"/>
  <c r="A119" i="16"/>
  <c r="A66" i="25"/>
  <c r="A221" i="25" s="1"/>
  <c r="B87" i="25"/>
  <c r="B243" i="25" s="1"/>
  <c r="B149" i="14"/>
  <c r="B144" i="14"/>
  <c r="B80" i="14"/>
  <c r="A151" i="26"/>
  <c r="A82" i="26"/>
  <c r="B69" i="26"/>
  <c r="C86" i="14"/>
  <c r="V85" i="16"/>
  <c r="W85" i="16" s="1"/>
  <c r="B67" i="5"/>
  <c r="B68" i="16"/>
  <c r="C37" i="12"/>
  <c r="N130" i="16"/>
  <c r="C65" i="25"/>
  <c r="A87" i="25"/>
  <c r="A243" i="25" s="1"/>
  <c r="C145" i="25"/>
  <c r="A149" i="14"/>
  <c r="A144" i="14"/>
  <c r="A80" i="14"/>
  <c r="C151" i="14"/>
  <c r="A150" i="26"/>
  <c r="A120" i="26"/>
  <c r="A91" i="26"/>
  <c r="A81" i="26"/>
  <c r="B79" i="14"/>
  <c r="B70" i="14"/>
  <c r="C150" i="14"/>
  <c r="A149" i="26"/>
  <c r="A80" i="26"/>
  <c r="A37" i="12"/>
  <c r="B130" i="16"/>
  <c r="B145" i="25"/>
  <c r="B302" i="25" s="1"/>
  <c r="A65" i="25"/>
  <c r="A220" i="25" s="1"/>
  <c r="A145" i="25"/>
  <c r="A302" i="25" s="1"/>
  <c r="A79" i="14"/>
  <c r="A70" i="14"/>
  <c r="A79" i="26"/>
  <c r="A70" i="26"/>
  <c r="B144" i="26"/>
  <c r="C149" i="14"/>
  <c r="C70" i="14"/>
  <c r="W158" i="25"/>
  <c r="W238" i="25" s="1"/>
  <c r="V67" i="26"/>
  <c r="V70" i="26"/>
  <c r="I69" i="16" s="1"/>
  <c r="V65" i="26"/>
  <c r="B229" i="25"/>
  <c r="AU157" i="25"/>
  <c r="AU158" i="25" s="1"/>
  <c r="B149" i="5"/>
  <c r="C148" i="5"/>
  <c r="B148" i="5"/>
  <c r="C147" i="5"/>
  <c r="B147" i="5"/>
  <c r="C89" i="5"/>
  <c r="B89" i="5"/>
  <c r="B37" i="12"/>
  <c r="B68" i="5"/>
  <c r="B118" i="5"/>
  <c r="C129" i="5"/>
  <c r="B129" i="5"/>
  <c r="C118" i="5"/>
  <c r="O130" i="16" l="1"/>
  <c r="O139" i="16"/>
  <c r="AU154" i="26"/>
  <c r="AT154" i="26"/>
  <c r="V154" i="26"/>
  <c r="W289" i="25"/>
  <c r="W271" i="25"/>
  <c r="W264" i="25"/>
  <c r="W214" i="25"/>
  <c r="W208" i="25"/>
  <c r="W197" i="25"/>
  <c r="W195" i="25"/>
  <c r="W180" i="25"/>
  <c r="W279" i="25"/>
  <c r="W226" i="25"/>
  <c r="W245" i="25"/>
  <c r="W184" i="25"/>
  <c r="W164" i="25"/>
  <c r="W302" i="25"/>
  <c r="W293" i="25"/>
  <c r="W301" i="25"/>
  <c r="W263" i="25"/>
  <c r="W222" i="25"/>
  <c r="W274" i="25"/>
  <c r="W240" i="25"/>
  <c r="W216" i="25"/>
  <c r="W246" i="25"/>
  <c r="W244" i="25"/>
  <c r="W242" i="25"/>
  <c r="W237" i="25"/>
  <c r="W220" i="25"/>
  <c r="W223" i="25"/>
  <c r="W209" i="25"/>
  <c r="W199" i="25"/>
  <c r="W186" i="25"/>
  <c r="W178" i="25"/>
  <c r="W176" i="25"/>
  <c r="W174" i="25"/>
  <c r="W290" i="25"/>
  <c r="W248" i="25"/>
  <c r="W219" i="25"/>
  <c r="W182" i="25"/>
  <c r="W304" i="25"/>
  <c r="W284" i="25"/>
  <c r="W250" i="25"/>
  <c r="W191" i="25"/>
  <c r="W281" i="25"/>
  <c r="W277" i="25"/>
  <c r="W236" i="25"/>
  <c r="W218" i="25"/>
  <c r="W215" i="25"/>
  <c r="W188" i="25"/>
  <c r="W165" i="25"/>
  <c r="W257" i="25"/>
  <c r="W288" i="25"/>
  <c r="W291" i="25"/>
  <c r="W267" i="25"/>
  <c r="W255" i="25"/>
  <c r="W268" i="25"/>
  <c r="W270" i="25"/>
  <c r="W239" i="25"/>
  <c r="W251" i="25"/>
  <c r="W233" i="25"/>
  <c r="W211" i="25"/>
  <c r="W205" i="25"/>
  <c r="W210" i="25"/>
  <c r="W169" i="25"/>
  <c r="W189" i="25"/>
  <c r="W179" i="25"/>
  <c r="W170" i="25"/>
  <c r="W292" i="25"/>
  <c r="W203" i="25"/>
  <c r="W253" i="25"/>
  <c r="W228" i="25"/>
  <c r="W200" i="25"/>
  <c r="W175" i="25"/>
  <c r="W296" i="25"/>
  <c r="W265" i="25"/>
  <c r="W247" i="25"/>
  <c r="W212" i="25"/>
  <c r="W185" i="25"/>
  <c r="W167" i="25"/>
  <c r="W297" i="25"/>
  <c r="W305" i="25"/>
  <c r="W280" i="25"/>
  <c r="W283" i="25"/>
  <c r="W294" i="25"/>
  <c r="W259" i="25"/>
  <c r="W260" i="25"/>
  <c r="W262" i="25"/>
  <c r="W249" i="25"/>
  <c r="W243" i="25"/>
  <c r="W225" i="25"/>
  <c r="W207" i="25"/>
  <c r="W198" i="25"/>
  <c r="W202" i="25"/>
  <c r="W192" i="25"/>
  <c r="W177" i="25"/>
  <c r="W181" i="25"/>
  <c r="W162" i="25"/>
  <c r="W303" i="25"/>
  <c r="W261" i="25"/>
  <c r="W213" i="25"/>
  <c r="W172" i="25"/>
  <c r="W282" i="25"/>
  <c r="W256" i="25"/>
  <c r="W231" i="25"/>
  <c r="W183" i="25"/>
  <c r="W275" i="25"/>
  <c r="W299" i="25"/>
  <c r="W276" i="25"/>
  <c r="W234" i="25"/>
  <c r="W194" i="25"/>
  <c r="W166" i="25"/>
  <c r="W287" i="25"/>
  <c r="W295" i="25"/>
  <c r="W232" i="25"/>
  <c r="W273" i="25"/>
  <c r="W286" i="25"/>
  <c r="W266" i="25"/>
  <c r="W252" i="25"/>
  <c r="W254" i="25"/>
  <c r="W241" i="25"/>
  <c r="W235" i="25"/>
  <c r="W217" i="25"/>
  <c r="W229" i="25"/>
  <c r="W206" i="25"/>
  <c r="W204" i="25"/>
  <c r="W201" i="25"/>
  <c r="W190" i="25"/>
  <c r="W173" i="25"/>
  <c r="W171" i="25"/>
  <c r="W160" i="25"/>
  <c r="W285" i="25"/>
  <c r="W298" i="25"/>
  <c r="W300" i="25"/>
  <c r="W278" i="25"/>
  <c r="W258" i="25"/>
  <c r="W269" i="25"/>
  <c r="W272" i="25"/>
  <c r="W230" i="25"/>
  <c r="W224" i="25"/>
  <c r="W227" i="25"/>
  <c r="W221" i="25"/>
  <c r="W196" i="25"/>
  <c r="W187" i="25"/>
  <c r="W193" i="25"/>
  <c r="W161" i="25"/>
  <c r="W168" i="25"/>
  <c r="W163" i="25"/>
  <c r="AU166" i="25"/>
  <c r="AU174" i="25"/>
  <c r="AU164" i="25"/>
  <c r="AU172" i="25"/>
  <c r="AU163" i="25"/>
  <c r="AU171" i="25"/>
  <c r="AU162" i="25"/>
  <c r="AU170" i="25"/>
  <c r="AU167" i="25"/>
  <c r="AU161" i="25"/>
  <c r="AU176" i="25"/>
  <c r="AU182" i="25"/>
  <c r="AU181" i="25"/>
  <c r="AU169" i="25"/>
  <c r="AU179" i="25"/>
  <c r="AU178" i="25"/>
  <c r="AU165" i="25"/>
  <c r="AU184" i="25"/>
  <c r="AU190" i="25"/>
  <c r="AU183" i="25"/>
  <c r="AU189" i="25"/>
  <c r="AU168" i="25"/>
  <c r="AU177" i="25"/>
  <c r="AU188" i="25"/>
  <c r="AU186" i="25"/>
  <c r="AU180" i="25"/>
  <c r="AU187" i="25"/>
  <c r="AU195" i="25"/>
  <c r="AU193" i="25"/>
  <c r="AU199" i="25"/>
  <c r="AU197" i="25"/>
  <c r="AU204" i="25"/>
  <c r="AU198" i="25"/>
  <c r="AU202" i="25"/>
  <c r="AU210" i="25"/>
  <c r="AU173" i="25"/>
  <c r="AU201" i="25"/>
  <c r="AU209" i="25"/>
  <c r="AU194" i="25"/>
  <c r="AU208" i="25"/>
  <c r="AU175" i="25"/>
  <c r="AU185" i="25"/>
  <c r="AU191" i="25"/>
  <c r="AU206" i="25"/>
  <c r="AU215" i="25"/>
  <c r="AU223" i="25"/>
  <c r="AU231" i="25"/>
  <c r="AU213" i="25"/>
  <c r="AU221" i="25"/>
  <c r="AU229" i="25"/>
  <c r="AU200" i="25"/>
  <c r="AU212" i="25"/>
  <c r="AU220" i="25"/>
  <c r="AU228" i="25"/>
  <c r="AU192" i="25"/>
  <c r="AU207" i="25"/>
  <c r="AU211" i="25"/>
  <c r="AU219" i="25"/>
  <c r="AU227" i="25"/>
  <c r="AU196" i="25"/>
  <c r="AU203" i="25"/>
  <c r="AU217" i="25"/>
  <c r="AU225" i="25"/>
  <c r="AU233" i="25"/>
  <c r="AU222" i="25"/>
  <c r="AU232" i="25"/>
  <c r="AU237" i="25"/>
  <c r="AU245" i="25"/>
  <c r="AU235" i="25"/>
  <c r="AU243" i="25"/>
  <c r="AU251" i="25"/>
  <c r="AU214" i="25"/>
  <c r="AU224" i="25"/>
  <c r="AU234" i="25"/>
  <c r="AU242" i="25"/>
  <c r="AU250" i="25"/>
  <c r="AU241" i="25"/>
  <c r="AU249" i="25"/>
  <c r="AU205" i="25"/>
  <c r="AU216" i="25"/>
  <c r="AU226" i="25"/>
  <c r="AU239" i="25"/>
  <c r="AU247" i="25"/>
  <c r="AU256" i="25"/>
  <c r="AU264" i="25"/>
  <c r="AU272" i="25"/>
  <c r="AU240" i="25"/>
  <c r="AU254" i="25"/>
  <c r="AU262" i="25"/>
  <c r="AU270" i="25"/>
  <c r="AU253" i="25"/>
  <c r="AU261" i="25"/>
  <c r="AU269" i="25"/>
  <c r="AU236" i="25"/>
  <c r="AU246" i="25"/>
  <c r="AU252" i="25"/>
  <c r="AU260" i="25"/>
  <c r="AU268" i="25"/>
  <c r="AU218" i="25"/>
  <c r="AU258" i="25"/>
  <c r="AU266" i="25"/>
  <c r="AU263" i="25"/>
  <c r="AU230" i="25"/>
  <c r="AU238" i="25"/>
  <c r="AU244" i="25"/>
  <c r="AU259" i="25"/>
  <c r="AU273" i="25"/>
  <c r="AU248" i="25"/>
  <c r="AU255" i="25"/>
  <c r="AU265" i="25"/>
  <c r="AU257" i="25"/>
  <c r="AU267" i="25"/>
  <c r="AU271" i="25"/>
  <c r="AU278" i="25"/>
  <c r="AU286" i="25"/>
  <c r="AU294" i="25"/>
  <c r="AU277" i="25"/>
  <c r="AU275" i="25"/>
  <c r="AU276" i="25"/>
  <c r="AU284" i="25"/>
  <c r="AU292" i="25"/>
  <c r="AU300" i="25"/>
  <c r="AU283" i="25"/>
  <c r="AU291" i="25"/>
  <c r="AU282" i="25"/>
  <c r="AU290" i="25"/>
  <c r="AU298" i="25"/>
  <c r="AU274" i="25"/>
  <c r="AU280" i="25"/>
  <c r="AU288" i="25"/>
  <c r="AU296" i="25"/>
  <c r="AU293" i="25"/>
  <c r="AU279" i="25"/>
  <c r="AU289" i="25"/>
  <c r="AU305" i="25"/>
  <c r="AU285" i="25"/>
  <c r="AU295" i="25"/>
  <c r="AU299" i="25"/>
  <c r="AU304" i="25"/>
  <c r="AU281" i="25"/>
  <c r="AU303" i="25"/>
  <c r="AU301" i="25"/>
  <c r="AU302" i="25"/>
  <c r="AU287" i="25"/>
  <c r="AU297" i="25"/>
  <c r="AU160" i="25"/>
  <c r="A25" i="6"/>
  <c r="A26" i="6"/>
  <c r="A27" i="6"/>
  <c r="A28" i="6"/>
  <c r="A29" i="6"/>
  <c r="A30" i="6"/>
  <c r="A31" i="6"/>
  <c r="A35" i="6"/>
  <c r="A36" i="6"/>
  <c r="A37" i="6"/>
  <c r="A38" i="6"/>
  <c r="A39" i="6"/>
  <c r="A40" i="6"/>
  <c r="A41" i="6"/>
  <c r="A42" i="6"/>
  <c r="A43" i="6"/>
  <c r="A44" i="6"/>
  <c r="A45" i="6"/>
  <c r="A46" i="6"/>
  <c r="A47" i="6"/>
  <c r="A48" i="6"/>
  <c r="A50" i="6"/>
  <c r="A51" i="6"/>
  <c r="A52" i="6"/>
  <c r="A53" i="6"/>
  <c r="A54" i="6"/>
  <c r="A55" i="6"/>
  <c r="A56" i="6"/>
  <c r="A58" i="6"/>
  <c r="A59" i="6"/>
  <c r="A60" i="6"/>
  <c r="A61" i="6"/>
  <c r="A62" i="6"/>
  <c r="A63" i="6"/>
  <c r="A64" i="6"/>
  <c r="A65" i="6"/>
  <c r="A66" i="6"/>
  <c r="A67" i="6"/>
  <c r="A68" i="6"/>
  <c r="A69" i="6"/>
  <c r="A72" i="6"/>
  <c r="A73" i="6"/>
  <c r="A74" i="6"/>
  <c r="A75" i="6"/>
  <c r="A79" i="6"/>
  <c r="A84" i="6"/>
  <c r="A85" i="6"/>
  <c r="A86" i="6"/>
  <c r="A87" i="6"/>
  <c r="A88" i="6"/>
  <c r="A89" i="6"/>
  <c r="A90" i="6"/>
  <c r="A93" i="6"/>
  <c r="A94" i="6"/>
  <c r="A95" i="6"/>
  <c r="A96" i="6"/>
  <c r="A97" i="6"/>
  <c r="A98" i="6"/>
  <c r="A99" i="6"/>
  <c r="A100" i="6"/>
  <c r="A101" i="6"/>
  <c r="A111" i="6"/>
  <c r="A112" i="6"/>
  <c r="A113" i="6"/>
  <c r="A114" i="6"/>
  <c r="A115" i="6"/>
  <c r="A117" i="6"/>
  <c r="A118" i="6"/>
  <c r="A119" i="6"/>
  <c r="A120" i="6"/>
  <c r="A122" i="6"/>
  <c r="A123" i="6"/>
  <c r="A124" i="6"/>
  <c r="A125" i="6"/>
  <c r="A126" i="6"/>
  <c r="A128" i="6"/>
  <c r="A129" i="6"/>
  <c r="A130" i="6"/>
  <c r="A131" i="6"/>
  <c r="A133" i="6"/>
  <c r="A134" i="6"/>
  <c r="A135" i="6"/>
  <c r="A137" i="6"/>
  <c r="A138" i="6"/>
  <c r="A139" i="6"/>
  <c r="A140" i="6"/>
  <c r="A142" i="6"/>
  <c r="A143" i="6"/>
  <c r="A144" i="6"/>
  <c r="A145" i="6"/>
  <c r="A146" i="6"/>
  <c r="A148" i="6"/>
  <c r="A149" i="6"/>
  <c r="W307" i="25" l="1"/>
  <c r="W306" i="25"/>
  <c r="AU307" i="25"/>
  <c r="AU306" i="25"/>
  <c r="A147" i="25"/>
  <c r="B147" i="25"/>
  <c r="C147" i="25"/>
  <c r="B304" i="25" l="1"/>
  <c r="A304" i="25"/>
  <c r="N116" i="6"/>
  <c r="L116" i="6"/>
  <c r="T114" i="16" s="1"/>
  <c r="U114" i="16" s="1"/>
  <c r="N114" i="16"/>
  <c r="O114" i="16" s="1"/>
  <c r="R114" i="16"/>
  <c r="S114" i="16" s="1"/>
  <c r="I116" i="6"/>
  <c r="L114" i="16" s="1"/>
  <c r="H116" i="6"/>
  <c r="J114" i="16" s="1"/>
  <c r="K114" i="16" s="1"/>
  <c r="G116" i="6"/>
  <c r="G114" i="16" s="1"/>
  <c r="D114" i="16"/>
  <c r="N91" i="6"/>
  <c r="M91" i="6"/>
  <c r="AA89" i="16" s="1"/>
  <c r="L91" i="6"/>
  <c r="T89" i="16" s="1"/>
  <c r="U89" i="16" s="1"/>
  <c r="N89" i="16"/>
  <c r="O89" i="16" s="1"/>
  <c r="J91" i="6"/>
  <c r="R89" i="16" s="1"/>
  <c r="S89" i="16" s="1"/>
  <c r="I91" i="6"/>
  <c r="L89" i="16" s="1"/>
  <c r="H91" i="6"/>
  <c r="J89" i="16" s="1"/>
  <c r="K89" i="16" s="1"/>
  <c r="G91" i="6"/>
  <c r="G89" i="16" s="1"/>
  <c r="I89" i="16" s="1"/>
  <c r="F89" i="16"/>
  <c r="P89" i="16"/>
  <c r="Q89" i="16" s="1"/>
  <c r="B89" i="16" l="1"/>
  <c r="A90" i="26"/>
  <c r="A90" i="14"/>
  <c r="C89" i="16"/>
  <c r="B90" i="14"/>
  <c r="B90" i="26"/>
  <c r="V89" i="16"/>
  <c r="W89" i="16" s="1"/>
  <c r="C90" i="14"/>
  <c r="B114" i="16"/>
  <c r="A115" i="14"/>
  <c r="A115" i="26"/>
  <c r="C114" i="16"/>
  <c r="B115" i="26"/>
  <c r="B115" i="14"/>
  <c r="V114" i="16"/>
  <c r="W114" i="16" s="1"/>
  <c r="C115" i="14"/>
  <c r="C111" i="25"/>
  <c r="F114" i="16"/>
  <c r="C113" i="5"/>
  <c r="B88" i="5"/>
  <c r="A86" i="25"/>
  <c r="C88" i="5"/>
  <c r="B86" i="25"/>
  <c r="B113" i="5"/>
  <c r="C86" i="25"/>
  <c r="A111" i="25"/>
  <c r="B111" i="25"/>
  <c r="P9" i="26"/>
  <c r="Q149" i="25"/>
  <c r="Q150" i="25"/>
  <c r="P7" i="26"/>
  <c r="P8" i="26" s="1"/>
  <c r="F30" i="9"/>
  <c r="F18" i="9"/>
  <c r="F19" i="9"/>
  <c r="F20" i="9"/>
  <c r="F21" i="9"/>
  <c r="F22" i="9"/>
  <c r="F23" i="9"/>
  <c r="F24" i="9"/>
  <c r="F25" i="9"/>
  <c r="F26" i="9"/>
  <c r="F27" i="9"/>
  <c r="F28" i="9"/>
  <c r="F29" i="9"/>
  <c r="F31" i="9"/>
  <c r="F32" i="9"/>
  <c r="F33" i="9"/>
  <c r="F34" i="9"/>
  <c r="F35" i="9"/>
  <c r="F37" i="9"/>
  <c r="F38" i="9"/>
  <c r="F39" i="9"/>
  <c r="F40" i="9"/>
  <c r="F41" i="9"/>
  <c r="F42" i="9"/>
  <c r="F43" i="9"/>
  <c r="F44" i="9"/>
  <c r="F45" i="9"/>
  <c r="F46" i="9"/>
  <c r="F47" i="9"/>
  <c r="F48" i="9"/>
  <c r="F49" i="9"/>
  <c r="F50" i="9"/>
  <c r="F51" i="9"/>
  <c r="F52" i="9"/>
  <c r="F53" i="9"/>
  <c r="F54" i="9"/>
  <c r="F55" i="9"/>
  <c r="F56" i="9"/>
  <c r="F57" i="9"/>
  <c r="F58" i="9"/>
  <c r="F59" i="9"/>
  <c r="F61" i="9"/>
  <c r="Q8" i="16"/>
  <c r="D7" i="26"/>
  <c r="D8" i="26" s="1"/>
  <c r="E7" i="26"/>
  <c r="E8" i="26" s="1"/>
  <c r="F7" i="26"/>
  <c r="F8" i="26" s="1"/>
  <c r="G7" i="26"/>
  <c r="G8" i="26" s="1"/>
  <c r="H7" i="26"/>
  <c r="H8" i="26" s="1"/>
  <c r="I7" i="26"/>
  <c r="I8" i="26" s="1"/>
  <c r="J7" i="26"/>
  <c r="J8" i="26" s="1"/>
  <c r="K7" i="26"/>
  <c r="K8" i="26" s="1"/>
  <c r="L7" i="26"/>
  <c r="L8" i="26" s="1"/>
  <c r="L12" i="26" s="1"/>
  <c r="M7" i="26"/>
  <c r="M8" i="26" s="1"/>
  <c r="N7" i="26"/>
  <c r="N8" i="26" s="1"/>
  <c r="O7" i="26"/>
  <c r="O8" i="26" s="1"/>
  <c r="Q7" i="26"/>
  <c r="Q8" i="26" s="1"/>
  <c r="R7" i="26"/>
  <c r="R8" i="26" s="1"/>
  <c r="S7" i="26"/>
  <c r="S8" i="26" s="1"/>
  <c r="T7" i="26"/>
  <c r="T8" i="26" s="1"/>
  <c r="U7" i="26"/>
  <c r="U8" i="26" s="1"/>
  <c r="W7" i="26"/>
  <c r="W8" i="26" s="1"/>
  <c r="X7" i="26"/>
  <c r="X8" i="26" s="1"/>
  <c r="Y7" i="26"/>
  <c r="Y8" i="26" s="1"/>
  <c r="Z7" i="26"/>
  <c r="Z8" i="26" s="1"/>
  <c r="AA7" i="26"/>
  <c r="AA8" i="26" s="1"/>
  <c r="AC7" i="26"/>
  <c r="AC8" i="26" s="1"/>
  <c r="AD7" i="26"/>
  <c r="AD8" i="26" s="1"/>
  <c r="AE7" i="26"/>
  <c r="AE8" i="26" s="1"/>
  <c r="AF7" i="26"/>
  <c r="AF8" i="26" s="1"/>
  <c r="AG7" i="26"/>
  <c r="AG8" i="26" s="1"/>
  <c r="AH7" i="26"/>
  <c r="AH8" i="26" s="1"/>
  <c r="AI7" i="26"/>
  <c r="AI8" i="26" s="1"/>
  <c r="AK7" i="26"/>
  <c r="AK8" i="26" s="1"/>
  <c r="AL7" i="26"/>
  <c r="AL8" i="26" s="1"/>
  <c r="AM7" i="26"/>
  <c r="AM8" i="26" s="1"/>
  <c r="AN7" i="26"/>
  <c r="AN8" i="26" s="1"/>
  <c r="AO7" i="26"/>
  <c r="AO8" i="26" s="1"/>
  <c r="AP7" i="26"/>
  <c r="AP8" i="26" s="1"/>
  <c r="AQ7" i="26"/>
  <c r="AQ8" i="26" s="1"/>
  <c r="AS7" i="26"/>
  <c r="AS8" i="26" s="1"/>
  <c r="E149" i="25"/>
  <c r="F149" i="25"/>
  <c r="G149" i="25"/>
  <c r="H149" i="25"/>
  <c r="I149" i="25"/>
  <c r="J149" i="25"/>
  <c r="K149" i="25"/>
  <c r="L149" i="25"/>
  <c r="M149" i="25"/>
  <c r="N149" i="25"/>
  <c r="O149" i="25"/>
  <c r="P149" i="25"/>
  <c r="R149" i="25"/>
  <c r="S149" i="25"/>
  <c r="T149" i="25"/>
  <c r="U149" i="25"/>
  <c r="V149" i="25"/>
  <c r="X149" i="25"/>
  <c r="Y149" i="25"/>
  <c r="Z149" i="25"/>
  <c r="AA149" i="25"/>
  <c r="AC149" i="25"/>
  <c r="AD149" i="25"/>
  <c r="AE149" i="25"/>
  <c r="AF149" i="25"/>
  <c r="AG149" i="25"/>
  <c r="AH149" i="25"/>
  <c r="AI149" i="25"/>
  <c r="AJ149" i="25"/>
  <c r="AK149" i="25"/>
  <c r="AL149" i="25"/>
  <c r="AM149" i="25"/>
  <c r="AN149" i="25"/>
  <c r="AO149" i="25"/>
  <c r="AP149" i="25"/>
  <c r="AQ149" i="25"/>
  <c r="AR149" i="25"/>
  <c r="AS149" i="25"/>
  <c r="AT149" i="25"/>
  <c r="AV149" i="25"/>
  <c r="AX6" i="25"/>
  <c r="AA9" i="16"/>
  <c r="N118" i="6"/>
  <c r="N117" i="6"/>
  <c r="AA10" i="16"/>
  <c r="AA11" i="16"/>
  <c r="AA12" i="16"/>
  <c r="M15" i="6"/>
  <c r="AA13" i="16" s="1"/>
  <c r="M16" i="6"/>
  <c r="AA14" i="16" s="1"/>
  <c r="M17" i="6"/>
  <c r="AA15" i="16" s="1"/>
  <c r="M18" i="6"/>
  <c r="AA16" i="16" s="1"/>
  <c r="M19" i="6"/>
  <c r="AA17" i="16" s="1"/>
  <c r="M20" i="6"/>
  <c r="AA18" i="16" s="1"/>
  <c r="M21" i="6"/>
  <c r="AA19" i="16" s="1"/>
  <c r="M22" i="6"/>
  <c r="AA20" i="16" s="1"/>
  <c r="M23" i="6"/>
  <c r="AA22" i="16"/>
  <c r="M25" i="6"/>
  <c r="AA23" i="16" s="1"/>
  <c r="M26" i="6"/>
  <c r="AA24" i="16" s="1"/>
  <c r="AA25" i="16"/>
  <c r="M28" i="6"/>
  <c r="M29" i="6"/>
  <c r="M30" i="6"/>
  <c r="M31" i="6"/>
  <c r="M32" i="6"/>
  <c r="AA30" i="16" s="1"/>
  <c r="M33" i="6"/>
  <c r="AA31" i="16" s="1"/>
  <c r="M34" i="6"/>
  <c r="AA32" i="16" s="1"/>
  <c r="M35" i="6"/>
  <c r="AA33" i="16" s="1"/>
  <c r="M36" i="6"/>
  <c r="AA34" i="16" s="1"/>
  <c r="M37" i="6"/>
  <c r="AA35" i="16" s="1"/>
  <c r="M38" i="6"/>
  <c r="AA36" i="16" s="1"/>
  <c r="M39" i="6"/>
  <c r="AA38" i="16"/>
  <c r="AA39" i="16"/>
  <c r="M42" i="6"/>
  <c r="M43" i="6"/>
  <c r="AA41" i="16" s="1"/>
  <c r="M44" i="6"/>
  <c r="AA42" i="16" s="1"/>
  <c r="M45" i="6"/>
  <c r="AA43" i="16" s="1"/>
  <c r="M46" i="6"/>
  <c r="AA44" i="16" s="1"/>
  <c r="M47" i="6"/>
  <c r="AA45" i="16" s="1"/>
  <c r="M48" i="6"/>
  <c r="AA46" i="16" s="1"/>
  <c r="M49" i="6"/>
  <c r="AA47" i="16" s="1"/>
  <c r="M50" i="6"/>
  <c r="AA48" i="16" s="1"/>
  <c r="M51" i="6"/>
  <c r="AA49" i="16" s="1"/>
  <c r="M52" i="6"/>
  <c r="AA50" i="16" s="1"/>
  <c r="M53" i="6"/>
  <c r="AA51" i="16" s="1"/>
  <c r="M54" i="6"/>
  <c r="AA52" i="16" s="1"/>
  <c r="M55" i="6"/>
  <c r="AA53" i="16" s="1"/>
  <c r="M56" i="6"/>
  <c r="AA54" i="16" s="1"/>
  <c r="M57" i="6"/>
  <c r="AA55" i="16" s="1"/>
  <c r="M58" i="6"/>
  <c r="AA56" i="16" s="1"/>
  <c r="M59" i="6"/>
  <c r="AA57" i="16" s="1"/>
  <c r="M60" i="6"/>
  <c r="AA58" i="16" s="1"/>
  <c r="M61" i="6"/>
  <c r="AA59" i="16" s="1"/>
  <c r="M62" i="6"/>
  <c r="AA60" i="16" s="1"/>
  <c r="M63" i="6"/>
  <c r="AA61" i="16" s="1"/>
  <c r="M64" i="6"/>
  <c r="AA62" i="16" s="1"/>
  <c r="M65" i="6"/>
  <c r="AA63" i="16" s="1"/>
  <c r="M66" i="6"/>
  <c r="AA64" i="16" s="1"/>
  <c r="M67" i="6"/>
  <c r="AA65" i="16" s="1"/>
  <c r="AA66" i="16"/>
  <c r="AA67" i="16"/>
  <c r="M72" i="6"/>
  <c r="AA70" i="16" s="1"/>
  <c r="M73" i="6"/>
  <c r="AA71" i="16" s="1"/>
  <c r="AA72" i="16"/>
  <c r="AA73" i="16"/>
  <c r="M76" i="6"/>
  <c r="AA74" i="16" s="1"/>
  <c r="M77" i="6"/>
  <c r="AA75" i="16" s="1"/>
  <c r="M78" i="6"/>
  <c r="AA76" i="16" s="1"/>
  <c r="AA77" i="16"/>
  <c r="AA82" i="16"/>
  <c r="AA83" i="16"/>
  <c r="AA84" i="16"/>
  <c r="AA86" i="16"/>
  <c r="AA87" i="16"/>
  <c r="AA88" i="16"/>
  <c r="M93" i="6"/>
  <c r="AA91" i="16" s="1"/>
  <c r="M94" i="6"/>
  <c r="AA92" i="16" s="1"/>
  <c r="M95" i="6"/>
  <c r="AA93" i="16" s="1"/>
  <c r="M96" i="6"/>
  <c r="AA94" i="16" s="1"/>
  <c r="M97" i="6"/>
  <c r="AA95" i="16" s="1"/>
  <c r="M98" i="6"/>
  <c r="AA96" i="16" s="1"/>
  <c r="M100" i="6"/>
  <c r="M101" i="6"/>
  <c r="M102" i="6"/>
  <c r="M103" i="6"/>
  <c r="M104" i="6"/>
  <c r="AA102" i="16" s="1"/>
  <c r="M105" i="6"/>
  <c r="AA103" i="16" s="1"/>
  <c r="M106" i="6"/>
  <c r="AA104" i="16" s="1"/>
  <c r="M107" i="6"/>
  <c r="AA105" i="16" s="1"/>
  <c r="M108" i="6"/>
  <c r="AA106" i="16" s="1"/>
  <c r="M109" i="6"/>
  <c r="AA107" i="16" s="1"/>
  <c r="M110" i="6"/>
  <c r="AA108" i="16" s="1"/>
  <c r="M111" i="6"/>
  <c r="AA109" i="16" s="1"/>
  <c r="M112" i="6"/>
  <c r="AA110" i="16" s="1"/>
  <c r="M113" i="6"/>
  <c r="AA111" i="16" s="1"/>
  <c r="M114" i="6"/>
  <c r="AA112" i="16" s="1"/>
  <c r="AA113" i="16"/>
  <c r="AA115" i="16"/>
  <c r="AA117" i="16"/>
  <c r="AA118" i="16"/>
  <c r="AA120" i="16"/>
  <c r="AA121" i="16"/>
  <c r="AA122" i="16"/>
  <c r="M125" i="6"/>
  <c r="AA123" i="16" s="1"/>
  <c r="M126" i="6"/>
  <c r="AA124" i="16" s="1"/>
  <c r="M127" i="6"/>
  <c r="AA125" i="16" s="1"/>
  <c r="AA126" i="16"/>
  <c r="AA127" i="16"/>
  <c r="AA128" i="16"/>
  <c r="M131" i="6"/>
  <c r="AA129" i="16" s="1"/>
  <c r="M133" i="6"/>
  <c r="AA131" i="16" s="1"/>
  <c r="AA132" i="16"/>
  <c r="M135" i="6"/>
  <c r="AA133" i="16" s="1"/>
  <c r="M136" i="6"/>
  <c r="AA134" i="16" s="1"/>
  <c r="M137" i="6"/>
  <c r="AA135" i="16" s="1"/>
  <c r="M138" i="6"/>
  <c r="AA136" i="16" s="1"/>
  <c r="M139" i="6"/>
  <c r="AA137" i="16" s="1"/>
  <c r="M140" i="6"/>
  <c r="AA138" i="16" s="1"/>
  <c r="M141" i="6"/>
  <c r="AA139" i="16" s="1"/>
  <c r="M142" i="6"/>
  <c r="AA140" i="16" s="1"/>
  <c r="M143" i="6"/>
  <c r="AA141" i="16" s="1"/>
  <c r="M144" i="6"/>
  <c r="AA142" i="16" s="1"/>
  <c r="M145" i="6"/>
  <c r="AA143" i="16" s="1"/>
  <c r="M146" i="6"/>
  <c r="AA144" i="16" s="1"/>
  <c r="M147" i="6"/>
  <c r="AA145" i="16" s="1"/>
  <c r="M148" i="6"/>
  <c r="AA146" i="16" s="1"/>
  <c r="M149" i="6"/>
  <c r="AA147" i="16" s="1"/>
  <c r="M153" i="6"/>
  <c r="AA151" i="16" s="1"/>
  <c r="A183" i="25"/>
  <c r="B118" i="6"/>
  <c r="A116" i="16" s="1"/>
  <c r="B117" i="6"/>
  <c r="B115" i="6"/>
  <c r="R116" i="16"/>
  <c r="S116" i="16" s="1"/>
  <c r="L118" i="6"/>
  <c r="T116" i="16" s="1"/>
  <c r="U116" i="16" s="1"/>
  <c r="N116" i="16"/>
  <c r="O116" i="16" s="1"/>
  <c r="I118" i="6"/>
  <c r="L116" i="16" s="1"/>
  <c r="H118" i="6"/>
  <c r="J116" i="16" s="1"/>
  <c r="K116" i="16" s="1"/>
  <c r="G118" i="6"/>
  <c r="G116" i="16" s="1"/>
  <c r="F116" i="16"/>
  <c r="D116" i="16"/>
  <c r="R115" i="16"/>
  <c r="S115" i="16" s="1"/>
  <c r="L117" i="6"/>
  <c r="T115" i="16" s="1"/>
  <c r="U115" i="16" s="1"/>
  <c r="N115" i="16"/>
  <c r="O115" i="16" s="1"/>
  <c r="I117" i="6"/>
  <c r="L115" i="16" s="1"/>
  <c r="H117" i="6"/>
  <c r="J115" i="16" s="1"/>
  <c r="K115" i="16" s="1"/>
  <c r="G117" i="6"/>
  <c r="G115" i="16" s="1"/>
  <c r="F115" i="16"/>
  <c r="D115" i="16"/>
  <c r="R113" i="16"/>
  <c r="S113" i="16" s="1"/>
  <c r="L115" i="6"/>
  <c r="T113" i="16" s="1"/>
  <c r="U113" i="16" s="1"/>
  <c r="N113" i="16"/>
  <c r="O113" i="16" s="1"/>
  <c r="I115" i="6"/>
  <c r="L113" i="16" s="1"/>
  <c r="H115" i="6"/>
  <c r="J113" i="16" s="1"/>
  <c r="K113" i="16" s="1"/>
  <c r="G115" i="6"/>
  <c r="G113" i="16" s="1"/>
  <c r="F113" i="16"/>
  <c r="D113" i="16"/>
  <c r="F8" i="16"/>
  <c r="P44" i="24"/>
  <c r="P49" i="16" s="1"/>
  <c r="Q49" i="16" s="1"/>
  <c r="L153" i="6"/>
  <c r="T151" i="16" s="1"/>
  <c r="U151" i="16" s="1"/>
  <c r="L149" i="6"/>
  <c r="T147" i="16" s="1"/>
  <c r="U147" i="16" s="1"/>
  <c r="L148" i="6"/>
  <c r="T146" i="16" s="1"/>
  <c r="U146" i="16" s="1"/>
  <c r="L147" i="6"/>
  <c r="T145" i="16" s="1"/>
  <c r="U145" i="16" s="1"/>
  <c r="T143" i="16"/>
  <c r="U143" i="16" s="1"/>
  <c r="T142" i="16"/>
  <c r="U142" i="16" s="1"/>
  <c r="T141" i="16"/>
  <c r="U141" i="16" s="1"/>
  <c r="T23" i="16"/>
  <c r="U23" i="16" s="1"/>
  <c r="T139" i="16"/>
  <c r="U139" i="16" s="1"/>
  <c r="L140" i="6"/>
  <c r="T138" i="16" s="1"/>
  <c r="U138" i="16" s="1"/>
  <c r="L139" i="6"/>
  <c r="T137" i="16" s="1"/>
  <c r="U137" i="16" s="1"/>
  <c r="L138" i="6"/>
  <c r="T136" i="16" s="1"/>
  <c r="U136" i="16" s="1"/>
  <c r="L137" i="6"/>
  <c r="T135" i="16" s="1"/>
  <c r="U135" i="16" s="1"/>
  <c r="L136" i="6"/>
  <c r="T134" i="16" s="1"/>
  <c r="U134" i="16" s="1"/>
  <c r="L135" i="6"/>
  <c r="T133" i="16" s="1"/>
  <c r="U133" i="16" s="1"/>
  <c r="L134" i="6"/>
  <c r="T132" i="16" s="1"/>
  <c r="U132" i="16" s="1"/>
  <c r="L133" i="6"/>
  <c r="T131" i="16" s="1"/>
  <c r="U131" i="16" s="1"/>
  <c r="L131" i="6"/>
  <c r="T129" i="16" s="1"/>
  <c r="U129" i="16" s="1"/>
  <c r="T140" i="16"/>
  <c r="U140" i="16" s="1"/>
  <c r="L126" i="6"/>
  <c r="T124" i="16" s="1"/>
  <c r="U124" i="16" s="1"/>
  <c r="L125" i="6"/>
  <c r="T123" i="16" s="1"/>
  <c r="U123" i="16" s="1"/>
  <c r="L124" i="6"/>
  <c r="T122" i="16" s="1"/>
  <c r="U122" i="16" s="1"/>
  <c r="L123" i="6"/>
  <c r="T121" i="16" s="1"/>
  <c r="U121" i="16" s="1"/>
  <c r="T120" i="16"/>
  <c r="U120" i="16" s="1"/>
  <c r="L120" i="6"/>
  <c r="T118" i="16" s="1"/>
  <c r="U118" i="16" s="1"/>
  <c r="L119" i="6"/>
  <c r="T117" i="16" s="1"/>
  <c r="U117" i="16" s="1"/>
  <c r="L114" i="6"/>
  <c r="T112" i="16" s="1"/>
  <c r="U112" i="16" s="1"/>
  <c r="L113" i="6"/>
  <c r="T111" i="16" s="1"/>
  <c r="U111" i="16" s="1"/>
  <c r="L112" i="6"/>
  <c r="T110" i="16" s="1"/>
  <c r="U110" i="16" s="1"/>
  <c r="L111" i="6"/>
  <c r="T109" i="16" s="1"/>
  <c r="U109" i="16" s="1"/>
  <c r="L110" i="6"/>
  <c r="T108" i="16" s="1"/>
  <c r="U108" i="16" s="1"/>
  <c r="L109" i="6"/>
  <c r="T107" i="16" s="1"/>
  <c r="U107" i="16" s="1"/>
  <c r="L108" i="6"/>
  <c r="T106" i="16" s="1"/>
  <c r="U106" i="16" s="1"/>
  <c r="L107" i="6"/>
  <c r="T105" i="16" s="1"/>
  <c r="U105" i="16" s="1"/>
  <c r="L106" i="6"/>
  <c r="T104" i="16" s="1"/>
  <c r="U104" i="16" s="1"/>
  <c r="T98" i="16"/>
  <c r="U98" i="16" s="1"/>
  <c r="T97" i="16"/>
  <c r="U97" i="16" s="1"/>
  <c r="L98" i="6"/>
  <c r="T96" i="16" s="1"/>
  <c r="U96" i="16" s="1"/>
  <c r="L130" i="6"/>
  <c r="T128" i="16" s="1"/>
  <c r="U128" i="16" s="1"/>
  <c r="T127" i="16"/>
  <c r="U127" i="16" s="1"/>
  <c r="T126" i="16"/>
  <c r="U126" i="16" s="1"/>
  <c r="L127" i="6"/>
  <c r="T125" i="16" s="1"/>
  <c r="U125" i="16" s="1"/>
  <c r="L90" i="6"/>
  <c r="T88" i="16" s="1"/>
  <c r="U88" i="16" s="1"/>
  <c r="T87" i="16"/>
  <c r="U87" i="16" s="1"/>
  <c r="L88" i="6"/>
  <c r="T85" i="16"/>
  <c r="U85" i="16" s="1"/>
  <c r="T84" i="16"/>
  <c r="U84" i="16" s="1"/>
  <c r="T83" i="16"/>
  <c r="U83" i="16" s="1"/>
  <c r="L84" i="6"/>
  <c r="T82" i="16" s="1"/>
  <c r="U82" i="16" s="1"/>
  <c r="L79" i="6"/>
  <c r="T77" i="16" s="1"/>
  <c r="U77" i="16" s="1"/>
  <c r="L78" i="6"/>
  <c r="T76" i="16" s="1"/>
  <c r="U76" i="16" s="1"/>
  <c r="L77" i="6"/>
  <c r="T75" i="16" s="1"/>
  <c r="U75" i="16" s="1"/>
  <c r="L76" i="6"/>
  <c r="T74" i="16" s="1"/>
  <c r="U74" i="16" s="1"/>
  <c r="L75" i="6"/>
  <c r="T73" i="16" s="1"/>
  <c r="U73" i="16" s="1"/>
  <c r="L74" i="6"/>
  <c r="T72" i="16" s="1"/>
  <c r="U72" i="16" s="1"/>
  <c r="L73" i="6"/>
  <c r="T71" i="16" s="1"/>
  <c r="U71" i="16" s="1"/>
  <c r="L72" i="6"/>
  <c r="T70" i="16" s="1"/>
  <c r="U70" i="16" s="1"/>
  <c r="L69" i="6"/>
  <c r="T67" i="16" s="1"/>
  <c r="U67" i="16" s="1"/>
  <c r="L68" i="6"/>
  <c r="T66" i="16" s="1"/>
  <c r="U66" i="16" s="1"/>
  <c r="L67" i="6"/>
  <c r="T65" i="16" s="1"/>
  <c r="U65" i="16" s="1"/>
  <c r="L66" i="6"/>
  <c r="T64" i="16" s="1"/>
  <c r="U64" i="16" s="1"/>
  <c r="L65" i="6"/>
  <c r="T63" i="16" s="1"/>
  <c r="U63" i="16" s="1"/>
  <c r="L97" i="6"/>
  <c r="T95" i="16" s="1"/>
  <c r="U95" i="16" s="1"/>
  <c r="L96" i="6"/>
  <c r="T94" i="16" s="1"/>
  <c r="U94" i="16" s="1"/>
  <c r="L95" i="6"/>
  <c r="T93" i="16" s="1"/>
  <c r="U93" i="16" s="1"/>
  <c r="L94" i="6"/>
  <c r="T92" i="16" s="1"/>
  <c r="U92" i="16" s="1"/>
  <c r="T91" i="16"/>
  <c r="U91" i="16" s="1"/>
  <c r="L22" i="6"/>
  <c r="T20" i="16" s="1"/>
  <c r="U20" i="16" s="1"/>
  <c r="L21" i="6"/>
  <c r="T19" i="16" s="1"/>
  <c r="U19" i="16" s="1"/>
  <c r="L20" i="6"/>
  <c r="T18" i="16" s="1"/>
  <c r="U18" i="16" s="1"/>
  <c r="T17" i="16"/>
  <c r="U17" i="16" s="1"/>
  <c r="T15" i="16"/>
  <c r="U15" i="16" s="1"/>
  <c r="T14" i="16"/>
  <c r="U14" i="16" s="1"/>
  <c r="T13" i="16"/>
  <c r="U13" i="16" s="1"/>
  <c r="T12" i="16"/>
  <c r="U12" i="16" s="1"/>
  <c r="L12" i="6"/>
  <c r="T10" i="16" s="1"/>
  <c r="U10" i="16" s="1"/>
  <c r="L11" i="6"/>
  <c r="T9" i="16" s="1"/>
  <c r="U9" i="16" s="1"/>
  <c r="L10" i="6"/>
  <c r="T8" i="16" s="1"/>
  <c r="U8" i="16" s="1"/>
  <c r="T22" i="16"/>
  <c r="U22" i="16" s="1"/>
  <c r="T32" i="16"/>
  <c r="U32" i="16" s="1"/>
  <c r="T30" i="16"/>
  <c r="U30" i="16" s="1"/>
  <c r="L41" i="6"/>
  <c r="T39" i="16" s="1"/>
  <c r="U39" i="16" s="1"/>
  <c r="L40" i="6"/>
  <c r="T38" i="16" s="1"/>
  <c r="U38" i="16" s="1"/>
  <c r="T36" i="16"/>
  <c r="U36" i="16" s="1"/>
  <c r="T33" i="16"/>
  <c r="U33" i="16" s="1"/>
  <c r="L49" i="6"/>
  <c r="T47" i="16" s="1"/>
  <c r="U47" i="16" s="1"/>
  <c r="L48" i="6"/>
  <c r="T46" i="16" s="1"/>
  <c r="U46" i="16" s="1"/>
  <c r="L47" i="6"/>
  <c r="T45" i="16" s="1"/>
  <c r="U45" i="16" s="1"/>
  <c r="L46" i="6"/>
  <c r="T44" i="16" s="1"/>
  <c r="U44" i="16" s="1"/>
  <c r="L45" i="6"/>
  <c r="T43" i="16" s="1"/>
  <c r="U43" i="16" s="1"/>
  <c r="L44" i="6"/>
  <c r="T42" i="16" s="1"/>
  <c r="U42" i="16" s="1"/>
  <c r="L43" i="6"/>
  <c r="T41" i="16" s="1"/>
  <c r="U41" i="16" s="1"/>
  <c r="L56" i="6"/>
  <c r="T54" i="16" s="1"/>
  <c r="U54" i="16" s="1"/>
  <c r="L63" i="6"/>
  <c r="T61" i="16" s="1"/>
  <c r="U61" i="16" s="1"/>
  <c r="T60" i="16"/>
  <c r="U60" i="16" s="1"/>
  <c r="T59" i="16"/>
  <c r="U59" i="16" s="1"/>
  <c r="T58" i="16"/>
  <c r="U58" i="16" s="1"/>
  <c r="T57" i="16"/>
  <c r="U57" i="16" s="1"/>
  <c r="T50" i="16"/>
  <c r="U50" i="16" s="1"/>
  <c r="T49" i="16"/>
  <c r="U49" i="16" s="1"/>
  <c r="T48" i="16"/>
  <c r="U48" i="16" s="1"/>
  <c r="T35" i="16"/>
  <c r="U35" i="16" s="1"/>
  <c r="T34" i="16"/>
  <c r="U34" i="16" s="1"/>
  <c r="T25" i="16"/>
  <c r="U25" i="16" s="1"/>
  <c r="T24" i="16"/>
  <c r="U24" i="16" s="1"/>
  <c r="T16" i="16"/>
  <c r="U16" i="16" s="1"/>
  <c r="N142" i="16"/>
  <c r="O142" i="16" s="1"/>
  <c r="N141" i="16"/>
  <c r="O141" i="16" s="1"/>
  <c r="N139" i="16"/>
  <c r="N137" i="16"/>
  <c r="O137" i="16" s="1"/>
  <c r="N136" i="16"/>
  <c r="O136" i="16" s="1"/>
  <c r="N132" i="16"/>
  <c r="O132" i="16" s="1"/>
  <c r="N131" i="16"/>
  <c r="O131" i="16" s="1"/>
  <c r="N134" i="16"/>
  <c r="O134" i="16" s="1"/>
  <c r="N129" i="16"/>
  <c r="O129" i="16" s="1"/>
  <c r="N126" i="16"/>
  <c r="O126" i="16" s="1"/>
  <c r="N123" i="16"/>
  <c r="O123" i="16" s="1"/>
  <c r="N82" i="16"/>
  <c r="O82" i="16" s="1"/>
  <c r="N93" i="16"/>
  <c r="O93" i="16" s="1"/>
  <c r="N91" i="16"/>
  <c r="N88" i="16"/>
  <c r="O88" i="16" s="1"/>
  <c r="N77" i="16"/>
  <c r="O77" i="16" s="1"/>
  <c r="N67" i="16"/>
  <c r="O67" i="16" s="1"/>
  <c r="N66" i="16"/>
  <c r="O66" i="16" s="1"/>
  <c r="N65" i="16"/>
  <c r="O65" i="16" s="1"/>
  <c r="N64" i="16"/>
  <c r="O64" i="16" s="1"/>
  <c r="N54" i="16"/>
  <c r="O54" i="16" s="1"/>
  <c r="N48" i="16"/>
  <c r="O48" i="16" s="1"/>
  <c r="N38" i="16"/>
  <c r="O38" i="16" s="1"/>
  <c r="N36" i="16"/>
  <c r="O36" i="16" s="1"/>
  <c r="N30" i="16"/>
  <c r="O30" i="16" s="1"/>
  <c r="O9" i="16"/>
  <c r="E150" i="25"/>
  <c r="F150" i="25"/>
  <c r="G150" i="25"/>
  <c r="H150" i="25"/>
  <c r="I150" i="25"/>
  <c r="J150" i="25"/>
  <c r="K150" i="25"/>
  <c r="L150" i="25"/>
  <c r="M150" i="25"/>
  <c r="N150" i="25"/>
  <c r="O150" i="25"/>
  <c r="P150" i="25"/>
  <c r="R150" i="25"/>
  <c r="S150" i="25"/>
  <c r="T150" i="25"/>
  <c r="U150" i="25"/>
  <c r="V150" i="25"/>
  <c r="X150" i="25"/>
  <c r="Y150" i="25"/>
  <c r="Z150" i="25"/>
  <c r="AA150" i="25"/>
  <c r="AB150" i="25"/>
  <c r="AC150" i="25"/>
  <c r="AD150" i="25"/>
  <c r="AE150" i="25"/>
  <c r="AF150" i="25"/>
  <c r="AG150" i="25"/>
  <c r="AH150" i="25"/>
  <c r="AI150" i="25"/>
  <c r="AJ150" i="25"/>
  <c r="AK150" i="25"/>
  <c r="AL150" i="25"/>
  <c r="AM150" i="25"/>
  <c r="AN150" i="25"/>
  <c r="AO150" i="25"/>
  <c r="AP150" i="25"/>
  <c r="AQ150" i="25"/>
  <c r="AR150" i="25"/>
  <c r="AS150" i="25"/>
  <c r="AT150" i="25"/>
  <c r="AV150" i="25"/>
  <c r="D150" i="25"/>
  <c r="A1" i="21"/>
  <c r="T11" i="16"/>
  <c r="U11" i="16" s="1"/>
  <c r="L23" i="6"/>
  <c r="T37" i="16"/>
  <c r="U37" i="16" s="1"/>
  <c r="L42" i="6"/>
  <c r="L53" i="6"/>
  <c r="L54" i="6"/>
  <c r="L55" i="6"/>
  <c r="L57" i="6"/>
  <c r="L58" i="6"/>
  <c r="L64" i="6"/>
  <c r="L103" i="6"/>
  <c r="L104" i="6"/>
  <c r="T102" i="16" s="1"/>
  <c r="U102" i="16" s="1"/>
  <c r="L105" i="6"/>
  <c r="T103" i="16" s="1"/>
  <c r="U103" i="16" s="1"/>
  <c r="L146" i="6"/>
  <c r="T144" i="16" s="1"/>
  <c r="U144" i="16" s="1"/>
  <c r="N10" i="16"/>
  <c r="O10" i="16" s="1"/>
  <c r="N11" i="16"/>
  <c r="O11" i="16" s="1"/>
  <c r="N12" i="16"/>
  <c r="O12" i="16" s="1"/>
  <c r="N13" i="16"/>
  <c r="O13" i="16" s="1"/>
  <c r="N14" i="16"/>
  <c r="O14" i="16" s="1"/>
  <c r="N15" i="16"/>
  <c r="O15" i="16" s="1"/>
  <c r="N16" i="16"/>
  <c r="O16" i="16" s="1"/>
  <c r="N17" i="16"/>
  <c r="O17" i="16" s="1"/>
  <c r="N18" i="16"/>
  <c r="O18" i="16" s="1"/>
  <c r="N19" i="16"/>
  <c r="O19" i="16" s="1"/>
  <c r="N20" i="16"/>
  <c r="O20" i="16" s="1"/>
  <c r="N22" i="16"/>
  <c r="O22" i="16" s="1"/>
  <c r="N23" i="16"/>
  <c r="O23" i="16" s="1"/>
  <c r="N24" i="16"/>
  <c r="O24" i="16" s="1"/>
  <c r="N25" i="16"/>
  <c r="O25" i="16" s="1"/>
  <c r="N32" i="16"/>
  <c r="O32" i="16" s="1"/>
  <c r="N33" i="16"/>
  <c r="O33" i="16" s="1"/>
  <c r="N34" i="16"/>
  <c r="O34" i="16" s="1"/>
  <c r="N39" i="16"/>
  <c r="O39" i="16" s="1"/>
  <c r="N41" i="16"/>
  <c r="O41" i="16" s="1"/>
  <c r="N42" i="16"/>
  <c r="O42" i="16" s="1"/>
  <c r="N43" i="16"/>
  <c r="O43" i="16" s="1"/>
  <c r="N44" i="16"/>
  <c r="O44" i="16" s="1"/>
  <c r="N45" i="16"/>
  <c r="O45" i="16" s="1"/>
  <c r="N46" i="16"/>
  <c r="O46" i="16" s="1"/>
  <c r="N47" i="16"/>
  <c r="O47" i="16" s="1"/>
  <c r="N49" i="16"/>
  <c r="O49" i="16" s="1"/>
  <c r="N50" i="16"/>
  <c r="O50" i="16" s="1"/>
  <c r="N57" i="16"/>
  <c r="O57" i="16" s="1"/>
  <c r="N58" i="16"/>
  <c r="O58" i="16" s="1"/>
  <c r="N59" i="16"/>
  <c r="O59" i="16" s="1"/>
  <c r="N60" i="16"/>
  <c r="O60" i="16" s="1"/>
  <c r="N61" i="16"/>
  <c r="O61" i="16" s="1"/>
  <c r="N63" i="16"/>
  <c r="O63" i="16" s="1"/>
  <c r="N70" i="16"/>
  <c r="O70" i="16" s="1"/>
  <c r="N71" i="16"/>
  <c r="O71" i="16" s="1"/>
  <c r="N72" i="16"/>
  <c r="O72" i="16" s="1"/>
  <c r="N73" i="16"/>
  <c r="O73" i="16" s="1"/>
  <c r="N74" i="16"/>
  <c r="O74" i="16" s="1"/>
  <c r="N75" i="16"/>
  <c r="O75" i="16" s="1"/>
  <c r="N76" i="16"/>
  <c r="O76" i="16" s="1"/>
  <c r="N83" i="16"/>
  <c r="O83" i="16" s="1"/>
  <c r="N84" i="16"/>
  <c r="O84" i="16" s="1"/>
  <c r="N85" i="16"/>
  <c r="O85" i="16" s="1"/>
  <c r="N87" i="16"/>
  <c r="O87" i="16" s="1"/>
  <c r="N92" i="16"/>
  <c r="O92" i="16" s="1"/>
  <c r="N94" i="16"/>
  <c r="O94" i="16" s="1"/>
  <c r="N95" i="16"/>
  <c r="O95" i="16" s="1"/>
  <c r="N96" i="16"/>
  <c r="O96" i="16" s="1"/>
  <c r="N104" i="16"/>
  <c r="O104" i="16" s="1"/>
  <c r="N105" i="16"/>
  <c r="O105" i="16" s="1"/>
  <c r="N106" i="16"/>
  <c r="O106" i="16" s="1"/>
  <c r="N107" i="16"/>
  <c r="O107" i="16" s="1"/>
  <c r="N108" i="16"/>
  <c r="O108" i="16" s="1"/>
  <c r="N109" i="16"/>
  <c r="O109" i="16" s="1"/>
  <c r="N110" i="16"/>
  <c r="O110" i="16" s="1"/>
  <c r="N111" i="16"/>
  <c r="O111" i="16" s="1"/>
  <c r="N112" i="16"/>
  <c r="O112" i="16" s="1"/>
  <c r="N117" i="16"/>
  <c r="O117" i="16" s="1"/>
  <c r="N118" i="16"/>
  <c r="O118" i="16" s="1"/>
  <c r="N120" i="16"/>
  <c r="O120" i="16" s="1"/>
  <c r="N121" i="16"/>
  <c r="O121" i="16" s="1"/>
  <c r="N122" i="16"/>
  <c r="O122" i="16" s="1"/>
  <c r="N124" i="16"/>
  <c r="O124" i="16" s="1"/>
  <c r="N125" i="16"/>
  <c r="O125" i="16" s="1"/>
  <c r="N127" i="16"/>
  <c r="O127" i="16" s="1"/>
  <c r="N128" i="16"/>
  <c r="O128" i="16" s="1"/>
  <c r="N133" i="16"/>
  <c r="O133" i="16" s="1"/>
  <c r="N135" i="16"/>
  <c r="O135" i="16" s="1"/>
  <c r="N138" i="16"/>
  <c r="O138" i="16" s="1"/>
  <c r="N140" i="16"/>
  <c r="O140" i="16" s="1"/>
  <c r="N143" i="16"/>
  <c r="O143" i="16" s="1"/>
  <c r="N144" i="16"/>
  <c r="O144" i="16" s="1"/>
  <c r="N145" i="16"/>
  <c r="O145" i="16" s="1"/>
  <c r="N146" i="16"/>
  <c r="O146" i="16" s="1"/>
  <c r="N147" i="16"/>
  <c r="O147" i="16" s="1"/>
  <c r="N151" i="16"/>
  <c r="O151" i="16" s="1"/>
  <c r="N8" i="16"/>
  <c r="O8" i="16" s="1"/>
  <c r="H11" i="6"/>
  <c r="J9" i="16" s="1"/>
  <c r="K9" i="16" s="1"/>
  <c r="H12" i="6"/>
  <c r="J10" i="16" s="1"/>
  <c r="H13" i="6"/>
  <c r="J11" i="16" s="1"/>
  <c r="K11" i="16" s="1"/>
  <c r="H14" i="6"/>
  <c r="J12" i="16" s="1"/>
  <c r="H15" i="6"/>
  <c r="J13" i="16" s="1"/>
  <c r="K13" i="16" s="1"/>
  <c r="H16" i="6"/>
  <c r="J14" i="16" s="1"/>
  <c r="K14" i="16" s="1"/>
  <c r="H17" i="6"/>
  <c r="J15" i="16" s="1"/>
  <c r="K15" i="16" s="1"/>
  <c r="H18" i="6"/>
  <c r="J16" i="16" s="1"/>
  <c r="K16" i="16" s="1"/>
  <c r="H19" i="6"/>
  <c r="J17" i="16" s="1"/>
  <c r="K17" i="16" s="1"/>
  <c r="H20" i="6"/>
  <c r="J18" i="16" s="1"/>
  <c r="K18" i="16" s="1"/>
  <c r="H21" i="6"/>
  <c r="J19" i="16" s="1"/>
  <c r="K19" i="16" s="1"/>
  <c r="H22" i="6"/>
  <c r="J20" i="16" s="1"/>
  <c r="K20" i="16" s="1"/>
  <c r="H23" i="6"/>
  <c r="H24" i="6"/>
  <c r="J22" i="16" s="1"/>
  <c r="K22" i="16" s="1"/>
  <c r="H25" i="6"/>
  <c r="J23" i="16" s="1"/>
  <c r="K23" i="16" s="1"/>
  <c r="H26" i="6"/>
  <c r="J24" i="16" s="1"/>
  <c r="H27" i="6"/>
  <c r="J25" i="16" s="1"/>
  <c r="H28" i="6"/>
  <c r="H29" i="6"/>
  <c r="H30" i="6"/>
  <c r="H31" i="6"/>
  <c r="H32" i="6"/>
  <c r="J30" i="16" s="1"/>
  <c r="K30" i="16" s="1"/>
  <c r="H33" i="6"/>
  <c r="H34" i="6"/>
  <c r="J32" i="16" s="1"/>
  <c r="K32" i="16" s="1"/>
  <c r="H35" i="6"/>
  <c r="J33" i="16" s="1"/>
  <c r="H36" i="6"/>
  <c r="J34" i="16" s="1"/>
  <c r="H37" i="6"/>
  <c r="J35" i="16" s="1"/>
  <c r="H38" i="6"/>
  <c r="J36" i="16" s="1"/>
  <c r="H39" i="6"/>
  <c r="H40" i="6"/>
  <c r="J38" i="16" s="1"/>
  <c r="K38" i="16" s="1"/>
  <c r="H41" i="6"/>
  <c r="J39" i="16" s="1"/>
  <c r="K39" i="16" s="1"/>
  <c r="H42" i="6"/>
  <c r="H43" i="6"/>
  <c r="J41" i="16" s="1"/>
  <c r="K41" i="16" s="1"/>
  <c r="H44" i="6"/>
  <c r="J42" i="16" s="1"/>
  <c r="K42" i="16" s="1"/>
  <c r="H45" i="6"/>
  <c r="J43" i="16" s="1"/>
  <c r="K43" i="16" s="1"/>
  <c r="H46" i="6"/>
  <c r="J44" i="16" s="1"/>
  <c r="K44" i="16" s="1"/>
  <c r="H47" i="6"/>
  <c r="J45" i="16" s="1"/>
  <c r="K45" i="16" s="1"/>
  <c r="H48" i="6"/>
  <c r="J46" i="16" s="1"/>
  <c r="K46" i="16" s="1"/>
  <c r="H49" i="6"/>
  <c r="J47" i="16" s="1"/>
  <c r="H50" i="6"/>
  <c r="J48" i="16" s="1"/>
  <c r="H51" i="6"/>
  <c r="J49" i="16" s="1"/>
  <c r="H52" i="6"/>
  <c r="J50" i="16" s="1"/>
  <c r="H53" i="6"/>
  <c r="H54" i="6"/>
  <c r="H55" i="6"/>
  <c r="H56" i="6"/>
  <c r="J54" i="16" s="1"/>
  <c r="H57" i="6"/>
  <c r="H58" i="6"/>
  <c r="H59" i="6"/>
  <c r="J57" i="16" s="1"/>
  <c r="H60" i="6"/>
  <c r="J58" i="16" s="1"/>
  <c r="H61" i="6"/>
  <c r="J59" i="16" s="1"/>
  <c r="H62" i="6"/>
  <c r="J60" i="16" s="1"/>
  <c r="H63" i="6"/>
  <c r="J61" i="16" s="1"/>
  <c r="H64" i="6"/>
  <c r="H65" i="6"/>
  <c r="J63" i="16" s="1"/>
  <c r="H66" i="6"/>
  <c r="J64" i="16" s="1"/>
  <c r="H67" i="6"/>
  <c r="J65" i="16" s="1"/>
  <c r="H68" i="6"/>
  <c r="J66" i="16" s="1"/>
  <c r="H69" i="6"/>
  <c r="J67" i="16" s="1"/>
  <c r="H72" i="6"/>
  <c r="J70" i="16" s="1"/>
  <c r="H73" i="6"/>
  <c r="J71" i="16" s="1"/>
  <c r="H74" i="6"/>
  <c r="J72" i="16" s="1"/>
  <c r="H75" i="6"/>
  <c r="J73" i="16" s="1"/>
  <c r="H76" i="6"/>
  <c r="J74" i="16" s="1"/>
  <c r="H77" i="6"/>
  <c r="J75" i="16" s="1"/>
  <c r="H78" i="6"/>
  <c r="J76" i="16" s="1"/>
  <c r="H79" i="6"/>
  <c r="J77" i="16" s="1"/>
  <c r="H84" i="6"/>
  <c r="J82" i="16" s="1"/>
  <c r="H85" i="6"/>
  <c r="J83" i="16" s="1"/>
  <c r="K83" i="16" s="1"/>
  <c r="H86" i="6"/>
  <c r="J84" i="16" s="1"/>
  <c r="K84" i="16" s="1"/>
  <c r="H87" i="6"/>
  <c r="J85" i="16" s="1"/>
  <c r="K85" i="16" s="1"/>
  <c r="H88" i="6"/>
  <c r="H89" i="6"/>
  <c r="J87" i="16" s="1"/>
  <c r="K87" i="16" s="1"/>
  <c r="H90" i="6"/>
  <c r="J88" i="16" s="1"/>
  <c r="K88" i="16" s="1"/>
  <c r="H93" i="6"/>
  <c r="J91" i="16" s="1"/>
  <c r="H94" i="6"/>
  <c r="J92" i="16" s="1"/>
  <c r="H95" i="6"/>
  <c r="J93" i="16" s="1"/>
  <c r="H96" i="6"/>
  <c r="J94" i="16" s="1"/>
  <c r="H97" i="6"/>
  <c r="J95" i="16" s="1"/>
  <c r="K95" i="16" s="1"/>
  <c r="H98" i="6"/>
  <c r="J96" i="16" s="1"/>
  <c r="H99" i="6"/>
  <c r="J97" i="16" s="1"/>
  <c r="H100" i="6"/>
  <c r="J98" i="16" s="1"/>
  <c r="H101" i="6"/>
  <c r="H102" i="6"/>
  <c r="H103" i="6"/>
  <c r="H104" i="6"/>
  <c r="H105" i="6"/>
  <c r="H106" i="6"/>
  <c r="J104" i="16" s="1"/>
  <c r="H107" i="6"/>
  <c r="J105" i="16" s="1"/>
  <c r="H108" i="6"/>
  <c r="J106" i="16" s="1"/>
  <c r="K106" i="16" s="1"/>
  <c r="H109" i="6"/>
  <c r="J107" i="16" s="1"/>
  <c r="K107" i="16" s="1"/>
  <c r="H110" i="6"/>
  <c r="J108" i="16" s="1"/>
  <c r="K108" i="16" s="1"/>
  <c r="H111" i="6"/>
  <c r="J109" i="16" s="1"/>
  <c r="K109" i="16" s="1"/>
  <c r="H112" i="6"/>
  <c r="J110" i="16" s="1"/>
  <c r="K110" i="16" s="1"/>
  <c r="H113" i="6"/>
  <c r="J111" i="16" s="1"/>
  <c r="K111" i="16" s="1"/>
  <c r="H114" i="6"/>
  <c r="J112" i="16" s="1"/>
  <c r="K112" i="16" s="1"/>
  <c r="H119" i="6"/>
  <c r="J117" i="16" s="1"/>
  <c r="K117" i="16" s="1"/>
  <c r="H120" i="6"/>
  <c r="J118" i="16" s="1"/>
  <c r="K118" i="16" s="1"/>
  <c r="H122" i="6"/>
  <c r="J120" i="16" s="1"/>
  <c r="K120" i="16" s="1"/>
  <c r="H123" i="6"/>
  <c r="J121" i="16" s="1"/>
  <c r="K121" i="16" s="1"/>
  <c r="H124" i="6"/>
  <c r="J122" i="16" s="1"/>
  <c r="H125" i="6"/>
  <c r="J123" i="16" s="1"/>
  <c r="K123" i="16" s="1"/>
  <c r="H126" i="6"/>
  <c r="J124" i="16" s="1"/>
  <c r="H127" i="6"/>
  <c r="J125" i="16" s="1"/>
  <c r="K125" i="16" s="1"/>
  <c r="H128" i="6"/>
  <c r="J126" i="16" s="1"/>
  <c r="K126" i="16" s="1"/>
  <c r="H129" i="6"/>
  <c r="J127" i="16" s="1"/>
  <c r="K127" i="16" s="1"/>
  <c r="H130" i="6"/>
  <c r="J128" i="16" s="1"/>
  <c r="K128" i="16" s="1"/>
  <c r="H131" i="6"/>
  <c r="J129" i="16" s="1"/>
  <c r="K129" i="16" s="1"/>
  <c r="H133" i="6"/>
  <c r="J131" i="16" s="1"/>
  <c r="K131" i="16" s="1"/>
  <c r="H134" i="6"/>
  <c r="J132" i="16" s="1"/>
  <c r="K132" i="16" s="1"/>
  <c r="H135" i="6"/>
  <c r="J133" i="16" s="1"/>
  <c r="K133" i="16" s="1"/>
  <c r="H136" i="6"/>
  <c r="J134" i="16" s="1"/>
  <c r="K134" i="16" s="1"/>
  <c r="H137" i="6"/>
  <c r="J135" i="16" s="1"/>
  <c r="K135" i="16" s="1"/>
  <c r="H138" i="6"/>
  <c r="J136" i="16" s="1"/>
  <c r="K136" i="16" s="1"/>
  <c r="H139" i="6"/>
  <c r="J137" i="16" s="1"/>
  <c r="K137" i="16" s="1"/>
  <c r="H140" i="6"/>
  <c r="J138" i="16" s="1"/>
  <c r="K138" i="16" s="1"/>
  <c r="H141" i="6"/>
  <c r="J139" i="16" s="1"/>
  <c r="H142" i="6"/>
  <c r="J140" i="16" s="1"/>
  <c r="H143" i="6"/>
  <c r="J141" i="16" s="1"/>
  <c r="K141" i="16" s="1"/>
  <c r="H144" i="6"/>
  <c r="J142" i="16" s="1"/>
  <c r="K142" i="16" s="1"/>
  <c r="H145" i="6"/>
  <c r="H146" i="6"/>
  <c r="H147" i="6"/>
  <c r="J145" i="16" s="1"/>
  <c r="H148" i="6"/>
  <c r="J146" i="16" s="1"/>
  <c r="H149" i="6"/>
  <c r="J147" i="16" s="1"/>
  <c r="H153" i="6"/>
  <c r="J151" i="16" s="1"/>
  <c r="K151" i="16" s="1"/>
  <c r="H10" i="6"/>
  <c r="J8" i="16" s="1"/>
  <c r="AS9" i="26"/>
  <c r="AR9" i="26"/>
  <c r="AQ9" i="26"/>
  <c r="AP9" i="26"/>
  <c r="AO9" i="26"/>
  <c r="AN9" i="26"/>
  <c r="AM9" i="26"/>
  <c r="AL9" i="26"/>
  <c r="AK9" i="26"/>
  <c r="AJ9" i="26"/>
  <c r="AI9" i="26"/>
  <c r="AH9" i="26"/>
  <c r="AG9" i="26"/>
  <c r="AF9" i="26"/>
  <c r="AE9" i="26"/>
  <c r="AD9" i="26"/>
  <c r="AC9" i="26"/>
  <c r="AB9" i="26"/>
  <c r="AA9" i="26"/>
  <c r="Z9" i="26"/>
  <c r="Y9" i="26"/>
  <c r="X9" i="26"/>
  <c r="W9" i="26"/>
  <c r="U9" i="26"/>
  <c r="T9" i="26"/>
  <c r="S9" i="26"/>
  <c r="R9" i="26"/>
  <c r="Q9" i="26"/>
  <c r="O9" i="26"/>
  <c r="N9" i="26"/>
  <c r="M9" i="26"/>
  <c r="L9" i="26"/>
  <c r="F9" i="26"/>
  <c r="B25" i="5"/>
  <c r="I11" i="6"/>
  <c r="L9" i="16" s="1"/>
  <c r="I12" i="6"/>
  <c r="L10" i="16" s="1"/>
  <c r="I13" i="6"/>
  <c r="L11" i="16" s="1"/>
  <c r="I14" i="6"/>
  <c r="L12" i="16" s="1"/>
  <c r="I15" i="6"/>
  <c r="L13" i="16" s="1"/>
  <c r="M13" i="16" s="1"/>
  <c r="I16" i="6"/>
  <c r="L14" i="16" s="1"/>
  <c r="I17" i="6"/>
  <c r="L15" i="16" s="1"/>
  <c r="I18" i="6"/>
  <c r="L16" i="16" s="1"/>
  <c r="I19" i="6"/>
  <c r="L17" i="16" s="1"/>
  <c r="I20" i="6"/>
  <c r="L18" i="16" s="1"/>
  <c r="I21" i="6"/>
  <c r="L19" i="16" s="1"/>
  <c r="I22" i="6"/>
  <c r="L20" i="16" s="1"/>
  <c r="I23" i="6"/>
  <c r="I24" i="6"/>
  <c r="L22" i="16" s="1"/>
  <c r="I25" i="6"/>
  <c r="L23" i="16" s="1"/>
  <c r="I26" i="6"/>
  <c r="L24" i="16" s="1"/>
  <c r="I27" i="6"/>
  <c r="L25" i="16" s="1"/>
  <c r="I28" i="6"/>
  <c r="I29" i="6"/>
  <c r="I30" i="6"/>
  <c r="I31" i="6"/>
  <c r="I32" i="6"/>
  <c r="L30" i="16" s="1"/>
  <c r="I33" i="6"/>
  <c r="I34" i="6"/>
  <c r="L32" i="16" s="1"/>
  <c r="I35" i="6"/>
  <c r="L33" i="16" s="1"/>
  <c r="M33" i="16" s="1"/>
  <c r="I36" i="6"/>
  <c r="L34" i="16" s="1"/>
  <c r="M34" i="16" s="1"/>
  <c r="I37" i="6"/>
  <c r="L35" i="16" s="1"/>
  <c r="M35" i="16" s="1"/>
  <c r="I38" i="6"/>
  <c r="L36" i="16" s="1"/>
  <c r="I39" i="6"/>
  <c r="I40" i="6"/>
  <c r="L38" i="16" s="1"/>
  <c r="M38" i="16" s="1"/>
  <c r="I41" i="6"/>
  <c r="L39" i="16" s="1"/>
  <c r="M39" i="16" s="1"/>
  <c r="I42" i="6"/>
  <c r="I43" i="6"/>
  <c r="L41" i="16" s="1"/>
  <c r="I44" i="6"/>
  <c r="L42" i="16" s="1"/>
  <c r="I45" i="6"/>
  <c r="L43" i="16" s="1"/>
  <c r="I46" i="6"/>
  <c r="L44" i="16" s="1"/>
  <c r="I47" i="6"/>
  <c r="L45" i="16" s="1"/>
  <c r="I48" i="6"/>
  <c r="L46" i="16" s="1"/>
  <c r="I49" i="6"/>
  <c r="L47" i="16" s="1"/>
  <c r="I50" i="6"/>
  <c r="L48" i="16" s="1"/>
  <c r="I51" i="6"/>
  <c r="L49" i="16" s="1"/>
  <c r="I52" i="6"/>
  <c r="L50" i="16" s="1"/>
  <c r="I53" i="6"/>
  <c r="I54" i="6"/>
  <c r="I55" i="6"/>
  <c r="I56" i="6"/>
  <c r="L54" i="16" s="1"/>
  <c r="I57" i="6"/>
  <c r="I58" i="6"/>
  <c r="I59" i="6"/>
  <c r="L57" i="16" s="1"/>
  <c r="I60" i="6"/>
  <c r="L58" i="16" s="1"/>
  <c r="I61" i="6"/>
  <c r="L59" i="16" s="1"/>
  <c r="I62" i="6"/>
  <c r="L60" i="16" s="1"/>
  <c r="I63" i="6"/>
  <c r="L61" i="16" s="1"/>
  <c r="I64" i="6"/>
  <c r="I65" i="6"/>
  <c r="L63" i="16" s="1"/>
  <c r="I66" i="6"/>
  <c r="L64" i="16" s="1"/>
  <c r="I67" i="6"/>
  <c r="L65" i="16" s="1"/>
  <c r="I68" i="6"/>
  <c r="L66" i="16" s="1"/>
  <c r="I69" i="6"/>
  <c r="L67" i="16" s="1"/>
  <c r="I72" i="6"/>
  <c r="L70" i="16" s="1"/>
  <c r="I73" i="6"/>
  <c r="L71" i="16" s="1"/>
  <c r="I74" i="6"/>
  <c r="L72" i="16" s="1"/>
  <c r="I75" i="6"/>
  <c r="L73" i="16" s="1"/>
  <c r="I76" i="6"/>
  <c r="L74" i="16" s="1"/>
  <c r="I77" i="6"/>
  <c r="L75" i="16" s="1"/>
  <c r="I78" i="6"/>
  <c r="L76" i="16" s="1"/>
  <c r="I79" i="6"/>
  <c r="L77" i="16" s="1"/>
  <c r="I84" i="6"/>
  <c r="L82" i="16" s="1"/>
  <c r="I85" i="6"/>
  <c r="L83" i="16" s="1"/>
  <c r="I86" i="6"/>
  <c r="L84" i="16" s="1"/>
  <c r="I87" i="6"/>
  <c r="L85" i="16" s="1"/>
  <c r="I88" i="6"/>
  <c r="I89" i="6"/>
  <c r="L87" i="16" s="1"/>
  <c r="I90" i="6"/>
  <c r="L88" i="16" s="1"/>
  <c r="I93" i="6"/>
  <c r="L91" i="16" s="1"/>
  <c r="I94" i="6"/>
  <c r="L92" i="16" s="1"/>
  <c r="I95" i="6"/>
  <c r="L93" i="16" s="1"/>
  <c r="I96" i="6"/>
  <c r="L94" i="16" s="1"/>
  <c r="I97" i="6"/>
  <c r="L95" i="16" s="1"/>
  <c r="I98" i="6"/>
  <c r="L96" i="16" s="1"/>
  <c r="I99" i="6"/>
  <c r="L97" i="16" s="1"/>
  <c r="I100" i="6"/>
  <c r="L98" i="16" s="1"/>
  <c r="I101" i="6"/>
  <c r="I102" i="6"/>
  <c r="I103" i="6"/>
  <c r="I104" i="6"/>
  <c r="I105" i="6"/>
  <c r="I106" i="6"/>
  <c r="L104" i="16" s="1"/>
  <c r="I107" i="6"/>
  <c r="L105" i="16" s="1"/>
  <c r="I108" i="6"/>
  <c r="L106" i="16" s="1"/>
  <c r="I109" i="6"/>
  <c r="L107" i="16" s="1"/>
  <c r="I110" i="6"/>
  <c r="L108" i="16" s="1"/>
  <c r="I111" i="6"/>
  <c r="L109" i="16" s="1"/>
  <c r="I112" i="6"/>
  <c r="L110" i="16" s="1"/>
  <c r="I113" i="6"/>
  <c r="L111" i="16" s="1"/>
  <c r="I114" i="6"/>
  <c r="L112" i="16" s="1"/>
  <c r="I119" i="6"/>
  <c r="L117" i="16" s="1"/>
  <c r="I120" i="6"/>
  <c r="L118" i="16" s="1"/>
  <c r="I122" i="6"/>
  <c r="L120" i="16" s="1"/>
  <c r="I123" i="6"/>
  <c r="L121" i="16" s="1"/>
  <c r="I124" i="6"/>
  <c r="L122" i="16" s="1"/>
  <c r="I125" i="6"/>
  <c r="L123" i="16" s="1"/>
  <c r="I126" i="6"/>
  <c r="L124" i="16" s="1"/>
  <c r="I127" i="6"/>
  <c r="L125" i="16" s="1"/>
  <c r="I128" i="6"/>
  <c r="L126" i="16" s="1"/>
  <c r="I129" i="6"/>
  <c r="L127" i="16" s="1"/>
  <c r="I130" i="6"/>
  <c r="L128" i="16" s="1"/>
  <c r="I131" i="6"/>
  <c r="L129" i="16" s="1"/>
  <c r="M129" i="16" s="1"/>
  <c r="I133" i="6"/>
  <c r="L131" i="16" s="1"/>
  <c r="I134" i="6"/>
  <c r="L132" i="16" s="1"/>
  <c r="I135" i="6"/>
  <c r="L133" i="16" s="1"/>
  <c r="I136" i="6"/>
  <c r="L134" i="16" s="1"/>
  <c r="M134" i="16" s="1"/>
  <c r="I137" i="6"/>
  <c r="L135" i="16" s="1"/>
  <c r="M135" i="16" s="1"/>
  <c r="I138" i="6"/>
  <c r="L136" i="16" s="1"/>
  <c r="I139" i="6"/>
  <c r="L137" i="16" s="1"/>
  <c r="I140" i="6"/>
  <c r="L138" i="16" s="1"/>
  <c r="I141" i="6"/>
  <c r="L139" i="16" s="1"/>
  <c r="I142" i="6"/>
  <c r="L140" i="16" s="1"/>
  <c r="I143" i="6"/>
  <c r="L141" i="16" s="1"/>
  <c r="I144" i="6"/>
  <c r="L142" i="16" s="1"/>
  <c r="M142" i="16" s="1"/>
  <c r="I145" i="6"/>
  <c r="L143" i="16" s="1"/>
  <c r="M143" i="16" s="1"/>
  <c r="I146" i="6"/>
  <c r="L144" i="16" s="1"/>
  <c r="M144" i="16" s="1"/>
  <c r="I147" i="6"/>
  <c r="L145" i="16" s="1"/>
  <c r="I148" i="6"/>
  <c r="L146" i="16" s="1"/>
  <c r="I149" i="6"/>
  <c r="L147" i="16" s="1"/>
  <c r="I153" i="6"/>
  <c r="L151" i="16" s="1"/>
  <c r="M151" i="16" s="1"/>
  <c r="I10" i="6"/>
  <c r="L8" i="16" s="1"/>
  <c r="D9" i="16"/>
  <c r="D10" i="16"/>
  <c r="D11" i="16"/>
  <c r="D12" i="16"/>
  <c r="D13" i="16"/>
  <c r="D14" i="16"/>
  <c r="D15" i="16"/>
  <c r="D16" i="16"/>
  <c r="D17" i="16"/>
  <c r="D18" i="16"/>
  <c r="D19" i="16"/>
  <c r="D20" i="16"/>
  <c r="D21" i="16"/>
  <c r="D22" i="16"/>
  <c r="D23" i="16"/>
  <c r="D24" i="16"/>
  <c r="D25" i="16"/>
  <c r="D26" i="16"/>
  <c r="D27" i="16"/>
  <c r="D28" i="16"/>
  <c r="D29" i="16"/>
  <c r="D30" i="16"/>
  <c r="D31" i="16"/>
  <c r="D32" i="16"/>
  <c r="D33" i="16"/>
  <c r="D34" i="16"/>
  <c r="D35" i="16"/>
  <c r="D36" i="16"/>
  <c r="D37" i="16"/>
  <c r="D38" i="16"/>
  <c r="E41" i="6"/>
  <c r="D39" i="16" s="1"/>
  <c r="E42" i="6"/>
  <c r="D40" i="16" s="1"/>
  <c r="D41" i="16"/>
  <c r="D42" i="16"/>
  <c r="D43" i="16"/>
  <c r="D44" i="16"/>
  <c r="D45" i="16"/>
  <c r="D46" i="16"/>
  <c r="D47" i="16"/>
  <c r="D48" i="16"/>
  <c r="D49" i="16"/>
  <c r="D50" i="16"/>
  <c r="D51" i="16"/>
  <c r="D52" i="16"/>
  <c r="D53" i="16"/>
  <c r="D54" i="16"/>
  <c r="D55" i="16"/>
  <c r="D56" i="16"/>
  <c r="D57" i="16"/>
  <c r="D58" i="16"/>
  <c r="D59" i="16"/>
  <c r="D60" i="16"/>
  <c r="D61" i="16"/>
  <c r="D62" i="16"/>
  <c r="D63" i="16"/>
  <c r="D64" i="16"/>
  <c r="D65" i="16"/>
  <c r="D66" i="16"/>
  <c r="D67" i="16"/>
  <c r="D70" i="16"/>
  <c r="D71" i="16"/>
  <c r="D72" i="16"/>
  <c r="D73" i="16"/>
  <c r="D74" i="16"/>
  <c r="D75" i="16"/>
  <c r="D76" i="16"/>
  <c r="D77" i="16"/>
  <c r="D82" i="16"/>
  <c r="D83" i="16"/>
  <c r="D84" i="16"/>
  <c r="D85" i="16"/>
  <c r="D86" i="16"/>
  <c r="D87" i="16"/>
  <c r="D88" i="16"/>
  <c r="D91" i="16"/>
  <c r="D92" i="16"/>
  <c r="D93" i="16"/>
  <c r="D94" i="16"/>
  <c r="D95" i="16"/>
  <c r="D96" i="16"/>
  <c r="D97" i="16"/>
  <c r="D98" i="16"/>
  <c r="D99" i="16"/>
  <c r="D100" i="16"/>
  <c r="D101" i="16"/>
  <c r="D102" i="16"/>
  <c r="D103" i="16"/>
  <c r="D104" i="16"/>
  <c r="D105" i="16"/>
  <c r="D106" i="16"/>
  <c r="D107" i="16"/>
  <c r="D108" i="16"/>
  <c r="D109" i="16"/>
  <c r="D110" i="16"/>
  <c r="D111" i="16"/>
  <c r="D112" i="16"/>
  <c r="D117" i="16"/>
  <c r="D118" i="16"/>
  <c r="D120" i="16"/>
  <c r="D121" i="16"/>
  <c r="D122" i="16"/>
  <c r="D123" i="16"/>
  <c r="D124" i="16"/>
  <c r="D125" i="16"/>
  <c r="D126" i="16"/>
  <c r="D127" i="16"/>
  <c r="D128" i="16"/>
  <c r="D129" i="16"/>
  <c r="D131" i="16"/>
  <c r="D132" i="16"/>
  <c r="D133" i="16"/>
  <c r="D134" i="16"/>
  <c r="D135" i="16"/>
  <c r="D136" i="16"/>
  <c r="D137" i="16"/>
  <c r="D138" i="16"/>
  <c r="D139" i="16"/>
  <c r="D140" i="16"/>
  <c r="D141" i="16"/>
  <c r="D142" i="16"/>
  <c r="D143" i="16"/>
  <c r="D144" i="16"/>
  <c r="D145" i="16"/>
  <c r="D146" i="16"/>
  <c r="D147" i="16"/>
  <c r="D151" i="16"/>
  <c r="D8" i="16"/>
  <c r="R8" i="16"/>
  <c r="S8" i="16" s="1"/>
  <c r="R9" i="16"/>
  <c r="S9" i="16" s="1"/>
  <c r="R10" i="16"/>
  <c r="S10" i="16" s="1"/>
  <c r="R11" i="16"/>
  <c r="S11" i="16" s="1"/>
  <c r="R12" i="16"/>
  <c r="S12" i="16" s="1"/>
  <c r="R13" i="16"/>
  <c r="S13" i="16" s="1"/>
  <c r="R14" i="16"/>
  <c r="S14" i="16" s="1"/>
  <c r="R15" i="16"/>
  <c r="S15" i="16" s="1"/>
  <c r="R16" i="16"/>
  <c r="S16" i="16" s="1"/>
  <c r="R17" i="16"/>
  <c r="S17" i="16" s="1"/>
  <c r="R18" i="16"/>
  <c r="S18" i="16" s="1"/>
  <c r="R19" i="16"/>
  <c r="S19" i="16" s="1"/>
  <c r="R20" i="16"/>
  <c r="S20" i="16" s="1"/>
  <c r="R22" i="16"/>
  <c r="S22" i="16" s="1"/>
  <c r="R23" i="16"/>
  <c r="S23" i="16" s="1"/>
  <c r="R24" i="16"/>
  <c r="S24" i="16" s="1"/>
  <c r="R25" i="16"/>
  <c r="S25" i="16" s="1"/>
  <c r="J30" i="6"/>
  <c r="J31" i="6"/>
  <c r="J32" i="6"/>
  <c r="R30" i="16" s="1"/>
  <c r="S30" i="16" s="1"/>
  <c r="J33" i="6"/>
  <c r="R31" i="16" s="1"/>
  <c r="R32" i="16"/>
  <c r="S32" i="16" s="1"/>
  <c r="J35" i="6"/>
  <c r="R33" i="16" s="1"/>
  <c r="S33" i="16" s="1"/>
  <c r="J36" i="6"/>
  <c r="R34" i="16" s="1"/>
  <c r="S34" i="16" s="1"/>
  <c r="R35" i="16"/>
  <c r="S35" i="16" s="1"/>
  <c r="R36" i="16"/>
  <c r="S36" i="16" s="1"/>
  <c r="J39" i="6"/>
  <c r="J40" i="6"/>
  <c r="R38" i="16" s="1"/>
  <c r="S38" i="16" s="1"/>
  <c r="J41" i="6"/>
  <c r="R39" i="16" s="1"/>
  <c r="S39" i="16" s="1"/>
  <c r="J42" i="6"/>
  <c r="J43" i="6"/>
  <c r="R41" i="16" s="1"/>
  <c r="S41" i="16" s="1"/>
  <c r="J44" i="6"/>
  <c r="R42" i="16" s="1"/>
  <c r="S42" i="16" s="1"/>
  <c r="J45" i="6"/>
  <c r="R43" i="16" s="1"/>
  <c r="S43" i="16" s="1"/>
  <c r="J46" i="6"/>
  <c r="R44" i="16" s="1"/>
  <c r="S44" i="16" s="1"/>
  <c r="J47" i="6"/>
  <c r="R45" i="16" s="1"/>
  <c r="S45" i="16" s="1"/>
  <c r="J48" i="6"/>
  <c r="R46" i="16" s="1"/>
  <c r="S46" i="16" s="1"/>
  <c r="J49" i="6"/>
  <c r="R47" i="16" s="1"/>
  <c r="S47" i="16" s="1"/>
  <c r="J50" i="6"/>
  <c r="R48" i="16" s="1"/>
  <c r="S48" i="16" s="1"/>
  <c r="J51" i="6"/>
  <c r="R49" i="16" s="1"/>
  <c r="S49" i="16" s="1"/>
  <c r="R50" i="16"/>
  <c r="S50" i="16" s="1"/>
  <c r="J53" i="6"/>
  <c r="R51" i="16" s="1"/>
  <c r="J54" i="6"/>
  <c r="R52" i="16" s="1"/>
  <c r="J55" i="6"/>
  <c r="R53" i="16" s="1"/>
  <c r="J56" i="6"/>
  <c r="R54" i="16" s="1"/>
  <c r="S54" i="16" s="1"/>
  <c r="J57" i="6"/>
  <c r="R55" i="16" s="1"/>
  <c r="J58" i="6"/>
  <c r="R56" i="16" s="1"/>
  <c r="R57" i="16"/>
  <c r="S57" i="16" s="1"/>
  <c r="R58" i="16"/>
  <c r="S58" i="16" s="1"/>
  <c r="J61" i="6"/>
  <c r="R59" i="16" s="1"/>
  <c r="S59" i="16" s="1"/>
  <c r="J62" i="6"/>
  <c r="R60" i="16" s="1"/>
  <c r="S60" i="16" s="1"/>
  <c r="J63" i="6"/>
  <c r="R61" i="16" s="1"/>
  <c r="S61" i="16" s="1"/>
  <c r="J64" i="6"/>
  <c r="R63" i="16"/>
  <c r="S63" i="16" s="1"/>
  <c r="R64" i="16"/>
  <c r="S64" i="16" s="1"/>
  <c r="R65" i="16"/>
  <c r="S65" i="16" s="1"/>
  <c r="R66" i="16"/>
  <c r="S66" i="16" s="1"/>
  <c r="R67" i="16"/>
  <c r="S67" i="16" s="1"/>
  <c r="R70" i="16"/>
  <c r="S70" i="16" s="1"/>
  <c r="R71" i="16"/>
  <c r="S71" i="16" s="1"/>
  <c r="R72" i="16"/>
  <c r="S72" i="16" s="1"/>
  <c r="J75" i="6"/>
  <c r="R73" i="16" s="1"/>
  <c r="S73" i="16" s="1"/>
  <c r="J76" i="6"/>
  <c r="R74" i="16" s="1"/>
  <c r="S74" i="16" s="1"/>
  <c r="J77" i="6"/>
  <c r="R75" i="16" s="1"/>
  <c r="S75" i="16" s="1"/>
  <c r="J78" i="6"/>
  <c r="R76" i="16" s="1"/>
  <c r="S76" i="16" s="1"/>
  <c r="J79" i="6"/>
  <c r="R77" i="16" s="1"/>
  <c r="S77" i="16" s="1"/>
  <c r="J84" i="6"/>
  <c r="R82" i="16" s="1"/>
  <c r="S82" i="16" s="1"/>
  <c r="J85" i="6"/>
  <c r="R83" i="16" s="1"/>
  <c r="S83" i="16" s="1"/>
  <c r="J86" i="6"/>
  <c r="R84" i="16" s="1"/>
  <c r="S84" i="16" s="1"/>
  <c r="J87" i="6"/>
  <c r="R85" i="16" s="1"/>
  <c r="S85" i="16" s="1"/>
  <c r="J88" i="6"/>
  <c r="R86" i="16" s="1"/>
  <c r="J89" i="6"/>
  <c r="R87" i="16" s="1"/>
  <c r="S87" i="16" s="1"/>
  <c r="J90" i="6"/>
  <c r="R88" i="16" s="1"/>
  <c r="S88" i="16" s="1"/>
  <c r="J93" i="6"/>
  <c r="R91" i="16" s="1"/>
  <c r="S91" i="16" s="1"/>
  <c r="J94" i="6"/>
  <c r="R92" i="16" s="1"/>
  <c r="S92" i="16" s="1"/>
  <c r="J95" i="6"/>
  <c r="R93" i="16" s="1"/>
  <c r="S93" i="16" s="1"/>
  <c r="R94" i="16"/>
  <c r="S94" i="16" s="1"/>
  <c r="J97" i="6"/>
  <c r="R95" i="16" s="1"/>
  <c r="S95" i="16" s="1"/>
  <c r="R96" i="16"/>
  <c r="S96" i="16" s="1"/>
  <c r="J99" i="6"/>
  <c r="R97" i="16" s="1"/>
  <c r="S97" i="16" s="1"/>
  <c r="J100" i="6"/>
  <c r="R98" i="16" s="1"/>
  <c r="S98" i="16" s="1"/>
  <c r="J101" i="6"/>
  <c r="J102" i="6"/>
  <c r="J103" i="6"/>
  <c r="J104" i="6"/>
  <c r="R102" i="16" s="1"/>
  <c r="J105" i="6"/>
  <c r="R103" i="16" s="1"/>
  <c r="J106" i="6"/>
  <c r="R104" i="16" s="1"/>
  <c r="S104" i="16" s="1"/>
  <c r="J107" i="6"/>
  <c r="R105" i="16" s="1"/>
  <c r="S105" i="16" s="1"/>
  <c r="J108" i="6"/>
  <c r="R106" i="16" s="1"/>
  <c r="S106" i="16" s="1"/>
  <c r="J109" i="6"/>
  <c r="R107" i="16" s="1"/>
  <c r="S107" i="16" s="1"/>
  <c r="J110" i="6"/>
  <c r="R108" i="16" s="1"/>
  <c r="S108" i="16" s="1"/>
  <c r="R109" i="16"/>
  <c r="S109" i="16" s="1"/>
  <c r="R110" i="16"/>
  <c r="S110" i="16" s="1"/>
  <c r="R111" i="16"/>
  <c r="S111" i="16" s="1"/>
  <c r="R112" i="16"/>
  <c r="S112" i="16" s="1"/>
  <c r="R117" i="16"/>
  <c r="S117" i="16" s="1"/>
  <c r="R118" i="16"/>
  <c r="S118" i="16" s="1"/>
  <c r="R120" i="16"/>
  <c r="S120" i="16" s="1"/>
  <c r="R121" i="16"/>
  <c r="S121" i="16" s="1"/>
  <c r="R122" i="16"/>
  <c r="S122" i="16" s="1"/>
  <c r="R123" i="16"/>
  <c r="S123" i="16" s="1"/>
  <c r="R124" i="16"/>
  <c r="S124" i="16" s="1"/>
  <c r="R125" i="16"/>
  <c r="S125" i="16" s="1"/>
  <c r="R126" i="16"/>
  <c r="S126" i="16" s="1"/>
  <c r="R128" i="16"/>
  <c r="S128" i="16" s="1"/>
  <c r="R129" i="16"/>
  <c r="S129" i="16" s="1"/>
  <c r="J133" i="6"/>
  <c r="R131" i="16" s="1"/>
  <c r="S131" i="16" s="1"/>
  <c r="J134" i="6"/>
  <c r="R132" i="16" s="1"/>
  <c r="S132" i="16" s="1"/>
  <c r="J135" i="6"/>
  <c r="R133" i="16" s="1"/>
  <c r="S133" i="16" s="1"/>
  <c r="J136" i="6"/>
  <c r="R134" i="16" s="1"/>
  <c r="S134" i="16" s="1"/>
  <c r="J137" i="6"/>
  <c r="R135" i="16" s="1"/>
  <c r="S135" i="16" s="1"/>
  <c r="J138" i="6"/>
  <c r="R136" i="16" s="1"/>
  <c r="S136" i="16" s="1"/>
  <c r="J139" i="6"/>
  <c r="R137" i="16" s="1"/>
  <c r="S137" i="16" s="1"/>
  <c r="J140" i="6"/>
  <c r="R138" i="16" s="1"/>
  <c r="S138" i="16" s="1"/>
  <c r="J141" i="6"/>
  <c r="R139" i="16" s="1"/>
  <c r="S139" i="16" s="1"/>
  <c r="J142" i="6"/>
  <c r="R140" i="16" s="1"/>
  <c r="S140" i="16" s="1"/>
  <c r="J143" i="6"/>
  <c r="R141" i="16" s="1"/>
  <c r="S141" i="16" s="1"/>
  <c r="J144" i="6"/>
  <c r="R142" i="16" s="1"/>
  <c r="S142" i="16" s="1"/>
  <c r="J145" i="6"/>
  <c r="J146" i="6"/>
  <c r="J147" i="6"/>
  <c r="R145" i="16" s="1"/>
  <c r="S145" i="16" s="1"/>
  <c r="J148" i="6"/>
  <c r="R146" i="16" s="1"/>
  <c r="S146" i="16" s="1"/>
  <c r="J149" i="6"/>
  <c r="R147" i="16" s="1"/>
  <c r="S147" i="16" s="1"/>
  <c r="J153" i="6"/>
  <c r="R151" i="16" s="1"/>
  <c r="S151" i="16" s="1"/>
  <c r="AA8" i="16"/>
  <c r="B42" i="6"/>
  <c r="B31" i="6"/>
  <c r="A29" i="16" s="1"/>
  <c r="B30" i="6"/>
  <c r="A28" i="16" s="1"/>
  <c r="B29" i="6"/>
  <c r="A27" i="16" s="1"/>
  <c r="B28" i="6"/>
  <c r="A26" i="16" s="1"/>
  <c r="G42" i="6"/>
  <c r="G40" i="16" s="1"/>
  <c r="F40" i="16"/>
  <c r="F33" i="6"/>
  <c r="F31" i="16" s="1"/>
  <c r="G33" i="6"/>
  <c r="G31" i="16" s="1"/>
  <c r="G31" i="6"/>
  <c r="G29" i="16" s="1"/>
  <c r="F31" i="6"/>
  <c r="F29" i="16" s="1"/>
  <c r="G30" i="6"/>
  <c r="G28" i="16" s="1"/>
  <c r="F30" i="6"/>
  <c r="F28" i="16" s="1"/>
  <c r="G29" i="6"/>
  <c r="G27" i="16" s="1"/>
  <c r="F27" i="16"/>
  <c r="G28" i="6"/>
  <c r="G26" i="16" s="1"/>
  <c r="F26" i="16"/>
  <c r="N34" i="6"/>
  <c r="N35" i="6"/>
  <c r="C12" i="12"/>
  <c r="F153" i="6"/>
  <c r="F151" i="16" s="1"/>
  <c r="V65" i="16"/>
  <c r="W65" i="16" s="1"/>
  <c r="G41" i="6"/>
  <c r="G39" i="16" s="1"/>
  <c r="B41" i="6"/>
  <c r="A39" i="16" s="1"/>
  <c r="B37" i="5"/>
  <c r="G153" i="6"/>
  <c r="G151" i="16" s="1"/>
  <c r="I151" i="16" s="1"/>
  <c r="F134" i="16"/>
  <c r="A134" i="16"/>
  <c r="P131" i="24"/>
  <c r="P136" i="16" s="1"/>
  <c r="Q136" i="16" s="1"/>
  <c r="C135" i="5"/>
  <c r="G137" i="6"/>
  <c r="G135" i="16" s="1"/>
  <c r="F135" i="16"/>
  <c r="G136" i="6"/>
  <c r="G134" i="16" s="1"/>
  <c r="I134" i="16" s="1"/>
  <c r="A9" i="16"/>
  <c r="A7" i="5"/>
  <c r="A1" i="23"/>
  <c r="A1" i="22"/>
  <c r="A1" i="20"/>
  <c r="A1" i="17"/>
  <c r="A1" i="16"/>
  <c r="A1" i="15"/>
  <c r="A1" i="14"/>
  <c r="A1" i="13"/>
  <c r="A1" i="12"/>
  <c r="N27" i="6"/>
  <c r="N26" i="6"/>
  <c r="N37" i="6"/>
  <c r="A146" i="16"/>
  <c r="G148" i="6"/>
  <c r="G146" i="16" s="1"/>
  <c r="B149" i="6"/>
  <c r="A147" i="16" s="1"/>
  <c r="F149" i="6"/>
  <c r="G149" i="6"/>
  <c r="G147" i="16" s="1"/>
  <c r="V147" i="16"/>
  <c r="W147" i="16" s="1"/>
  <c r="A145" i="16"/>
  <c r="F145" i="16"/>
  <c r="G147" i="6"/>
  <c r="G145" i="16" s="1"/>
  <c r="F129" i="16"/>
  <c r="A146" i="25"/>
  <c r="P133" i="24"/>
  <c r="P138" i="16" s="1"/>
  <c r="Q138" i="16" s="1"/>
  <c r="G140" i="6"/>
  <c r="G138" i="16" s="1"/>
  <c r="P132" i="24"/>
  <c r="P137" i="16" s="1"/>
  <c r="Q137" i="16" s="1"/>
  <c r="B102" i="25"/>
  <c r="F107" i="6"/>
  <c r="G107" i="6"/>
  <c r="G105" i="16" s="1"/>
  <c r="I105" i="16" s="1"/>
  <c r="F106" i="6"/>
  <c r="F104" i="16" s="1"/>
  <c r="G106" i="6"/>
  <c r="G104" i="16" s="1"/>
  <c r="I104" i="16" s="1"/>
  <c r="F105" i="6"/>
  <c r="C100" i="25" s="1"/>
  <c r="G105" i="6"/>
  <c r="C98" i="25"/>
  <c r="G103" i="6"/>
  <c r="C99" i="25"/>
  <c r="G104" i="6"/>
  <c r="C97" i="25"/>
  <c r="G102" i="6"/>
  <c r="P71" i="24"/>
  <c r="P76" i="16" s="1"/>
  <c r="Q76" i="16" s="1"/>
  <c r="B75" i="5"/>
  <c r="G78" i="6"/>
  <c r="G76" i="16" s="1"/>
  <c r="P70" i="24"/>
  <c r="P75" i="16" s="1"/>
  <c r="Q75" i="16" s="1"/>
  <c r="G77" i="6"/>
  <c r="G75" i="16" s="1"/>
  <c r="F74" i="16"/>
  <c r="G76" i="6"/>
  <c r="G74" i="16" s="1"/>
  <c r="P69" i="24"/>
  <c r="P74" i="16" s="1"/>
  <c r="Q74" i="16" s="1"/>
  <c r="G57" i="6"/>
  <c r="G55" i="16" s="1"/>
  <c r="F34" i="6"/>
  <c r="F32" i="16" s="1"/>
  <c r="G34" i="6"/>
  <c r="G32" i="16" s="1"/>
  <c r="G32" i="6"/>
  <c r="G30" i="16" s="1"/>
  <c r="F30" i="16"/>
  <c r="A14" i="12"/>
  <c r="G146" i="6"/>
  <c r="F146" i="6"/>
  <c r="C141" i="25" s="1"/>
  <c r="B146" i="6"/>
  <c r="G145" i="6"/>
  <c r="C140" i="25"/>
  <c r="B145" i="6"/>
  <c r="G144" i="6"/>
  <c r="G142" i="16" s="1"/>
  <c r="I142" i="16" s="1"/>
  <c r="B141" i="5"/>
  <c r="G143" i="6"/>
  <c r="G141" i="16" s="1"/>
  <c r="I141" i="16" s="1"/>
  <c r="A141" i="16"/>
  <c r="G142" i="6"/>
  <c r="G140" i="16" s="1"/>
  <c r="F140" i="16"/>
  <c r="B142" i="6"/>
  <c r="A140" i="16" s="1"/>
  <c r="G141" i="6"/>
  <c r="G139" i="16" s="1"/>
  <c r="A139" i="16"/>
  <c r="G139" i="6"/>
  <c r="G137" i="16" s="1"/>
  <c r="F137" i="16"/>
  <c r="B139" i="6"/>
  <c r="C41" i="12"/>
  <c r="G138" i="6"/>
  <c r="G136" i="16" s="1"/>
  <c r="F136" i="16"/>
  <c r="B138" i="6"/>
  <c r="B137" i="6"/>
  <c r="G135" i="6"/>
  <c r="G133" i="16" s="1"/>
  <c r="B135" i="6"/>
  <c r="G134" i="6"/>
  <c r="G132" i="16" s="1"/>
  <c r="B134" i="6"/>
  <c r="G133" i="6"/>
  <c r="G131" i="16" s="1"/>
  <c r="B133" i="6"/>
  <c r="G131" i="6"/>
  <c r="G129" i="16" s="1"/>
  <c r="I129" i="16" s="1"/>
  <c r="A129" i="16"/>
  <c r="G130" i="6"/>
  <c r="G128" i="16" s="1"/>
  <c r="B130" i="6"/>
  <c r="G129" i="6"/>
  <c r="G127" i="16" s="1"/>
  <c r="B129" i="6"/>
  <c r="N128" i="6"/>
  <c r="G128" i="6"/>
  <c r="G126" i="16" s="1"/>
  <c r="F126" i="16"/>
  <c r="B128" i="6"/>
  <c r="N127" i="6"/>
  <c r="G127" i="6"/>
  <c r="G125" i="16" s="1"/>
  <c r="F125" i="16"/>
  <c r="N126" i="6"/>
  <c r="G126" i="6"/>
  <c r="G124" i="16" s="1"/>
  <c r="B126" i="6"/>
  <c r="A124" i="16" s="1"/>
  <c r="N125" i="6"/>
  <c r="G125" i="6"/>
  <c r="G123" i="16" s="1"/>
  <c r="A123" i="16"/>
  <c r="G124" i="6"/>
  <c r="G122" i="16" s="1"/>
  <c r="F122" i="16"/>
  <c r="B124" i="6"/>
  <c r="N123" i="6"/>
  <c r="G123" i="6"/>
  <c r="G121" i="16" s="1"/>
  <c r="F121" i="16"/>
  <c r="B118" i="25"/>
  <c r="B123" i="6"/>
  <c r="N122" i="6"/>
  <c r="G122" i="6"/>
  <c r="G120" i="16" s="1"/>
  <c r="B122" i="6"/>
  <c r="G120" i="6"/>
  <c r="G118" i="16" s="1"/>
  <c r="I118" i="16" s="1"/>
  <c r="B120" i="6"/>
  <c r="N119" i="6"/>
  <c r="G119" i="6"/>
  <c r="G117" i="16" s="1"/>
  <c r="I117" i="16" s="1"/>
  <c r="B119" i="6"/>
  <c r="N114" i="6"/>
  <c r="G114" i="6"/>
  <c r="G112" i="16" s="1"/>
  <c r="B114" i="6"/>
  <c r="N113" i="6"/>
  <c r="G113" i="6"/>
  <c r="G111" i="16" s="1"/>
  <c r="C110" i="5"/>
  <c r="B113" i="6"/>
  <c r="N112" i="6"/>
  <c r="G112" i="6"/>
  <c r="G110" i="16" s="1"/>
  <c r="A107" i="25"/>
  <c r="B112" i="6"/>
  <c r="N111" i="6"/>
  <c r="G111" i="6"/>
  <c r="G109" i="16" s="1"/>
  <c r="B111" i="6"/>
  <c r="G110" i="6"/>
  <c r="G108" i="16" s="1"/>
  <c r="F108" i="16"/>
  <c r="B110" i="6"/>
  <c r="N109" i="6"/>
  <c r="G109" i="6"/>
  <c r="G107" i="16" s="1"/>
  <c r="B109" i="6"/>
  <c r="N108" i="6"/>
  <c r="G108" i="6"/>
  <c r="G106" i="16" s="1"/>
  <c r="A103" i="25"/>
  <c r="A106" i="16"/>
  <c r="G101" i="6"/>
  <c r="C96" i="25"/>
  <c r="N100" i="6"/>
  <c r="G100" i="6"/>
  <c r="G98" i="16" s="1"/>
  <c r="B100" i="6"/>
  <c r="A98" i="16" s="1"/>
  <c r="N99" i="6"/>
  <c r="G99" i="6"/>
  <c r="G97" i="16" s="1"/>
  <c r="A97" i="16"/>
  <c r="N98" i="6"/>
  <c r="G98" i="6"/>
  <c r="G96" i="16" s="1"/>
  <c r="F96" i="16"/>
  <c r="A96" i="16"/>
  <c r="G97" i="6"/>
  <c r="G95" i="16" s="1"/>
  <c r="I95" i="16" s="1"/>
  <c r="B97" i="6"/>
  <c r="G96" i="6"/>
  <c r="G94" i="16" s="1"/>
  <c r="F94" i="16"/>
  <c r="B96" i="6"/>
  <c r="G95" i="6"/>
  <c r="G93" i="16" s="1"/>
  <c r="F93" i="16"/>
  <c r="B95" i="6"/>
  <c r="G94" i="6"/>
  <c r="G92" i="16" s="1"/>
  <c r="F92" i="16"/>
  <c r="B94" i="6"/>
  <c r="A92" i="16" s="1"/>
  <c r="G93" i="6"/>
  <c r="G91" i="16" s="1"/>
  <c r="N90" i="6"/>
  <c r="G90" i="6"/>
  <c r="G88" i="16" s="1"/>
  <c r="B90" i="6"/>
  <c r="A87" i="5" s="1"/>
  <c r="G89" i="6"/>
  <c r="G87" i="16" s="1"/>
  <c r="I87" i="16" s="1"/>
  <c r="G88" i="6"/>
  <c r="G86" i="16" s="1"/>
  <c r="G87" i="6"/>
  <c r="G85" i="16" s="1"/>
  <c r="I85" i="16" s="1"/>
  <c r="N86" i="6"/>
  <c r="G86" i="6"/>
  <c r="G84" i="16" s="1"/>
  <c r="I84" i="16" s="1"/>
  <c r="F84" i="16"/>
  <c r="A84" i="16"/>
  <c r="G85" i="6"/>
  <c r="G83" i="16" s="1"/>
  <c r="F83" i="16"/>
  <c r="G84" i="6"/>
  <c r="G82" i="16" s="1"/>
  <c r="F82" i="16"/>
  <c r="A82" i="16"/>
  <c r="C78" i="25"/>
  <c r="B80" i="5"/>
  <c r="A80" i="5"/>
  <c r="A26" i="12"/>
  <c r="A79" i="5"/>
  <c r="A76" i="25"/>
  <c r="A78" i="5"/>
  <c r="C75" i="25"/>
  <c r="B77" i="5"/>
  <c r="G79" i="6"/>
  <c r="G77" i="16" s="1"/>
  <c r="F77" i="16"/>
  <c r="B79" i="6"/>
  <c r="G75" i="6"/>
  <c r="G73" i="16" s="1"/>
  <c r="G74" i="6"/>
  <c r="G72" i="16" s="1"/>
  <c r="G73" i="6"/>
  <c r="G71" i="16" s="1"/>
  <c r="G72" i="6"/>
  <c r="G70" i="16" s="1"/>
  <c r="B67" i="25"/>
  <c r="A70" i="16"/>
  <c r="A68" i="5"/>
  <c r="G69" i="6"/>
  <c r="G67" i="16" s="1"/>
  <c r="B69" i="6"/>
  <c r="G68" i="6"/>
  <c r="G66" i="16" s="1"/>
  <c r="C63" i="25"/>
  <c r="B68" i="6"/>
  <c r="G67" i="6"/>
  <c r="G65" i="16" s="1"/>
  <c r="B67" i="6"/>
  <c r="G66" i="6"/>
  <c r="G64" i="16" s="1"/>
  <c r="B66" i="6"/>
  <c r="A64" i="16" s="1"/>
  <c r="G65" i="6"/>
  <c r="G63" i="16" s="1"/>
  <c r="F63" i="16"/>
  <c r="A63" i="16"/>
  <c r="G64" i="6"/>
  <c r="A59" i="25"/>
  <c r="B64" i="6"/>
  <c r="G63" i="6"/>
  <c r="G61" i="16" s="1"/>
  <c r="B63" i="6"/>
  <c r="G62" i="6"/>
  <c r="G60" i="16" s="1"/>
  <c r="B62" i="6"/>
  <c r="G61" i="6"/>
  <c r="G59" i="16" s="1"/>
  <c r="B61" i="6"/>
  <c r="G60" i="6"/>
  <c r="G58" i="16" s="1"/>
  <c r="B60" i="6"/>
  <c r="G59" i="6"/>
  <c r="G57" i="16" s="1"/>
  <c r="C56" i="5"/>
  <c r="G58" i="6"/>
  <c r="G56" i="16" s="1"/>
  <c r="G56" i="6"/>
  <c r="G54" i="16" s="1"/>
  <c r="F54" i="16"/>
  <c r="G55" i="6"/>
  <c r="G53" i="16" s="1"/>
  <c r="F55" i="6"/>
  <c r="G54" i="6"/>
  <c r="G52" i="16" s="1"/>
  <c r="G53" i="6"/>
  <c r="G51" i="16" s="1"/>
  <c r="G52" i="6"/>
  <c r="G50" i="16" s="1"/>
  <c r="N51" i="6"/>
  <c r="G51" i="6"/>
  <c r="G49" i="16" s="1"/>
  <c r="N50" i="6"/>
  <c r="G50" i="6"/>
  <c r="G48" i="16" s="1"/>
  <c r="A18" i="12"/>
  <c r="G49" i="6"/>
  <c r="G47" i="16" s="1"/>
  <c r="N48" i="6"/>
  <c r="G48" i="6"/>
  <c r="G46" i="16" s="1"/>
  <c r="B48" i="6"/>
  <c r="N47" i="6"/>
  <c r="G47" i="6"/>
  <c r="G45" i="16" s="1"/>
  <c r="B47" i="6"/>
  <c r="N46" i="6"/>
  <c r="G46" i="6"/>
  <c r="G44" i="16" s="1"/>
  <c r="B46" i="6"/>
  <c r="N45" i="6"/>
  <c r="G45" i="6"/>
  <c r="G43" i="16" s="1"/>
  <c r="B45" i="6"/>
  <c r="G44" i="6"/>
  <c r="G42" i="16" s="1"/>
  <c r="B44" i="6"/>
  <c r="G43" i="6"/>
  <c r="G41" i="16" s="1"/>
  <c r="G40" i="6"/>
  <c r="G38" i="16" s="1"/>
  <c r="F38" i="16"/>
  <c r="B40" i="6"/>
  <c r="G39" i="6"/>
  <c r="G37" i="16" s="1"/>
  <c r="B39" i="6"/>
  <c r="G38" i="6"/>
  <c r="G36" i="16" s="1"/>
  <c r="B38" i="6"/>
  <c r="G37" i="6"/>
  <c r="G35" i="16" s="1"/>
  <c r="B37" i="6"/>
  <c r="N36" i="6"/>
  <c r="G36" i="6"/>
  <c r="G34" i="16" s="1"/>
  <c r="F34" i="16"/>
  <c r="B36" i="6"/>
  <c r="G35" i="6"/>
  <c r="G33" i="16" s="1"/>
  <c r="F35" i="6"/>
  <c r="A33" i="16"/>
  <c r="G27" i="6"/>
  <c r="G25" i="16" s="1"/>
  <c r="F25" i="16"/>
  <c r="B27" i="6"/>
  <c r="A25" i="16" s="1"/>
  <c r="G26" i="6"/>
  <c r="G24" i="16" s="1"/>
  <c r="A24" i="16"/>
  <c r="G25" i="6"/>
  <c r="G23" i="16" s="1"/>
  <c r="B25" i="6"/>
  <c r="A23" i="16" s="1"/>
  <c r="G24" i="6"/>
  <c r="G22" i="16" s="1"/>
  <c r="B24" i="6"/>
  <c r="G23" i="6"/>
  <c r="B23" i="6"/>
  <c r="N22" i="6"/>
  <c r="G22" i="6"/>
  <c r="G20" i="16" s="1"/>
  <c r="B22" i="6"/>
  <c r="N21" i="6"/>
  <c r="G21" i="6"/>
  <c r="G19" i="16" s="1"/>
  <c r="F19" i="16"/>
  <c r="B21" i="6"/>
  <c r="A19" i="16" s="1"/>
  <c r="N20" i="6"/>
  <c r="G20" i="6"/>
  <c r="G18" i="16" s="1"/>
  <c r="B20" i="6"/>
  <c r="A18" i="16" s="1"/>
  <c r="N19" i="6"/>
  <c r="G19" i="6"/>
  <c r="G17" i="16" s="1"/>
  <c r="N18" i="6"/>
  <c r="G18" i="6"/>
  <c r="G16" i="16" s="1"/>
  <c r="A16" i="16"/>
  <c r="N17" i="6"/>
  <c r="G17" i="6"/>
  <c r="G15" i="16" s="1"/>
  <c r="A15" i="16"/>
  <c r="N16" i="6"/>
  <c r="G16" i="6"/>
  <c r="G14" i="16" s="1"/>
  <c r="G15" i="6"/>
  <c r="G13" i="16" s="1"/>
  <c r="I13" i="16" s="1"/>
  <c r="G14" i="6"/>
  <c r="G12" i="16" s="1"/>
  <c r="G13" i="6"/>
  <c r="G11" i="16" s="1"/>
  <c r="I11" i="16" s="1"/>
  <c r="G12" i="6"/>
  <c r="G10" i="16" s="1"/>
  <c r="G11" i="6"/>
  <c r="G9" i="16" s="1"/>
  <c r="F9" i="16"/>
  <c r="P10" i="24"/>
  <c r="P15" i="16" s="1"/>
  <c r="Q15" i="16" s="1"/>
  <c r="P128" i="24"/>
  <c r="P133" i="16" s="1"/>
  <c r="Q133" i="16" s="1"/>
  <c r="P127" i="24"/>
  <c r="P132" i="16" s="1"/>
  <c r="Q132" i="16" s="1"/>
  <c r="P113" i="24"/>
  <c r="P118" i="16" s="1"/>
  <c r="Q118" i="16" s="1"/>
  <c r="P121" i="24"/>
  <c r="P126" i="16" s="1"/>
  <c r="Q126" i="16" s="1"/>
  <c r="P93" i="24"/>
  <c r="P98" i="16" s="1"/>
  <c r="Q98" i="16" s="1"/>
  <c r="P92" i="24"/>
  <c r="P97" i="16" s="1"/>
  <c r="Q97" i="16" s="1"/>
  <c r="P89" i="24"/>
  <c r="P94" i="16" s="1"/>
  <c r="Q94" i="16" s="1"/>
  <c r="P88" i="24"/>
  <c r="P93" i="16" s="1"/>
  <c r="Q93" i="16" s="1"/>
  <c r="P87" i="24"/>
  <c r="P92" i="16" s="1"/>
  <c r="Q92" i="16" s="1"/>
  <c r="P85" i="24"/>
  <c r="P90" i="16" s="1"/>
  <c r="Q90" i="16" s="1"/>
  <c r="P83" i="24"/>
  <c r="P88" i="16" s="1"/>
  <c r="Q88" i="16" s="1"/>
  <c r="P82" i="24"/>
  <c r="P87" i="16" s="1"/>
  <c r="Q87" i="16" s="1"/>
  <c r="P81" i="24"/>
  <c r="P79" i="24"/>
  <c r="P84" i="16" s="1"/>
  <c r="Q84" i="16" s="1"/>
  <c r="P68" i="24"/>
  <c r="P73" i="16" s="1"/>
  <c r="Q73" i="16" s="1"/>
  <c r="P67" i="24"/>
  <c r="P72" i="16" s="1"/>
  <c r="Q72" i="16" s="1"/>
  <c r="P66" i="24"/>
  <c r="P71" i="16" s="1"/>
  <c r="Q71" i="16" s="1"/>
  <c r="P15" i="24"/>
  <c r="P20" i="16" s="1"/>
  <c r="Q20" i="16" s="1"/>
  <c r="P16" i="24"/>
  <c r="P13" i="24"/>
  <c r="P18" i="16" s="1"/>
  <c r="Q18" i="16" s="1"/>
  <c r="P11" i="24"/>
  <c r="P16" i="16" s="1"/>
  <c r="Q16" i="16" s="1"/>
  <c r="P41" i="24"/>
  <c r="P46" i="16" s="1"/>
  <c r="Q46" i="16" s="1"/>
  <c r="P40" i="24"/>
  <c r="P45" i="16" s="1"/>
  <c r="Q45" i="16" s="1"/>
  <c r="P39" i="24"/>
  <c r="P44" i="16" s="1"/>
  <c r="Q44" i="16" s="1"/>
  <c r="P38" i="24"/>
  <c r="P43" i="16" s="1"/>
  <c r="Q43" i="16" s="1"/>
  <c r="P37" i="24"/>
  <c r="P42" i="16" s="1"/>
  <c r="Q42" i="16" s="1"/>
  <c r="P34" i="24"/>
  <c r="P39" i="16" s="1"/>
  <c r="Q39" i="16" s="1"/>
  <c r="P30" i="24"/>
  <c r="P35" i="16" s="1"/>
  <c r="Q35" i="16" s="1"/>
  <c r="P20" i="24"/>
  <c r="P25" i="16" s="1"/>
  <c r="Q25" i="16" s="1"/>
  <c r="P14" i="24"/>
  <c r="P19" i="16" s="1"/>
  <c r="Q19" i="16" s="1"/>
  <c r="P12" i="24"/>
  <c r="P17" i="16" s="1"/>
  <c r="Q17" i="16" s="1"/>
  <c r="P7" i="24"/>
  <c r="P12" i="16" s="1"/>
  <c r="Q12" i="16" s="1"/>
  <c r="P6" i="24"/>
  <c r="P11" i="16" s="1"/>
  <c r="Q11" i="16" s="1"/>
  <c r="G8" i="16"/>
  <c r="C13" i="12"/>
  <c r="A115" i="25"/>
  <c r="B140" i="25"/>
  <c r="C142" i="5"/>
  <c r="A77" i="5"/>
  <c r="C143" i="5"/>
  <c r="C76" i="25"/>
  <c r="C26" i="12"/>
  <c r="C43" i="12"/>
  <c r="C79" i="5"/>
  <c r="B26" i="12"/>
  <c r="C84" i="5"/>
  <c r="C134" i="25"/>
  <c r="C23" i="12"/>
  <c r="B141" i="25"/>
  <c r="B78" i="25"/>
  <c r="B27" i="12"/>
  <c r="C80" i="5"/>
  <c r="C113" i="25"/>
  <c r="A113" i="25"/>
  <c r="C27" i="5"/>
  <c r="B103" i="5"/>
  <c r="C25" i="12"/>
  <c r="C132" i="25"/>
  <c r="A196" i="25"/>
  <c r="B25" i="12"/>
  <c r="B78" i="5"/>
  <c r="B75" i="25"/>
  <c r="C95" i="5"/>
  <c r="C77" i="5"/>
  <c r="B82" i="25"/>
  <c r="B91" i="5"/>
  <c r="C119" i="25"/>
  <c r="B41" i="12"/>
  <c r="A110" i="25"/>
  <c r="A267" i="25" s="1"/>
  <c r="A115" i="5"/>
  <c r="C110" i="25"/>
  <c r="C146" i="25"/>
  <c r="A123" i="5" l="1"/>
  <c r="A139" i="5"/>
  <c r="B61" i="5"/>
  <c r="C18" i="12"/>
  <c r="C137" i="25"/>
  <c r="C123" i="25"/>
  <c r="B109" i="5"/>
  <c r="A128" i="5"/>
  <c r="A83" i="5"/>
  <c r="C60" i="25"/>
  <c r="C69" i="5"/>
  <c r="A38" i="5"/>
  <c r="C28" i="12"/>
  <c r="A37" i="5"/>
  <c r="A38" i="16"/>
  <c r="C54" i="16"/>
  <c r="B55" i="14"/>
  <c r="B55" i="26"/>
  <c r="V70" i="16"/>
  <c r="W70" i="16" s="1"/>
  <c r="C71" i="14"/>
  <c r="B88" i="16"/>
  <c r="A89" i="26"/>
  <c r="A89" i="14"/>
  <c r="C103" i="25"/>
  <c r="F106" i="16"/>
  <c r="V109" i="16"/>
  <c r="W109" i="16" s="1"/>
  <c r="C110" i="14"/>
  <c r="V118" i="16"/>
  <c r="W118" i="16" s="1"/>
  <c r="C119" i="14"/>
  <c r="B123" i="16"/>
  <c r="A124" i="14"/>
  <c r="A124" i="26"/>
  <c r="B128" i="16"/>
  <c r="A129" i="26"/>
  <c r="A129" i="14"/>
  <c r="C52" i="25"/>
  <c r="F55" i="16"/>
  <c r="B103" i="16"/>
  <c r="A104" i="14"/>
  <c r="A104" i="26"/>
  <c r="B105" i="16"/>
  <c r="A106" i="14"/>
  <c r="A106" i="26"/>
  <c r="B147" i="16"/>
  <c r="A148" i="26"/>
  <c r="A148" i="14"/>
  <c r="A144" i="25"/>
  <c r="A301" i="25" s="1"/>
  <c r="V25" i="16"/>
  <c r="W25" i="16" s="1"/>
  <c r="C26" i="14"/>
  <c r="B136" i="16"/>
  <c r="A137" i="14"/>
  <c r="A137" i="26"/>
  <c r="C39" i="16"/>
  <c r="B40" i="14"/>
  <c r="B40" i="26"/>
  <c r="B43" i="16"/>
  <c r="A44" i="26"/>
  <c r="A44" i="14"/>
  <c r="A9" i="5"/>
  <c r="A10" i="16"/>
  <c r="C13" i="16"/>
  <c r="B14" i="26"/>
  <c r="B14" i="14"/>
  <c r="C18" i="16"/>
  <c r="B19" i="26"/>
  <c r="B19" i="14"/>
  <c r="A19" i="5"/>
  <c r="A20" i="16"/>
  <c r="C23" i="16"/>
  <c r="B24" i="26"/>
  <c r="B24" i="14"/>
  <c r="C25" i="16"/>
  <c r="B26" i="26"/>
  <c r="B26" i="14"/>
  <c r="C34" i="16"/>
  <c r="B35" i="14"/>
  <c r="B35" i="26"/>
  <c r="B16" i="12"/>
  <c r="C36" i="16"/>
  <c r="B37" i="26"/>
  <c r="B37" i="14"/>
  <c r="C38" i="16"/>
  <c r="B39" i="26"/>
  <c r="B39" i="14"/>
  <c r="C42" i="16"/>
  <c r="B43" i="26"/>
  <c r="B43" i="14"/>
  <c r="C44" i="16"/>
  <c r="B45" i="14"/>
  <c r="B45" i="26"/>
  <c r="B46" i="16"/>
  <c r="A47" i="14"/>
  <c r="A47" i="26"/>
  <c r="V47" i="16"/>
  <c r="W47" i="16" s="1"/>
  <c r="C48" i="14"/>
  <c r="C46" i="25"/>
  <c r="F49" i="16"/>
  <c r="B51" i="16"/>
  <c r="A52" i="26"/>
  <c r="A52" i="14"/>
  <c r="V52" i="16"/>
  <c r="C53" i="14"/>
  <c r="B57" i="16"/>
  <c r="A58" i="14"/>
  <c r="A58" i="26"/>
  <c r="V58" i="16"/>
  <c r="W58" i="16" s="1"/>
  <c r="C59" i="14"/>
  <c r="C57" i="25"/>
  <c r="F60" i="16"/>
  <c r="B62" i="16"/>
  <c r="A63" i="26"/>
  <c r="A63" i="14"/>
  <c r="C64" i="25"/>
  <c r="F67" i="16"/>
  <c r="A70" i="5"/>
  <c r="A71" i="16"/>
  <c r="C77" i="16"/>
  <c r="B78" i="26"/>
  <c r="B78" i="14"/>
  <c r="B83" i="16"/>
  <c r="A84" i="14"/>
  <c r="A84" i="26"/>
  <c r="V84" i="16"/>
  <c r="W84" i="16" s="1"/>
  <c r="C85" i="14"/>
  <c r="C88" i="16"/>
  <c r="B89" i="14"/>
  <c r="B89" i="26"/>
  <c r="C97" i="16"/>
  <c r="B98" i="14"/>
  <c r="B98" i="26"/>
  <c r="A98" i="5"/>
  <c r="A99" i="16"/>
  <c r="C108" i="16"/>
  <c r="B109" i="14"/>
  <c r="B109" i="26"/>
  <c r="A109" i="5"/>
  <c r="A110" i="16"/>
  <c r="C117" i="16"/>
  <c r="B118" i="14"/>
  <c r="B118" i="26"/>
  <c r="A119" i="5"/>
  <c r="A120" i="16"/>
  <c r="C123" i="16"/>
  <c r="B124" i="26"/>
  <c r="B124" i="14"/>
  <c r="V124" i="16"/>
  <c r="W124" i="16" s="1"/>
  <c r="C125" i="14"/>
  <c r="C128" i="16"/>
  <c r="B129" i="14"/>
  <c r="B129" i="26"/>
  <c r="B131" i="16"/>
  <c r="A132" i="26"/>
  <c r="A132" i="14"/>
  <c r="V132" i="16"/>
  <c r="W132" i="16" s="1"/>
  <c r="C133" i="14"/>
  <c r="C139" i="16"/>
  <c r="B140" i="14"/>
  <c r="B140" i="26"/>
  <c r="B30" i="16"/>
  <c r="A31" i="26"/>
  <c r="A31" i="14"/>
  <c r="B55" i="16"/>
  <c r="A56" i="14"/>
  <c r="A56" i="26"/>
  <c r="C72" i="25"/>
  <c r="F75" i="16"/>
  <c r="V100" i="16"/>
  <c r="C101" i="14"/>
  <c r="V101" i="16"/>
  <c r="C102" i="14"/>
  <c r="V104" i="16"/>
  <c r="W104" i="16" s="1"/>
  <c r="C105" i="14"/>
  <c r="C136" i="16"/>
  <c r="B137" i="26"/>
  <c r="B137" i="14"/>
  <c r="C36" i="25"/>
  <c r="F39" i="16"/>
  <c r="B42" i="16"/>
  <c r="A43" i="26"/>
  <c r="A43" i="14"/>
  <c r="V29" i="16"/>
  <c r="C30" i="14"/>
  <c r="B27" i="16"/>
  <c r="A28" i="14"/>
  <c r="A28" i="26"/>
  <c r="C31" i="16"/>
  <c r="B32" i="14"/>
  <c r="B32" i="26"/>
  <c r="V23" i="16"/>
  <c r="W23" i="16" s="1"/>
  <c r="C24" i="14"/>
  <c r="B113" i="16"/>
  <c r="A114" i="14"/>
  <c r="A114" i="26"/>
  <c r="B40" i="16"/>
  <c r="A41" i="26"/>
  <c r="A41" i="14"/>
  <c r="V60" i="16"/>
  <c r="W60" i="16" s="1"/>
  <c r="C61" i="14"/>
  <c r="V134" i="16"/>
  <c r="W134" i="16" s="1"/>
  <c r="C135" i="14"/>
  <c r="C113" i="16"/>
  <c r="B114" i="26"/>
  <c r="B114" i="14"/>
  <c r="C126" i="16"/>
  <c r="B127" i="26"/>
  <c r="B127" i="14"/>
  <c r="V9" i="16"/>
  <c r="W9" i="16" s="1"/>
  <c r="C10" i="14"/>
  <c r="A43" i="5"/>
  <c r="A44" i="16"/>
  <c r="C83" i="25"/>
  <c r="F86" i="16"/>
  <c r="C10" i="25"/>
  <c r="F13" i="16"/>
  <c r="B20" i="16"/>
  <c r="A21" i="26"/>
  <c r="A21" i="14"/>
  <c r="C33" i="25"/>
  <c r="F36" i="16"/>
  <c r="C57" i="16"/>
  <c r="B58" i="26"/>
  <c r="B58" i="14"/>
  <c r="A65" i="5"/>
  <c r="A66" i="16"/>
  <c r="V86" i="16"/>
  <c r="C87" i="14"/>
  <c r="V106" i="16"/>
  <c r="W106" i="16" s="1"/>
  <c r="C107" i="14"/>
  <c r="C120" i="25"/>
  <c r="F123" i="16"/>
  <c r="B141" i="16"/>
  <c r="A142" i="26"/>
  <c r="A142" i="14"/>
  <c r="A39" i="5"/>
  <c r="A40" i="16"/>
  <c r="C27" i="16"/>
  <c r="B28" i="26"/>
  <c r="B28" i="14"/>
  <c r="V67" i="16"/>
  <c r="W67" i="16" s="1"/>
  <c r="C68" i="14"/>
  <c r="B85" i="16"/>
  <c r="A86" i="14"/>
  <c r="A86" i="26"/>
  <c r="C99" i="16"/>
  <c r="B100" i="14"/>
  <c r="B100" i="26"/>
  <c r="C128" i="25"/>
  <c r="F131" i="16"/>
  <c r="C145" i="16"/>
  <c r="B146" i="26"/>
  <c r="B146" i="14"/>
  <c r="A9" i="14"/>
  <c r="A9" i="26"/>
  <c r="C7" i="25"/>
  <c r="F10" i="16"/>
  <c r="C12" i="25"/>
  <c r="F15" i="16"/>
  <c r="V36" i="16"/>
  <c r="W36" i="16" s="1"/>
  <c r="C37" i="14"/>
  <c r="V42" i="16"/>
  <c r="W42" i="16" s="1"/>
  <c r="C43" i="14"/>
  <c r="V44" i="16"/>
  <c r="W44" i="16" s="1"/>
  <c r="C45" i="14"/>
  <c r="C53" i="16"/>
  <c r="B54" i="26"/>
  <c r="B54" i="14"/>
  <c r="A55" i="5"/>
  <c r="A56" i="16"/>
  <c r="C59" i="16"/>
  <c r="B60" i="14"/>
  <c r="B60" i="26"/>
  <c r="A60" i="5"/>
  <c r="A61" i="16"/>
  <c r="C64" i="16"/>
  <c r="B65" i="14"/>
  <c r="B65" i="26"/>
  <c r="C66" i="16"/>
  <c r="B67" i="26"/>
  <c r="B67" i="14"/>
  <c r="C68" i="25"/>
  <c r="F71" i="16"/>
  <c r="B73" i="16"/>
  <c r="A74" i="26"/>
  <c r="A74" i="14"/>
  <c r="V77" i="16"/>
  <c r="W77" i="16" s="1"/>
  <c r="C78" i="14"/>
  <c r="C85" i="16"/>
  <c r="B86" i="26"/>
  <c r="B86" i="14"/>
  <c r="B87" i="16"/>
  <c r="A88" i="14"/>
  <c r="A88" i="26"/>
  <c r="V88" i="16"/>
  <c r="W88" i="16" s="1"/>
  <c r="C89" i="14"/>
  <c r="B92" i="16"/>
  <c r="A93" i="14"/>
  <c r="A93" i="26"/>
  <c r="B96" i="16"/>
  <c r="A97" i="14"/>
  <c r="A97" i="26"/>
  <c r="V97" i="16"/>
  <c r="W97" i="16" s="1"/>
  <c r="C98" i="14"/>
  <c r="B107" i="16"/>
  <c r="A108" i="26"/>
  <c r="A108" i="14"/>
  <c r="V108" i="16"/>
  <c r="W108" i="16" s="1"/>
  <c r="C109" i="14"/>
  <c r="C107" i="25"/>
  <c r="F110" i="16"/>
  <c r="B112" i="16"/>
  <c r="A113" i="14"/>
  <c r="A113" i="26"/>
  <c r="V117" i="16"/>
  <c r="W117" i="16" s="1"/>
  <c r="C118" i="14"/>
  <c r="C117" i="25"/>
  <c r="F120" i="16"/>
  <c r="B122" i="16"/>
  <c r="A123" i="14"/>
  <c r="A123" i="26"/>
  <c r="C34" i="12"/>
  <c r="C125" i="16"/>
  <c r="B126" i="26"/>
  <c r="B126" i="14"/>
  <c r="B127" i="16"/>
  <c r="A128" i="26"/>
  <c r="A128" i="14"/>
  <c r="V128" i="16"/>
  <c r="W128" i="16" s="1"/>
  <c r="C129" i="14"/>
  <c r="C130" i="25"/>
  <c r="F133" i="16"/>
  <c r="B137" i="16"/>
  <c r="A138" i="26"/>
  <c r="A138" i="14"/>
  <c r="V139" i="16"/>
  <c r="W139" i="16" s="1"/>
  <c r="C140" i="14"/>
  <c r="C138" i="25"/>
  <c r="C100" i="16"/>
  <c r="B101" i="26"/>
  <c r="B101" i="14"/>
  <c r="C101" i="16"/>
  <c r="B102" i="26"/>
  <c r="B102" i="14"/>
  <c r="C104" i="16"/>
  <c r="B105" i="26"/>
  <c r="B105" i="14"/>
  <c r="C135" i="25"/>
  <c r="F138" i="16"/>
  <c r="B145" i="16"/>
  <c r="A146" i="14"/>
  <c r="A146" i="26"/>
  <c r="C143" i="25"/>
  <c r="F146" i="16"/>
  <c r="B94" i="16"/>
  <c r="A95" i="14"/>
  <c r="A95" i="26"/>
  <c r="V33" i="16"/>
  <c r="W33" i="16" s="1"/>
  <c r="C34" i="14"/>
  <c r="V37" i="16"/>
  <c r="W37" i="16" s="1"/>
  <c r="C38" i="14"/>
  <c r="C28" i="16"/>
  <c r="B29" i="26"/>
  <c r="B29" i="14"/>
  <c r="V113" i="16"/>
  <c r="W113" i="16" s="1"/>
  <c r="C114" i="14"/>
  <c r="C55" i="16"/>
  <c r="B56" i="26"/>
  <c r="B56" i="14"/>
  <c r="B23" i="16"/>
  <c r="A24" i="26"/>
  <c r="A24" i="14"/>
  <c r="V8" i="16"/>
  <c r="W8" i="16" s="1"/>
  <c r="C9" i="14"/>
  <c r="B15" i="16"/>
  <c r="A16" i="14"/>
  <c r="A16" i="26"/>
  <c r="A47" i="5"/>
  <c r="A48" i="16"/>
  <c r="B71" i="16"/>
  <c r="A72" i="26"/>
  <c r="A72" i="14"/>
  <c r="A84" i="5"/>
  <c r="A85" i="16"/>
  <c r="V93" i="16"/>
  <c r="W93" i="16" s="1"/>
  <c r="C94" i="14"/>
  <c r="V121" i="16"/>
  <c r="W121" i="16" s="1"/>
  <c r="C122" i="14"/>
  <c r="V136" i="16"/>
  <c r="W136" i="16" s="1"/>
  <c r="C137" i="14"/>
  <c r="C75" i="16"/>
  <c r="B76" i="26"/>
  <c r="B76" i="14"/>
  <c r="C10" i="16"/>
  <c r="B11" i="14"/>
  <c r="B11" i="26"/>
  <c r="V54" i="16"/>
  <c r="W54" i="16" s="1"/>
  <c r="C55" i="14"/>
  <c r="A93" i="5"/>
  <c r="A94" i="16"/>
  <c r="C93" i="16"/>
  <c r="B94" i="26"/>
  <c r="B94" i="14"/>
  <c r="V31" i="16"/>
  <c r="C32" i="14"/>
  <c r="B28" i="16"/>
  <c r="A29" i="14"/>
  <c r="A29" i="26"/>
  <c r="B12" i="16"/>
  <c r="A13" i="26"/>
  <c r="A13" i="14"/>
  <c r="V18" i="16"/>
  <c r="W18" i="16" s="1"/>
  <c r="C19" i="14"/>
  <c r="V38" i="16"/>
  <c r="W38" i="16" s="1"/>
  <c r="C39" i="14"/>
  <c r="C48" i="16"/>
  <c r="B49" i="26"/>
  <c r="B49" i="14"/>
  <c r="A139" i="25"/>
  <c r="A296" i="25" s="1"/>
  <c r="A190" i="25"/>
  <c r="A17" i="12"/>
  <c r="C12" i="16"/>
  <c r="B13" i="26"/>
  <c r="B13" i="14"/>
  <c r="C17" i="16"/>
  <c r="B18" i="26"/>
  <c r="B18" i="14"/>
  <c r="C22" i="16"/>
  <c r="B23" i="26"/>
  <c r="B23" i="14"/>
  <c r="B24" i="16"/>
  <c r="A25" i="14"/>
  <c r="A25" i="26"/>
  <c r="B33" i="16"/>
  <c r="A34" i="26"/>
  <c r="A34" i="14"/>
  <c r="A34" i="5"/>
  <c r="A35" i="16"/>
  <c r="A36" i="5"/>
  <c r="A37" i="16"/>
  <c r="A40" i="5"/>
  <c r="A41" i="16"/>
  <c r="A42" i="5"/>
  <c r="A43" i="16"/>
  <c r="A44" i="5"/>
  <c r="A45" i="16"/>
  <c r="V46" i="16"/>
  <c r="W46" i="16" s="1"/>
  <c r="C47" i="14"/>
  <c r="C45" i="25"/>
  <c r="F48" i="16"/>
  <c r="A202" i="25"/>
  <c r="B50" i="16"/>
  <c r="A51" i="26"/>
  <c r="A51" i="14"/>
  <c r="V51" i="16"/>
  <c r="C52" i="14"/>
  <c r="C50" i="25"/>
  <c r="F53" i="16"/>
  <c r="B56" i="16"/>
  <c r="A57" i="14"/>
  <c r="A57" i="26"/>
  <c r="V57" i="16"/>
  <c r="W57" i="16" s="1"/>
  <c r="C58" i="14"/>
  <c r="C56" i="25"/>
  <c r="F59" i="16"/>
  <c r="B61" i="16"/>
  <c r="A62" i="26"/>
  <c r="A62" i="14"/>
  <c r="V62" i="16"/>
  <c r="C63" i="14"/>
  <c r="C73" i="16"/>
  <c r="B74" i="26"/>
  <c r="B74" i="14"/>
  <c r="B82" i="16"/>
  <c r="A83" i="26"/>
  <c r="A83" i="14"/>
  <c r="V83" i="16"/>
  <c r="W83" i="16" s="1"/>
  <c r="C84" i="14"/>
  <c r="C82" i="25"/>
  <c r="F85" i="16"/>
  <c r="C87" i="16"/>
  <c r="B88" i="26"/>
  <c r="B88" i="14"/>
  <c r="C92" i="16"/>
  <c r="B93" i="14"/>
  <c r="B93" i="26"/>
  <c r="C96" i="16"/>
  <c r="B97" i="26"/>
  <c r="B97" i="14"/>
  <c r="C107" i="16"/>
  <c r="B108" i="14"/>
  <c r="B108" i="26"/>
  <c r="A108" i="5"/>
  <c r="A109" i="16"/>
  <c r="B109" i="25"/>
  <c r="B266" i="25" s="1"/>
  <c r="C112" i="16"/>
  <c r="B113" i="14"/>
  <c r="B113" i="26"/>
  <c r="A117" i="5"/>
  <c r="A118" i="16"/>
  <c r="C122" i="16"/>
  <c r="B123" i="14"/>
  <c r="B123" i="26"/>
  <c r="V123" i="16"/>
  <c r="W123" i="16" s="1"/>
  <c r="C124" i="14"/>
  <c r="C127" i="16"/>
  <c r="B128" i="14"/>
  <c r="B128" i="26"/>
  <c r="V131" i="16"/>
  <c r="W131" i="16" s="1"/>
  <c r="C132" i="14"/>
  <c r="C137" i="16"/>
  <c r="B138" i="14"/>
  <c r="B138" i="26"/>
  <c r="V143" i="16"/>
  <c r="W143" i="16" s="1"/>
  <c r="C144" i="14"/>
  <c r="V76" i="16"/>
  <c r="W76" i="16" s="1"/>
  <c r="C77" i="14"/>
  <c r="B100" i="16"/>
  <c r="A101" i="26"/>
  <c r="A101" i="14"/>
  <c r="B101" i="16"/>
  <c r="A102" i="26"/>
  <c r="A102" i="14"/>
  <c r="B104" i="16"/>
  <c r="A105" i="14"/>
  <c r="A105" i="26"/>
  <c r="C138" i="16"/>
  <c r="B139" i="14"/>
  <c r="B139" i="26"/>
  <c r="C146" i="16"/>
  <c r="B147" i="26"/>
  <c r="B147" i="14"/>
  <c r="C135" i="16"/>
  <c r="B136" i="26"/>
  <c r="B136" i="14"/>
  <c r="C94" i="16"/>
  <c r="B95" i="26"/>
  <c r="B95" i="14"/>
  <c r="V32" i="16"/>
  <c r="W32" i="16" s="1"/>
  <c r="C33" i="14"/>
  <c r="V27" i="16"/>
  <c r="C28" i="14"/>
  <c r="B29" i="16"/>
  <c r="A30" i="26"/>
  <c r="A30" i="14"/>
  <c r="C144" i="16"/>
  <c r="B145" i="26"/>
  <c r="B145" i="14"/>
  <c r="B115" i="16"/>
  <c r="A116" i="14"/>
  <c r="A116" i="26"/>
  <c r="C8" i="25"/>
  <c r="F11" i="16"/>
  <c r="A45" i="5"/>
  <c r="A46" i="16"/>
  <c r="A82" i="5"/>
  <c r="A83" i="16"/>
  <c r="V16" i="16"/>
  <c r="W16" i="16" s="1"/>
  <c r="C17" i="14"/>
  <c r="B48" i="25"/>
  <c r="B203" i="25" s="1"/>
  <c r="C51" i="16"/>
  <c r="B52" i="14"/>
  <c r="B52" i="26"/>
  <c r="C62" i="16"/>
  <c r="B63" i="26"/>
  <c r="B63" i="14"/>
  <c r="C83" i="16"/>
  <c r="B84" i="14"/>
  <c r="B84" i="26"/>
  <c r="C85" i="25"/>
  <c r="F88" i="16"/>
  <c r="B99" i="16"/>
  <c r="A100" i="26"/>
  <c r="A100" i="14"/>
  <c r="B110" i="16"/>
  <c r="A111" i="26"/>
  <c r="A111" i="14"/>
  <c r="C125" i="25"/>
  <c r="F128" i="16"/>
  <c r="C48" i="25"/>
  <c r="F51" i="16"/>
  <c r="C71" i="16"/>
  <c r="B72" i="14"/>
  <c r="B72" i="26"/>
  <c r="A86" i="5"/>
  <c r="A87" i="16"/>
  <c r="A106" i="5"/>
  <c r="A107" i="16"/>
  <c r="B125" i="16"/>
  <c r="A126" i="14"/>
  <c r="A126" i="26"/>
  <c r="B39" i="16"/>
  <c r="A40" i="26"/>
  <c r="A40" i="14"/>
  <c r="V13" i="16"/>
  <c r="W13" i="16" s="1"/>
  <c r="C14" i="14"/>
  <c r="B17" i="16"/>
  <c r="A18" i="14"/>
  <c r="A18" i="26"/>
  <c r="C17" i="25"/>
  <c r="F20" i="16"/>
  <c r="B22" i="16"/>
  <c r="A23" i="26"/>
  <c r="A23" i="14"/>
  <c r="V34" i="16"/>
  <c r="W34" i="16" s="1"/>
  <c r="C35" i="14"/>
  <c r="A49" i="5"/>
  <c r="A50" i="16"/>
  <c r="A122" i="25"/>
  <c r="A279" i="25" s="1"/>
  <c r="A13" i="5"/>
  <c r="A14" i="16"/>
  <c r="C142" i="25"/>
  <c r="B135" i="5"/>
  <c r="B29" i="5"/>
  <c r="V10" i="16"/>
  <c r="W10" i="16" s="1"/>
  <c r="C11" i="14"/>
  <c r="C9" i="25"/>
  <c r="F12" i="16"/>
  <c r="B14" i="16"/>
  <c r="A15" i="14"/>
  <c r="A15" i="26"/>
  <c r="V15" i="16"/>
  <c r="W15" i="16" s="1"/>
  <c r="C16" i="14"/>
  <c r="C14" i="25"/>
  <c r="F17" i="16"/>
  <c r="B19" i="16"/>
  <c r="A20" i="26"/>
  <c r="A20" i="14"/>
  <c r="V20" i="16"/>
  <c r="W20" i="16" s="1"/>
  <c r="C21" i="14"/>
  <c r="C19" i="25"/>
  <c r="F22" i="16"/>
  <c r="C24" i="16"/>
  <c r="B25" i="14"/>
  <c r="B25" i="26"/>
  <c r="C33" i="16"/>
  <c r="B34" i="26"/>
  <c r="B34" i="14"/>
  <c r="B35" i="16"/>
  <c r="A36" i="14"/>
  <c r="A36" i="26"/>
  <c r="B37" i="16"/>
  <c r="A38" i="14"/>
  <c r="A38" i="26"/>
  <c r="C41" i="16"/>
  <c r="B42" i="14"/>
  <c r="B42" i="26"/>
  <c r="C43" i="16"/>
  <c r="B44" i="26"/>
  <c r="B44" i="14"/>
  <c r="C45" i="16"/>
  <c r="B46" i="26"/>
  <c r="B46" i="14"/>
  <c r="A46" i="5"/>
  <c r="A47" i="16"/>
  <c r="C50" i="16"/>
  <c r="B51" i="14"/>
  <c r="B51" i="26"/>
  <c r="A51" i="5"/>
  <c r="A52" i="16"/>
  <c r="C56" i="16"/>
  <c r="B57" i="26"/>
  <c r="B57" i="14"/>
  <c r="A57" i="5"/>
  <c r="A58" i="16"/>
  <c r="C61" i="16"/>
  <c r="B62" i="14"/>
  <c r="B62" i="26"/>
  <c r="B70" i="16"/>
  <c r="A71" i="26"/>
  <c r="A71" i="14"/>
  <c r="V71" i="16"/>
  <c r="W71" i="16" s="1"/>
  <c r="C72" i="14"/>
  <c r="C70" i="25"/>
  <c r="F73" i="16"/>
  <c r="C81" i="5"/>
  <c r="C82" i="16"/>
  <c r="B83" i="26"/>
  <c r="B83" i="14"/>
  <c r="C84" i="25"/>
  <c r="F87" i="16"/>
  <c r="V94" i="16"/>
  <c r="W94" i="16" s="1"/>
  <c r="C95" i="14"/>
  <c r="B98" i="16"/>
  <c r="A99" i="26"/>
  <c r="A99" i="14"/>
  <c r="V99" i="16"/>
  <c r="C100" i="14"/>
  <c r="C104" i="25"/>
  <c r="F107" i="16"/>
  <c r="B109" i="16"/>
  <c r="A110" i="26"/>
  <c r="A110" i="14"/>
  <c r="V110" i="16"/>
  <c r="W110" i="16" s="1"/>
  <c r="C111" i="14"/>
  <c r="C109" i="25"/>
  <c r="F112" i="16"/>
  <c r="B118" i="16"/>
  <c r="A119" i="26"/>
  <c r="A119" i="14"/>
  <c r="V120" i="16"/>
  <c r="W120" i="16" s="1"/>
  <c r="C121" i="14"/>
  <c r="C124" i="25"/>
  <c r="F127" i="16"/>
  <c r="B129" i="16"/>
  <c r="A130" i="26"/>
  <c r="A130" i="14"/>
  <c r="A131" i="5"/>
  <c r="A132" i="16"/>
  <c r="V133" i="16"/>
  <c r="W133" i="16" s="1"/>
  <c r="C134" i="14"/>
  <c r="B140" i="16"/>
  <c r="A141" i="26"/>
  <c r="A141" i="14"/>
  <c r="V141" i="16"/>
  <c r="W141" i="16" s="1"/>
  <c r="C142" i="14"/>
  <c r="A143" i="5"/>
  <c r="A144" i="16"/>
  <c r="C74" i="16"/>
  <c r="B75" i="14"/>
  <c r="B75" i="26"/>
  <c r="V102" i="16"/>
  <c r="W102" i="16" s="1"/>
  <c r="C103" i="14"/>
  <c r="V103" i="16"/>
  <c r="W103" i="16" s="1"/>
  <c r="C104" i="14"/>
  <c r="V105" i="16"/>
  <c r="W105" i="16" s="1"/>
  <c r="C106" i="14"/>
  <c r="B138" i="16"/>
  <c r="A139" i="26"/>
  <c r="A139" i="14"/>
  <c r="B146" i="16"/>
  <c r="A147" i="14"/>
  <c r="A147" i="26"/>
  <c r="B30" i="5"/>
  <c r="B134" i="16"/>
  <c r="A135" i="14"/>
  <c r="A135" i="26"/>
  <c r="V30" i="16"/>
  <c r="W30" i="16" s="1"/>
  <c r="C31" i="14"/>
  <c r="C29" i="16"/>
  <c r="B30" i="14"/>
  <c r="B30" i="26"/>
  <c r="B139" i="25"/>
  <c r="B296" i="25" s="1"/>
  <c r="C142" i="16"/>
  <c r="B143" i="14"/>
  <c r="B143" i="26"/>
  <c r="C115" i="16"/>
  <c r="B116" i="26"/>
  <c r="B116" i="14"/>
  <c r="B18" i="16"/>
  <c r="A19" i="14"/>
  <c r="A19" i="26"/>
  <c r="B34" i="16"/>
  <c r="A35" i="14"/>
  <c r="A35" i="26"/>
  <c r="C49" i="16"/>
  <c r="B50" i="14"/>
  <c r="B50" i="26"/>
  <c r="C67" i="16"/>
  <c r="B68" i="26"/>
  <c r="B68" i="14"/>
  <c r="B10" i="16"/>
  <c r="A11" i="26"/>
  <c r="A11" i="14"/>
  <c r="C20" i="25"/>
  <c r="F23" i="16"/>
  <c r="C46" i="16"/>
  <c r="B47" i="26"/>
  <c r="B47" i="14"/>
  <c r="V95" i="16"/>
  <c r="W95" i="16" s="1"/>
  <c r="C96" i="14"/>
  <c r="B120" i="16"/>
  <c r="A121" i="26"/>
  <c r="A121" i="14"/>
  <c r="C136" i="25"/>
  <c r="F139" i="16"/>
  <c r="V55" i="16"/>
  <c r="C56" i="14"/>
  <c r="V138" i="16"/>
  <c r="W138" i="16" s="1"/>
  <c r="C139" i="14"/>
  <c r="B41" i="16"/>
  <c r="A42" i="26"/>
  <c r="A42" i="14"/>
  <c r="A11" i="5"/>
  <c r="A12" i="16"/>
  <c r="A16" i="5"/>
  <c r="A17" i="16"/>
  <c r="V49" i="16"/>
  <c r="W49" i="16" s="1"/>
  <c r="C50" i="14"/>
  <c r="C59" i="25"/>
  <c r="F62" i="16"/>
  <c r="B133" i="16"/>
  <c r="A134" i="14"/>
  <c r="A134" i="26"/>
  <c r="C141" i="16"/>
  <c r="B142" i="26"/>
  <c r="B142" i="14"/>
  <c r="B75" i="16"/>
  <c r="A76" i="14"/>
  <c r="A76" i="26"/>
  <c r="V39" i="16"/>
  <c r="W39" i="16" s="1"/>
  <c r="C40" i="14"/>
  <c r="A41" i="12"/>
  <c r="A10" i="5"/>
  <c r="A11" i="16"/>
  <c r="C14" i="16"/>
  <c r="B15" i="14"/>
  <c r="B15" i="26"/>
  <c r="C19" i="16"/>
  <c r="B20" i="14"/>
  <c r="B20" i="26"/>
  <c r="A20" i="5"/>
  <c r="A21" i="16"/>
  <c r="C21" i="25"/>
  <c r="F24" i="16"/>
  <c r="C30" i="25"/>
  <c r="F33" i="16"/>
  <c r="C32" i="25"/>
  <c r="F35" i="16"/>
  <c r="C37" i="16"/>
  <c r="B38" i="26"/>
  <c r="B38" i="14"/>
  <c r="C38" i="25"/>
  <c r="F41" i="16"/>
  <c r="C40" i="25"/>
  <c r="F43" i="16"/>
  <c r="C42" i="25"/>
  <c r="F45" i="16"/>
  <c r="B47" i="16"/>
  <c r="A48" i="14"/>
  <c r="A48" i="26"/>
  <c r="V48" i="16"/>
  <c r="W48" i="16" s="1"/>
  <c r="C49" i="14"/>
  <c r="C47" i="25"/>
  <c r="F50" i="16"/>
  <c r="B52" i="16"/>
  <c r="A53" i="26"/>
  <c r="A53" i="14"/>
  <c r="V53" i="16"/>
  <c r="C54" i="14"/>
  <c r="C53" i="25"/>
  <c r="F56" i="16"/>
  <c r="B58" i="16"/>
  <c r="A59" i="14"/>
  <c r="A59" i="26"/>
  <c r="V59" i="16"/>
  <c r="W59" i="16" s="1"/>
  <c r="C60" i="14"/>
  <c r="C58" i="25"/>
  <c r="F61" i="16"/>
  <c r="B63" i="16"/>
  <c r="A64" i="26"/>
  <c r="A64" i="14"/>
  <c r="A64" i="5"/>
  <c r="A65" i="16"/>
  <c r="C70" i="16"/>
  <c r="B71" i="14"/>
  <c r="B71" i="26"/>
  <c r="A71" i="5"/>
  <c r="A72" i="16"/>
  <c r="B84" i="16"/>
  <c r="A85" i="14"/>
  <c r="A85" i="26"/>
  <c r="A85" i="5"/>
  <c r="A86" i="16"/>
  <c r="A90" i="5"/>
  <c r="A91" i="16"/>
  <c r="A94" i="5"/>
  <c r="A95" i="16"/>
  <c r="C98" i="16"/>
  <c r="B99" i="14"/>
  <c r="B99" i="26"/>
  <c r="C109" i="16"/>
  <c r="B110" i="14"/>
  <c r="B110" i="26"/>
  <c r="A110" i="5"/>
  <c r="A111" i="16"/>
  <c r="C118" i="16"/>
  <c r="B119" i="14"/>
  <c r="B119" i="26"/>
  <c r="A120" i="5"/>
  <c r="A121" i="16"/>
  <c r="B124" i="16"/>
  <c r="A125" i="14"/>
  <c r="A125" i="26"/>
  <c r="V125" i="16"/>
  <c r="W125" i="16" s="1"/>
  <c r="C126" i="14"/>
  <c r="C128" i="5"/>
  <c r="C129" i="16"/>
  <c r="B130" i="14"/>
  <c r="B130" i="26"/>
  <c r="B132" i="16"/>
  <c r="A133" i="14"/>
  <c r="A133" i="26"/>
  <c r="A134" i="5"/>
  <c r="A135" i="16"/>
  <c r="C140" i="16"/>
  <c r="B141" i="26"/>
  <c r="B141" i="14"/>
  <c r="A141" i="5"/>
  <c r="A142" i="16"/>
  <c r="B144" i="16"/>
  <c r="A145" i="14"/>
  <c r="A145" i="26"/>
  <c r="C31" i="5"/>
  <c r="C32" i="16"/>
  <c r="B33" i="26"/>
  <c r="B33" i="14"/>
  <c r="B74" i="16"/>
  <c r="A75" i="14"/>
  <c r="A75" i="26"/>
  <c r="C73" i="25"/>
  <c r="F76" i="16"/>
  <c r="C35" i="16"/>
  <c r="B36" i="26"/>
  <c r="B36" i="14"/>
  <c r="C134" i="16"/>
  <c r="B135" i="26"/>
  <c r="B135" i="14"/>
  <c r="B151" i="16"/>
  <c r="A152" i="26"/>
  <c r="A152" i="14"/>
  <c r="V40" i="16"/>
  <c r="C41" i="14"/>
  <c r="C40" i="16"/>
  <c r="B41" i="14"/>
  <c r="B41" i="26"/>
  <c r="A112" i="5"/>
  <c r="A113" i="16"/>
  <c r="V115" i="16"/>
  <c r="W115" i="16" s="1"/>
  <c r="C116" i="14"/>
  <c r="C13" i="25"/>
  <c r="F16" i="16"/>
  <c r="C18" i="25"/>
  <c r="F21" i="16"/>
  <c r="B25" i="16"/>
  <c r="A26" i="14"/>
  <c r="A26" i="26"/>
  <c r="A41" i="5"/>
  <c r="A42" i="16"/>
  <c r="A50" i="5"/>
  <c r="A51" i="16"/>
  <c r="C60" i="16"/>
  <c r="B61" i="14"/>
  <c r="B61" i="26"/>
  <c r="C62" i="25"/>
  <c r="F65" i="16"/>
  <c r="C69" i="25"/>
  <c r="F72" i="16"/>
  <c r="V21" i="16"/>
  <c r="C22" i="14"/>
  <c r="C41" i="25"/>
  <c r="F44" i="16"/>
  <c r="A58" i="5"/>
  <c r="A59" i="16"/>
  <c r="V72" i="16"/>
  <c r="W72" i="16" s="1"/>
  <c r="C73" i="14"/>
  <c r="V91" i="16"/>
  <c r="W91" i="16" s="1"/>
  <c r="C92" i="14"/>
  <c r="V111" i="16"/>
  <c r="W111" i="16" s="1"/>
  <c r="C112" i="14"/>
  <c r="V126" i="16"/>
  <c r="W126" i="16" s="1"/>
  <c r="C127" i="14"/>
  <c r="A132" i="5"/>
  <c r="A133" i="16"/>
  <c r="B27" i="25"/>
  <c r="C30" i="16"/>
  <c r="B31" i="14"/>
  <c r="B31" i="26"/>
  <c r="B93" i="16"/>
  <c r="A94" i="14"/>
  <c r="A94" i="26"/>
  <c r="A102" i="25"/>
  <c r="A259" i="25" s="1"/>
  <c r="C20" i="16"/>
  <c r="B21" i="14"/>
  <c r="B21" i="26"/>
  <c r="B48" i="16"/>
  <c r="A49" i="14"/>
  <c r="A49" i="26"/>
  <c r="C54" i="25"/>
  <c r="F57" i="16"/>
  <c r="B66" i="16"/>
  <c r="A67" i="14"/>
  <c r="A67" i="26"/>
  <c r="A111" i="5"/>
  <c r="A112" i="16"/>
  <c r="A126" i="5"/>
  <c r="A127" i="16"/>
  <c r="B146" i="5"/>
  <c r="B124" i="5"/>
  <c r="B54" i="25"/>
  <c r="B209" i="25" s="1"/>
  <c r="B11" i="16"/>
  <c r="A12" i="26"/>
  <c r="A12" i="14"/>
  <c r="V12" i="16"/>
  <c r="W12" i="16" s="1"/>
  <c r="C13" i="14"/>
  <c r="C11" i="25"/>
  <c r="F14" i="16"/>
  <c r="B16" i="16"/>
  <c r="A17" i="14"/>
  <c r="A17" i="26"/>
  <c r="V17" i="16"/>
  <c r="W17" i="16" s="1"/>
  <c r="C18" i="14"/>
  <c r="B21" i="16"/>
  <c r="A22" i="26"/>
  <c r="A22" i="14"/>
  <c r="V22" i="16"/>
  <c r="W22" i="16" s="1"/>
  <c r="C23" i="14"/>
  <c r="C34" i="25"/>
  <c r="F37" i="16"/>
  <c r="C47" i="16"/>
  <c r="B48" i="26"/>
  <c r="B48" i="14"/>
  <c r="A48" i="5"/>
  <c r="A49" i="16"/>
  <c r="C52" i="16"/>
  <c r="B53" i="26"/>
  <c r="B53" i="14"/>
  <c r="A53" i="5"/>
  <c r="A54" i="16"/>
  <c r="C58" i="16"/>
  <c r="B59" i="26"/>
  <c r="B59" i="14"/>
  <c r="A59" i="5"/>
  <c r="A60" i="16"/>
  <c r="C63" i="16"/>
  <c r="B64" i="26"/>
  <c r="B64" i="14"/>
  <c r="B65" i="16"/>
  <c r="A66" i="14"/>
  <c r="A66" i="26"/>
  <c r="A66" i="5"/>
  <c r="A67" i="16"/>
  <c r="C67" i="25"/>
  <c r="F70" i="16"/>
  <c r="B72" i="16"/>
  <c r="A73" i="26"/>
  <c r="A73" i="14"/>
  <c r="V73" i="16"/>
  <c r="W73" i="16" s="1"/>
  <c r="C74" i="14"/>
  <c r="C84" i="16"/>
  <c r="B85" i="26"/>
  <c r="B85" i="14"/>
  <c r="B85" i="5"/>
  <c r="B86" i="16"/>
  <c r="A87" i="14"/>
  <c r="A87" i="26"/>
  <c r="V87" i="16"/>
  <c r="W87" i="16" s="1"/>
  <c r="C88" i="14"/>
  <c r="B91" i="16"/>
  <c r="O91" i="16" s="1"/>
  <c r="A92" i="26"/>
  <c r="A92" i="14"/>
  <c r="V92" i="16"/>
  <c r="W92" i="16" s="1"/>
  <c r="C93" i="14"/>
  <c r="B95" i="16"/>
  <c r="A96" i="14"/>
  <c r="A96" i="26"/>
  <c r="V96" i="16"/>
  <c r="W96" i="16" s="1"/>
  <c r="C97" i="14"/>
  <c r="C95" i="25"/>
  <c r="F98" i="16"/>
  <c r="B106" i="16"/>
  <c r="A107" i="14"/>
  <c r="A107" i="26"/>
  <c r="V107" i="16"/>
  <c r="W107" i="16" s="1"/>
  <c r="C108" i="14"/>
  <c r="C106" i="25"/>
  <c r="F109" i="16"/>
  <c r="B111" i="16"/>
  <c r="A112" i="26"/>
  <c r="A112" i="14"/>
  <c r="V112" i="16"/>
  <c r="W112" i="16" s="1"/>
  <c r="C113" i="14"/>
  <c r="C115" i="25"/>
  <c r="F118" i="16"/>
  <c r="B121" i="16"/>
  <c r="A122" i="26"/>
  <c r="A122" i="14"/>
  <c r="V122" i="16"/>
  <c r="W122" i="16" s="1"/>
  <c r="C123" i="14"/>
  <c r="C124" i="16"/>
  <c r="B125" i="26"/>
  <c r="B125" i="14"/>
  <c r="A125" i="5"/>
  <c r="A126" i="16"/>
  <c r="V127" i="16"/>
  <c r="W127" i="16" s="1"/>
  <c r="C128" i="14"/>
  <c r="C132" i="16"/>
  <c r="B133" i="14"/>
  <c r="B133" i="26"/>
  <c r="A135" i="5"/>
  <c r="A136" i="16"/>
  <c r="V137" i="16"/>
  <c r="W137" i="16" s="1"/>
  <c r="C138" i="14"/>
  <c r="B142" i="16"/>
  <c r="A143" i="14"/>
  <c r="A143" i="26"/>
  <c r="B32" i="16"/>
  <c r="A33" i="26"/>
  <c r="A33" i="14"/>
  <c r="V74" i="16"/>
  <c r="W74" i="16" s="1"/>
  <c r="C75" i="14"/>
  <c r="C76" i="16"/>
  <c r="B77" i="26"/>
  <c r="B77" i="14"/>
  <c r="C102" i="25"/>
  <c r="F105" i="16"/>
  <c r="F147" i="16"/>
  <c r="C144" i="25"/>
  <c r="C36" i="14"/>
  <c r="V35" i="16"/>
  <c r="W35" i="16" s="1"/>
  <c r="V135" i="16"/>
  <c r="W135" i="16" s="1"/>
  <c r="C136" i="14"/>
  <c r="B38" i="16"/>
  <c r="A39" i="14"/>
  <c r="A39" i="26"/>
  <c r="B45" i="16"/>
  <c r="A46" i="14"/>
  <c r="A46" i="26"/>
  <c r="V28" i="16"/>
  <c r="C29" i="14"/>
  <c r="C15" i="12"/>
  <c r="N35" i="16"/>
  <c r="O35" i="16" s="1"/>
  <c r="A114" i="5"/>
  <c r="A115" i="16"/>
  <c r="B116" i="16"/>
  <c r="A117" i="14"/>
  <c r="A117" i="26"/>
  <c r="B13" i="16"/>
  <c r="A14" i="26"/>
  <c r="A14" i="14"/>
  <c r="V19" i="16"/>
  <c r="W19" i="16" s="1"/>
  <c r="C20" i="14"/>
  <c r="B36" i="16"/>
  <c r="A37" i="14"/>
  <c r="A37" i="26"/>
  <c r="A61" i="5"/>
  <c r="A62" i="16"/>
  <c r="C88" i="25"/>
  <c r="F91" i="16"/>
  <c r="V11" i="16"/>
  <c r="W11" i="16" s="1"/>
  <c r="C12" i="14"/>
  <c r="C15" i="25"/>
  <c r="F18" i="16"/>
  <c r="C39" i="25"/>
  <c r="F42" i="16"/>
  <c r="A52" i="5"/>
  <c r="A53" i="16"/>
  <c r="C94" i="25"/>
  <c r="F97" i="16"/>
  <c r="C114" i="25"/>
  <c r="F117" i="16"/>
  <c r="A124" i="5"/>
  <c r="A125" i="16"/>
  <c r="C131" i="16"/>
  <c r="B132" i="26"/>
  <c r="B132" i="14"/>
  <c r="A142" i="5"/>
  <c r="A143" i="16"/>
  <c r="B5" i="25"/>
  <c r="B160" i="25" s="1"/>
  <c r="B9" i="26"/>
  <c r="B9" i="14"/>
  <c r="V26" i="16"/>
  <c r="C27" i="14"/>
  <c r="C15" i="16"/>
  <c r="B16" i="26"/>
  <c r="B16" i="14"/>
  <c r="A21" i="5"/>
  <c r="A22" i="16"/>
  <c r="C43" i="25"/>
  <c r="F46" i="16"/>
  <c r="B53" i="16"/>
  <c r="A54" i="26"/>
  <c r="A54" i="14"/>
  <c r="B59" i="16"/>
  <c r="A60" i="26"/>
  <c r="A60" i="14"/>
  <c r="B64" i="16"/>
  <c r="A65" i="14"/>
  <c r="A65" i="26"/>
  <c r="A72" i="5"/>
  <c r="A73" i="16"/>
  <c r="C110" i="16"/>
  <c r="B111" i="26"/>
  <c r="B111" i="14"/>
  <c r="C120" i="16"/>
  <c r="B121" i="26"/>
  <c r="B121" i="14"/>
  <c r="A121" i="5"/>
  <c r="A122" i="16"/>
  <c r="A136" i="5"/>
  <c r="A137" i="16"/>
  <c r="A133" i="25"/>
  <c r="A290" i="25" s="1"/>
  <c r="A63" i="25"/>
  <c r="A218" i="25" s="1"/>
  <c r="C11" i="16"/>
  <c r="B12" i="14"/>
  <c r="B12" i="26"/>
  <c r="A12" i="5"/>
  <c r="A13" i="16"/>
  <c r="C16" i="16"/>
  <c r="B17" i="26"/>
  <c r="B17" i="14"/>
  <c r="C21" i="16"/>
  <c r="B22" i="14"/>
  <c r="B22" i="26"/>
  <c r="A33" i="5"/>
  <c r="A34" i="16"/>
  <c r="A35" i="5"/>
  <c r="A36" i="16"/>
  <c r="V41" i="16"/>
  <c r="W41" i="16" s="1"/>
  <c r="C42" i="14"/>
  <c r="V43" i="16"/>
  <c r="W43" i="16" s="1"/>
  <c r="C44" i="14"/>
  <c r="V45" i="16"/>
  <c r="W45" i="16" s="1"/>
  <c r="C46" i="14"/>
  <c r="C44" i="25"/>
  <c r="F47" i="16"/>
  <c r="B49" i="16"/>
  <c r="A50" i="26"/>
  <c r="A50" i="14"/>
  <c r="V50" i="16"/>
  <c r="W50" i="16" s="1"/>
  <c r="C51" i="14"/>
  <c r="C49" i="25"/>
  <c r="F52" i="16"/>
  <c r="B53" i="5"/>
  <c r="B54" i="16"/>
  <c r="A55" i="14"/>
  <c r="A55" i="26"/>
  <c r="V56" i="16"/>
  <c r="C57" i="14"/>
  <c r="C55" i="25"/>
  <c r="F58" i="16"/>
  <c r="A57" i="25"/>
  <c r="A212" i="25" s="1"/>
  <c r="B60" i="16"/>
  <c r="A61" i="26"/>
  <c r="A61" i="14"/>
  <c r="V61" i="16"/>
  <c r="W61" i="16" s="1"/>
  <c r="C62" i="14"/>
  <c r="C65" i="16"/>
  <c r="B66" i="26"/>
  <c r="B66" i="14"/>
  <c r="A23" i="12"/>
  <c r="B67" i="16"/>
  <c r="A68" i="14"/>
  <c r="A68" i="26"/>
  <c r="C72" i="16"/>
  <c r="B73" i="26"/>
  <c r="B73" i="14"/>
  <c r="A76" i="5"/>
  <c r="A77" i="16"/>
  <c r="V82" i="16"/>
  <c r="W82" i="16" s="1"/>
  <c r="C83" i="14"/>
  <c r="C86" i="16"/>
  <c r="B87" i="26"/>
  <c r="B87" i="14"/>
  <c r="C91" i="16"/>
  <c r="B92" i="26"/>
  <c r="B92" i="14"/>
  <c r="A92" i="5"/>
  <c r="A93" i="16"/>
  <c r="C95" i="16"/>
  <c r="B96" i="26"/>
  <c r="B96" i="14"/>
  <c r="C106" i="16"/>
  <c r="B107" i="26"/>
  <c r="B107" i="14"/>
  <c r="A107" i="5"/>
  <c r="A108" i="16"/>
  <c r="C111" i="16"/>
  <c r="B112" i="26"/>
  <c r="B112" i="14"/>
  <c r="A116" i="5"/>
  <c r="A117" i="16"/>
  <c r="C121" i="16"/>
  <c r="B122" i="26"/>
  <c r="B122" i="14"/>
  <c r="C121" i="25"/>
  <c r="F124" i="16"/>
  <c r="B126" i="16"/>
  <c r="A127" i="14"/>
  <c r="A127" i="26"/>
  <c r="A127" i="5"/>
  <c r="A128" i="16"/>
  <c r="V129" i="16"/>
  <c r="W129" i="16" s="1"/>
  <c r="C130" i="14"/>
  <c r="C129" i="25"/>
  <c r="F132" i="16"/>
  <c r="C139" i="25"/>
  <c r="F142" i="16"/>
  <c r="V75" i="16"/>
  <c r="W75" i="16" s="1"/>
  <c r="C76" i="14"/>
  <c r="B76" i="16"/>
  <c r="A77" i="14"/>
  <c r="A77" i="26"/>
  <c r="C102" i="16"/>
  <c r="B103" i="14"/>
  <c r="B103" i="26"/>
  <c r="C103" i="16"/>
  <c r="B104" i="26"/>
  <c r="B104" i="14"/>
  <c r="C105" i="16"/>
  <c r="B106" i="26"/>
  <c r="B106" i="14"/>
  <c r="C147" i="16"/>
  <c r="B148" i="14"/>
  <c r="B148" i="26"/>
  <c r="B144" i="25"/>
  <c r="B301" i="25" s="1"/>
  <c r="V24" i="16"/>
  <c r="W24" i="16" s="1"/>
  <c r="C25" i="14"/>
  <c r="B135" i="16"/>
  <c r="A136" i="14"/>
  <c r="A136" i="26"/>
  <c r="B9" i="16"/>
  <c r="A10" i="26"/>
  <c r="A10" i="14"/>
  <c r="B44" i="16"/>
  <c r="A45" i="14"/>
  <c r="A45" i="26"/>
  <c r="V151" i="16"/>
  <c r="W151" i="16" s="1"/>
  <c r="C152" i="14"/>
  <c r="B26" i="16"/>
  <c r="A27" i="14"/>
  <c r="A27" i="26"/>
  <c r="C116" i="16"/>
  <c r="B117" i="26"/>
  <c r="B117" i="14"/>
  <c r="V14" i="16"/>
  <c r="W14" i="16" s="1"/>
  <c r="C15" i="14"/>
  <c r="A56" i="5"/>
  <c r="A57" i="16"/>
  <c r="B77" i="16"/>
  <c r="A78" i="14"/>
  <c r="A78" i="26"/>
  <c r="C92" i="25"/>
  <c r="F95" i="16"/>
  <c r="B97" i="16"/>
  <c r="A98" i="26"/>
  <c r="A98" i="14"/>
  <c r="V98" i="16"/>
  <c r="W98" i="16" s="1"/>
  <c r="C99" i="14"/>
  <c r="B108" i="16"/>
  <c r="A109" i="26"/>
  <c r="A109" i="14"/>
  <c r="C108" i="25"/>
  <c r="F111" i="16"/>
  <c r="B117" i="16"/>
  <c r="A118" i="26"/>
  <c r="A118" i="14"/>
  <c r="A130" i="5"/>
  <c r="A131" i="16"/>
  <c r="B139" i="16"/>
  <c r="A140" i="26"/>
  <c r="A140" i="14"/>
  <c r="V140" i="16"/>
  <c r="W140" i="16" s="1"/>
  <c r="C141" i="14"/>
  <c r="V144" i="16"/>
  <c r="W144" i="16" s="1"/>
  <c r="C145" i="14"/>
  <c r="B102" i="16"/>
  <c r="A103" i="14"/>
  <c r="A103" i="26"/>
  <c r="B6" i="25"/>
  <c r="B161" i="25" s="1"/>
  <c r="C9" i="16"/>
  <c r="B10" i="14"/>
  <c r="B10" i="26"/>
  <c r="C26" i="16"/>
  <c r="B27" i="26"/>
  <c r="B27" i="14"/>
  <c r="B31" i="16"/>
  <c r="A32" i="26"/>
  <c r="A32" i="14"/>
  <c r="C133" i="16"/>
  <c r="B134" i="26"/>
  <c r="B134" i="14"/>
  <c r="V116" i="16"/>
  <c r="W116" i="16" s="1"/>
  <c r="C117" i="14"/>
  <c r="V146" i="16"/>
  <c r="W146" i="16" s="1"/>
  <c r="C147" i="14"/>
  <c r="V145" i="16"/>
  <c r="W145" i="16" s="1"/>
  <c r="C146" i="14"/>
  <c r="C151" i="16"/>
  <c r="B152" i="14"/>
  <c r="B152" i="26"/>
  <c r="V142" i="16"/>
  <c r="W142" i="16" s="1"/>
  <c r="C143" i="14"/>
  <c r="V66" i="16"/>
  <c r="W66" i="16" s="1"/>
  <c r="C67" i="14"/>
  <c r="V63" i="16"/>
  <c r="W63" i="16" s="1"/>
  <c r="C64" i="14"/>
  <c r="V64" i="16"/>
  <c r="W64" i="16" s="1"/>
  <c r="C65" i="14"/>
  <c r="C66" i="14"/>
  <c r="T154" i="26"/>
  <c r="AF154" i="26"/>
  <c r="G157" i="25"/>
  <c r="G158" i="25" s="1"/>
  <c r="G171" i="25" s="1"/>
  <c r="AO157" i="25"/>
  <c r="AO158" i="25" s="1"/>
  <c r="AO166" i="25" s="1"/>
  <c r="C148" i="14"/>
  <c r="AR7" i="26"/>
  <c r="AR8" i="26" s="1"/>
  <c r="AJ7" i="26"/>
  <c r="AJ8" i="26" s="1"/>
  <c r="AB7" i="26"/>
  <c r="AB8" i="26" s="1"/>
  <c r="D157" i="25"/>
  <c r="D158" i="25" s="1"/>
  <c r="C7" i="26"/>
  <c r="C8" i="26" s="1"/>
  <c r="K157" i="25"/>
  <c r="N49" i="26"/>
  <c r="I48" i="16" s="1"/>
  <c r="N50" i="26"/>
  <c r="I49" i="16" s="1"/>
  <c r="B259" i="25"/>
  <c r="B234" i="25"/>
  <c r="B297" i="25"/>
  <c r="B268" i="25"/>
  <c r="A242" i="25"/>
  <c r="B275" i="25"/>
  <c r="B238" i="25"/>
  <c r="A268" i="25"/>
  <c r="A207" i="25"/>
  <c r="B231" i="25"/>
  <c r="B298" i="25"/>
  <c r="A272" i="25"/>
  <c r="A178" i="25"/>
  <c r="A270" i="25"/>
  <c r="B182" i="25"/>
  <c r="A303" i="25"/>
  <c r="A232" i="25"/>
  <c r="B242" i="25"/>
  <c r="A264" i="25"/>
  <c r="A182" i="25"/>
  <c r="A260" i="25"/>
  <c r="B222" i="25"/>
  <c r="A214" i="25"/>
  <c r="AN151" i="26"/>
  <c r="AN154" i="26" s="1"/>
  <c r="R157" i="25"/>
  <c r="R158" i="25" s="1"/>
  <c r="J157" i="25"/>
  <c r="AH157" i="25"/>
  <c r="AH158" i="25" s="1"/>
  <c r="P157" i="25"/>
  <c r="P158" i="25" s="1"/>
  <c r="P279" i="25" s="1"/>
  <c r="AQ157" i="25"/>
  <c r="AQ158" i="25" s="1"/>
  <c r="AG157" i="25"/>
  <c r="AG158" i="25" s="1"/>
  <c r="O157" i="25"/>
  <c r="O158" i="25" s="1"/>
  <c r="AB157" i="25"/>
  <c r="E9" i="26"/>
  <c r="E154" i="26" s="1"/>
  <c r="M157" i="25"/>
  <c r="M158" i="25" s="1"/>
  <c r="M160" i="25" s="1"/>
  <c r="AJ157" i="25"/>
  <c r="AJ158" i="25" s="1"/>
  <c r="AT157" i="25"/>
  <c r="AT158" i="25" s="1"/>
  <c r="AL157" i="25"/>
  <c r="AL158" i="25" s="1"/>
  <c r="AD157" i="25"/>
  <c r="AD158" i="25" s="1"/>
  <c r="L157" i="25"/>
  <c r="L158" i="25" s="1"/>
  <c r="AS157" i="25"/>
  <c r="AC157" i="25"/>
  <c r="AC158" i="25" s="1"/>
  <c r="T157" i="25"/>
  <c r="T158" i="25" s="1"/>
  <c r="AA157" i="25"/>
  <c r="AA158" i="25" s="1"/>
  <c r="AI157" i="25"/>
  <c r="AI158" i="25" s="1"/>
  <c r="AA147" i="26"/>
  <c r="I146" i="16" s="1"/>
  <c r="B8" i="16"/>
  <c r="B7" i="5"/>
  <c r="B101" i="25"/>
  <c r="A160" i="25"/>
  <c r="C24" i="12"/>
  <c r="B150" i="5"/>
  <c r="C35" i="12"/>
  <c r="C16" i="12"/>
  <c r="C44" i="12"/>
  <c r="C32" i="12"/>
  <c r="C27" i="25"/>
  <c r="B133" i="5"/>
  <c r="B33" i="25"/>
  <c r="C111" i="5"/>
  <c r="C105" i="25"/>
  <c r="C136" i="5"/>
  <c r="B42" i="12"/>
  <c r="B136" i="25"/>
  <c r="B293" i="25" s="1"/>
  <c r="C29" i="5"/>
  <c r="B53" i="25"/>
  <c r="B208" i="25" s="1"/>
  <c r="B14" i="12"/>
  <c r="C138" i="5"/>
  <c r="A31" i="12"/>
  <c r="B92" i="5"/>
  <c r="B52" i="25"/>
  <c r="B207" i="25" s="1"/>
  <c r="B36" i="12"/>
  <c r="C21" i="12"/>
  <c r="C31" i="12"/>
  <c r="C122" i="25"/>
  <c r="B40" i="12"/>
  <c r="A8" i="5"/>
  <c r="B131" i="25"/>
  <c r="B90" i="5"/>
  <c r="A90" i="25"/>
  <c r="A247" i="25" s="1"/>
  <c r="B79" i="25"/>
  <c r="C8" i="5"/>
  <c r="C29" i="12"/>
  <c r="B123" i="25"/>
  <c r="B280" i="25" s="1"/>
  <c r="C125" i="5"/>
  <c r="A112" i="25"/>
  <c r="A269" i="25" s="1"/>
  <c r="A40" i="12"/>
  <c r="A131" i="25"/>
  <c r="B126" i="25"/>
  <c r="B283" i="25" s="1"/>
  <c r="A137" i="25"/>
  <c r="B28" i="12"/>
  <c r="B112" i="25"/>
  <c r="A95" i="5"/>
  <c r="A104" i="25"/>
  <c r="B121" i="5"/>
  <c r="A135" i="25"/>
  <c r="B137" i="5"/>
  <c r="B74" i="5"/>
  <c r="B124" i="25"/>
  <c r="C40" i="5"/>
  <c r="A72" i="25"/>
  <c r="B43" i="12"/>
  <c r="A119" i="25"/>
  <c r="B38" i="25"/>
  <c r="C54" i="5"/>
  <c r="B7" i="25"/>
  <c r="B162" i="25" s="1"/>
  <c r="B20" i="5"/>
  <c r="A70" i="25"/>
  <c r="A244" i="25"/>
  <c r="B96" i="5"/>
  <c r="B105" i="25"/>
  <c r="B33" i="12"/>
  <c r="C122" i="5"/>
  <c r="B145" i="5"/>
  <c r="B12" i="12"/>
  <c r="C141" i="5"/>
  <c r="B114" i="5"/>
  <c r="B41" i="25"/>
  <c r="B196" i="25" s="1"/>
  <c r="C53" i="5"/>
  <c r="B62" i="25"/>
  <c r="B217" i="25" s="1"/>
  <c r="C86" i="5"/>
  <c r="B85" i="25"/>
  <c r="C96" i="5"/>
  <c r="B106" i="5"/>
  <c r="B129" i="25"/>
  <c r="B286" i="25" s="1"/>
  <c r="C134" i="5"/>
  <c r="C133" i="5"/>
  <c r="B17" i="25"/>
  <c r="B172" i="25" s="1"/>
  <c r="A21" i="25"/>
  <c r="A176" i="25" s="1"/>
  <c r="B52" i="5"/>
  <c r="B69" i="25"/>
  <c r="B104" i="25"/>
  <c r="B120" i="5"/>
  <c r="B136" i="5"/>
  <c r="C75" i="5"/>
  <c r="B98" i="25"/>
  <c r="A101" i="25"/>
  <c r="A258" i="25" s="1"/>
  <c r="B12" i="5"/>
  <c r="C33" i="5"/>
  <c r="C52" i="5"/>
  <c r="C58" i="5"/>
  <c r="B61" i="25"/>
  <c r="B66" i="5"/>
  <c r="B43" i="5"/>
  <c r="C132" i="5"/>
  <c r="B115" i="5"/>
  <c r="C17" i="5"/>
  <c r="B22" i="5"/>
  <c r="B45" i="25"/>
  <c r="B200" i="25" s="1"/>
  <c r="C70" i="5"/>
  <c r="B108" i="25"/>
  <c r="B97" i="25"/>
  <c r="B146" i="25"/>
  <c r="C51" i="5"/>
  <c r="B83" i="5"/>
  <c r="B117" i="5"/>
  <c r="A36" i="12"/>
  <c r="C101" i="5"/>
  <c r="B104" i="5"/>
  <c r="B142" i="25"/>
  <c r="B133" i="25"/>
  <c r="A91" i="25"/>
  <c r="A248" i="25" s="1"/>
  <c r="B21" i="5"/>
  <c r="C45" i="5"/>
  <c r="B55" i="5"/>
  <c r="A106" i="25"/>
  <c r="B123" i="5"/>
  <c r="A99" i="25"/>
  <c r="B40" i="5"/>
  <c r="A181" i="25"/>
  <c r="C112" i="5"/>
  <c r="B14" i="5"/>
  <c r="B19" i="25"/>
  <c r="B24" i="5"/>
  <c r="C35" i="5"/>
  <c r="C44" i="5"/>
  <c r="B106" i="25"/>
  <c r="A33" i="12"/>
  <c r="B125" i="25"/>
  <c r="B282" i="25" s="1"/>
  <c r="B26" i="25"/>
  <c r="B181" i="25" s="1"/>
  <c r="B132" i="5"/>
  <c r="B122" i="5"/>
  <c r="A114" i="25"/>
  <c r="A271" i="25" s="1"/>
  <c r="A105" i="25"/>
  <c r="A34" i="12"/>
  <c r="B107" i="5"/>
  <c r="C127" i="5"/>
  <c r="B116" i="5"/>
  <c r="A130" i="25"/>
  <c r="A287" i="25" s="1"/>
  <c r="B91" i="25"/>
  <c r="C108" i="5"/>
  <c r="C76" i="5"/>
  <c r="B23" i="25"/>
  <c r="B178" i="25" s="1"/>
  <c r="A138" i="5"/>
  <c r="C25" i="5"/>
  <c r="B135" i="25"/>
  <c r="B292" i="25" s="1"/>
  <c r="C36" i="12"/>
  <c r="C137" i="5"/>
  <c r="B143" i="25"/>
  <c r="B36" i="25"/>
  <c r="C93" i="5"/>
  <c r="C145" i="5"/>
  <c r="B28" i="5"/>
  <c r="A69" i="5"/>
  <c r="B32" i="12"/>
  <c r="C101" i="25"/>
  <c r="A193" i="25"/>
  <c r="C12" i="5"/>
  <c r="B10" i="25"/>
  <c r="C38" i="5"/>
  <c r="C17" i="12"/>
  <c r="B37" i="25"/>
  <c r="Y157" i="25"/>
  <c r="Y158" i="25" s="1"/>
  <c r="B13" i="5"/>
  <c r="A168" i="25"/>
  <c r="B15" i="5"/>
  <c r="C31" i="25"/>
  <c r="B59" i="25"/>
  <c r="B214" i="25" s="1"/>
  <c r="A23" i="5"/>
  <c r="B80" i="25"/>
  <c r="B236" i="25" s="1"/>
  <c r="C83" i="5"/>
  <c r="B48" i="5"/>
  <c r="A63" i="5"/>
  <c r="B81" i="25"/>
  <c r="A81" i="5"/>
  <c r="C82" i="5"/>
  <c r="B9" i="25"/>
  <c r="B120" i="25"/>
  <c r="A27" i="12"/>
  <c r="C116" i="5"/>
  <c r="A124" i="25"/>
  <c r="A94" i="25"/>
  <c r="A251" i="25" s="1"/>
  <c r="B40" i="25"/>
  <c r="B18" i="12"/>
  <c r="B36" i="5"/>
  <c r="B9" i="5"/>
  <c r="A89" i="25"/>
  <c r="C34" i="5"/>
  <c r="B110" i="25"/>
  <c r="B144" i="5"/>
  <c r="A148" i="25"/>
  <c r="A305" i="25" s="1"/>
  <c r="B90" i="25"/>
  <c r="C39" i="5"/>
  <c r="B54" i="5"/>
  <c r="C126" i="5"/>
  <c r="B105" i="5"/>
  <c r="C112" i="25"/>
  <c r="B31" i="12"/>
  <c r="A39" i="12"/>
  <c r="A142" i="25"/>
  <c r="A299" i="25" s="1"/>
  <c r="C39" i="12"/>
  <c r="A118" i="25"/>
  <c r="A275" i="25" s="1"/>
  <c r="C30" i="12"/>
  <c r="C20" i="12"/>
  <c r="C92" i="5"/>
  <c r="B110" i="5"/>
  <c r="C5" i="25"/>
  <c r="A173" i="25"/>
  <c r="C89" i="25"/>
  <c r="C66" i="5"/>
  <c r="B64" i="25"/>
  <c r="B98" i="5"/>
  <c r="B128" i="25"/>
  <c r="A96" i="25"/>
  <c r="A253" i="25" s="1"/>
  <c r="C130" i="5"/>
  <c r="C80" i="25"/>
  <c r="C62" i="5"/>
  <c r="B38" i="12"/>
  <c r="B23" i="12"/>
  <c r="B86" i="5"/>
  <c r="B131" i="5"/>
  <c r="A84" i="25"/>
  <c r="A240" i="25" s="1"/>
  <c r="B30" i="12"/>
  <c r="B33" i="5"/>
  <c r="B70" i="5"/>
  <c r="A21" i="12"/>
  <c r="B108" i="5"/>
  <c r="A141" i="25"/>
  <c r="A298" i="25" s="1"/>
  <c r="C119" i="5"/>
  <c r="C140" i="5"/>
  <c r="C22" i="12"/>
  <c r="A78" i="25"/>
  <c r="A234" i="25" s="1"/>
  <c r="A19" i="12"/>
  <c r="A129" i="25"/>
  <c r="A286" i="25" s="1"/>
  <c r="C73" i="5"/>
  <c r="A201" i="25"/>
  <c r="B51" i="25"/>
  <c r="B117" i="25"/>
  <c r="B274" i="25" s="1"/>
  <c r="C14" i="12"/>
  <c r="B143" i="5"/>
  <c r="B79" i="5"/>
  <c r="C42" i="12"/>
  <c r="B25" i="25"/>
  <c r="A15" i="12"/>
  <c r="A88" i="25"/>
  <c r="A245" i="25" s="1"/>
  <c r="C91" i="25"/>
  <c r="B19" i="12"/>
  <c r="B88" i="25"/>
  <c r="B245" i="25" s="1"/>
  <c r="A62" i="25"/>
  <c r="A217" i="25" s="1"/>
  <c r="C43" i="5"/>
  <c r="B39" i="5"/>
  <c r="A29" i="12"/>
  <c r="B139" i="5"/>
  <c r="C90" i="5"/>
  <c r="A32" i="5"/>
  <c r="A77" i="25"/>
  <c r="A192" i="25"/>
  <c r="C38" i="12"/>
  <c r="B113" i="25"/>
  <c r="A133" i="5"/>
  <c r="A8" i="16"/>
  <c r="B95" i="5"/>
  <c r="B42" i="25"/>
  <c r="B197" i="25" s="1"/>
  <c r="C11" i="5"/>
  <c r="B45" i="5"/>
  <c r="B60" i="25"/>
  <c r="B44" i="25"/>
  <c r="B199" i="25" s="1"/>
  <c r="C60" i="5"/>
  <c r="B17" i="5"/>
  <c r="A98" i="25"/>
  <c r="A255" i="25" s="1"/>
  <c r="B24" i="25"/>
  <c r="A93" i="25"/>
  <c r="A250" i="25" s="1"/>
  <c r="C117" i="5"/>
  <c r="C29" i="25"/>
  <c r="B15" i="25"/>
  <c r="A85" i="25"/>
  <c r="A241" i="25" s="1"/>
  <c r="B77" i="25"/>
  <c r="C46" i="5"/>
  <c r="B93" i="5"/>
  <c r="B49" i="5"/>
  <c r="B87" i="5"/>
  <c r="C26" i="5"/>
  <c r="A24" i="5"/>
  <c r="C47" i="5"/>
  <c r="A16" i="12"/>
  <c r="A43" i="12"/>
  <c r="A32" i="12"/>
  <c r="B82" i="5"/>
  <c r="A73" i="25"/>
  <c r="A194" i="25"/>
  <c r="B100" i="5"/>
  <c r="A143" i="25"/>
  <c r="C139" i="5"/>
  <c r="C36" i="5"/>
  <c r="B41" i="5"/>
  <c r="C19" i="12"/>
  <c r="A12" i="12"/>
  <c r="B71" i="25"/>
  <c r="B21" i="12"/>
  <c r="C24" i="5"/>
  <c r="B132" i="25"/>
  <c r="B289" i="25" s="1"/>
  <c r="A28" i="12"/>
  <c r="B22" i="25"/>
  <c r="B177" i="25" s="1"/>
  <c r="A14" i="5"/>
  <c r="B23" i="5"/>
  <c r="B99" i="25"/>
  <c r="B99" i="5"/>
  <c r="A61" i="25"/>
  <c r="C94" i="5"/>
  <c r="B8" i="5"/>
  <c r="C148" i="25"/>
  <c r="B89" i="25"/>
  <c r="B246" i="25" s="1"/>
  <c r="B31" i="5"/>
  <c r="A97" i="25"/>
  <c r="A105" i="5"/>
  <c r="C93" i="25"/>
  <c r="A126" i="25"/>
  <c r="B81" i="5"/>
  <c r="C57" i="5"/>
  <c r="B56" i="25"/>
  <c r="A22" i="25"/>
  <c r="C42" i="5"/>
  <c r="C32" i="5"/>
  <c r="B58" i="25"/>
  <c r="B213" i="25" s="1"/>
  <c r="B59" i="5"/>
  <c r="C28" i="5"/>
  <c r="B70" i="25"/>
  <c r="B225" i="25" s="1"/>
  <c r="B83" i="25"/>
  <c r="B239" i="25" s="1"/>
  <c r="B84" i="5"/>
  <c r="C85" i="5"/>
  <c r="C133" i="25"/>
  <c r="B119" i="25"/>
  <c r="C22" i="25"/>
  <c r="B50" i="25"/>
  <c r="B130" i="25"/>
  <c r="B126" i="5"/>
  <c r="B148" i="25"/>
  <c r="B305" i="25" s="1"/>
  <c r="B21" i="25"/>
  <c r="B12" i="25"/>
  <c r="B167" i="25" s="1"/>
  <c r="A96" i="5"/>
  <c r="C40" i="12"/>
  <c r="B26" i="5"/>
  <c r="C120" i="5"/>
  <c r="C30" i="5"/>
  <c r="B119" i="5"/>
  <c r="A69" i="25"/>
  <c r="A224" i="25" s="1"/>
  <c r="A165" i="25"/>
  <c r="C72" i="5"/>
  <c r="C144" i="5"/>
  <c r="C8" i="16"/>
  <c r="C23" i="5"/>
  <c r="B28" i="25"/>
  <c r="A117" i="25"/>
  <c r="A274" i="25" s="1"/>
  <c r="C7" i="5"/>
  <c r="A22" i="5"/>
  <c r="B96" i="25"/>
  <c r="B253" i="25" s="1"/>
  <c r="C98" i="5"/>
  <c r="C27" i="12"/>
  <c r="C99" i="5"/>
  <c r="B29" i="12"/>
  <c r="B84" i="25"/>
  <c r="B240" i="25" s="1"/>
  <c r="A42" i="12"/>
  <c r="A75" i="25"/>
  <c r="A35" i="12"/>
  <c r="A172" i="25"/>
  <c r="C71" i="25"/>
  <c r="A170" i="25"/>
  <c r="B30" i="25"/>
  <c r="B15" i="12"/>
  <c r="B102" i="5"/>
  <c r="B73" i="25"/>
  <c r="B228" i="25" s="1"/>
  <c r="A136" i="25"/>
  <c r="A293" i="25" s="1"/>
  <c r="A180" i="25"/>
  <c r="B138" i="5"/>
  <c r="A140" i="5"/>
  <c r="A64" i="25"/>
  <c r="A219" i="25" s="1"/>
  <c r="C87" i="5"/>
  <c r="B16" i="5"/>
  <c r="A97" i="5"/>
  <c r="C63" i="5"/>
  <c r="B115" i="25"/>
  <c r="A121" i="25"/>
  <c r="A278" i="25" s="1"/>
  <c r="A60" i="25"/>
  <c r="A122" i="5"/>
  <c r="B71" i="5"/>
  <c r="B39" i="12"/>
  <c r="C79" i="25"/>
  <c r="B20" i="25"/>
  <c r="B128" i="5"/>
  <c r="A25" i="12"/>
  <c r="A67" i="25"/>
  <c r="A55" i="25"/>
  <c r="B32" i="25"/>
  <c r="B103" i="25"/>
  <c r="B260" i="25" s="1"/>
  <c r="B35" i="5"/>
  <c r="A100" i="25"/>
  <c r="B20" i="12"/>
  <c r="B27" i="5"/>
  <c r="A169" i="25"/>
  <c r="C131" i="5"/>
  <c r="B134" i="5"/>
  <c r="B24" i="12"/>
  <c r="C107" i="5"/>
  <c r="B34" i="25"/>
  <c r="B189" i="25" s="1"/>
  <c r="B13" i="25"/>
  <c r="B168" i="25" s="1"/>
  <c r="A161" i="25"/>
  <c r="B68" i="25"/>
  <c r="B57" i="25"/>
  <c r="A38" i="12"/>
  <c r="C121" i="5"/>
  <c r="B95" i="25"/>
  <c r="B22" i="12"/>
  <c r="B64" i="5"/>
  <c r="C91" i="5"/>
  <c r="A140" i="25"/>
  <c r="A134" i="25"/>
  <c r="A291" i="25" s="1"/>
  <c r="B57" i="5"/>
  <c r="B74" i="25"/>
  <c r="B72" i="5"/>
  <c r="B122" i="25"/>
  <c r="A109" i="25"/>
  <c r="C100" i="5"/>
  <c r="C22" i="5"/>
  <c r="B51" i="5"/>
  <c r="B13" i="12"/>
  <c r="B137" i="25"/>
  <c r="C14" i="5"/>
  <c r="C105" i="5"/>
  <c r="B69" i="5"/>
  <c r="A80" i="25"/>
  <c r="B111" i="5"/>
  <c r="A56" i="25"/>
  <c r="A211" i="25" s="1"/>
  <c r="B107" i="25"/>
  <c r="C13" i="5"/>
  <c r="A128" i="25"/>
  <c r="A285" i="25" s="1"/>
  <c r="C123" i="5"/>
  <c r="B58" i="5"/>
  <c r="A108" i="25"/>
  <c r="A83" i="25"/>
  <c r="B125" i="5"/>
  <c r="B19" i="5"/>
  <c r="B244" i="25"/>
  <c r="B92" i="25"/>
  <c r="A30" i="12"/>
  <c r="C59" i="5"/>
  <c r="C65" i="5"/>
  <c r="B114" i="25"/>
  <c r="C106" i="5"/>
  <c r="B56" i="5"/>
  <c r="B18" i="5"/>
  <c r="B29" i="25"/>
  <c r="A81" i="25"/>
  <c r="C124" i="5"/>
  <c r="C61" i="5"/>
  <c r="A123" i="25"/>
  <c r="B63" i="25"/>
  <c r="B218" i="25" s="1"/>
  <c r="B121" i="25"/>
  <c r="B278" i="25" s="1"/>
  <c r="B31" i="25"/>
  <c r="B186" i="25" s="1"/>
  <c r="B130" i="5"/>
  <c r="B142" i="5"/>
  <c r="C109" i="5"/>
  <c r="B38" i="5"/>
  <c r="C97" i="5"/>
  <c r="K8" i="16"/>
  <c r="H11" i="11"/>
  <c r="C33" i="12"/>
  <c r="AN157" i="25"/>
  <c r="AN158" i="25" s="1"/>
  <c r="AF157" i="25"/>
  <c r="AF158" i="25" s="1"/>
  <c r="X157" i="25"/>
  <c r="X158" i="25" s="1"/>
  <c r="B16" i="25"/>
  <c r="B43" i="25"/>
  <c r="C41" i="5"/>
  <c r="C51" i="25"/>
  <c r="C18" i="5"/>
  <c r="C15" i="5"/>
  <c r="C61" i="25"/>
  <c r="A13" i="12"/>
  <c r="A163" i="25"/>
  <c r="A79" i="25"/>
  <c r="A235" i="25" s="1"/>
  <c r="X24" i="26"/>
  <c r="X154" i="26" s="1"/>
  <c r="N157" i="25"/>
  <c r="N158" i="25" s="1"/>
  <c r="V157" i="25"/>
  <c r="V158" i="25" s="1"/>
  <c r="U83" i="26"/>
  <c r="AE157" i="25"/>
  <c r="AE158" i="25" s="1"/>
  <c r="AV157" i="25"/>
  <c r="AV158" i="25" s="1"/>
  <c r="AM157" i="25"/>
  <c r="AM158" i="25" s="1"/>
  <c r="F157" i="25"/>
  <c r="F158" i="25" s="1"/>
  <c r="AS84" i="26"/>
  <c r="I83" i="16" s="1"/>
  <c r="A18" i="5"/>
  <c r="B18" i="25"/>
  <c r="B173" i="25" s="1"/>
  <c r="B10" i="5"/>
  <c r="B17" i="12"/>
  <c r="A17" i="5"/>
  <c r="B39" i="25"/>
  <c r="C37" i="5"/>
  <c r="B47" i="25"/>
  <c r="B47" i="5"/>
  <c r="C55" i="5"/>
  <c r="C64" i="5"/>
  <c r="B62" i="5"/>
  <c r="B63" i="5"/>
  <c r="C48" i="5"/>
  <c r="C49" i="5"/>
  <c r="B44" i="12"/>
  <c r="C9" i="5"/>
  <c r="A20" i="12"/>
  <c r="B138" i="25"/>
  <c r="B295" i="25" s="1"/>
  <c r="A62" i="5"/>
  <c r="C114" i="5"/>
  <c r="A15" i="5"/>
  <c r="C115" i="5"/>
  <c r="B32" i="5"/>
  <c r="B112" i="5"/>
  <c r="AR157" i="25"/>
  <c r="AR158" i="25" s="1"/>
  <c r="Z157" i="25"/>
  <c r="Z158" i="25" s="1"/>
  <c r="I157" i="25"/>
  <c r="I158" i="25" s="1"/>
  <c r="AK157" i="25"/>
  <c r="AK158" i="25" s="1"/>
  <c r="A19" i="25"/>
  <c r="A20" i="25"/>
  <c r="B46" i="5"/>
  <c r="C103" i="5"/>
  <c r="B46" i="25"/>
  <c r="C74" i="5"/>
  <c r="B11" i="25"/>
  <c r="A68" i="25"/>
  <c r="C146" i="5"/>
  <c r="C16" i="5"/>
  <c r="B100" i="25"/>
  <c r="B14" i="25"/>
  <c r="B35" i="25"/>
  <c r="B190" i="25" s="1"/>
  <c r="B34" i="5"/>
  <c r="B50" i="5"/>
  <c r="C20" i="5"/>
  <c r="B93" i="25"/>
  <c r="C102" i="5"/>
  <c r="C131" i="25"/>
  <c r="AC83" i="26"/>
  <c r="AC154" i="26" s="1"/>
  <c r="Q157" i="25"/>
  <c r="Q158" i="25" s="1"/>
  <c r="S157" i="25"/>
  <c r="S158" i="25" s="1"/>
  <c r="H157" i="25"/>
  <c r="H158" i="25" s="1"/>
  <c r="AP157" i="25"/>
  <c r="AP158" i="25" s="1"/>
  <c r="E157" i="25"/>
  <c r="E158" i="25" s="1"/>
  <c r="U157" i="25"/>
  <c r="U158" i="25" s="1"/>
  <c r="C10" i="5"/>
  <c r="B127" i="5"/>
  <c r="A125" i="25"/>
  <c r="B11" i="5"/>
  <c r="C35" i="25"/>
  <c r="C77" i="25"/>
  <c r="B140" i="5"/>
  <c r="A44" i="12"/>
  <c r="A138" i="25"/>
  <c r="A71" i="25"/>
  <c r="B8" i="25"/>
  <c r="C6" i="25"/>
  <c r="B76" i="5"/>
  <c r="A24" i="12"/>
  <c r="C118" i="25"/>
  <c r="A74" i="25"/>
  <c r="B73" i="5"/>
  <c r="B60" i="5"/>
  <c r="A58" i="25"/>
  <c r="A22" i="12"/>
  <c r="B65" i="5"/>
  <c r="C71" i="5"/>
  <c r="A92" i="25"/>
  <c r="B94" i="5"/>
  <c r="B94" i="25"/>
  <c r="A95" i="25"/>
  <c r="B97" i="5"/>
  <c r="C50" i="5"/>
  <c r="C74" i="25"/>
  <c r="A82" i="25"/>
  <c r="C90" i="25"/>
  <c r="C21" i="5"/>
  <c r="B49" i="25"/>
  <c r="B55" i="25"/>
  <c r="C104" i="5"/>
  <c r="B42" i="5"/>
  <c r="C19" i="5"/>
  <c r="B44" i="5"/>
  <c r="C78" i="5"/>
  <c r="B76" i="25"/>
  <c r="C81" i="25"/>
  <c r="A91" i="5"/>
  <c r="A132" i="25"/>
  <c r="B134" i="25"/>
  <c r="C126" i="25"/>
  <c r="B72" i="25"/>
  <c r="B101" i="5"/>
  <c r="D160" i="25" l="1"/>
  <c r="D285" i="25"/>
  <c r="AO160" i="25"/>
  <c r="G160" i="25"/>
  <c r="AO167" i="25"/>
  <c r="M85" i="16"/>
  <c r="M89" i="16"/>
  <c r="AO289" i="25"/>
  <c r="AO249" i="25"/>
  <c r="AO251" i="25"/>
  <c r="AO230" i="25"/>
  <c r="G197" i="25"/>
  <c r="AO284" i="25"/>
  <c r="G163" i="25"/>
  <c r="AO269" i="25"/>
  <c r="D263" i="25"/>
  <c r="AO203" i="25"/>
  <c r="G282" i="25"/>
  <c r="AO283" i="25"/>
  <c r="G222" i="25"/>
  <c r="AO297" i="25"/>
  <c r="D258" i="25"/>
  <c r="D253" i="25"/>
  <c r="AO301" i="25"/>
  <c r="AO210" i="25"/>
  <c r="D195" i="25"/>
  <c r="G203" i="25"/>
  <c r="D194" i="25"/>
  <c r="AO277" i="25"/>
  <c r="AO180" i="25"/>
  <c r="D165" i="25"/>
  <c r="D181" i="25"/>
  <c r="AO218" i="25"/>
  <c r="D161" i="25"/>
  <c r="AO255" i="25"/>
  <c r="AO272" i="25"/>
  <c r="I82" i="16"/>
  <c r="G258" i="25"/>
  <c r="G187" i="25"/>
  <c r="G281" i="25"/>
  <c r="G264" i="25"/>
  <c r="G195" i="25"/>
  <c r="AO302" i="25"/>
  <c r="AO257" i="25"/>
  <c r="AO236" i="25"/>
  <c r="AO161" i="25"/>
  <c r="G289" i="25"/>
  <c r="G241" i="25"/>
  <c r="G161" i="25"/>
  <c r="AO252" i="25"/>
  <c r="AO229" i="25"/>
  <c r="G296" i="25"/>
  <c r="G251" i="25"/>
  <c r="G184" i="25"/>
  <c r="G277" i="25"/>
  <c r="G219" i="25"/>
  <c r="G166" i="25"/>
  <c r="G226" i="25"/>
  <c r="G205" i="25"/>
  <c r="AO285" i="25"/>
  <c r="AO240" i="25"/>
  <c r="AO190" i="25"/>
  <c r="G279" i="25"/>
  <c r="G278" i="25"/>
  <c r="G262" i="25"/>
  <c r="G243" i="25"/>
  <c r="G206" i="25"/>
  <c r="G188" i="25"/>
  <c r="G172" i="25"/>
  <c r="G257" i="25"/>
  <c r="G263" i="25"/>
  <c r="G256" i="25"/>
  <c r="G225" i="25"/>
  <c r="G198" i="25"/>
  <c r="G178" i="25"/>
  <c r="AO215" i="25"/>
  <c r="G297" i="25"/>
  <c r="G232" i="25"/>
  <c r="G266" i="25"/>
  <c r="G247" i="25"/>
  <c r="G217" i="25"/>
  <c r="G196" i="25"/>
  <c r="G173" i="25"/>
  <c r="G303" i="25"/>
  <c r="G283" i="25"/>
  <c r="G260" i="25"/>
  <c r="G234" i="25"/>
  <c r="G194" i="25"/>
  <c r="G177" i="25"/>
  <c r="G176" i="25"/>
  <c r="N154" i="26"/>
  <c r="G304" i="25"/>
  <c r="G300" i="25"/>
  <c r="G240" i="25"/>
  <c r="G211" i="25"/>
  <c r="G229" i="25"/>
  <c r="G192" i="25"/>
  <c r="G167" i="25"/>
  <c r="AO265" i="25"/>
  <c r="AO226" i="25"/>
  <c r="AO184" i="25"/>
  <c r="C9" i="26"/>
  <c r="C150" i="26"/>
  <c r="C35" i="26"/>
  <c r="G295" i="25"/>
  <c r="G293" i="25"/>
  <c r="G298" i="25"/>
  <c r="G292" i="25"/>
  <c r="G236" i="25"/>
  <c r="G276" i="25"/>
  <c r="G216" i="25"/>
  <c r="G248" i="25"/>
  <c r="G224" i="25"/>
  <c r="G235" i="25"/>
  <c r="G200" i="25"/>
  <c r="G221" i="25"/>
  <c r="G208" i="25"/>
  <c r="G185" i="25"/>
  <c r="G191" i="25"/>
  <c r="G169" i="25"/>
  <c r="G165" i="25"/>
  <c r="G164" i="25"/>
  <c r="AO305" i="25"/>
  <c r="AO228" i="25"/>
  <c r="AO212" i="25"/>
  <c r="AO235" i="25"/>
  <c r="AO225" i="25"/>
  <c r="AO170" i="25"/>
  <c r="G285" i="25"/>
  <c r="G255" i="25"/>
  <c r="G290" i="25"/>
  <c r="G284" i="25"/>
  <c r="G259" i="25"/>
  <c r="G268" i="25"/>
  <c r="G270" i="25"/>
  <c r="G238" i="25"/>
  <c r="G214" i="25"/>
  <c r="G218" i="25"/>
  <c r="G227" i="25"/>
  <c r="G213" i="25"/>
  <c r="G209" i="25"/>
  <c r="G183" i="25"/>
  <c r="G186" i="25"/>
  <c r="G179" i="25"/>
  <c r="G175" i="25"/>
  <c r="G174" i="25"/>
  <c r="AA154" i="26"/>
  <c r="AS154" i="26"/>
  <c r="G301" i="25"/>
  <c r="G267" i="25"/>
  <c r="G288" i="25"/>
  <c r="G271" i="25"/>
  <c r="G265" i="25"/>
  <c r="G273" i="25"/>
  <c r="G269" i="25"/>
  <c r="G254" i="25"/>
  <c r="G239" i="25"/>
  <c r="G207" i="25"/>
  <c r="G245" i="25"/>
  <c r="G228" i="25"/>
  <c r="G231" i="25"/>
  <c r="G210" i="25"/>
  <c r="G199" i="25"/>
  <c r="G189" i="25"/>
  <c r="G168" i="25"/>
  <c r="G170" i="25"/>
  <c r="AO253" i="25"/>
  <c r="AO261" i="25"/>
  <c r="AO264" i="25"/>
  <c r="AO237" i="25"/>
  <c r="AO187" i="25"/>
  <c r="AO174" i="25"/>
  <c r="G287" i="25"/>
  <c r="G305" i="25"/>
  <c r="G280" i="25"/>
  <c r="G299" i="25"/>
  <c r="G294" i="25"/>
  <c r="G252" i="25"/>
  <c r="G261" i="25"/>
  <c r="G244" i="25"/>
  <c r="G230" i="25"/>
  <c r="G250" i="25"/>
  <c r="G237" i="25"/>
  <c r="G220" i="25"/>
  <c r="G223" i="25"/>
  <c r="G202" i="25"/>
  <c r="G193" i="25"/>
  <c r="G190" i="25"/>
  <c r="G181" i="25"/>
  <c r="G162" i="25"/>
  <c r="AO298" i="25"/>
  <c r="AO224" i="25"/>
  <c r="AO258" i="25"/>
  <c r="AO220" i="25"/>
  <c r="AO185" i="25"/>
  <c r="G275" i="25"/>
  <c r="G302" i="25"/>
  <c r="G274" i="25"/>
  <c r="G291" i="25"/>
  <c r="G286" i="25"/>
  <c r="G246" i="25"/>
  <c r="G253" i="25"/>
  <c r="G272" i="25"/>
  <c r="G249" i="25"/>
  <c r="G242" i="25"/>
  <c r="G233" i="25"/>
  <c r="G212" i="25"/>
  <c r="G215" i="25"/>
  <c r="G204" i="25"/>
  <c r="G201" i="25"/>
  <c r="G180" i="25"/>
  <c r="G182" i="25"/>
  <c r="U154" i="26"/>
  <c r="K98" i="16"/>
  <c r="K97" i="16"/>
  <c r="M8" i="16"/>
  <c r="M98" i="16"/>
  <c r="M97" i="16"/>
  <c r="K35" i="16"/>
  <c r="K47" i="16"/>
  <c r="K63" i="16"/>
  <c r="K73" i="16"/>
  <c r="K82" i="16"/>
  <c r="K93" i="16"/>
  <c r="K68" i="16"/>
  <c r="K77" i="16"/>
  <c r="K58" i="16"/>
  <c r="K104" i="16"/>
  <c r="K59" i="16"/>
  <c r="K79" i="16"/>
  <c r="K71" i="16"/>
  <c r="K92" i="16"/>
  <c r="K10" i="16"/>
  <c r="K36" i="16"/>
  <c r="K48" i="16"/>
  <c r="K64" i="16"/>
  <c r="K74" i="16"/>
  <c r="K94" i="16"/>
  <c r="K139" i="16"/>
  <c r="K24" i="16"/>
  <c r="K25" i="16"/>
  <c r="K78" i="16"/>
  <c r="K145" i="16"/>
  <c r="K80" i="16"/>
  <c r="K34" i="16"/>
  <c r="K72" i="16"/>
  <c r="K49" i="16"/>
  <c r="K65" i="16"/>
  <c r="K75" i="16"/>
  <c r="K140" i="16"/>
  <c r="K54" i="16"/>
  <c r="K122" i="16"/>
  <c r="K57" i="16"/>
  <c r="K124" i="16"/>
  <c r="K60" i="16"/>
  <c r="K91" i="16"/>
  <c r="K81" i="16"/>
  <c r="K147" i="16"/>
  <c r="K12" i="16"/>
  <c r="K50" i="16"/>
  <c r="K66" i="16"/>
  <c r="K76" i="16"/>
  <c r="K96" i="16"/>
  <c r="K67" i="16"/>
  <c r="K70" i="16"/>
  <c r="K33" i="16"/>
  <c r="K146" i="16"/>
  <c r="K61" i="16"/>
  <c r="K69" i="16"/>
  <c r="K105" i="16"/>
  <c r="M15" i="16"/>
  <c r="M30" i="16"/>
  <c r="M43" i="16"/>
  <c r="M58" i="16"/>
  <c r="M69" i="16"/>
  <c r="M78" i="16"/>
  <c r="M90" i="16"/>
  <c r="M104" i="16"/>
  <c r="M114" i="16"/>
  <c r="M124" i="16"/>
  <c r="M73" i="16"/>
  <c r="M138" i="16"/>
  <c r="M64" i="16"/>
  <c r="M119" i="16"/>
  <c r="M140" i="16"/>
  <c r="M42" i="16"/>
  <c r="M77" i="16"/>
  <c r="M123" i="16"/>
  <c r="M16" i="16"/>
  <c r="M32" i="16"/>
  <c r="M44" i="16"/>
  <c r="M59" i="16"/>
  <c r="M70" i="16"/>
  <c r="M79" i="16"/>
  <c r="M105" i="16"/>
  <c r="M115" i="16"/>
  <c r="M125" i="16"/>
  <c r="M145" i="16"/>
  <c r="M19" i="16"/>
  <c r="M63" i="16"/>
  <c r="M108" i="16"/>
  <c r="M36" i="16"/>
  <c r="M57" i="16"/>
  <c r="M88" i="16"/>
  <c r="M133" i="16"/>
  <c r="M17" i="16"/>
  <c r="M45" i="16"/>
  <c r="M60" i="16"/>
  <c r="M71" i="16"/>
  <c r="M80" i="16"/>
  <c r="M91" i="16"/>
  <c r="M106" i="16"/>
  <c r="M116" i="16"/>
  <c r="M126" i="16"/>
  <c r="M136" i="16"/>
  <c r="M146" i="16"/>
  <c r="M9" i="16"/>
  <c r="M82" i="16"/>
  <c r="M128" i="16"/>
  <c r="M48" i="16"/>
  <c r="M120" i="16"/>
  <c r="M25" i="16"/>
  <c r="M18" i="16"/>
  <c r="M46" i="16"/>
  <c r="M61" i="16"/>
  <c r="M72" i="16"/>
  <c r="M81" i="16"/>
  <c r="M92" i="16"/>
  <c r="M107" i="16"/>
  <c r="M117" i="16"/>
  <c r="M127" i="16"/>
  <c r="M137" i="16"/>
  <c r="M147" i="16"/>
  <c r="M47" i="16"/>
  <c r="M93" i="16"/>
  <c r="M118" i="16"/>
  <c r="M20" i="16"/>
  <c r="M74" i="16"/>
  <c r="M83" i="16"/>
  <c r="M94" i="16"/>
  <c r="M109" i="16"/>
  <c r="M139" i="16"/>
  <c r="M110" i="16"/>
  <c r="M14" i="16"/>
  <c r="M68" i="16"/>
  <c r="M113" i="16"/>
  <c r="M10" i="16"/>
  <c r="M11" i="16"/>
  <c r="M22" i="16"/>
  <c r="M49" i="16"/>
  <c r="M65" i="16"/>
  <c r="M75" i="16"/>
  <c r="M84" i="16"/>
  <c r="M95" i="16"/>
  <c r="M12" i="16"/>
  <c r="M23" i="16"/>
  <c r="M50" i="16"/>
  <c r="M66" i="16"/>
  <c r="M76" i="16"/>
  <c r="M96" i="16"/>
  <c r="M111" i="16"/>
  <c r="M121" i="16"/>
  <c r="M131" i="16"/>
  <c r="M141" i="16"/>
  <c r="M24" i="16"/>
  <c r="M41" i="16"/>
  <c r="M54" i="16"/>
  <c r="M67" i="16"/>
  <c r="M87" i="16"/>
  <c r="M112" i="16"/>
  <c r="M122" i="16"/>
  <c r="M132" i="16"/>
  <c r="AS158" i="25"/>
  <c r="AS160" i="25" s="1"/>
  <c r="AB158" i="25"/>
  <c r="AB160" i="25" s="1"/>
  <c r="AO213" i="25"/>
  <c r="AO233" i="25"/>
  <c r="AO200" i="25"/>
  <c r="AO194" i="25"/>
  <c r="AO192" i="25"/>
  <c r="AO181" i="25"/>
  <c r="AO169" i="25"/>
  <c r="AO168" i="25"/>
  <c r="AO279" i="25"/>
  <c r="AO287" i="25"/>
  <c r="AO290" i="25"/>
  <c r="AO267" i="25"/>
  <c r="AO296" i="25"/>
  <c r="AO275" i="25"/>
  <c r="AO270" i="25"/>
  <c r="AO256" i="25"/>
  <c r="AO241" i="25"/>
  <c r="AO216" i="25"/>
  <c r="AO247" i="25"/>
  <c r="AO222" i="25"/>
  <c r="AO217" i="25"/>
  <c r="AO204" i="25"/>
  <c r="AO195" i="25"/>
  <c r="AO182" i="25"/>
  <c r="AO183" i="25"/>
  <c r="AO172" i="25"/>
  <c r="AO303" i="25"/>
  <c r="AO291" i="25"/>
  <c r="AO282" i="25"/>
  <c r="AO294" i="25"/>
  <c r="AO288" i="25"/>
  <c r="AO238" i="25"/>
  <c r="AO262" i="25"/>
  <c r="AO246" i="25"/>
  <c r="AO232" i="25"/>
  <c r="AO211" i="25"/>
  <c r="AO239" i="25"/>
  <c r="AO214" i="25"/>
  <c r="AO201" i="25"/>
  <c r="AO206" i="25"/>
  <c r="AO197" i="25"/>
  <c r="AO177" i="25"/>
  <c r="AO175" i="25"/>
  <c r="AO164" i="25"/>
  <c r="AO304" i="25"/>
  <c r="AO281" i="25"/>
  <c r="AO276" i="25"/>
  <c r="AO286" i="25"/>
  <c r="AO280" i="25"/>
  <c r="AO268" i="25"/>
  <c r="AO254" i="25"/>
  <c r="AO274" i="25"/>
  <c r="AO209" i="25"/>
  <c r="AO205" i="25"/>
  <c r="AO227" i="25"/>
  <c r="AO231" i="25"/>
  <c r="AO208" i="25"/>
  <c r="AO198" i="25"/>
  <c r="AO179" i="25"/>
  <c r="AO163" i="25"/>
  <c r="AO176" i="25"/>
  <c r="AO173" i="25"/>
  <c r="AO300" i="25"/>
  <c r="AO295" i="25"/>
  <c r="AO292" i="25"/>
  <c r="AO278" i="25"/>
  <c r="AO271" i="25"/>
  <c r="AO260" i="25"/>
  <c r="AO263" i="25"/>
  <c r="AO266" i="25"/>
  <c r="AO196" i="25"/>
  <c r="AO244" i="25"/>
  <c r="AO219" i="25"/>
  <c r="AO223" i="25"/>
  <c r="AO199" i="25"/>
  <c r="AO189" i="25"/>
  <c r="AO188" i="25"/>
  <c r="AO186" i="25"/>
  <c r="AO178" i="25"/>
  <c r="AO165" i="25"/>
  <c r="J158" i="25"/>
  <c r="J160" i="25" s="1"/>
  <c r="K158" i="25"/>
  <c r="K294" i="25" s="1"/>
  <c r="AO259" i="25"/>
  <c r="AO299" i="25"/>
  <c r="AO293" i="25"/>
  <c r="AO273" i="25"/>
  <c r="AO248" i="25"/>
  <c r="AO234" i="25"/>
  <c r="AO242" i="25"/>
  <c r="AO250" i="25"/>
  <c r="AO243" i="25"/>
  <c r="AO245" i="25"/>
  <c r="AO221" i="25"/>
  <c r="AO207" i="25"/>
  <c r="AO202" i="25"/>
  <c r="AO193" i="25"/>
  <c r="AO191" i="25"/>
  <c r="AO171" i="25"/>
  <c r="AO162" i="25"/>
  <c r="D215" i="25"/>
  <c r="D303" i="25"/>
  <c r="D212" i="25"/>
  <c r="D271" i="25"/>
  <c r="D191" i="25"/>
  <c r="D287" i="25"/>
  <c r="D208" i="25"/>
  <c r="D281" i="25"/>
  <c r="D217" i="25"/>
  <c r="AB59" i="26"/>
  <c r="AB140" i="26"/>
  <c r="AB35" i="26"/>
  <c r="AB61" i="26"/>
  <c r="AB60" i="26"/>
  <c r="AB62" i="26"/>
  <c r="AJ19" i="26"/>
  <c r="I18" i="16" s="1"/>
  <c r="AJ21" i="26"/>
  <c r="I20" i="16" s="1"/>
  <c r="AJ20" i="26"/>
  <c r="AR125" i="26"/>
  <c r="AR124" i="26"/>
  <c r="D290" i="25"/>
  <c r="D293" i="25"/>
  <c r="D295" i="25"/>
  <c r="D289" i="25"/>
  <c r="D274" i="25"/>
  <c r="D268" i="25"/>
  <c r="D266" i="25"/>
  <c r="D261" i="25"/>
  <c r="D238" i="25"/>
  <c r="D240" i="25"/>
  <c r="D214" i="25"/>
  <c r="D225" i="25"/>
  <c r="D220" i="25"/>
  <c r="D209" i="25"/>
  <c r="D192" i="25"/>
  <c r="D187" i="25"/>
  <c r="D162" i="25"/>
  <c r="D169" i="25"/>
  <c r="AB65" i="26"/>
  <c r="AJ17" i="26"/>
  <c r="I16" i="16" s="1"/>
  <c r="D294" i="25"/>
  <c r="D277" i="25"/>
  <c r="D279" i="25"/>
  <c r="D299" i="25"/>
  <c r="D270" i="25"/>
  <c r="D255" i="25"/>
  <c r="D275" i="25"/>
  <c r="D252" i="25"/>
  <c r="D247" i="25"/>
  <c r="D250" i="25"/>
  <c r="D232" i="25"/>
  <c r="D190" i="25"/>
  <c r="D203" i="25"/>
  <c r="D184" i="25"/>
  <c r="D193" i="25"/>
  <c r="D189" i="25"/>
  <c r="D166" i="25"/>
  <c r="D171" i="25"/>
  <c r="AB58" i="26"/>
  <c r="AJ23" i="26"/>
  <c r="D305" i="25"/>
  <c r="D284" i="25"/>
  <c r="D237" i="25"/>
  <c r="D249" i="25"/>
  <c r="D291" i="25"/>
  <c r="D260" i="25"/>
  <c r="D273" i="25"/>
  <c r="D267" i="25"/>
  <c r="D244" i="25"/>
  <c r="D239" i="25"/>
  <c r="D242" i="25"/>
  <c r="D224" i="25"/>
  <c r="D234" i="25"/>
  <c r="D205" i="25"/>
  <c r="D196" i="25"/>
  <c r="D185" i="25"/>
  <c r="D183" i="25"/>
  <c r="D172" i="25"/>
  <c r="D163" i="25"/>
  <c r="AJ15" i="26"/>
  <c r="D300" i="25"/>
  <c r="D304" i="25"/>
  <c r="D278" i="25"/>
  <c r="D296" i="25"/>
  <c r="D283" i="25"/>
  <c r="D213" i="25"/>
  <c r="D265" i="25"/>
  <c r="D259" i="25"/>
  <c r="D236" i="25"/>
  <c r="D229" i="25"/>
  <c r="D227" i="25"/>
  <c r="D216" i="25"/>
  <c r="D226" i="25"/>
  <c r="D199" i="25"/>
  <c r="D197" i="25"/>
  <c r="D182" i="25"/>
  <c r="D176" i="25"/>
  <c r="D164" i="25"/>
  <c r="AJ18" i="26"/>
  <c r="D292" i="25"/>
  <c r="D302" i="25"/>
  <c r="D276" i="25"/>
  <c r="D288" i="25"/>
  <c r="D200" i="25"/>
  <c r="D264" i="25"/>
  <c r="D257" i="25"/>
  <c r="D245" i="25"/>
  <c r="D231" i="25"/>
  <c r="D219" i="25"/>
  <c r="D204" i="25"/>
  <c r="D202" i="25"/>
  <c r="D218" i="25"/>
  <c r="D206" i="25"/>
  <c r="D198" i="25"/>
  <c r="D177" i="25"/>
  <c r="D174" i="25"/>
  <c r="D175" i="25"/>
  <c r="D282" i="25"/>
  <c r="D298" i="25"/>
  <c r="D256" i="25"/>
  <c r="D280" i="25"/>
  <c r="D262" i="25"/>
  <c r="D254" i="25"/>
  <c r="D251" i="25"/>
  <c r="D235" i="25"/>
  <c r="D221" i="25"/>
  <c r="D211" i="25"/>
  <c r="D230" i="25"/>
  <c r="D201" i="25"/>
  <c r="D210" i="25"/>
  <c r="D207" i="25"/>
  <c r="D188" i="25"/>
  <c r="D186" i="25"/>
  <c r="D178" i="25"/>
  <c r="D167" i="25"/>
  <c r="AJ16" i="26"/>
  <c r="D286" i="25"/>
  <c r="D301" i="25"/>
  <c r="D243" i="25"/>
  <c r="D297" i="25"/>
  <c r="D223" i="25"/>
  <c r="D272" i="25"/>
  <c r="D241" i="25"/>
  <c r="D269" i="25"/>
  <c r="D246" i="25"/>
  <c r="D248" i="25"/>
  <c r="D222" i="25"/>
  <c r="D233" i="25"/>
  <c r="D228" i="25"/>
  <c r="D173" i="25"/>
  <c r="D180" i="25"/>
  <c r="D170" i="25"/>
  <c r="D179" i="25"/>
  <c r="D168" i="25"/>
  <c r="AE37" i="26"/>
  <c r="AH112" i="26"/>
  <c r="AK125" i="26"/>
  <c r="AK124" i="26"/>
  <c r="S64" i="26"/>
  <c r="S72" i="26"/>
  <c r="I71" i="16" s="1"/>
  <c r="S77" i="26"/>
  <c r="I76" i="16" s="1"/>
  <c r="S66" i="26"/>
  <c r="S74" i="26"/>
  <c r="S81" i="26"/>
  <c r="S71" i="26"/>
  <c r="I70" i="16" s="1"/>
  <c r="S78" i="26"/>
  <c r="S76" i="26"/>
  <c r="I75" i="16" s="1"/>
  <c r="S73" i="26"/>
  <c r="I72" i="16" s="1"/>
  <c r="S67" i="26"/>
  <c r="S75" i="26"/>
  <c r="I74" i="16" s="1"/>
  <c r="S82" i="26"/>
  <c r="AG47" i="26"/>
  <c r="I46" i="16" s="1"/>
  <c r="AG44" i="26"/>
  <c r="I43" i="16" s="1"/>
  <c r="AG46" i="26"/>
  <c r="I45" i="16" s="1"/>
  <c r="AG43" i="26"/>
  <c r="I42" i="16" s="1"/>
  <c r="AG45" i="26"/>
  <c r="I44" i="16" s="1"/>
  <c r="AG42" i="26"/>
  <c r="J99" i="26"/>
  <c r="I98" i="16" s="1"/>
  <c r="J23" i="26"/>
  <c r="J98" i="26"/>
  <c r="I97" i="16" s="1"/>
  <c r="J97" i="26"/>
  <c r="L11" i="26"/>
  <c r="L13" i="26"/>
  <c r="I12" i="16" s="1"/>
  <c r="O127" i="26"/>
  <c r="O132" i="26"/>
  <c r="O129" i="26"/>
  <c r="O126" i="26"/>
  <c r="O128" i="26"/>
  <c r="O136" i="26"/>
  <c r="O133" i="26"/>
  <c r="H23" i="26"/>
  <c r="H114" i="26"/>
  <c r="H111" i="26"/>
  <c r="H97" i="26"/>
  <c r="H113" i="26"/>
  <c r="H110" i="26"/>
  <c r="H107" i="26"/>
  <c r="H112" i="26"/>
  <c r="AM166" i="25"/>
  <c r="AM174" i="25"/>
  <c r="AM164" i="25"/>
  <c r="AM172" i="25"/>
  <c r="AM163" i="25"/>
  <c r="AM171" i="25"/>
  <c r="AM162" i="25"/>
  <c r="AM170" i="25"/>
  <c r="AM167" i="25"/>
  <c r="AM176" i="25"/>
  <c r="AM169" i="25"/>
  <c r="AM182" i="25"/>
  <c r="AM181" i="25"/>
  <c r="AM161" i="25"/>
  <c r="AM179" i="25"/>
  <c r="AM178" i="25"/>
  <c r="AM184" i="25"/>
  <c r="AM190" i="25"/>
  <c r="AM168" i="25"/>
  <c r="AM189" i="25"/>
  <c r="AM173" i="25"/>
  <c r="AM188" i="25"/>
  <c r="AM175" i="25"/>
  <c r="AM180" i="25"/>
  <c r="AM183" i="25"/>
  <c r="AM186" i="25"/>
  <c r="AM195" i="25"/>
  <c r="AM185" i="25"/>
  <c r="AM193" i="25"/>
  <c r="AM201" i="25"/>
  <c r="AM165" i="25"/>
  <c r="AM177" i="25"/>
  <c r="AM191" i="25"/>
  <c r="AM199" i="25"/>
  <c r="AM197" i="25"/>
  <c r="AM204" i="25"/>
  <c r="AM187" i="25"/>
  <c r="AM200" i="25"/>
  <c r="AM202" i="25"/>
  <c r="AM210" i="25"/>
  <c r="AM209" i="25"/>
  <c r="AM196" i="25"/>
  <c r="AM208" i="25"/>
  <c r="AM206" i="25"/>
  <c r="AM194" i="25"/>
  <c r="AM215" i="25"/>
  <c r="AM223" i="25"/>
  <c r="AM231" i="25"/>
  <c r="AM198" i="25"/>
  <c r="AM213" i="25"/>
  <c r="AM221" i="25"/>
  <c r="AM229" i="25"/>
  <c r="AM192" i="25"/>
  <c r="AM203" i="25"/>
  <c r="AM212" i="25"/>
  <c r="AM220" i="25"/>
  <c r="AM228" i="25"/>
  <c r="AM219" i="25"/>
  <c r="AM227" i="25"/>
  <c r="AM205" i="25"/>
  <c r="AM217" i="25"/>
  <c r="AM225" i="25"/>
  <c r="AM233" i="25"/>
  <c r="AM214" i="25"/>
  <c r="AM224" i="25"/>
  <c r="AM237" i="25"/>
  <c r="AM245" i="25"/>
  <c r="AM230" i="25"/>
  <c r="AM235" i="25"/>
  <c r="AM243" i="25"/>
  <c r="AM251" i="25"/>
  <c r="AM211" i="25"/>
  <c r="AM216" i="25"/>
  <c r="AM226" i="25"/>
  <c r="AM234" i="25"/>
  <c r="AM242" i="25"/>
  <c r="AM250" i="25"/>
  <c r="AM241" i="25"/>
  <c r="AM249" i="25"/>
  <c r="AM218" i="25"/>
  <c r="AM239" i="25"/>
  <c r="AM247" i="25"/>
  <c r="AM256" i="25"/>
  <c r="AM264" i="25"/>
  <c r="AM272" i="25"/>
  <c r="AM254" i="25"/>
  <c r="AM262" i="25"/>
  <c r="AM270" i="25"/>
  <c r="AM253" i="25"/>
  <c r="AM261" i="25"/>
  <c r="AM269" i="25"/>
  <c r="AM207" i="25"/>
  <c r="AM238" i="25"/>
  <c r="AM248" i="25"/>
  <c r="AM252" i="25"/>
  <c r="AM260" i="25"/>
  <c r="AM268" i="25"/>
  <c r="AM276" i="25"/>
  <c r="AM244" i="25"/>
  <c r="AM258" i="25"/>
  <c r="AM266" i="25"/>
  <c r="AM255" i="25"/>
  <c r="AM265" i="25"/>
  <c r="AM271" i="25"/>
  <c r="AM274" i="25"/>
  <c r="AM236" i="25"/>
  <c r="AM257" i="25"/>
  <c r="AM267" i="25"/>
  <c r="AM232" i="25"/>
  <c r="AM259" i="25"/>
  <c r="AM240" i="25"/>
  <c r="AM273" i="25"/>
  <c r="AM278" i="25"/>
  <c r="AM286" i="25"/>
  <c r="AM294" i="25"/>
  <c r="AM263" i="25"/>
  <c r="AM277" i="25"/>
  <c r="AM284" i="25"/>
  <c r="AM292" i="25"/>
  <c r="AM300" i="25"/>
  <c r="AM283" i="25"/>
  <c r="AM291" i="25"/>
  <c r="AM282" i="25"/>
  <c r="AM290" i="25"/>
  <c r="AM298" i="25"/>
  <c r="AM222" i="25"/>
  <c r="AM280" i="25"/>
  <c r="AM288" i="25"/>
  <c r="AM296" i="25"/>
  <c r="AM275" i="25"/>
  <c r="AM285" i="25"/>
  <c r="AM295" i="25"/>
  <c r="AM281" i="25"/>
  <c r="AM305" i="25"/>
  <c r="AM287" i="25"/>
  <c r="AM297" i="25"/>
  <c r="AM304" i="25"/>
  <c r="AM303" i="25"/>
  <c r="AM246" i="25"/>
  <c r="AM293" i="25"/>
  <c r="AM302" i="25"/>
  <c r="AM279" i="25"/>
  <c r="AM289" i="25"/>
  <c r="AM299" i="25"/>
  <c r="AM301" i="25"/>
  <c r="A237" i="25"/>
  <c r="A208" i="25"/>
  <c r="B258" i="25"/>
  <c r="U164" i="25"/>
  <c r="U172" i="25"/>
  <c r="U162" i="25"/>
  <c r="U170" i="25"/>
  <c r="U161" i="25"/>
  <c r="U169" i="25"/>
  <c r="U168" i="25"/>
  <c r="U165" i="25"/>
  <c r="U173" i="25"/>
  <c r="U167" i="25"/>
  <c r="U182" i="25"/>
  <c r="U163" i="25"/>
  <c r="U180" i="25"/>
  <c r="U179" i="25"/>
  <c r="U177" i="25"/>
  <c r="U176" i="25"/>
  <c r="U174" i="25"/>
  <c r="U184" i="25"/>
  <c r="U190" i="25"/>
  <c r="U188" i="25"/>
  <c r="U166" i="25"/>
  <c r="U187" i="25"/>
  <c r="U171" i="25"/>
  <c r="U178" i="25"/>
  <c r="U183" i="25"/>
  <c r="U186" i="25"/>
  <c r="U193" i="25"/>
  <c r="U189" i="25"/>
  <c r="U199" i="25"/>
  <c r="U175" i="25"/>
  <c r="U181" i="25"/>
  <c r="U185" i="25"/>
  <c r="U198" i="25"/>
  <c r="U197" i="25"/>
  <c r="U195" i="25"/>
  <c r="U202" i="25"/>
  <c r="U210" i="25"/>
  <c r="U191" i="25"/>
  <c r="U192" i="25"/>
  <c r="U194" i="25"/>
  <c r="U208" i="25"/>
  <c r="U200" i="25"/>
  <c r="U207" i="25"/>
  <c r="U201" i="25"/>
  <c r="U206" i="25"/>
  <c r="U204" i="25"/>
  <c r="U213" i="25"/>
  <c r="U221" i="25"/>
  <c r="U229" i="25"/>
  <c r="U196" i="25"/>
  <c r="U211" i="25"/>
  <c r="U219" i="25"/>
  <c r="U227" i="25"/>
  <c r="U218" i="25"/>
  <c r="U226" i="25"/>
  <c r="U203" i="25"/>
  <c r="U217" i="25"/>
  <c r="U225" i="25"/>
  <c r="U233" i="25"/>
  <c r="U209" i="25"/>
  <c r="U215" i="25"/>
  <c r="U223" i="25"/>
  <c r="U231" i="25"/>
  <c r="U228" i="25"/>
  <c r="U235" i="25"/>
  <c r="U243" i="25"/>
  <c r="U251" i="25"/>
  <c r="U241" i="25"/>
  <c r="U249" i="25"/>
  <c r="U220" i="25"/>
  <c r="U230" i="25"/>
  <c r="U240" i="25"/>
  <c r="U248" i="25"/>
  <c r="U216" i="25"/>
  <c r="U239" i="25"/>
  <c r="U247" i="25"/>
  <c r="U212" i="25"/>
  <c r="U222" i="25"/>
  <c r="U232" i="25"/>
  <c r="U237" i="25"/>
  <c r="U245" i="25"/>
  <c r="U205" i="25"/>
  <c r="U214" i="25"/>
  <c r="U254" i="25"/>
  <c r="U262" i="25"/>
  <c r="U270" i="25"/>
  <c r="U224" i="25"/>
  <c r="U236" i="25"/>
  <c r="U246" i="25"/>
  <c r="U252" i="25"/>
  <c r="U260" i="25"/>
  <c r="U268" i="25"/>
  <c r="U276" i="25"/>
  <c r="U259" i="25"/>
  <c r="U267" i="25"/>
  <c r="U242" i="25"/>
  <c r="U258" i="25"/>
  <c r="U266" i="25"/>
  <c r="U274" i="25"/>
  <c r="U256" i="25"/>
  <c r="U264" i="25"/>
  <c r="U269" i="25"/>
  <c r="U273" i="25"/>
  <c r="U255" i="25"/>
  <c r="U265" i="25"/>
  <c r="U234" i="25"/>
  <c r="U261" i="25"/>
  <c r="U272" i="25"/>
  <c r="U253" i="25"/>
  <c r="U263" i="25"/>
  <c r="U271" i="25"/>
  <c r="U250" i="25"/>
  <c r="U284" i="25"/>
  <c r="U292" i="25"/>
  <c r="U300" i="25"/>
  <c r="U244" i="25"/>
  <c r="U238" i="25"/>
  <c r="U282" i="25"/>
  <c r="U290" i="25"/>
  <c r="U298" i="25"/>
  <c r="U281" i="25"/>
  <c r="U289" i="25"/>
  <c r="U297" i="25"/>
  <c r="U280" i="25"/>
  <c r="U288" i="25"/>
  <c r="U296" i="25"/>
  <c r="U257" i="25"/>
  <c r="U275" i="25"/>
  <c r="U278" i="25"/>
  <c r="U286" i="25"/>
  <c r="U294" i="25"/>
  <c r="U299" i="25"/>
  <c r="U305" i="25"/>
  <c r="U285" i="25"/>
  <c r="U295" i="25"/>
  <c r="U301" i="25"/>
  <c r="U304" i="25"/>
  <c r="U303" i="25"/>
  <c r="U291" i="25"/>
  <c r="U287" i="25"/>
  <c r="U302" i="25"/>
  <c r="U283" i="25"/>
  <c r="U293" i="25"/>
  <c r="U277" i="25"/>
  <c r="U279" i="25"/>
  <c r="H167" i="25"/>
  <c r="H175" i="25"/>
  <c r="H165" i="25"/>
  <c r="H173" i="25"/>
  <c r="H164" i="25"/>
  <c r="H172" i="25"/>
  <c r="H163" i="25"/>
  <c r="H171" i="25"/>
  <c r="H168" i="25"/>
  <c r="H170" i="25"/>
  <c r="H177" i="25"/>
  <c r="H161" i="25"/>
  <c r="H166" i="25"/>
  <c r="H183" i="25"/>
  <c r="H162" i="25"/>
  <c r="H182" i="25"/>
  <c r="H180" i="25"/>
  <c r="H179" i="25"/>
  <c r="H184" i="25"/>
  <c r="H185" i="25"/>
  <c r="H191" i="25"/>
  <c r="H190" i="25"/>
  <c r="H176" i="25"/>
  <c r="H181" i="25"/>
  <c r="H189" i="25"/>
  <c r="H174" i="25"/>
  <c r="H187" i="25"/>
  <c r="H186" i="25"/>
  <c r="H196" i="25"/>
  <c r="H194" i="25"/>
  <c r="H169" i="25"/>
  <c r="H188" i="25"/>
  <c r="H192" i="25"/>
  <c r="H193" i="25"/>
  <c r="H200" i="25"/>
  <c r="H198" i="25"/>
  <c r="H201" i="25"/>
  <c r="H205" i="25"/>
  <c r="H197" i="25"/>
  <c r="H203" i="25"/>
  <c r="H211" i="25"/>
  <c r="H178" i="25"/>
  <c r="H202" i="25"/>
  <c r="H209" i="25"/>
  <c r="H207" i="25"/>
  <c r="H216" i="25"/>
  <c r="H224" i="25"/>
  <c r="H232" i="25"/>
  <c r="H195" i="25"/>
  <c r="H214" i="25"/>
  <c r="H222" i="25"/>
  <c r="H230" i="25"/>
  <c r="H213" i="25"/>
  <c r="H221" i="25"/>
  <c r="H229" i="25"/>
  <c r="H199" i="25"/>
  <c r="H206" i="25"/>
  <c r="H210" i="25"/>
  <c r="H212" i="25"/>
  <c r="H220" i="25"/>
  <c r="H228" i="25"/>
  <c r="H218" i="25"/>
  <c r="H226" i="25"/>
  <c r="H234" i="25"/>
  <c r="H231" i="25"/>
  <c r="H238" i="25"/>
  <c r="H246" i="25"/>
  <c r="H236" i="25"/>
  <c r="H244" i="25"/>
  <c r="H252" i="25"/>
  <c r="H208" i="25"/>
  <c r="H223" i="25"/>
  <c r="H233" i="25"/>
  <c r="H235" i="25"/>
  <c r="H243" i="25"/>
  <c r="H251" i="25"/>
  <c r="H219" i="25"/>
  <c r="H242" i="25"/>
  <c r="H250" i="25"/>
  <c r="H215" i="25"/>
  <c r="H225" i="25"/>
  <c r="H240" i="25"/>
  <c r="H248" i="25"/>
  <c r="H257" i="25"/>
  <c r="H265" i="25"/>
  <c r="H273" i="25"/>
  <c r="H217" i="25"/>
  <c r="H239" i="25"/>
  <c r="H249" i="25"/>
  <c r="H255" i="25"/>
  <c r="H263" i="25"/>
  <c r="H271" i="25"/>
  <c r="H254" i="25"/>
  <c r="H262" i="25"/>
  <c r="H270" i="25"/>
  <c r="H227" i="25"/>
  <c r="H245" i="25"/>
  <c r="H253" i="25"/>
  <c r="H261" i="25"/>
  <c r="H269" i="25"/>
  <c r="H204" i="25"/>
  <c r="H259" i="25"/>
  <c r="H267" i="25"/>
  <c r="H276" i="25"/>
  <c r="H258" i="25"/>
  <c r="H268" i="25"/>
  <c r="H264" i="25"/>
  <c r="H272" i="25"/>
  <c r="H256" i="25"/>
  <c r="H266" i="25"/>
  <c r="H274" i="25"/>
  <c r="H247" i="25"/>
  <c r="H260" i="25"/>
  <c r="H275" i="25"/>
  <c r="H279" i="25"/>
  <c r="H287" i="25"/>
  <c r="H295" i="25"/>
  <c r="H241" i="25"/>
  <c r="H278" i="25"/>
  <c r="H277" i="25"/>
  <c r="H285" i="25"/>
  <c r="H293" i="25"/>
  <c r="H301" i="25"/>
  <c r="H284" i="25"/>
  <c r="H292" i="25"/>
  <c r="H283" i="25"/>
  <c r="H291" i="25"/>
  <c r="H299" i="25"/>
  <c r="H281" i="25"/>
  <c r="H289" i="25"/>
  <c r="H297" i="25"/>
  <c r="H300" i="25"/>
  <c r="H288" i="25"/>
  <c r="H298" i="25"/>
  <c r="H237" i="25"/>
  <c r="H294" i="25"/>
  <c r="H302" i="25"/>
  <c r="H305" i="25"/>
  <c r="H280" i="25"/>
  <c r="H290" i="25"/>
  <c r="H304" i="25"/>
  <c r="H303" i="25"/>
  <c r="H286" i="25"/>
  <c r="H296" i="25"/>
  <c r="H282" i="25"/>
  <c r="A199" i="25"/>
  <c r="I168" i="25"/>
  <c r="I166" i="25"/>
  <c r="I174" i="25"/>
  <c r="I165" i="25"/>
  <c r="I173" i="25"/>
  <c r="I164" i="25"/>
  <c r="I172" i="25"/>
  <c r="I161" i="25"/>
  <c r="I169" i="25"/>
  <c r="I178" i="25"/>
  <c r="I171" i="25"/>
  <c r="I176" i="25"/>
  <c r="I184" i="25"/>
  <c r="I183" i="25"/>
  <c r="I163" i="25"/>
  <c r="I181" i="25"/>
  <c r="I180" i="25"/>
  <c r="I167" i="25"/>
  <c r="I186" i="25"/>
  <c r="I192" i="25"/>
  <c r="I191" i="25"/>
  <c r="I170" i="25"/>
  <c r="I190" i="25"/>
  <c r="I177" i="25"/>
  <c r="I182" i="25"/>
  <c r="I188" i="25"/>
  <c r="I197" i="25"/>
  <c r="I162" i="25"/>
  <c r="I175" i="25"/>
  <c r="I187" i="25"/>
  <c r="I195" i="25"/>
  <c r="I194" i="25"/>
  <c r="I179" i="25"/>
  <c r="I200" i="25"/>
  <c r="I206" i="25"/>
  <c r="I204" i="25"/>
  <c r="I189" i="25"/>
  <c r="I203" i="25"/>
  <c r="I193" i="25"/>
  <c r="I198" i="25"/>
  <c r="I202" i="25"/>
  <c r="I210" i="25"/>
  <c r="I199" i="25"/>
  <c r="I208" i="25"/>
  <c r="I217" i="25"/>
  <c r="I225" i="25"/>
  <c r="I233" i="25"/>
  <c r="I211" i="25"/>
  <c r="I215" i="25"/>
  <c r="I223" i="25"/>
  <c r="I231" i="25"/>
  <c r="I205" i="25"/>
  <c r="I214" i="25"/>
  <c r="I222" i="25"/>
  <c r="I230" i="25"/>
  <c r="I213" i="25"/>
  <c r="I221" i="25"/>
  <c r="I229" i="25"/>
  <c r="I201" i="25"/>
  <c r="I207" i="25"/>
  <c r="I219" i="25"/>
  <c r="I227" i="25"/>
  <c r="I216" i="25"/>
  <c r="I226" i="25"/>
  <c r="I239" i="25"/>
  <c r="I247" i="25"/>
  <c r="I209" i="25"/>
  <c r="I232" i="25"/>
  <c r="I237" i="25"/>
  <c r="I245" i="25"/>
  <c r="I218" i="25"/>
  <c r="I228" i="25"/>
  <c r="I236" i="25"/>
  <c r="I244" i="25"/>
  <c r="I252" i="25"/>
  <c r="I235" i="25"/>
  <c r="I243" i="25"/>
  <c r="I251" i="25"/>
  <c r="I185" i="25"/>
  <c r="I196" i="25"/>
  <c r="I220" i="25"/>
  <c r="I241" i="25"/>
  <c r="I249" i="25"/>
  <c r="I224" i="25"/>
  <c r="I258" i="25"/>
  <c r="I266" i="25"/>
  <c r="I274" i="25"/>
  <c r="I212" i="25"/>
  <c r="I234" i="25"/>
  <c r="I256" i="25"/>
  <c r="I264" i="25"/>
  <c r="I272" i="25"/>
  <c r="I255" i="25"/>
  <c r="I263" i="25"/>
  <c r="I240" i="25"/>
  <c r="I250" i="25"/>
  <c r="I254" i="25"/>
  <c r="I262" i="25"/>
  <c r="I270" i="25"/>
  <c r="I246" i="25"/>
  <c r="I260" i="25"/>
  <c r="I268" i="25"/>
  <c r="I257" i="25"/>
  <c r="I267" i="25"/>
  <c r="I253" i="25"/>
  <c r="I273" i="25"/>
  <c r="I276" i="25"/>
  <c r="I259" i="25"/>
  <c r="I269" i="25"/>
  <c r="I242" i="25"/>
  <c r="I248" i="25"/>
  <c r="I261" i="25"/>
  <c r="I271" i="25"/>
  <c r="I280" i="25"/>
  <c r="I288" i="25"/>
  <c r="I296" i="25"/>
  <c r="I238" i="25"/>
  <c r="I275" i="25"/>
  <c r="I265" i="25"/>
  <c r="I278" i="25"/>
  <c r="I286" i="25"/>
  <c r="I294" i="25"/>
  <c r="I302" i="25"/>
  <c r="I277" i="25"/>
  <c r="I285" i="25"/>
  <c r="I293" i="25"/>
  <c r="I284" i="25"/>
  <c r="I292" i="25"/>
  <c r="I282" i="25"/>
  <c r="I290" i="25"/>
  <c r="I298" i="25"/>
  <c r="I287" i="25"/>
  <c r="I297" i="25"/>
  <c r="I301" i="25"/>
  <c r="I283" i="25"/>
  <c r="I300" i="25"/>
  <c r="I279" i="25"/>
  <c r="I289" i="25"/>
  <c r="I299" i="25"/>
  <c r="I305" i="25"/>
  <c r="I295" i="25"/>
  <c r="I304" i="25"/>
  <c r="I281" i="25"/>
  <c r="I291" i="25"/>
  <c r="I303" i="25"/>
  <c r="B202" i="25"/>
  <c r="AV167" i="25"/>
  <c r="AV165" i="25"/>
  <c r="AV173" i="25"/>
  <c r="AV164" i="25"/>
  <c r="AV172" i="25"/>
  <c r="AV163" i="25"/>
  <c r="AV171" i="25"/>
  <c r="AV168" i="25"/>
  <c r="AV177" i="25"/>
  <c r="AV162" i="25"/>
  <c r="AV175" i="25"/>
  <c r="AV183" i="25"/>
  <c r="AV182" i="25"/>
  <c r="AV180" i="25"/>
  <c r="AV169" i="25"/>
  <c r="AV174" i="25"/>
  <c r="AV179" i="25"/>
  <c r="AV185" i="25"/>
  <c r="AV191" i="25"/>
  <c r="AV176" i="25"/>
  <c r="AV181" i="25"/>
  <c r="AV190" i="25"/>
  <c r="AV189" i="25"/>
  <c r="AV161" i="25"/>
  <c r="AV178" i="25"/>
  <c r="AV187" i="25"/>
  <c r="AV170" i="25"/>
  <c r="AV196" i="25"/>
  <c r="AV188" i="25"/>
  <c r="AV194" i="25"/>
  <c r="AV193" i="25"/>
  <c r="AV184" i="25"/>
  <c r="AV166" i="25"/>
  <c r="AV192" i="25"/>
  <c r="AV198" i="25"/>
  <c r="AV205" i="25"/>
  <c r="AV199" i="25"/>
  <c r="AV200" i="25"/>
  <c r="AV203" i="25"/>
  <c r="AV202" i="25"/>
  <c r="AV201" i="25"/>
  <c r="AV209" i="25"/>
  <c r="AV195" i="25"/>
  <c r="AV207" i="25"/>
  <c r="AV204" i="25"/>
  <c r="AV216" i="25"/>
  <c r="AV224" i="25"/>
  <c r="AV232" i="25"/>
  <c r="AV214" i="25"/>
  <c r="AV222" i="25"/>
  <c r="AV230" i="25"/>
  <c r="AV186" i="25"/>
  <c r="AV206" i="25"/>
  <c r="AV213" i="25"/>
  <c r="AV221" i="25"/>
  <c r="AV229" i="25"/>
  <c r="AV212" i="25"/>
  <c r="AV220" i="25"/>
  <c r="AV228" i="25"/>
  <c r="AV208" i="25"/>
  <c r="AV218" i="25"/>
  <c r="AV226" i="25"/>
  <c r="AV217" i="25"/>
  <c r="AV227" i="25"/>
  <c r="AV238" i="25"/>
  <c r="AV246" i="25"/>
  <c r="AV210" i="25"/>
  <c r="AV223" i="25"/>
  <c r="AV233" i="25"/>
  <c r="AV236" i="25"/>
  <c r="AV244" i="25"/>
  <c r="AV219" i="25"/>
  <c r="AV235" i="25"/>
  <c r="AV243" i="25"/>
  <c r="AV251" i="25"/>
  <c r="AV234" i="25"/>
  <c r="AV242" i="25"/>
  <c r="AV250" i="25"/>
  <c r="AV211" i="25"/>
  <c r="AV240" i="25"/>
  <c r="AV248" i="25"/>
  <c r="AV257" i="25"/>
  <c r="AV265" i="25"/>
  <c r="AV273" i="25"/>
  <c r="AV215" i="25"/>
  <c r="AV255" i="25"/>
  <c r="AV263" i="25"/>
  <c r="AV271" i="25"/>
  <c r="AV245" i="25"/>
  <c r="AV254" i="25"/>
  <c r="AV262" i="25"/>
  <c r="AV225" i="25"/>
  <c r="AV231" i="25"/>
  <c r="AV241" i="25"/>
  <c r="AV253" i="25"/>
  <c r="AV261" i="25"/>
  <c r="AV269" i="25"/>
  <c r="AV197" i="25"/>
  <c r="AV237" i="25"/>
  <c r="AV247" i="25"/>
  <c r="AV259" i="25"/>
  <c r="AV267" i="25"/>
  <c r="AV239" i="25"/>
  <c r="AV258" i="25"/>
  <c r="AV268" i="25"/>
  <c r="AV270" i="25"/>
  <c r="AV249" i="25"/>
  <c r="AV264" i="25"/>
  <c r="AV260" i="25"/>
  <c r="AV252" i="25"/>
  <c r="AV279" i="25"/>
  <c r="AV287" i="25"/>
  <c r="AV295" i="25"/>
  <c r="AV278" i="25"/>
  <c r="AV277" i="25"/>
  <c r="AV285" i="25"/>
  <c r="AV293" i="25"/>
  <c r="AV301" i="25"/>
  <c r="AV275" i="25"/>
  <c r="AV276" i="25"/>
  <c r="AV284" i="25"/>
  <c r="AV292" i="25"/>
  <c r="AV256" i="25"/>
  <c r="AV272" i="25"/>
  <c r="AV283" i="25"/>
  <c r="AV291" i="25"/>
  <c r="AV266" i="25"/>
  <c r="AV274" i="25"/>
  <c r="AV281" i="25"/>
  <c r="AV289" i="25"/>
  <c r="AV297" i="25"/>
  <c r="AV288" i="25"/>
  <c r="AV298" i="25"/>
  <c r="AV294" i="25"/>
  <c r="AV300" i="25"/>
  <c r="AV280" i="25"/>
  <c r="AV290" i="25"/>
  <c r="AV305" i="25"/>
  <c r="AV299" i="25"/>
  <c r="AV304" i="25"/>
  <c r="AV286" i="25"/>
  <c r="AV296" i="25"/>
  <c r="AV303" i="25"/>
  <c r="AV282" i="25"/>
  <c r="AV302" i="25"/>
  <c r="N165" i="25"/>
  <c r="N173" i="25"/>
  <c r="N163" i="25"/>
  <c r="N171" i="25"/>
  <c r="N162" i="25"/>
  <c r="N170" i="25"/>
  <c r="N161" i="25"/>
  <c r="N169" i="25"/>
  <c r="N166" i="25"/>
  <c r="N174" i="25"/>
  <c r="N183" i="25"/>
  <c r="N181" i="25"/>
  <c r="N175" i="25"/>
  <c r="N180" i="25"/>
  <c r="N178" i="25"/>
  <c r="N167" i="25"/>
  <c r="N172" i="25"/>
  <c r="N177" i="25"/>
  <c r="N182" i="25"/>
  <c r="N191" i="25"/>
  <c r="N189" i="25"/>
  <c r="N179" i="25"/>
  <c r="N188" i="25"/>
  <c r="N184" i="25"/>
  <c r="N187" i="25"/>
  <c r="N176" i="25"/>
  <c r="N185" i="25"/>
  <c r="N194" i="25"/>
  <c r="N186" i="25"/>
  <c r="N200" i="25"/>
  <c r="N199" i="25"/>
  <c r="N198" i="25"/>
  <c r="N196" i="25"/>
  <c r="N192" i="25"/>
  <c r="N203" i="25"/>
  <c r="N211" i="25"/>
  <c r="N164" i="25"/>
  <c r="N209" i="25"/>
  <c r="N190" i="25"/>
  <c r="N208" i="25"/>
  <c r="N197" i="25"/>
  <c r="N207" i="25"/>
  <c r="N168" i="25"/>
  <c r="N193" i="25"/>
  <c r="N201" i="25"/>
  <c r="N205" i="25"/>
  <c r="N202" i="25"/>
  <c r="N210" i="25"/>
  <c r="N214" i="25"/>
  <c r="N222" i="25"/>
  <c r="N230" i="25"/>
  <c r="N212" i="25"/>
  <c r="N220" i="25"/>
  <c r="N228" i="25"/>
  <c r="N195" i="25"/>
  <c r="N204" i="25"/>
  <c r="N219" i="25"/>
  <c r="N227" i="25"/>
  <c r="N218" i="25"/>
  <c r="N226" i="25"/>
  <c r="N206" i="25"/>
  <c r="N216" i="25"/>
  <c r="N224" i="25"/>
  <c r="N232" i="25"/>
  <c r="N215" i="25"/>
  <c r="N225" i="25"/>
  <c r="N236" i="25"/>
  <c r="N244" i="25"/>
  <c r="N221" i="25"/>
  <c r="N231" i="25"/>
  <c r="N234" i="25"/>
  <c r="N242" i="25"/>
  <c r="N250" i="25"/>
  <c r="N217" i="25"/>
  <c r="N241" i="25"/>
  <c r="N249" i="25"/>
  <c r="N240" i="25"/>
  <c r="N248" i="25"/>
  <c r="N238" i="25"/>
  <c r="N246" i="25"/>
  <c r="N213" i="25"/>
  <c r="N251" i="25"/>
  <c r="N255" i="25"/>
  <c r="N263" i="25"/>
  <c r="N271" i="25"/>
  <c r="N223" i="25"/>
  <c r="N229" i="25"/>
  <c r="N253" i="25"/>
  <c r="N261" i="25"/>
  <c r="N269" i="25"/>
  <c r="N243" i="25"/>
  <c r="N252" i="25"/>
  <c r="N260" i="25"/>
  <c r="N268" i="25"/>
  <c r="N233" i="25"/>
  <c r="N239" i="25"/>
  <c r="N259" i="25"/>
  <c r="N267" i="25"/>
  <c r="N275" i="25"/>
  <c r="N235" i="25"/>
  <c r="N245" i="25"/>
  <c r="N257" i="25"/>
  <c r="N265" i="25"/>
  <c r="N247" i="25"/>
  <c r="N256" i="25"/>
  <c r="N266" i="25"/>
  <c r="N274" i="25"/>
  <c r="N262" i="25"/>
  <c r="N258" i="25"/>
  <c r="N237" i="25"/>
  <c r="N273" i="25"/>
  <c r="N277" i="25"/>
  <c r="N285" i="25"/>
  <c r="N293" i="25"/>
  <c r="N276" i="25"/>
  <c r="N254" i="25"/>
  <c r="N272" i="25"/>
  <c r="N283" i="25"/>
  <c r="N291" i="25"/>
  <c r="N299" i="25"/>
  <c r="N282" i="25"/>
  <c r="N290" i="25"/>
  <c r="N298" i="25"/>
  <c r="N264" i="25"/>
  <c r="N270" i="25"/>
  <c r="N281" i="25"/>
  <c r="N289" i="25"/>
  <c r="N297" i="25"/>
  <c r="N279" i="25"/>
  <c r="N287" i="25"/>
  <c r="N295" i="25"/>
  <c r="N286" i="25"/>
  <c r="N296" i="25"/>
  <c r="N305" i="25"/>
  <c r="N292" i="25"/>
  <c r="N304" i="25"/>
  <c r="N288" i="25"/>
  <c r="N303" i="25"/>
  <c r="N278" i="25"/>
  <c r="N300" i="25"/>
  <c r="N301" i="25"/>
  <c r="N284" i="25"/>
  <c r="N294" i="25"/>
  <c r="N280" i="25"/>
  <c r="N302" i="25"/>
  <c r="A236" i="25"/>
  <c r="B212" i="25"/>
  <c r="B256" i="25"/>
  <c r="B170" i="25"/>
  <c r="B179" i="25"/>
  <c r="B285" i="25"/>
  <c r="A246" i="25"/>
  <c r="B164" i="25"/>
  <c r="B192" i="25"/>
  <c r="A262" i="25"/>
  <c r="A162" i="25"/>
  <c r="A188" i="25"/>
  <c r="B290" i="25"/>
  <c r="B241" i="25"/>
  <c r="A276" i="25"/>
  <c r="A166" i="25"/>
  <c r="A294" i="25"/>
  <c r="AQ162" i="25"/>
  <c r="AQ170" i="25"/>
  <c r="AQ168" i="25"/>
  <c r="AQ167" i="25"/>
  <c r="AQ166" i="25"/>
  <c r="AQ174" i="25"/>
  <c r="AQ163" i="25"/>
  <c r="AQ171" i="25"/>
  <c r="AQ180" i="25"/>
  <c r="AQ173" i="25"/>
  <c r="AQ178" i="25"/>
  <c r="AQ177" i="25"/>
  <c r="AQ165" i="25"/>
  <c r="AQ175" i="25"/>
  <c r="AQ182" i="25"/>
  <c r="AQ183" i="25"/>
  <c r="AQ188" i="25"/>
  <c r="AQ169" i="25"/>
  <c r="AQ186" i="25"/>
  <c r="AQ185" i="25"/>
  <c r="AQ184" i="25"/>
  <c r="AQ192" i="25"/>
  <c r="AQ172" i="25"/>
  <c r="AQ179" i="25"/>
  <c r="AQ190" i="25"/>
  <c r="AQ199" i="25"/>
  <c r="AQ189" i="25"/>
  <c r="AQ197" i="25"/>
  <c r="AQ196" i="25"/>
  <c r="AQ195" i="25"/>
  <c r="AQ181" i="25"/>
  <c r="AQ193" i="25"/>
  <c r="AQ161" i="25"/>
  <c r="AQ176" i="25"/>
  <c r="AQ208" i="25"/>
  <c r="AQ194" i="25"/>
  <c r="AQ206" i="25"/>
  <c r="AQ164" i="25"/>
  <c r="AQ187" i="25"/>
  <c r="AQ205" i="25"/>
  <c r="AQ204" i="25"/>
  <c r="AQ200" i="25"/>
  <c r="AQ202" i="25"/>
  <c r="AQ211" i="25"/>
  <c r="AQ219" i="25"/>
  <c r="AQ227" i="25"/>
  <c r="AQ210" i="25"/>
  <c r="AQ217" i="25"/>
  <c r="AQ225" i="25"/>
  <c r="AQ233" i="25"/>
  <c r="AQ198" i="25"/>
  <c r="AQ207" i="25"/>
  <c r="AQ216" i="25"/>
  <c r="AQ224" i="25"/>
  <c r="AQ232" i="25"/>
  <c r="AQ203" i="25"/>
  <c r="AQ215" i="25"/>
  <c r="AQ223" i="25"/>
  <c r="AQ231" i="25"/>
  <c r="AQ209" i="25"/>
  <c r="AQ213" i="25"/>
  <c r="AQ221" i="25"/>
  <c r="AQ229" i="25"/>
  <c r="AQ218" i="25"/>
  <c r="AQ228" i="25"/>
  <c r="AQ241" i="25"/>
  <c r="AQ249" i="25"/>
  <c r="AQ201" i="25"/>
  <c r="AQ239" i="25"/>
  <c r="AQ247" i="25"/>
  <c r="AQ191" i="25"/>
  <c r="AQ220" i="25"/>
  <c r="AQ230" i="25"/>
  <c r="AQ238" i="25"/>
  <c r="AQ246" i="25"/>
  <c r="AQ237" i="25"/>
  <c r="AQ245" i="25"/>
  <c r="AQ212" i="25"/>
  <c r="AQ222" i="25"/>
  <c r="AQ235" i="25"/>
  <c r="AQ243" i="25"/>
  <c r="AQ251" i="25"/>
  <c r="AQ252" i="25"/>
  <c r="AQ260" i="25"/>
  <c r="AQ268" i="25"/>
  <c r="AQ226" i="25"/>
  <c r="AQ236" i="25"/>
  <c r="AQ258" i="25"/>
  <c r="AQ266" i="25"/>
  <c r="AQ274" i="25"/>
  <c r="AQ214" i="25"/>
  <c r="AQ257" i="25"/>
  <c r="AQ265" i="25"/>
  <c r="AQ242" i="25"/>
  <c r="AQ256" i="25"/>
  <c r="AQ264" i="25"/>
  <c r="AQ272" i="25"/>
  <c r="AQ248" i="25"/>
  <c r="AQ254" i="25"/>
  <c r="AQ262" i="25"/>
  <c r="AQ244" i="25"/>
  <c r="AQ250" i="25"/>
  <c r="AQ259" i="25"/>
  <c r="AQ269" i="25"/>
  <c r="AQ255" i="25"/>
  <c r="AQ275" i="25"/>
  <c r="AQ261" i="25"/>
  <c r="AQ271" i="25"/>
  <c r="AQ234" i="25"/>
  <c r="AQ240" i="25"/>
  <c r="AQ253" i="25"/>
  <c r="AQ263" i="25"/>
  <c r="AQ270" i="25"/>
  <c r="AQ273" i="25"/>
  <c r="AQ276" i="25"/>
  <c r="AQ282" i="25"/>
  <c r="AQ290" i="25"/>
  <c r="AQ298" i="25"/>
  <c r="AQ280" i="25"/>
  <c r="AQ288" i="25"/>
  <c r="AQ296" i="25"/>
  <c r="AQ279" i="25"/>
  <c r="AQ287" i="25"/>
  <c r="AQ295" i="25"/>
  <c r="AQ267" i="25"/>
  <c r="AQ278" i="25"/>
  <c r="AQ286" i="25"/>
  <c r="AQ294" i="25"/>
  <c r="AQ277" i="25"/>
  <c r="AQ284" i="25"/>
  <c r="AQ292" i="25"/>
  <c r="AQ300" i="25"/>
  <c r="AQ289" i="25"/>
  <c r="AQ303" i="25"/>
  <c r="AQ285" i="25"/>
  <c r="AQ299" i="25"/>
  <c r="AQ302" i="25"/>
  <c r="AQ301" i="25"/>
  <c r="AQ281" i="25"/>
  <c r="AQ291" i="25"/>
  <c r="AQ297" i="25"/>
  <c r="AQ283" i="25"/>
  <c r="AQ293" i="25"/>
  <c r="AQ305" i="25"/>
  <c r="AQ304" i="25"/>
  <c r="B227" i="25"/>
  <c r="A230" i="25"/>
  <c r="B163" i="25"/>
  <c r="A295" i="25"/>
  <c r="AR163" i="25"/>
  <c r="AR171" i="25"/>
  <c r="AR161" i="25"/>
  <c r="AR169" i="25"/>
  <c r="AR168" i="25"/>
  <c r="AR167" i="25"/>
  <c r="AR164" i="25"/>
  <c r="AR172" i="25"/>
  <c r="AR181" i="25"/>
  <c r="AR179" i="25"/>
  <c r="AR173" i="25"/>
  <c r="AR178" i="25"/>
  <c r="AR176" i="25"/>
  <c r="AR165" i="25"/>
  <c r="AR170" i="25"/>
  <c r="AR175" i="25"/>
  <c r="AR180" i="25"/>
  <c r="AR189" i="25"/>
  <c r="AR187" i="25"/>
  <c r="AR174" i="25"/>
  <c r="AR177" i="25"/>
  <c r="AR182" i="25"/>
  <c r="AR186" i="25"/>
  <c r="AR162" i="25"/>
  <c r="AR185" i="25"/>
  <c r="AR166" i="25"/>
  <c r="AR191" i="25"/>
  <c r="AR184" i="25"/>
  <c r="AR192" i="25"/>
  <c r="AR198" i="25"/>
  <c r="AR197" i="25"/>
  <c r="AR190" i="25"/>
  <c r="AR196" i="25"/>
  <c r="AR194" i="25"/>
  <c r="AR199" i="25"/>
  <c r="AR201" i="25"/>
  <c r="AR209" i="25"/>
  <c r="AR183" i="25"/>
  <c r="AR188" i="25"/>
  <c r="AR207" i="25"/>
  <c r="AR206" i="25"/>
  <c r="AR195" i="25"/>
  <c r="AR205" i="25"/>
  <c r="AR203" i="25"/>
  <c r="AR212" i="25"/>
  <c r="AR220" i="25"/>
  <c r="AR228" i="25"/>
  <c r="AR193" i="25"/>
  <c r="AR200" i="25"/>
  <c r="AR218" i="25"/>
  <c r="AR226" i="25"/>
  <c r="AR202" i="25"/>
  <c r="AR210" i="25"/>
  <c r="AR217" i="25"/>
  <c r="AR225" i="25"/>
  <c r="AR233" i="25"/>
  <c r="AR216" i="25"/>
  <c r="AR224" i="25"/>
  <c r="AR232" i="25"/>
  <c r="AR204" i="25"/>
  <c r="AR214" i="25"/>
  <c r="AR222" i="25"/>
  <c r="AR230" i="25"/>
  <c r="AR208" i="25"/>
  <c r="AR213" i="25"/>
  <c r="AR223" i="25"/>
  <c r="AR234" i="25"/>
  <c r="AR242" i="25"/>
  <c r="AR250" i="25"/>
  <c r="AR219" i="25"/>
  <c r="AR229" i="25"/>
  <c r="AR240" i="25"/>
  <c r="AR248" i="25"/>
  <c r="AR215" i="25"/>
  <c r="AR239" i="25"/>
  <c r="AR247" i="25"/>
  <c r="AR238" i="25"/>
  <c r="AR246" i="25"/>
  <c r="AR236" i="25"/>
  <c r="AR244" i="25"/>
  <c r="AR249" i="25"/>
  <c r="AR253" i="25"/>
  <c r="AR261" i="25"/>
  <c r="AR269" i="25"/>
  <c r="AR259" i="25"/>
  <c r="AR267" i="25"/>
  <c r="AR275" i="25"/>
  <c r="AR231" i="25"/>
  <c r="AR241" i="25"/>
  <c r="AR251" i="25"/>
  <c r="AR258" i="25"/>
  <c r="AR266" i="25"/>
  <c r="AR237" i="25"/>
  <c r="AR257" i="25"/>
  <c r="AR265" i="25"/>
  <c r="AR273" i="25"/>
  <c r="AR243" i="25"/>
  <c r="AR255" i="25"/>
  <c r="AR263" i="25"/>
  <c r="AR254" i="25"/>
  <c r="AR264" i="25"/>
  <c r="AR276" i="25"/>
  <c r="AR272" i="25"/>
  <c r="AR211" i="25"/>
  <c r="AR227" i="25"/>
  <c r="AR260" i="25"/>
  <c r="AR221" i="25"/>
  <c r="AR256" i="25"/>
  <c r="AR283" i="25"/>
  <c r="AR291" i="25"/>
  <c r="AR299" i="25"/>
  <c r="AR252" i="25"/>
  <c r="AR270" i="25"/>
  <c r="AR281" i="25"/>
  <c r="AR289" i="25"/>
  <c r="AR297" i="25"/>
  <c r="AR262" i="25"/>
  <c r="AR268" i="25"/>
  <c r="AR274" i="25"/>
  <c r="AR280" i="25"/>
  <c r="AR288" i="25"/>
  <c r="AR296" i="25"/>
  <c r="AR235" i="25"/>
  <c r="AR271" i="25"/>
  <c r="AR279" i="25"/>
  <c r="AR287" i="25"/>
  <c r="AR295" i="25"/>
  <c r="AR245" i="25"/>
  <c r="AR278" i="25"/>
  <c r="AR277" i="25"/>
  <c r="AR285" i="25"/>
  <c r="AR293" i="25"/>
  <c r="AR301" i="25"/>
  <c r="AR284" i="25"/>
  <c r="AR294" i="25"/>
  <c r="AR304" i="25"/>
  <c r="AR303" i="25"/>
  <c r="AR290" i="25"/>
  <c r="AR302" i="25"/>
  <c r="AR286" i="25"/>
  <c r="AR282" i="25"/>
  <c r="AR292" i="25"/>
  <c r="AR300" i="25"/>
  <c r="AR298" i="25"/>
  <c r="AR305" i="25"/>
  <c r="X167" i="25"/>
  <c r="X165" i="25"/>
  <c r="X173" i="25"/>
  <c r="X164" i="25"/>
  <c r="X172" i="25"/>
  <c r="X163" i="25"/>
  <c r="X171" i="25"/>
  <c r="X168" i="25"/>
  <c r="X161" i="25"/>
  <c r="X166" i="25"/>
  <c r="X177" i="25"/>
  <c r="X175" i="25"/>
  <c r="X183" i="25"/>
  <c r="X182" i="25"/>
  <c r="X169" i="25"/>
  <c r="X174" i="25"/>
  <c r="X180" i="25"/>
  <c r="X170" i="25"/>
  <c r="X179" i="25"/>
  <c r="X185" i="25"/>
  <c r="X176" i="25"/>
  <c r="X181" i="25"/>
  <c r="X184" i="25"/>
  <c r="X191" i="25"/>
  <c r="X190" i="25"/>
  <c r="X189" i="25"/>
  <c r="X187" i="25"/>
  <c r="X196" i="25"/>
  <c r="X194" i="25"/>
  <c r="X162" i="25"/>
  <c r="X193" i="25"/>
  <c r="X192" i="25"/>
  <c r="X186" i="25"/>
  <c r="X198" i="25"/>
  <c r="X197" i="25"/>
  <c r="X205" i="25"/>
  <c r="X203" i="25"/>
  <c r="X211" i="25"/>
  <c r="X202" i="25"/>
  <c r="X178" i="25"/>
  <c r="X209" i="25"/>
  <c r="X201" i="25"/>
  <c r="X207" i="25"/>
  <c r="X216" i="25"/>
  <c r="X224" i="25"/>
  <c r="X232" i="25"/>
  <c r="X206" i="25"/>
  <c r="X214" i="25"/>
  <c r="X222" i="25"/>
  <c r="X230" i="25"/>
  <c r="X200" i="25"/>
  <c r="X213" i="25"/>
  <c r="X221" i="25"/>
  <c r="X229" i="25"/>
  <c r="X195" i="25"/>
  <c r="X212" i="25"/>
  <c r="X220" i="25"/>
  <c r="X228" i="25"/>
  <c r="X210" i="25"/>
  <c r="X218" i="25"/>
  <c r="X226" i="25"/>
  <c r="X188" i="25"/>
  <c r="X238" i="25"/>
  <c r="X246" i="25"/>
  <c r="X219" i="25"/>
  <c r="X236" i="25"/>
  <c r="X244" i="25"/>
  <c r="X204" i="25"/>
  <c r="X235" i="25"/>
  <c r="X243" i="25"/>
  <c r="X251" i="25"/>
  <c r="X215" i="25"/>
  <c r="X225" i="25"/>
  <c r="X234" i="25"/>
  <c r="X242" i="25"/>
  <c r="X250" i="25"/>
  <c r="X199" i="25"/>
  <c r="X208" i="25"/>
  <c r="X231" i="25"/>
  <c r="X240" i="25"/>
  <c r="X248" i="25"/>
  <c r="X239" i="25"/>
  <c r="X249" i="25"/>
  <c r="X257" i="25"/>
  <c r="X265" i="25"/>
  <c r="X273" i="25"/>
  <c r="X245" i="25"/>
  <c r="X255" i="25"/>
  <c r="X263" i="25"/>
  <c r="X271" i="25"/>
  <c r="X241" i="25"/>
  <c r="X254" i="25"/>
  <c r="X262" i="25"/>
  <c r="X217" i="25"/>
  <c r="X223" i="25"/>
  <c r="X253" i="25"/>
  <c r="X261" i="25"/>
  <c r="X269" i="25"/>
  <c r="X227" i="25"/>
  <c r="X233" i="25"/>
  <c r="X259" i="25"/>
  <c r="X267" i="25"/>
  <c r="X274" i="25"/>
  <c r="X247" i="25"/>
  <c r="X264" i="25"/>
  <c r="X260" i="25"/>
  <c r="X270" i="25"/>
  <c r="X237" i="25"/>
  <c r="X256" i="25"/>
  <c r="X268" i="25"/>
  <c r="X275" i="25"/>
  <c r="X279" i="25"/>
  <c r="X287" i="25"/>
  <c r="X295" i="25"/>
  <c r="X278" i="25"/>
  <c r="X266" i="25"/>
  <c r="X277" i="25"/>
  <c r="X285" i="25"/>
  <c r="X293" i="25"/>
  <c r="X301" i="25"/>
  <c r="X284" i="25"/>
  <c r="X292" i="25"/>
  <c r="X283" i="25"/>
  <c r="X291" i="25"/>
  <c r="X299" i="25"/>
  <c r="X272" i="25"/>
  <c r="X276" i="25"/>
  <c r="X252" i="25"/>
  <c r="X258" i="25"/>
  <c r="X281" i="25"/>
  <c r="X289" i="25"/>
  <c r="X297" i="25"/>
  <c r="X302" i="25"/>
  <c r="X294" i="25"/>
  <c r="X280" i="25"/>
  <c r="X290" i="25"/>
  <c r="X300" i="25"/>
  <c r="X305" i="25"/>
  <c r="X286" i="25"/>
  <c r="X296" i="25"/>
  <c r="X304" i="25"/>
  <c r="X282" i="25"/>
  <c r="X303" i="25"/>
  <c r="X160" i="25"/>
  <c r="X298" i="25"/>
  <c r="X288" i="25"/>
  <c r="A280" i="25"/>
  <c r="B184" i="25"/>
  <c r="A265" i="25"/>
  <c r="B230" i="25"/>
  <c r="B252" i="25"/>
  <c r="B223" i="25"/>
  <c r="B211" i="25"/>
  <c r="A283" i="25"/>
  <c r="A184" i="25"/>
  <c r="B267" i="25"/>
  <c r="B191" i="25"/>
  <c r="B303" i="25"/>
  <c r="A171" i="25"/>
  <c r="B261" i="25"/>
  <c r="B269" i="25"/>
  <c r="B288" i="25"/>
  <c r="T163" i="25"/>
  <c r="T171" i="25"/>
  <c r="T161" i="25"/>
  <c r="T169" i="25"/>
  <c r="T168" i="25"/>
  <c r="T167" i="25"/>
  <c r="T175" i="25"/>
  <c r="T164" i="25"/>
  <c r="T172" i="25"/>
  <c r="T162" i="25"/>
  <c r="T181" i="25"/>
  <c r="T173" i="25"/>
  <c r="T179" i="25"/>
  <c r="T174" i="25"/>
  <c r="T178" i="25"/>
  <c r="T165" i="25"/>
  <c r="T170" i="25"/>
  <c r="T176" i="25"/>
  <c r="T166" i="25"/>
  <c r="T183" i="25"/>
  <c r="T189" i="25"/>
  <c r="T177" i="25"/>
  <c r="T182" i="25"/>
  <c r="T187" i="25"/>
  <c r="T186" i="25"/>
  <c r="T185" i="25"/>
  <c r="T191" i="25"/>
  <c r="T188" i="25"/>
  <c r="T192" i="25"/>
  <c r="T184" i="25"/>
  <c r="T198" i="25"/>
  <c r="T190" i="25"/>
  <c r="T197" i="25"/>
  <c r="T180" i="25"/>
  <c r="T196" i="25"/>
  <c r="T194" i="25"/>
  <c r="T193" i="25"/>
  <c r="T209" i="25"/>
  <c r="T200" i="25"/>
  <c r="T207" i="25"/>
  <c r="T195" i="25"/>
  <c r="T201" i="25"/>
  <c r="T206" i="25"/>
  <c r="T199" i="25"/>
  <c r="T205" i="25"/>
  <c r="T203" i="25"/>
  <c r="T212" i="25"/>
  <c r="T220" i="25"/>
  <c r="T228" i="25"/>
  <c r="T202" i="25"/>
  <c r="T218" i="25"/>
  <c r="T226" i="25"/>
  <c r="T217" i="25"/>
  <c r="T225" i="25"/>
  <c r="T233" i="25"/>
  <c r="T208" i="25"/>
  <c r="T210" i="25"/>
  <c r="T216" i="25"/>
  <c r="T224" i="25"/>
  <c r="T232" i="25"/>
  <c r="T214" i="25"/>
  <c r="T222" i="25"/>
  <c r="T230" i="25"/>
  <c r="T234" i="25"/>
  <c r="T242" i="25"/>
  <c r="T250" i="25"/>
  <c r="T204" i="25"/>
  <c r="T215" i="25"/>
  <c r="T240" i="25"/>
  <c r="T248" i="25"/>
  <c r="T239" i="25"/>
  <c r="T247" i="25"/>
  <c r="T221" i="25"/>
  <c r="T231" i="25"/>
  <c r="T238" i="25"/>
  <c r="T246" i="25"/>
  <c r="T227" i="25"/>
  <c r="T236" i="25"/>
  <c r="T244" i="25"/>
  <c r="T235" i="25"/>
  <c r="T245" i="25"/>
  <c r="T253" i="25"/>
  <c r="T261" i="25"/>
  <c r="T269" i="25"/>
  <c r="T213" i="25"/>
  <c r="T219" i="25"/>
  <c r="T241" i="25"/>
  <c r="T251" i="25"/>
  <c r="T259" i="25"/>
  <c r="T267" i="25"/>
  <c r="T275" i="25"/>
  <c r="T223" i="25"/>
  <c r="T229" i="25"/>
  <c r="T237" i="25"/>
  <c r="T258" i="25"/>
  <c r="T266" i="25"/>
  <c r="T257" i="25"/>
  <c r="T265" i="25"/>
  <c r="T273" i="25"/>
  <c r="T211" i="25"/>
  <c r="T255" i="25"/>
  <c r="T263" i="25"/>
  <c r="T276" i="25"/>
  <c r="T260" i="25"/>
  <c r="T270" i="25"/>
  <c r="T256" i="25"/>
  <c r="T243" i="25"/>
  <c r="T249" i="25"/>
  <c r="T268" i="25"/>
  <c r="T283" i="25"/>
  <c r="T291" i="25"/>
  <c r="T299" i="25"/>
  <c r="T274" i="25"/>
  <c r="T281" i="25"/>
  <c r="T289" i="25"/>
  <c r="T297" i="25"/>
  <c r="T254" i="25"/>
  <c r="T272" i="25"/>
  <c r="T280" i="25"/>
  <c r="T288" i="25"/>
  <c r="T296" i="25"/>
  <c r="T279" i="25"/>
  <c r="T287" i="25"/>
  <c r="T295" i="25"/>
  <c r="T252" i="25"/>
  <c r="T264" i="25"/>
  <c r="T278" i="25"/>
  <c r="T277" i="25"/>
  <c r="T285" i="25"/>
  <c r="T293" i="25"/>
  <c r="T301" i="25"/>
  <c r="T300" i="25"/>
  <c r="T304" i="25"/>
  <c r="T290" i="25"/>
  <c r="T303" i="25"/>
  <c r="T286" i="25"/>
  <c r="T282" i="25"/>
  <c r="T292" i="25"/>
  <c r="T302" i="25"/>
  <c r="T298" i="25"/>
  <c r="T294" i="25"/>
  <c r="T305" i="25"/>
  <c r="T262" i="25"/>
  <c r="T271" i="25"/>
  <c r="T284" i="25"/>
  <c r="L163" i="25"/>
  <c r="L171" i="25"/>
  <c r="L161" i="25"/>
  <c r="L169" i="25"/>
  <c r="L168" i="25"/>
  <c r="L167" i="25"/>
  <c r="L175" i="25"/>
  <c r="L164" i="25"/>
  <c r="L172" i="25"/>
  <c r="L174" i="25"/>
  <c r="L181" i="25"/>
  <c r="L165" i="25"/>
  <c r="L170" i="25"/>
  <c r="L179" i="25"/>
  <c r="L166" i="25"/>
  <c r="L178" i="25"/>
  <c r="L162" i="25"/>
  <c r="L176" i="25"/>
  <c r="L183" i="25"/>
  <c r="L173" i="25"/>
  <c r="L189" i="25"/>
  <c r="L184" i="25"/>
  <c r="L187" i="25"/>
  <c r="L186" i="25"/>
  <c r="L180" i="25"/>
  <c r="L185" i="25"/>
  <c r="L193" i="25"/>
  <c r="L191" i="25"/>
  <c r="L182" i="25"/>
  <c r="L190" i="25"/>
  <c r="L198" i="25"/>
  <c r="L197" i="25"/>
  <c r="L192" i="25"/>
  <c r="L196" i="25"/>
  <c r="L194" i="25"/>
  <c r="L195" i="25"/>
  <c r="L199" i="25"/>
  <c r="L209" i="25"/>
  <c r="L207" i="25"/>
  <c r="L200" i="25"/>
  <c r="L206" i="25"/>
  <c r="L201" i="25"/>
  <c r="L205" i="25"/>
  <c r="L203" i="25"/>
  <c r="L212" i="25"/>
  <c r="L220" i="25"/>
  <c r="L228" i="25"/>
  <c r="L204" i="25"/>
  <c r="L218" i="25"/>
  <c r="L226" i="25"/>
  <c r="L217" i="25"/>
  <c r="L225" i="25"/>
  <c r="L233" i="25"/>
  <c r="L211" i="25"/>
  <c r="L216" i="25"/>
  <c r="L224" i="25"/>
  <c r="L232" i="25"/>
  <c r="L177" i="25"/>
  <c r="L188" i="25"/>
  <c r="L214" i="25"/>
  <c r="L222" i="25"/>
  <c r="L230" i="25"/>
  <c r="L234" i="25"/>
  <c r="L242" i="25"/>
  <c r="L250" i="25"/>
  <c r="L210" i="25"/>
  <c r="L240" i="25"/>
  <c r="L248" i="25"/>
  <c r="L227" i="25"/>
  <c r="L239" i="25"/>
  <c r="L247" i="25"/>
  <c r="L202" i="25"/>
  <c r="L208" i="25"/>
  <c r="L213" i="25"/>
  <c r="L223" i="25"/>
  <c r="L238" i="25"/>
  <c r="L246" i="25"/>
  <c r="L219" i="25"/>
  <c r="L229" i="25"/>
  <c r="L236" i="25"/>
  <c r="L244" i="25"/>
  <c r="L252" i="25"/>
  <c r="L237" i="25"/>
  <c r="L253" i="25"/>
  <c r="L261" i="25"/>
  <c r="L269" i="25"/>
  <c r="L243" i="25"/>
  <c r="L259" i="25"/>
  <c r="L267" i="25"/>
  <c r="L275" i="25"/>
  <c r="L258" i="25"/>
  <c r="L266" i="25"/>
  <c r="L249" i="25"/>
  <c r="L257" i="25"/>
  <c r="L265" i="25"/>
  <c r="L273" i="25"/>
  <c r="L215" i="25"/>
  <c r="L221" i="25"/>
  <c r="L255" i="25"/>
  <c r="L263" i="25"/>
  <c r="L235" i="25"/>
  <c r="L241" i="25"/>
  <c r="L271" i="25"/>
  <c r="L274" i="25"/>
  <c r="L262" i="25"/>
  <c r="L231" i="25"/>
  <c r="L245" i="25"/>
  <c r="L251" i="25"/>
  <c r="L268" i="25"/>
  <c r="L260" i="25"/>
  <c r="L270" i="25"/>
  <c r="L276" i="25"/>
  <c r="L283" i="25"/>
  <c r="L291" i="25"/>
  <c r="L299" i="25"/>
  <c r="L254" i="25"/>
  <c r="L272" i="25"/>
  <c r="L281" i="25"/>
  <c r="L289" i="25"/>
  <c r="L297" i="25"/>
  <c r="L264" i="25"/>
  <c r="L280" i="25"/>
  <c r="L288" i="25"/>
  <c r="L296" i="25"/>
  <c r="L279" i="25"/>
  <c r="L287" i="25"/>
  <c r="L295" i="25"/>
  <c r="L278" i="25"/>
  <c r="L277" i="25"/>
  <c r="L285" i="25"/>
  <c r="L293" i="25"/>
  <c r="L301" i="25"/>
  <c r="L304" i="25"/>
  <c r="L282" i="25"/>
  <c r="L292" i="25"/>
  <c r="L303" i="25"/>
  <c r="L256" i="25"/>
  <c r="L298" i="25"/>
  <c r="L300" i="25"/>
  <c r="L284" i="25"/>
  <c r="L294" i="25"/>
  <c r="L290" i="25"/>
  <c r="L302" i="25"/>
  <c r="L286" i="25"/>
  <c r="L305" i="25"/>
  <c r="AB178" i="25"/>
  <c r="AB216" i="25"/>
  <c r="AB236" i="25"/>
  <c r="AB264" i="25"/>
  <c r="AB295" i="25"/>
  <c r="AB252" i="25"/>
  <c r="B279" i="25"/>
  <c r="A227" i="25"/>
  <c r="R161" i="25"/>
  <c r="R169" i="25"/>
  <c r="R167" i="25"/>
  <c r="R166" i="25"/>
  <c r="R174" i="25"/>
  <c r="R165" i="25"/>
  <c r="R173" i="25"/>
  <c r="R162" i="25"/>
  <c r="R170" i="25"/>
  <c r="R179" i="25"/>
  <c r="R164" i="25"/>
  <c r="R177" i="25"/>
  <c r="R176" i="25"/>
  <c r="R184" i="25"/>
  <c r="R175" i="25"/>
  <c r="R182" i="25"/>
  <c r="R171" i="25"/>
  <c r="R181" i="25"/>
  <c r="R168" i="25"/>
  <c r="R187" i="25"/>
  <c r="R172" i="25"/>
  <c r="R185" i="25"/>
  <c r="R178" i="25"/>
  <c r="R183" i="25"/>
  <c r="R192" i="25"/>
  <c r="R191" i="25"/>
  <c r="R180" i="25"/>
  <c r="R189" i="25"/>
  <c r="R198" i="25"/>
  <c r="R190" i="25"/>
  <c r="R196" i="25"/>
  <c r="R195" i="25"/>
  <c r="R186" i="25"/>
  <c r="R194" i="25"/>
  <c r="R200" i="25"/>
  <c r="R207" i="25"/>
  <c r="R205" i="25"/>
  <c r="R199" i="25"/>
  <c r="R204" i="25"/>
  <c r="R203" i="25"/>
  <c r="R211" i="25"/>
  <c r="R188" i="25"/>
  <c r="R197" i="25"/>
  <c r="R209" i="25"/>
  <c r="R163" i="25"/>
  <c r="R206" i="25"/>
  <c r="R218" i="25"/>
  <c r="R226" i="25"/>
  <c r="R210" i="25"/>
  <c r="R216" i="25"/>
  <c r="R224" i="25"/>
  <c r="R232" i="25"/>
  <c r="R208" i="25"/>
  <c r="R215" i="25"/>
  <c r="R223" i="25"/>
  <c r="R231" i="25"/>
  <c r="R214" i="25"/>
  <c r="R222" i="25"/>
  <c r="R230" i="25"/>
  <c r="R193" i="25"/>
  <c r="R212" i="25"/>
  <c r="R220" i="25"/>
  <c r="R228" i="25"/>
  <c r="R219" i="25"/>
  <c r="R229" i="25"/>
  <c r="R240" i="25"/>
  <c r="R248" i="25"/>
  <c r="R225" i="25"/>
  <c r="R238" i="25"/>
  <c r="R246" i="25"/>
  <c r="R221" i="25"/>
  <c r="R237" i="25"/>
  <c r="R245" i="25"/>
  <c r="R236" i="25"/>
  <c r="R244" i="25"/>
  <c r="R202" i="25"/>
  <c r="R213" i="25"/>
  <c r="R234" i="25"/>
  <c r="R242" i="25"/>
  <c r="R250" i="25"/>
  <c r="R259" i="25"/>
  <c r="R267" i="25"/>
  <c r="R275" i="25"/>
  <c r="R201" i="25"/>
  <c r="R257" i="25"/>
  <c r="R265" i="25"/>
  <c r="R273" i="25"/>
  <c r="R217" i="25"/>
  <c r="R247" i="25"/>
  <c r="R256" i="25"/>
  <c r="R264" i="25"/>
  <c r="R243" i="25"/>
  <c r="R255" i="25"/>
  <c r="R263" i="25"/>
  <c r="R271" i="25"/>
  <c r="R239" i="25"/>
  <c r="R249" i="25"/>
  <c r="R253" i="25"/>
  <c r="R261" i="25"/>
  <c r="R269" i="25"/>
  <c r="R227" i="25"/>
  <c r="R260" i="25"/>
  <c r="R270" i="25"/>
  <c r="R235" i="25"/>
  <c r="R241" i="25"/>
  <c r="R272" i="25"/>
  <c r="R266" i="25"/>
  <c r="R251" i="25"/>
  <c r="R252" i="25"/>
  <c r="R262" i="25"/>
  <c r="R254" i="25"/>
  <c r="R274" i="25"/>
  <c r="R281" i="25"/>
  <c r="R289" i="25"/>
  <c r="R297" i="25"/>
  <c r="R279" i="25"/>
  <c r="R287" i="25"/>
  <c r="R295" i="25"/>
  <c r="R278" i="25"/>
  <c r="R286" i="25"/>
  <c r="R294" i="25"/>
  <c r="R276" i="25"/>
  <c r="R277" i="25"/>
  <c r="R285" i="25"/>
  <c r="R293" i="25"/>
  <c r="R258" i="25"/>
  <c r="R283" i="25"/>
  <c r="R291" i="25"/>
  <c r="R299" i="25"/>
  <c r="R280" i="25"/>
  <c r="R290" i="25"/>
  <c r="R233" i="25"/>
  <c r="R296" i="25"/>
  <c r="R302" i="25"/>
  <c r="R282" i="25"/>
  <c r="R292" i="25"/>
  <c r="R268" i="25"/>
  <c r="R288" i="25"/>
  <c r="R298" i="25"/>
  <c r="R305" i="25"/>
  <c r="R284" i="25"/>
  <c r="R304" i="25"/>
  <c r="R301" i="25"/>
  <c r="R303" i="25"/>
  <c r="R300" i="25"/>
  <c r="A226" i="25"/>
  <c r="S162" i="25"/>
  <c r="S170" i="25"/>
  <c r="S168" i="25"/>
  <c r="S167" i="25"/>
  <c r="S166" i="25"/>
  <c r="S174" i="25"/>
  <c r="S163" i="25"/>
  <c r="S171" i="25"/>
  <c r="S172" i="25"/>
  <c r="S180" i="25"/>
  <c r="S178" i="25"/>
  <c r="S164" i="25"/>
  <c r="S169" i="25"/>
  <c r="S177" i="25"/>
  <c r="S183" i="25"/>
  <c r="S161" i="25"/>
  <c r="S175" i="25"/>
  <c r="S182" i="25"/>
  <c r="S176" i="25"/>
  <c r="S181" i="25"/>
  <c r="S188" i="25"/>
  <c r="S186" i="25"/>
  <c r="S185" i="25"/>
  <c r="S165" i="25"/>
  <c r="S192" i="25"/>
  <c r="S184" i="25"/>
  <c r="S190" i="25"/>
  <c r="S199" i="25"/>
  <c r="S197" i="25"/>
  <c r="S196" i="25"/>
  <c r="S191" i="25"/>
  <c r="S195" i="25"/>
  <c r="S173" i="25"/>
  <c r="S187" i="25"/>
  <c r="S193" i="25"/>
  <c r="S198" i="25"/>
  <c r="S208" i="25"/>
  <c r="S201" i="25"/>
  <c r="S206" i="25"/>
  <c r="S205" i="25"/>
  <c r="S204" i="25"/>
  <c r="S179" i="25"/>
  <c r="S202" i="25"/>
  <c r="S211" i="25"/>
  <c r="S219" i="25"/>
  <c r="S227" i="25"/>
  <c r="S200" i="25"/>
  <c r="S207" i="25"/>
  <c r="S217" i="25"/>
  <c r="S225" i="25"/>
  <c r="S233" i="25"/>
  <c r="S203" i="25"/>
  <c r="S210" i="25"/>
  <c r="S216" i="25"/>
  <c r="S224" i="25"/>
  <c r="S232" i="25"/>
  <c r="S215" i="25"/>
  <c r="S223" i="25"/>
  <c r="S231" i="25"/>
  <c r="S213" i="25"/>
  <c r="S221" i="25"/>
  <c r="S229" i="25"/>
  <c r="S194" i="25"/>
  <c r="S214" i="25"/>
  <c r="S241" i="25"/>
  <c r="S249" i="25"/>
  <c r="S220" i="25"/>
  <c r="S230" i="25"/>
  <c r="S239" i="25"/>
  <c r="S247" i="25"/>
  <c r="S209" i="25"/>
  <c r="S238" i="25"/>
  <c r="S246" i="25"/>
  <c r="S226" i="25"/>
  <c r="S237" i="25"/>
  <c r="S245" i="25"/>
  <c r="S235" i="25"/>
  <c r="S243" i="25"/>
  <c r="S251" i="25"/>
  <c r="S240" i="25"/>
  <c r="S250" i="25"/>
  <c r="S252" i="25"/>
  <c r="S260" i="25"/>
  <c r="S268" i="25"/>
  <c r="S276" i="25"/>
  <c r="S189" i="25"/>
  <c r="S212" i="25"/>
  <c r="S218" i="25"/>
  <c r="S258" i="25"/>
  <c r="S266" i="25"/>
  <c r="S274" i="25"/>
  <c r="S242" i="25"/>
  <c r="S257" i="25"/>
  <c r="S265" i="25"/>
  <c r="S222" i="25"/>
  <c r="S228" i="25"/>
  <c r="S256" i="25"/>
  <c r="S264" i="25"/>
  <c r="S272" i="25"/>
  <c r="S234" i="25"/>
  <c r="S244" i="25"/>
  <c r="S254" i="25"/>
  <c r="S262" i="25"/>
  <c r="S270" i="25"/>
  <c r="S236" i="25"/>
  <c r="S255" i="25"/>
  <c r="S261" i="25"/>
  <c r="S267" i="25"/>
  <c r="S282" i="25"/>
  <c r="S290" i="25"/>
  <c r="S298" i="25"/>
  <c r="S273" i="25"/>
  <c r="S280" i="25"/>
  <c r="S288" i="25"/>
  <c r="S296" i="25"/>
  <c r="S248" i="25"/>
  <c r="S279" i="25"/>
  <c r="S287" i="25"/>
  <c r="S295" i="25"/>
  <c r="S253" i="25"/>
  <c r="S259" i="25"/>
  <c r="S278" i="25"/>
  <c r="S286" i="25"/>
  <c r="S294" i="25"/>
  <c r="S275" i="25"/>
  <c r="S277" i="25"/>
  <c r="S263" i="25"/>
  <c r="S269" i="25"/>
  <c r="S271" i="25"/>
  <c r="S284" i="25"/>
  <c r="S292" i="25"/>
  <c r="S300" i="25"/>
  <c r="S285" i="25"/>
  <c r="S301" i="25"/>
  <c r="S303" i="25"/>
  <c r="S281" i="25"/>
  <c r="S291" i="25"/>
  <c r="S302" i="25"/>
  <c r="S297" i="25"/>
  <c r="S283" i="25"/>
  <c r="S293" i="25"/>
  <c r="S305" i="25"/>
  <c r="S304" i="25"/>
  <c r="S299" i="25"/>
  <c r="S289" i="25"/>
  <c r="B294" i="25"/>
  <c r="B187" i="25"/>
  <c r="B185" i="25"/>
  <c r="B176" i="25"/>
  <c r="B287" i="25"/>
  <c r="A216" i="25"/>
  <c r="A300" i="25"/>
  <c r="B195" i="25"/>
  <c r="A203" i="25"/>
  <c r="B300" i="25"/>
  <c r="B174" i="25"/>
  <c r="B299" i="25"/>
  <c r="B193" i="25"/>
  <c r="A292" i="25"/>
  <c r="A197" i="25"/>
  <c r="B188" i="25"/>
  <c r="AJ163" i="25"/>
  <c r="AJ171" i="25"/>
  <c r="AJ161" i="25"/>
  <c r="AJ169" i="25"/>
  <c r="AJ168" i="25"/>
  <c r="AJ167" i="25"/>
  <c r="AJ164" i="25"/>
  <c r="AJ172" i="25"/>
  <c r="AJ173" i="25"/>
  <c r="AJ181" i="25"/>
  <c r="AJ179" i="25"/>
  <c r="AJ165" i="25"/>
  <c r="AJ170" i="25"/>
  <c r="AJ178" i="25"/>
  <c r="AJ176" i="25"/>
  <c r="AJ162" i="25"/>
  <c r="AJ175" i="25"/>
  <c r="AJ177" i="25"/>
  <c r="AJ182" i="25"/>
  <c r="AJ189" i="25"/>
  <c r="AJ174" i="25"/>
  <c r="AJ187" i="25"/>
  <c r="AJ186" i="25"/>
  <c r="AJ183" i="25"/>
  <c r="AJ185" i="25"/>
  <c r="AJ191" i="25"/>
  <c r="AJ198" i="25"/>
  <c r="AJ197" i="25"/>
  <c r="AJ192" i="25"/>
  <c r="AJ196" i="25"/>
  <c r="AJ180" i="25"/>
  <c r="AJ188" i="25"/>
  <c r="AJ194" i="25"/>
  <c r="AJ200" i="25"/>
  <c r="AJ209" i="25"/>
  <c r="AJ207" i="25"/>
  <c r="AJ206" i="25"/>
  <c r="AJ166" i="25"/>
  <c r="AJ199" i="25"/>
  <c r="AJ205" i="25"/>
  <c r="AJ184" i="25"/>
  <c r="AJ190" i="25"/>
  <c r="AJ193" i="25"/>
  <c r="AJ203" i="25"/>
  <c r="AJ202" i="25"/>
  <c r="AJ212" i="25"/>
  <c r="AJ220" i="25"/>
  <c r="AJ228" i="25"/>
  <c r="AJ208" i="25"/>
  <c r="AJ218" i="25"/>
  <c r="AJ226" i="25"/>
  <c r="AJ204" i="25"/>
  <c r="AJ211" i="25"/>
  <c r="AJ217" i="25"/>
  <c r="AJ225" i="25"/>
  <c r="AJ233" i="25"/>
  <c r="AJ216" i="25"/>
  <c r="AJ224" i="25"/>
  <c r="AJ232" i="25"/>
  <c r="AJ195" i="25"/>
  <c r="AJ210" i="25"/>
  <c r="AJ214" i="25"/>
  <c r="AJ222" i="25"/>
  <c r="AJ230" i="25"/>
  <c r="AJ215" i="25"/>
  <c r="AJ234" i="25"/>
  <c r="AJ242" i="25"/>
  <c r="AJ250" i="25"/>
  <c r="AJ221" i="25"/>
  <c r="AJ231" i="25"/>
  <c r="AJ240" i="25"/>
  <c r="AJ248" i="25"/>
  <c r="AJ239" i="25"/>
  <c r="AJ247" i="25"/>
  <c r="AJ227" i="25"/>
  <c r="AJ238" i="25"/>
  <c r="AJ246" i="25"/>
  <c r="AJ236" i="25"/>
  <c r="AJ244" i="25"/>
  <c r="AJ241" i="25"/>
  <c r="AJ251" i="25"/>
  <c r="AJ253" i="25"/>
  <c r="AJ261" i="25"/>
  <c r="AJ269" i="25"/>
  <c r="AJ201" i="25"/>
  <c r="AJ259" i="25"/>
  <c r="AJ267" i="25"/>
  <c r="AJ275" i="25"/>
  <c r="AJ213" i="25"/>
  <c r="AJ219" i="25"/>
  <c r="AJ243" i="25"/>
  <c r="AJ258" i="25"/>
  <c r="AJ266" i="25"/>
  <c r="AJ257" i="25"/>
  <c r="AJ265" i="25"/>
  <c r="AJ273" i="25"/>
  <c r="AJ235" i="25"/>
  <c r="AJ245" i="25"/>
  <c r="AJ255" i="25"/>
  <c r="AJ263" i="25"/>
  <c r="AJ249" i="25"/>
  <c r="AJ256" i="25"/>
  <c r="AJ237" i="25"/>
  <c r="AJ252" i="25"/>
  <c r="AJ262" i="25"/>
  <c r="AJ270" i="25"/>
  <c r="AJ229" i="25"/>
  <c r="AJ272" i="25"/>
  <c r="AJ274" i="25"/>
  <c r="AJ283" i="25"/>
  <c r="AJ291" i="25"/>
  <c r="AJ299" i="25"/>
  <c r="AJ268" i="25"/>
  <c r="AJ281" i="25"/>
  <c r="AJ289" i="25"/>
  <c r="AJ297" i="25"/>
  <c r="AJ271" i="25"/>
  <c r="AJ276" i="25"/>
  <c r="AJ280" i="25"/>
  <c r="AJ288" i="25"/>
  <c r="AJ296" i="25"/>
  <c r="AJ279" i="25"/>
  <c r="AJ287" i="25"/>
  <c r="AJ295" i="25"/>
  <c r="AJ254" i="25"/>
  <c r="AJ260" i="25"/>
  <c r="AJ278" i="25"/>
  <c r="AJ223" i="25"/>
  <c r="AJ277" i="25"/>
  <c r="AJ285" i="25"/>
  <c r="AJ293" i="25"/>
  <c r="AJ301" i="25"/>
  <c r="AJ286" i="25"/>
  <c r="AJ304" i="25"/>
  <c r="AJ264" i="25"/>
  <c r="AJ303" i="25"/>
  <c r="AJ282" i="25"/>
  <c r="AJ292" i="25"/>
  <c r="AJ300" i="25"/>
  <c r="AJ302" i="25"/>
  <c r="AJ298" i="25"/>
  <c r="AJ284" i="25"/>
  <c r="AJ294" i="25"/>
  <c r="AJ290" i="25"/>
  <c r="AJ305" i="25"/>
  <c r="P167" i="25"/>
  <c r="P175" i="25"/>
  <c r="P165" i="25"/>
  <c r="P173" i="25"/>
  <c r="P164" i="25"/>
  <c r="P172" i="25"/>
  <c r="P163" i="25"/>
  <c r="P171" i="25"/>
  <c r="P168" i="25"/>
  <c r="P177" i="25"/>
  <c r="P169" i="25"/>
  <c r="P174" i="25"/>
  <c r="P183" i="25"/>
  <c r="P170" i="25"/>
  <c r="P182" i="25"/>
  <c r="P161" i="25"/>
  <c r="P166" i="25"/>
  <c r="P180" i="25"/>
  <c r="P162" i="25"/>
  <c r="P179" i="25"/>
  <c r="P185" i="25"/>
  <c r="P178" i="25"/>
  <c r="P191" i="25"/>
  <c r="P190" i="25"/>
  <c r="P189" i="25"/>
  <c r="P187" i="25"/>
  <c r="P196" i="25"/>
  <c r="P181" i="25"/>
  <c r="P194" i="25"/>
  <c r="P186" i="25"/>
  <c r="P193" i="25"/>
  <c r="P188" i="25"/>
  <c r="P198" i="25"/>
  <c r="P205" i="25"/>
  <c r="P195" i="25"/>
  <c r="P203" i="25"/>
  <c r="P211" i="25"/>
  <c r="P202" i="25"/>
  <c r="P184" i="25"/>
  <c r="P209" i="25"/>
  <c r="P200" i="25"/>
  <c r="P207" i="25"/>
  <c r="P197" i="25"/>
  <c r="P201" i="25"/>
  <c r="P216" i="25"/>
  <c r="P224" i="25"/>
  <c r="P232" i="25"/>
  <c r="P208" i="25"/>
  <c r="P214" i="25"/>
  <c r="P222" i="25"/>
  <c r="P230" i="25"/>
  <c r="P213" i="25"/>
  <c r="P221" i="25"/>
  <c r="P229" i="25"/>
  <c r="P204" i="25"/>
  <c r="P212" i="25"/>
  <c r="P220" i="25"/>
  <c r="P228" i="25"/>
  <c r="P199" i="25"/>
  <c r="P218" i="25"/>
  <c r="P226" i="25"/>
  <c r="P238" i="25"/>
  <c r="P246" i="25"/>
  <c r="P236" i="25"/>
  <c r="P244" i="25"/>
  <c r="P210" i="25"/>
  <c r="P231" i="25"/>
  <c r="P235" i="25"/>
  <c r="P243" i="25"/>
  <c r="P251" i="25"/>
  <c r="P192" i="25"/>
  <c r="P217" i="25"/>
  <c r="P227" i="25"/>
  <c r="P234" i="25"/>
  <c r="P242" i="25"/>
  <c r="P250" i="25"/>
  <c r="P223" i="25"/>
  <c r="P233" i="25"/>
  <c r="P240" i="25"/>
  <c r="P248" i="25"/>
  <c r="P176" i="25"/>
  <c r="P219" i="25"/>
  <c r="P225" i="25"/>
  <c r="P241" i="25"/>
  <c r="P257" i="25"/>
  <c r="P265" i="25"/>
  <c r="P273" i="25"/>
  <c r="P206" i="25"/>
  <c r="P237" i="25"/>
  <c r="P247" i="25"/>
  <c r="P255" i="25"/>
  <c r="P263" i="25"/>
  <c r="P271" i="25"/>
  <c r="P254" i="25"/>
  <c r="P262" i="25"/>
  <c r="P270" i="25"/>
  <c r="P253" i="25"/>
  <c r="P261" i="25"/>
  <c r="P269" i="25"/>
  <c r="P215" i="25"/>
  <c r="P259" i="25"/>
  <c r="P267" i="25"/>
  <c r="P272" i="25"/>
  <c r="P275" i="25"/>
  <c r="P256" i="25"/>
  <c r="P266" i="25"/>
  <c r="P252" i="25"/>
  <c r="P239" i="25"/>
  <c r="P245" i="25"/>
  <c r="P274" i="25"/>
  <c r="P264" i="25"/>
  <c r="P287" i="25"/>
  <c r="P295" i="25"/>
  <c r="P278" i="25"/>
  <c r="P260" i="25"/>
  <c r="P276" i="25"/>
  <c r="P277" i="25"/>
  <c r="P285" i="25"/>
  <c r="P293" i="25"/>
  <c r="P301" i="25"/>
  <c r="P284" i="25"/>
  <c r="P292" i="25"/>
  <c r="P258" i="25"/>
  <c r="P283" i="25"/>
  <c r="P291" i="25"/>
  <c r="P299" i="25"/>
  <c r="P249" i="25"/>
  <c r="P268" i="25"/>
  <c r="P281" i="25"/>
  <c r="P289" i="25"/>
  <c r="P297" i="25"/>
  <c r="P286" i="25"/>
  <c r="P296" i="25"/>
  <c r="P302" i="25"/>
  <c r="P282" i="25"/>
  <c r="P305" i="25"/>
  <c r="P288" i="25"/>
  <c r="P298" i="25"/>
  <c r="P304" i="25"/>
  <c r="P300" i="25"/>
  <c r="P303" i="25"/>
  <c r="P294" i="25"/>
  <c r="P280" i="25"/>
  <c r="P290" i="25"/>
  <c r="B281" i="25"/>
  <c r="A164" i="25"/>
  <c r="E164" i="25"/>
  <c r="E172" i="25"/>
  <c r="E162" i="25"/>
  <c r="E170" i="25"/>
  <c r="E161" i="25"/>
  <c r="E169" i="25"/>
  <c r="E168" i="25"/>
  <c r="E165" i="25"/>
  <c r="E173" i="25"/>
  <c r="E182" i="25"/>
  <c r="E167" i="25"/>
  <c r="E180" i="25"/>
  <c r="E179" i="25"/>
  <c r="E177" i="25"/>
  <c r="E174" i="25"/>
  <c r="E176" i="25"/>
  <c r="E190" i="25"/>
  <c r="E171" i="25"/>
  <c r="E188" i="25"/>
  <c r="E181" i="25"/>
  <c r="E187" i="25"/>
  <c r="E175" i="25"/>
  <c r="E186" i="25"/>
  <c r="E178" i="25"/>
  <c r="E183" i="25"/>
  <c r="E184" i="25"/>
  <c r="E192" i="25"/>
  <c r="E199" i="25"/>
  <c r="E198" i="25"/>
  <c r="E163" i="25"/>
  <c r="E166" i="25"/>
  <c r="E189" i="25"/>
  <c r="E197" i="25"/>
  <c r="E195" i="25"/>
  <c r="E185" i="25"/>
  <c r="E191" i="25"/>
  <c r="E202" i="25"/>
  <c r="E210" i="25"/>
  <c r="E208" i="25"/>
  <c r="E193" i="25"/>
  <c r="E207" i="25"/>
  <c r="E194" i="25"/>
  <c r="E206" i="25"/>
  <c r="E200" i="25"/>
  <c r="E201" i="25"/>
  <c r="E204" i="25"/>
  <c r="E196" i="25"/>
  <c r="E209" i="25"/>
  <c r="E211" i="25"/>
  <c r="E213" i="25"/>
  <c r="E221" i="25"/>
  <c r="E229" i="25"/>
  <c r="E219" i="25"/>
  <c r="E227" i="25"/>
  <c r="E218" i="25"/>
  <c r="E226" i="25"/>
  <c r="E234" i="25"/>
  <c r="E217" i="25"/>
  <c r="E225" i="25"/>
  <c r="E233" i="25"/>
  <c r="E203" i="25"/>
  <c r="E215" i="25"/>
  <c r="E223" i="25"/>
  <c r="E231" i="25"/>
  <c r="E212" i="25"/>
  <c r="E222" i="25"/>
  <c r="E232" i="25"/>
  <c r="E235" i="25"/>
  <c r="E243" i="25"/>
  <c r="E251" i="25"/>
  <c r="E228" i="25"/>
  <c r="E241" i="25"/>
  <c r="E249" i="25"/>
  <c r="E214" i="25"/>
  <c r="E224" i="25"/>
  <c r="E240" i="25"/>
  <c r="E248" i="25"/>
  <c r="E239" i="25"/>
  <c r="E247" i="25"/>
  <c r="E216" i="25"/>
  <c r="E237" i="25"/>
  <c r="E245" i="25"/>
  <c r="E254" i="25"/>
  <c r="E262" i="25"/>
  <c r="E270" i="25"/>
  <c r="E260" i="25"/>
  <c r="E268" i="25"/>
  <c r="E276" i="25"/>
  <c r="E250" i="25"/>
  <c r="E259" i="25"/>
  <c r="E267" i="25"/>
  <c r="E236" i="25"/>
  <c r="E246" i="25"/>
  <c r="E258" i="25"/>
  <c r="E266" i="25"/>
  <c r="E274" i="25"/>
  <c r="E220" i="25"/>
  <c r="E242" i="25"/>
  <c r="E252" i="25"/>
  <c r="E256" i="25"/>
  <c r="E264" i="25"/>
  <c r="E205" i="25"/>
  <c r="E253" i="25"/>
  <c r="E263" i="25"/>
  <c r="E272" i="25"/>
  <c r="E275" i="25"/>
  <c r="E269" i="25"/>
  <c r="E238" i="25"/>
  <c r="E244" i="25"/>
  <c r="E255" i="25"/>
  <c r="E265" i="25"/>
  <c r="E257" i="25"/>
  <c r="E273" i="25"/>
  <c r="E284" i="25"/>
  <c r="E292" i="25"/>
  <c r="E300" i="25"/>
  <c r="E282" i="25"/>
  <c r="E290" i="25"/>
  <c r="E298" i="25"/>
  <c r="E271" i="25"/>
  <c r="E281" i="25"/>
  <c r="E289" i="25"/>
  <c r="E297" i="25"/>
  <c r="E230" i="25"/>
  <c r="E280" i="25"/>
  <c r="E288" i="25"/>
  <c r="E296" i="25"/>
  <c r="E278" i="25"/>
  <c r="E286" i="25"/>
  <c r="E294" i="25"/>
  <c r="E302" i="25"/>
  <c r="E283" i="25"/>
  <c r="E293" i="25"/>
  <c r="E305" i="25"/>
  <c r="E279" i="25"/>
  <c r="E304" i="25"/>
  <c r="E299" i="25"/>
  <c r="E303" i="25"/>
  <c r="E285" i="25"/>
  <c r="E295" i="25"/>
  <c r="E277" i="25"/>
  <c r="E291" i="25"/>
  <c r="E301" i="25"/>
  <c r="E261" i="25"/>
  <c r="E287" i="25"/>
  <c r="Q168" i="25"/>
  <c r="Q166" i="25"/>
  <c r="Q174" i="25"/>
  <c r="Q165" i="25"/>
  <c r="Q173" i="25"/>
  <c r="Q164" i="25"/>
  <c r="Q172" i="25"/>
  <c r="Q161" i="25"/>
  <c r="Q169" i="25"/>
  <c r="Q163" i="25"/>
  <c r="Q178" i="25"/>
  <c r="Q176" i="25"/>
  <c r="Q184" i="25"/>
  <c r="Q183" i="25"/>
  <c r="Q171" i="25"/>
  <c r="Q181" i="25"/>
  <c r="Q180" i="25"/>
  <c r="Q162" i="25"/>
  <c r="Q186" i="25"/>
  <c r="Q192" i="25"/>
  <c r="Q191" i="25"/>
  <c r="Q179" i="25"/>
  <c r="Q190" i="25"/>
  <c r="Q175" i="25"/>
  <c r="Q188" i="25"/>
  <c r="Q177" i="25"/>
  <c r="Q189" i="25"/>
  <c r="Q197" i="25"/>
  <c r="Q185" i="25"/>
  <c r="Q195" i="25"/>
  <c r="Q194" i="25"/>
  <c r="Q193" i="25"/>
  <c r="Q170" i="25"/>
  <c r="Q201" i="25"/>
  <c r="Q206" i="25"/>
  <c r="Q199" i="25"/>
  <c r="Q204" i="25"/>
  <c r="Q203" i="25"/>
  <c r="Q196" i="25"/>
  <c r="Q202" i="25"/>
  <c r="Q210" i="25"/>
  <c r="Q182" i="25"/>
  <c r="Q208" i="25"/>
  <c r="Q217" i="25"/>
  <c r="Q225" i="25"/>
  <c r="Q233" i="25"/>
  <c r="Q215" i="25"/>
  <c r="Q223" i="25"/>
  <c r="Q231" i="25"/>
  <c r="Q214" i="25"/>
  <c r="Q222" i="25"/>
  <c r="Q230" i="25"/>
  <c r="Q187" i="25"/>
  <c r="Q209" i="25"/>
  <c r="Q213" i="25"/>
  <c r="Q221" i="25"/>
  <c r="Q229" i="25"/>
  <c r="Q205" i="25"/>
  <c r="Q219" i="25"/>
  <c r="Q227" i="25"/>
  <c r="Q167" i="25"/>
  <c r="Q224" i="25"/>
  <c r="Q239" i="25"/>
  <c r="Q247" i="25"/>
  <c r="Q198" i="25"/>
  <c r="Q237" i="25"/>
  <c r="Q245" i="25"/>
  <c r="Q216" i="25"/>
  <c r="Q226" i="25"/>
  <c r="Q236" i="25"/>
  <c r="Q244" i="25"/>
  <c r="Q212" i="25"/>
  <c r="Q235" i="25"/>
  <c r="Q243" i="25"/>
  <c r="Q251" i="25"/>
  <c r="Q207" i="25"/>
  <c r="Q211" i="25"/>
  <c r="Q218" i="25"/>
  <c r="Q228" i="25"/>
  <c r="Q241" i="25"/>
  <c r="Q249" i="25"/>
  <c r="Q200" i="25"/>
  <c r="Q258" i="25"/>
  <c r="Q266" i="25"/>
  <c r="Q274" i="25"/>
  <c r="Q242" i="25"/>
  <c r="Q256" i="25"/>
  <c r="Q264" i="25"/>
  <c r="Q272" i="25"/>
  <c r="Q255" i="25"/>
  <c r="Q263" i="25"/>
  <c r="Q238" i="25"/>
  <c r="Q248" i="25"/>
  <c r="Q254" i="25"/>
  <c r="Q262" i="25"/>
  <c r="Q270" i="25"/>
  <c r="Q232" i="25"/>
  <c r="Q252" i="25"/>
  <c r="Q260" i="25"/>
  <c r="Q268" i="25"/>
  <c r="Q265" i="25"/>
  <c r="Q220" i="25"/>
  <c r="Q261" i="25"/>
  <c r="Q275" i="25"/>
  <c r="Q234" i="25"/>
  <c r="Q240" i="25"/>
  <c r="Q246" i="25"/>
  <c r="Q257" i="25"/>
  <c r="Q267" i="25"/>
  <c r="Q271" i="25"/>
  <c r="Q259" i="25"/>
  <c r="Q269" i="25"/>
  <c r="Q273" i="25"/>
  <c r="Q280" i="25"/>
  <c r="Q288" i="25"/>
  <c r="Q296" i="25"/>
  <c r="Q278" i="25"/>
  <c r="Q286" i="25"/>
  <c r="Q294" i="25"/>
  <c r="Q302" i="25"/>
  <c r="Q253" i="25"/>
  <c r="Q276" i="25"/>
  <c r="Q277" i="25"/>
  <c r="Q285" i="25"/>
  <c r="Q293" i="25"/>
  <c r="Q284" i="25"/>
  <c r="Q292" i="25"/>
  <c r="Q282" i="25"/>
  <c r="Q290" i="25"/>
  <c r="Q298" i="25"/>
  <c r="Q295" i="25"/>
  <c r="Q281" i="25"/>
  <c r="Q291" i="25"/>
  <c r="Q287" i="25"/>
  <c r="Q297" i="25"/>
  <c r="Q283" i="25"/>
  <c r="Q305" i="25"/>
  <c r="Q304" i="25"/>
  <c r="Q250" i="25"/>
  <c r="Q279" i="25"/>
  <c r="Q289" i="25"/>
  <c r="Q299" i="25"/>
  <c r="Q300" i="25"/>
  <c r="Q301" i="25"/>
  <c r="Q303" i="25"/>
  <c r="B250" i="25"/>
  <c r="B169" i="25"/>
  <c r="B166" i="25"/>
  <c r="A175" i="25"/>
  <c r="Z161" i="25"/>
  <c r="Z169" i="25"/>
  <c r="Z167" i="25"/>
  <c r="Z166" i="25"/>
  <c r="Z174" i="25"/>
  <c r="Z165" i="25"/>
  <c r="Z173" i="25"/>
  <c r="Z162" i="25"/>
  <c r="Z170" i="25"/>
  <c r="Z179" i="25"/>
  <c r="Z172" i="25"/>
  <c r="Z177" i="25"/>
  <c r="Z176" i="25"/>
  <c r="Z164" i="25"/>
  <c r="Z182" i="25"/>
  <c r="Z181" i="25"/>
  <c r="Z163" i="25"/>
  <c r="Z187" i="25"/>
  <c r="Z185" i="25"/>
  <c r="Z184" i="25"/>
  <c r="Z191" i="25"/>
  <c r="Z178" i="25"/>
  <c r="Z183" i="25"/>
  <c r="Z189" i="25"/>
  <c r="Z198" i="25"/>
  <c r="Z168" i="25"/>
  <c r="Z188" i="25"/>
  <c r="Z196" i="25"/>
  <c r="Z195" i="25"/>
  <c r="Z175" i="25"/>
  <c r="Z194" i="25"/>
  <c r="Z201" i="25"/>
  <c r="Z207" i="25"/>
  <c r="Z186" i="25"/>
  <c r="Z193" i="25"/>
  <c r="Z205" i="25"/>
  <c r="Z192" i="25"/>
  <c r="Z204" i="25"/>
  <c r="Z190" i="25"/>
  <c r="Z203" i="25"/>
  <c r="Z211" i="25"/>
  <c r="Z209" i="25"/>
  <c r="Z199" i="25"/>
  <c r="Z218" i="25"/>
  <c r="Z226" i="25"/>
  <c r="Z197" i="25"/>
  <c r="Z216" i="25"/>
  <c r="Z224" i="25"/>
  <c r="Z232" i="25"/>
  <c r="Z171" i="25"/>
  <c r="Z206" i="25"/>
  <c r="Z215" i="25"/>
  <c r="Z223" i="25"/>
  <c r="Z231" i="25"/>
  <c r="Z200" i="25"/>
  <c r="Z202" i="25"/>
  <c r="Z214" i="25"/>
  <c r="Z222" i="25"/>
  <c r="Z230" i="25"/>
  <c r="Z208" i="25"/>
  <c r="Z212" i="25"/>
  <c r="Z220" i="25"/>
  <c r="Z228" i="25"/>
  <c r="Z217" i="25"/>
  <c r="Z227" i="25"/>
  <c r="Z240" i="25"/>
  <c r="Z248" i="25"/>
  <c r="Z233" i="25"/>
  <c r="Z238" i="25"/>
  <c r="Z246" i="25"/>
  <c r="Z180" i="25"/>
  <c r="Z219" i="25"/>
  <c r="Z229" i="25"/>
  <c r="Z237" i="25"/>
  <c r="Z245" i="25"/>
  <c r="Z236" i="25"/>
  <c r="Z244" i="25"/>
  <c r="Z221" i="25"/>
  <c r="Z234" i="25"/>
  <c r="Z242" i="25"/>
  <c r="Z250" i="25"/>
  <c r="Z259" i="25"/>
  <c r="Z267" i="25"/>
  <c r="Z275" i="25"/>
  <c r="Z210" i="25"/>
  <c r="Z213" i="25"/>
  <c r="Z235" i="25"/>
  <c r="Z257" i="25"/>
  <c r="Z265" i="25"/>
  <c r="Z273" i="25"/>
  <c r="Z256" i="25"/>
  <c r="Z264" i="25"/>
  <c r="Z241" i="25"/>
  <c r="Z251" i="25"/>
  <c r="Z255" i="25"/>
  <c r="Z263" i="25"/>
  <c r="Z271" i="25"/>
  <c r="Z247" i="25"/>
  <c r="Z253" i="25"/>
  <c r="Z261" i="25"/>
  <c r="Z269" i="25"/>
  <c r="Z258" i="25"/>
  <c r="Z268" i="25"/>
  <c r="Z254" i="25"/>
  <c r="Z274" i="25"/>
  <c r="Z260" i="25"/>
  <c r="Z252" i="25"/>
  <c r="Z262" i="25"/>
  <c r="Z272" i="25"/>
  <c r="Z281" i="25"/>
  <c r="Z289" i="25"/>
  <c r="Z297" i="25"/>
  <c r="Z279" i="25"/>
  <c r="Z287" i="25"/>
  <c r="Z295" i="25"/>
  <c r="Z266" i="25"/>
  <c r="Z278" i="25"/>
  <c r="Z286" i="25"/>
  <c r="Z294" i="25"/>
  <c r="Z277" i="25"/>
  <c r="Z285" i="25"/>
  <c r="Z293" i="25"/>
  <c r="Z239" i="25"/>
  <c r="Z270" i="25"/>
  <c r="Z249" i="25"/>
  <c r="Z283" i="25"/>
  <c r="Z291" i="25"/>
  <c r="Z299" i="25"/>
  <c r="Z225" i="25"/>
  <c r="Z288" i="25"/>
  <c r="Z298" i="25"/>
  <c r="Z284" i="25"/>
  <c r="Z302" i="25"/>
  <c r="Z276" i="25"/>
  <c r="Z280" i="25"/>
  <c r="Z290" i="25"/>
  <c r="Z243" i="25"/>
  <c r="Z300" i="25"/>
  <c r="Z296" i="25"/>
  <c r="Z301" i="25"/>
  <c r="Z305" i="25"/>
  <c r="Z282" i="25"/>
  <c r="Z292" i="25"/>
  <c r="Z304" i="25"/>
  <c r="Z303" i="25"/>
  <c r="B194" i="25"/>
  <c r="AF167" i="25"/>
  <c r="AF165" i="25"/>
  <c r="AF173" i="25"/>
  <c r="AF164" i="25"/>
  <c r="AF172" i="25"/>
  <c r="AF163" i="25"/>
  <c r="AF171" i="25"/>
  <c r="AF168" i="25"/>
  <c r="AF169" i="25"/>
  <c r="AF174" i="25"/>
  <c r="AF177" i="25"/>
  <c r="AF175" i="25"/>
  <c r="AF183" i="25"/>
  <c r="AF161" i="25"/>
  <c r="AF166" i="25"/>
  <c r="AF182" i="25"/>
  <c r="AF180" i="25"/>
  <c r="AF179" i="25"/>
  <c r="AF178" i="25"/>
  <c r="AF185" i="25"/>
  <c r="AF162" i="25"/>
  <c r="AF191" i="25"/>
  <c r="AF190" i="25"/>
  <c r="AF189" i="25"/>
  <c r="AF187" i="25"/>
  <c r="AF196" i="25"/>
  <c r="AF192" i="25"/>
  <c r="AF194" i="25"/>
  <c r="AF176" i="25"/>
  <c r="AF193" i="25"/>
  <c r="AF181" i="25"/>
  <c r="AF188" i="25"/>
  <c r="AF184" i="25"/>
  <c r="AF198" i="25"/>
  <c r="AF170" i="25"/>
  <c r="AF195" i="25"/>
  <c r="AF205" i="25"/>
  <c r="AF203" i="25"/>
  <c r="AF211" i="25"/>
  <c r="AF186" i="25"/>
  <c r="AF197" i="25"/>
  <c r="AF202" i="25"/>
  <c r="AF200" i="25"/>
  <c r="AF209" i="25"/>
  <c r="AF207" i="25"/>
  <c r="AF208" i="25"/>
  <c r="AF216" i="25"/>
  <c r="AF224" i="25"/>
  <c r="AF232" i="25"/>
  <c r="AF204" i="25"/>
  <c r="AF214" i="25"/>
  <c r="AF222" i="25"/>
  <c r="AF230" i="25"/>
  <c r="AF210" i="25"/>
  <c r="AF213" i="25"/>
  <c r="AF221" i="25"/>
  <c r="AF229" i="25"/>
  <c r="AF212" i="25"/>
  <c r="AF220" i="25"/>
  <c r="AF228" i="25"/>
  <c r="AF218" i="25"/>
  <c r="AF226" i="25"/>
  <c r="AF201" i="25"/>
  <c r="AF238" i="25"/>
  <c r="AF246" i="25"/>
  <c r="AF217" i="25"/>
  <c r="AF227" i="25"/>
  <c r="AF236" i="25"/>
  <c r="AF244" i="25"/>
  <c r="AF235" i="25"/>
  <c r="AF243" i="25"/>
  <c r="AF251" i="25"/>
  <c r="AF223" i="25"/>
  <c r="AF233" i="25"/>
  <c r="AF234" i="25"/>
  <c r="AF242" i="25"/>
  <c r="AF250" i="25"/>
  <c r="AF199" i="25"/>
  <c r="AF240" i="25"/>
  <c r="AF248" i="25"/>
  <c r="AF215" i="25"/>
  <c r="AF237" i="25"/>
  <c r="AF247" i="25"/>
  <c r="AF257" i="25"/>
  <c r="AF265" i="25"/>
  <c r="AF273" i="25"/>
  <c r="AF206" i="25"/>
  <c r="AF219" i="25"/>
  <c r="AF225" i="25"/>
  <c r="AF231" i="25"/>
  <c r="AF255" i="25"/>
  <c r="AF263" i="25"/>
  <c r="AF271" i="25"/>
  <c r="AF239" i="25"/>
  <c r="AF249" i="25"/>
  <c r="AF254" i="25"/>
  <c r="AF262" i="25"/>
  <c r="AF253" i="25"/>
  <c r="AF261" i="25"/>
  <c r="AF269" i="25"/>
  <c r="AF241" i="25"/>
  <c r="AF259" i="25"/>
  <c r="AF267" i="25"/>
  <c r="AF252" i="25"/>
  <c r="AF258" i="25"/>
  <c r="AF268" i="25"/>
  <c r="AF279" i="25"/>
  <c r="AF287" i="25"/>
  <c r="AF295" i="25"/>
  <c r="AF278" i="25"/>
  <c r="AF256" i="25"/>
  <c r="AF276" i="25"/>
  <c r="AF277" i="25"/>
  <c r="AF285" i="25"/>
  <c r="AF293" i="25"/>
  <c r="AF301" i="25"/>
  <c r="AF275" i="25"/>
  <c r="AF284" i="25"/>
  <c r="AF292" i="25"/>
  <c r="AF245" i="25"/>
  <c r="AF260" i="25"/>
  <c r="AF266" i="25"/>
  <c r="AF283" i="25"/>
  <c r="AF291" i="25"/>
  <c r="AF299" i="25"/>
  <c r="AF264" i="25"/>
  <c r="AF274" i="25"/>
  <c r="AF281" i="25"/>
  <c r="AF289" i="25"/>
  <c r="AF297" i="25"/>
  <c r="AF282" i="25"/>
  <c r="AF272" i="25"/>
  <c r="AF288" i="25"/>
  <c r="AF298" i="25"/>
  <c r="AF305" i="25"/>
  <c r="AF294" i="25"/>
  <c r="AF304" i="25"/>
  <c r="AF280" i="25"/>
  <c r="AF290" i="25"/>
  <c r="AF303" i="25"/>
  <c r="AF270" i="25"/>
  <c r="AF302" i="25"/>
  <c r="AF296" i="25"/>
  <c r="AF286" i="25"/>
  <c r="AF300" i="25"/>
  <c r="B249" i="25"/>
  <c r="A210" i="25"/>
  <c r="B175" i="25"/>
  <c r="B183" i="25"/>
  <c r="B205" i="25"/>
  <c r="B233" i="25"/>
  <c r="B270" i="25"/>
  <c r="A281" i="25"/>
  <c r="B254" i="25"/>
  <c r="B265" i="25"/>
  <c r="B216" i="25"/>
  <c r="A187" i="25"/>
  <c r="AC164" i="25"/>
  <c r="AC172" i="25"/>
  <c r="AC162" i="25"/>
  <c r="AC170" i="25"/>
  <c r="AC161" i="25"/>
  <c r="AC169" i="25"/>
  <c r="AC168" i="25"/>
  <c r="AC165" i="25"/>
  <c r="AC173" i="25"/>
  <c r="AC182" i="25"/>
  <c r="AC166" i="25"/>
  <c r="AC171" i="25"/>
  <c r="AC180" i="25"/>
  <c r="AC167" i="25"/>
  <c r="AC179" i="25"/>
  <c r="AC163" i="25"/>
  <c r="AC177" i="25"/>
  <c r="AC176" i="25"/>
  <c r="AC183" i="25"/>
  <c r="AC190" i="25"/>
  <c r="AC175" i="25"/>
  <c r="AC188" i="25"/>
  <c r="AC187" i="25"/>
  <c r="AC181" i="25"/>
  <c r="AC186" i="25"/>
  <c r="AC178" i="25"/>
  <c r="AC191" i="25"/>
  <c r="AC193" i="25"/>
  <c r="AC199" i="25"/>
  <c r="AC198" i="25"/>
  <c r="AC197" i="25"/>
  <c r="AC185" i="25"/>
  <c r="AC195" i="25"/>
  <c r="AC196" i="25"/>
  <c r="AC202" i="25"/>
  <c r="AC210" i="25"/>
  <c r="AC200" i="25"/>
  <c r="AC208" i="25"/>
  <c r="AC201" i="25"/>
  <c r="AC207" i="25"/>
  <c r="AC174" i="25"/>
  <c r="AC192" i="25"/>
  <c r="AC206" i="25"/>
  <c r="AC189" i="25"/>
  <c r="AC204" i="25"/>
  <c r="AC213" i="25"/>
  <c r="AC221" i="25"/>
  <c r="AC229" i="25"/>
  <c r="AC205" i="25"/>
  <c r="AC219" i="25"/>
  <c r="AC227" i="25"/>
  <c r="AC218" i="25"/>
  <c r="AC226" i="25"/>
  <c r="AC217" i="25"/>
  <c r="AC225" i="25"/>
  <c r="AC233" i="25"/>
  <c r="AC194" i="25"/>
  <c r="AC215" i="25"/>
  <c r="AC223" i="25"/>
  <c r="AC231" i="25"/>
  <c r="AC235" i="25"/>
  <c r="AC243" i="25"/>
  <c r="AC251" i="25"/>
  <c r="AC241" i="25"/>
  <c r="AC249" i="25"/>
  <c r="AC228" i="25"/>
  <c r="AC240" i="25"/>
  <c r="AC248" i="25"/>
  <c r="AC184" i="25"/>
  <c r="AC214" i="25"/>
  <c r="AC224" i="25"/>
  <c r="AC239" i="25"/>
  <c r="AC247" i="25"/>
  <c r="AC203" i="25"/>
  <c r="AC209" i="25"/>
  <c r="AC220" i="25"/>
  <c r="AC230" i="25"/>
  <c r="AC237" i="25"/>
  <c r="AC245" i="25"/>
  <c r="AC232" i="25"/>
  <c r="AC238" i="25"/>
  <c r="AC254" i="25"/>
  <c r="AC262" i="25"/>
  <c r="AC270" i="25"/>
  <c r="AC234" i="25"/>
  <c r="AC244" i="25"/>
  <c r="AC252" i="25"/>
  <c r="AC260" i="25"/>
  <c r="AC268" i="25"/>
  <c r="AC276" i="25"/>
  <c r="AC259" i="25"/>
  <c r="AC267" i="25"/>
  <c r="AC212" i="25"/>
  <c r="AC250" i="25"/>
  <c r="AC258" i="25"/>
  <c r="AC266" i="25"/>
  <c r="AC274" i="25"/>
  <c r="AC211" i="25"/>
  <c r="AC216" i="25"/>
  <c r="AC222" i="25"/>
  <c r="AC256" i="25"/>
  <c r="AC264" i="25"/>
  <c r="AC272" i="25"/>
  <c r="AC275" i="25"/>
  <c r="AC236" i="25"/>
  <c r="AC242" i="25"/>
  <c r="AC253" i="25"/>
  <c r="AC263" i="25"/>
  <c r="AC246" i="25"/>
  <c r="AC269" i="25"/>
  <c r="AC271" i="25"/>
  <c r="AC261" i="25"/>
  <c r="AC257" i="25"/>
  <c r="AC284" i="25"/>
  <c r="AC292" i="25"/>
  <c r="AC300" i="25"/>
  <c r="AC255" i="25"/>
  <c r="AC282" i="25"/>
  <c r="AC290" i="25"/>
  <c r="AC298" i="25"/>
  <c r="AC281" i="25"/>
  <c r="AC289" i="25"/>
  <c r="AC297" i="25"/>
  <c r="AC265" i="25"/>
  <c r="AC280" i="25"/>
  <c r="AC288" i="25"/>
  <c r="AC296" i="25"/>
  <c r="AC273" i="25"/>
  <c r="AC278" i="25"/>
  <c r="AC286" i="25"/>
  <c r="AC294" i="25"/>
  <c r="AC277" i="25"/>
  <c r="AC305" i="25"/>
  <c r="AC283" i="25"/>
  <c r="AC293" i="25"/>
  <c r="AC304" i="25"/>
  <c r="AC279" i="25"/>
  <c r="AC303" i="25"/>
  <c r="AC299" i="25"/>
  <c r="AC285" i="25"/>
  <c r="AC295" i="25"/>
  <c r="AC302" i="25"/>
  <c r="AC291" i="25"/>
  <c r="AC287" i="25"/>
  <c r="AC301" i="25"/>
  <c r="AD165" i="25"/>
  <c r="AD173" i="25"/>
  <c r="AD163" i="25"/>
  <c r="AD171" i="25"/>
  <c r="AD162" i="25"/>
  <c r="AD170" i="25"/>
  <c r="AD161" i="25"/>
  <c r="AD169" i="25"/>
  <c r="AD166" i="25"/>
  <c r="AD174" i="25"/>
  <c r="AD175" i="25"/>
  <c r="AD183" i="25"/>
  <c r="AD181" i="25"/>
  <c r="AD180" i="25"/>
  <c r="AD168" i="25"/>
  <c r="AD178" i="25"/>
  <c r="AD177" i="25"/>
  <c r="AD184" i="25"/>
  <c r="AD191" i="25"/>
  <c r="AD189" i="25"/>
  <c r="AD167" i="25"/>
  <c r="AD188" i="25"/>
  <c r="AD172" i="25"/>
  <c r="AD176" i="25"/>
  <c r="AD187" i="25"/>
  <c r="AD182" i="25"/>
  <c r="AD185" i="25"/>
  <c r="AD164" i="25"/>
  <c r="AD186" i="25"/>
  <c r="AD192" i="25"/>
  <c r="AD194" i="25"/>
  <c r="AD200" i="25"/>
  <c r="AD199" i="25"/>
  <c r="AD198" i="25"/>
  <c r="AD196" i="25"/>
  <c r="AD203" i="25"/>
  <c r="AD211" i="25"/>
  <c r="AD197" i="25"/>
  <c r="AD209" i="25"/>
  <c r="AD208" i="25"/>
  <c r="AD193" i="25"/>
  <c r="AD201" i="25"/>
  <c r="AD207" i="25"/>
  <c r="AD205" i="25"/>
  <c r="AD179" i="25"/>
  <c r="AD214" i="25"/>
  <c r="AD222" i="25"/>
  <c r="AD230" i="25"/>
  <c r="AD210" i="25"/>
  <c r="AD212" i="25"/>
  <c r="AD220" i="25"/>
  <c r="AD228" i="25"/>
  <c r="AD219" i="25"/>
  <c r="AD227" i="25"/>
  <c r="AD190" i="25"/>
  <c r="AD206" i="25"/>
  <c r="AD218" i="25"/>
  <c r="AD226" i="25"/>
  <c r="AD202" i="25"/>
  <c r="AD216" i="25"/>
  <c r="AD224" i="25"/>
  <c r="AD232" i="25"/>
  <c r="AD221" i="25"/>
  <c r="AD231" i="25"/>
  <c r="AD236" i="25"/>
  <c r="AD244" i="25"/>
  <c r="AD234" i="25"/>
  <c r="AD242" i="25"/>
  <c r="AD250" i="25"/>
  <c r="AD195" i="25"/>
  <c r="AD213" i="25"/>
  <c r="AD223" i="25"/>
  <c r="AD233" i="25"/>
  <c r="AD241" i="25"/>
  <c r="AD249" i="25"/>
  <c r="AD204" i="25"/>
  <c r="AD240" i="25"/>
  <c r="AD248" i="25"/>
  <c r="AD215" i="25"/>
  <c r="AD225" i="25"/>
  <c r="AD238" i="25"/>
  <c r="AD246" i="25"/>
  <c r="AD255" i="25"/>
  <c r="AD263" i="25"/>
  <c r="AD271" i="25"/>
  <c r="AD239" i="25"/>
  <c r="AD253" i="25"/>
  <c r="AD261" i="25"/>
  <c r="AD269" i="25"/>
  <c r="AD252" i="25"/>
  <c r="AD260" i="25"/>
  <c r="AD268" i="25"/>
  <c r="AD229" i="25"/>
  <c r="AD235" i="25"/>
  <c r="AD245" i="25"/>
  <c r="AD259" i="25"/>
  <c r="AD267" i="25"/>
  <c r="AD275" i="25"/>
  <c r="AD217" i="25"/>
  <c r="AD251" i="25"/>
  <c r="AD257" i="25"/>
  <c r="AD265" i="25"/>
  <c r="AD237" i="25"/>
  <c r="AD243" i="25"/>
  <c r="AD262" i="25"/>
  <c r="AD258" i="25"/>
  <c r="AD272" i="25"/>
  <c r="AD247" i="25"/>
  <c r="AD254" i="25"/>
  <c r="AD264" i="25"/>
  <c r="AD256" i="25"/>
  <c r="AD266" i="25"/>
  <c r="AD270" i="25"/>
  <c r="AD273" i="25"/>
  <c r="AD277" i="25"/>
  <c r="AD285" i="25"/>
  <c r="AD293" i="25"/>
  <c r="AD276" i="25"/>
  <c r="AD283" i="25"/>
  <c r="AD291" i="25"/>
  <c r="AD299" i="25"/>
  <c r="AD282" i="25"/>
  <c r="AD290" i="25"/>
  <c r="AD298" i="25"/>
  <c r="AD274" i="25"/>
  <c r="AD281" i="25"/>
  <c r="AD289" i="25"/>
  <c r="AD297" i="25"/>
  <c r="AD279" i="25"/>
  <c r="AD287" i="25"/>
  <c r="AD295" i="25"/>
  <c r="AD292" i="25"/>
  <c r="AD301" i="25"/>
  <c r="AD288" i="25"/>
  <c r="AD305" i="25"/>
  <c r="AD304" i="25"/>
  <c r="AD284" i="25"/>
  <c r="AD294" i="25"/>
  <c r="AD303" i="25"/>
  <c r="AD280" i="25"/>
  <c r="AD302" i="25"/>
  <c r="AD278" i="25"/>
  <c r="AD286" i="25"/>
  <c r="AD296" i="25"/>
  <c r="AD300" i="25"/>
  <c r="O166" i="25"/>
  <c r="O174" i="25"/>
  <c r="O164" i="25"/>
  <c r="O172" i="25"/>
  <c r="O163" i="25"/>
  <c r="O171" i="25"/>
  <c r="O162" i="25"/>
  <c r="O170" i="25"/>
  <c r="O167" i="25"/>
  <c r="O175" i="25"/>
  <c r="O168" i="25"/>
  <c r="O173" i="25"/>
  <c r="O176" i="25"/>
  <c r="O184" i="25"/>
  <c r="O182" i="25"/>
  <c r="O165" i="25"/>
  <c r="O181" i="25"/>
  <c r="O179" i="25"/>
  <c r="O178" i="25"/>
  <c r="O177" i="25"/>
  <c r="O183" i="25"/>
  <c r="O190" i="25"/>
  <c r="O189" i="25"/>
  <c r="O188" i="25"/>
  <c r="O169" i="25"/>
  <c r="O186" i="25"/>
  <c r="O161" i="25"/>
  <c r="O195" i="25"/>
  <c r="O193" i="25"/>
  <c r="O201" i="25"/>
  <c r="O180" i="25"/>
  <c r="O191" i="25"/>
  <c r="O187" i="25"/>
  <c r="O199" i="25"/>
  <c r="O192" i="25"/>
  <c r="O197" i="25"/>
  <c r="O194" i="25"/>
  <c r="O204" i="25"/>
  <c r="O185" i="25"/>
  <c r="O202" i="25"/>
  <c r="O210" i="25"/>
  <c r="O196" i="25"/>
  <c r="O209" i="25"/>
  <c r="O208" i="25"/>
  <c r="O198" i="25"/>
  <c r="O206" i="25"/>
  <c r="O200" i="25"/>
  <c r="O207" i="25"/>
  <c r="O215" i="25"/>
  <c r="O223" i="25"/>
  <c r="O231" i="25"/>
  <c r="O203" i="25"/>
  <c r="O213" i="25"/>
  <c r="O221" i="25"/>
  <c r="O229" i="25"/>
  <c r="O212" i="25"/>
  <c r="O220" i="25"/>
  <c r="O228" i="25"/>
  <c r="O219" i="25"/>
  <c r="O227" i="25"/>
  <c r="O211" i="25"/>
  <c r="O217" i="25"/>
  <c r="O225" i="25"/>
  <c r="O233" i="25"/>
  <c r="O205" i="25"/>
  <c r="O237" i="25"/>
  <c r="O245" i="25"/>
  <c r="O216" i="25"/>
  <c r="O226" i="25"/>
  <c r="O235" i="25"/>
  <c r="O243" i="25"/>
  <c r="O251" i="25"/>
  <c r="O234" i="25"/>
  <c r="O242" i="25"/>
  <c r="O250" i="25"/>
  <c r="O222" i="25"/>
  <c r="O232" i="25"/>
  <c r="O241" i="25"/>
  <c r="O249" i="25"/>
  <c r="O239" i="25"/>
  <c r="O247" i="25"/>
  <c r="O236" i="25"/>
  <c r="O246" i="25"/>
  <c r="O256" i="25"/>
  <c r="O264" i="25"/>
  <c r="O272" i="25"/>
  <c r="O218" i="25"/>
  <c r="O254" i="25"/>
  <c r="O262" i="25"/>
  <c r="O270" i="25"/>
  <c r="O238" i="25"/>
  <c r="O248" i="25"/>
  <c r="O253" i="25"/>
  <c r="O261" i="25"/>
  <c r="O269" i="25"/>
  <c r="O252" i="25"/>
  <c r="O260" i="25"/>
  <c r="O268" i="25"/>
  <c r="O276" i="25"/>
  <c r="O240" i="25"/>
  <c r="O258" i="25"/>
  <c r="O266" i="25"/>
  <c r="O230" i="25"/>
  <c r="O224" i="25"/>
  <c r="O257" i="25"/>
  <c r="O267" i="25"/>
  <c r="O271" i="25"/>
  <c r="O244" i="25"/>
  <c r="O278" i="25"/>
  <c r="O286" i="25"/>
  <c r="O294" i="25"/>
  <c r="O214" i="25"/>
  <c r="O255" i="25"/>
  <c r="O273" i="25"/>
  <c r="O277" i="25"/>
  <c r="O284" i="25"/>
  <c r="O292" i="25"/>
  <c r="O300" i="25"/>
  <c r="O259" i="25"/>
  <c r="O265" i="25"/>
  <c r="O283" i="25"/>
  <c r="O291" i="25"/>
  <c r="O299" i="25"/>
  <c r="O275" i="25"/>
  <c r="O282" i="25"/>
  <c r="O290" i="25"/>
  <c r="O298" i="25"/>
  <c r="O263" i="25"/>
  <c r="O280" i="25"/>
  <c r="O288" i="25"/>
  <c r="O296" i="25"/>
  <c r="O281" i="25"/>
  <c r="O302" i="25"/>
  <c r="O287" i="25"/>
  <c r="O297" i="25"/>
  <c r="O305" i="25"/>
  <c r="O304" i="25"/>
  <c r="O274" i="25"/>
  <c r="O293" i="25"/>
  <c r="O303" i="25"/>
  <c r="O279" i="25"/>
  <c r="O289" i="25"/>
  <c r="O301" i="25"/>
  <c r="O295" i="25"/>
  <c r="O285" i="25"/>
  <c r="AT165" i="25"/>
  <c r="AT173" i="25"/>
  <c r="AT163" i="25"/>
  <c r="AT171" i="25"/>
  <c r="AT162" i="25"/>
  <c r="AT170" i="25"/>
  <c r="AT161" i="25"/>
  <c r="AT169" i="25"/>
  <c r="AT166" i="25"/>
  <c r="AT174" i="25"/>
  <c r="AT175" i="25"/>
  <c r="AT183" i="25"/>
  <c r="AT167" i="25"/>
  <c r="AT172" i="25"/>
  <c r="AT181" i="25"/>
  <c r="AT168" i="25"/>
  <c r="AT180" i="25"/>
  <c r="AT164" i="25"/>
  <c r="AT178" i="25"/>
  <c r="AT177" i="25"/>
  <c r="AT191" i="25"/>
  <c r="AT176" i="25"/>
  <c r="AT189" i="25"/>
  <c r="AT188" i="25"/>
  <c r="AT182" i="25"/>
  <c r="AT187" i="25"/>
  <c r="AT185" i="25"/>
  <c r="AT194" i="25"/>
  <c r="AT200" i="25"/>
  <c r="AT184" i="25"/>
  <c r="AT192" i="25"/>
  <c r="AT198" i="25"/>
  <c r="AT186" i="25"/>
  <c r="AT196" i="25"/>
  <c r="AT179" i="25"/>
  <c r="AT197" i="25"/>
  <c r="AT203" i="25"/>
  <c r="AT193" i="25"/>
  <c r="AT201" i="25"/>
  <c r="AT209" i="25"/>
  <c r="AT208" i="25"/>
  <c r="AT207" i="25"/>
  <c r="AT205" i="25"/>
  <c r="AT214" i="25"/>
  <c r="AT222" i="25"/>
  <c r="AT230" i="25"/>
  <c r="AT206" i="25"/>
  <c r="AT212" i="25"/>
  <c r="AT220" i="25"/>
  <c r="AT228" i="25"/>
  <c r="AT211" i="25"/>
  <c r="AT219" i="25"/>
  <c r="AT227" i="25"/>
  <c r="AT199" i="25"/>
  <c r="AT202" i="25"/>
  <c r="AT210" i="25"/>
  <c r="AT218" i="25"/>
  <c r="AT226" i="25"/>
  <c r="AT216" i="25"/>
  <c r="AT224" i="25"/>
  <c r="AT232" i="25"/>
  <c r="AT236" i="25"/>
  <c r="AT244" i="25"/>
  <c r="AT190" i="25"/>
  <c r="AT234" i="25"/>
  <c r="AT242" i="25"/>
  <c r="AT250" i="25"/>
  <c r="AT229" i="25"/>
  <c r="AT241" i="25"/>
  <c r="AT249" i="25"/>
  <c r="AT195" i="25"/>
  <c r="AT215" i="25"/>
  <c r="AT225" i="25"/>
  <c r="AT240" i="25"/>
  <c r="AT248" i="25"/>
  <c r="AT204" i="25"/>
  <c r="AT221" i="25"/>
  <c r="AT231" i="25"/>
  <c r="AT238" i="25"/>
  <c r="AT246" i="25"/>
  <c r="AT239" i="25"/>
  <c r="AT255" i="25"/>
  <c r="AT263" i="25"/>
  <c r="AT271" i="25"/>
  <c r="AT235" i="25"/>
  <c r="AT245" i="25"/>
  <c r="AT253" i="25"/>
  <c r="AT261" i="25"/>
  <c r="AT269" i="25"/>
  <c r="AT252" i="25"/>
  <c r="AT260" i="25"/>
  <c r="AT268" i="25"/>
  <c r="AT251" i="25"/>
  <c r="AT259" i="25"/>
  <c r="AT267" i="25"/>
  <c r="AT275" i="25"/>
  <c r="AT213" i="25"/>
  <c r="AT257" i="25"/>
  <c r="AT265" i="25"/>
  <c r="AT223" i="25"/>
  <c r="AT270" i="25"/>
  <c r="AT273" i="25"/>
  <c r="AT233" i="25"/>
  <c r="AT254" i="25"/>
  <c r="AT264" i="25"/>
  <c r="AT237" i="25"/>
  <c r="AT243" i="25"/>
  <c r="AT272" i="25"/>
  <c r="AT262" i="25"/>
  <c r="AT277" i="25"/>
  <c r="AT285" i="25"/>
  <c r="AT293" i="25"/>
  <c r="AT247" i="25"/>
  <c r="AT258" i="25"/>
  <c r="AT276" i="25"/>
  <c r="AT283" i="25"/>
  <c r="AT291" i="25"/>
  <c r="AT299" i="25"/>
  <c r="AT217" i="25"/>
  <c r="AT256" i="25"/>
  <c r="AT282" i="25"/>
  <c r="AT290" i="25"/>
  <c r="AT298" i="25"/>
  <c r="AT274" i="25"/>
  <c r="AT281" i="25"/>
  <c r="AT289" i="25"/>
  <c r="AT297" i="25"/>
  <c r="AT266" i="25"/>
  <c r="AT279" i="25"/>
  <c r="AT287" i="25"/>
  <c r="AT295" i="25"/>
  <c r="AT278" i="25"/>
  <c r="AT284" i="25"/>
  <c r="AT294" i="25"/>
  <c r="AT300" i="25"/>
  <c r="AT305" i="25"/>
  <c r="AT280" i="25"/>
  <c r="AT304" i="25"/>
  <c r="AT303" i="25"/>
  <c r="AT286" i="25"/>
  <c r="AT296" i="25"/>
  <c r="AT301" i="25"/>
  <c r="AT302" i="25"/>
  <c r="AT292" i="25"/>
  <c r="AT288" i="25"/>
  <c r="A252" i="25"/>
  <c r="A249" i="25"/>
  <c r="B291" i="25"/>
  <c r="B232" i="25"/>
  <c r="A213" i="25"/>
  <c r="B201" i="25"/>
  <c r="A186" i="25"/>
  <c r="F165" i="25"/>
  <c r="F173" i="25"/>
  <c r="F163" i="25"/>
  <c r="F171" i="25"/>
  <c r="F162" i="25"/>
  <c r="F170" i="25"/>
  <c r="F161" i="25"/>
  <c r="F169" i="25"/>
  <c r="F166" i="25"/>
  <c r="F174" i="25"/>
  <c r="F175" i="25"/>
  <c r="F183" i="25"/>
  <c r="F181" i="25"/>
  <c r="F167" i="25"/>
  <c r="F172" i="25"/>
  <c r="F180" i="25"/>
  <c r="F178" i="25"/>
  <c r="F164" i="25"/>
  <c r="F177" i="25"/>
  <c r="F179" i="25"/>
  <c r="F191" i="25"/>
  <c r="F189" i="25"/>
  <c r="F176" i="25"/>
  <c r="F188" i="25"/>
  <c r="F187" i="25"/>
  <c r="F168" i="25"/>
  <c r="F185" i="25"/>
  <c r="F194" i="25"/>
  <c r="F193" i="25"/>
  <c r="F200" i="25"/>
  <c r="F199" i="25"/>
  <c r="F198" i="25"/>
  <c r="F190" i="25"/>
  <c r="F196" i="25"/>
  <c r="F203" i="25"/>
  <c r="F211" i="25"/>
  <c r="F209" i="25"/>
  <c r="F184" i="25"/>
  <c r="F208" i="25"/>
  <c r="F207" i="25"/>
  <c r="F195" i="25"/>
  <c r="F205" i="25"/>
  <c r="F192" i="25"/>
  <c r="F204" i="25"/>
  <c r="F214" i="25"/>
  <c r="F222" i="25"/>
  <c r="F230" i="25"/>
  <c r="F182" i="25"/>
  <c r="F212" i="25"/>
  <c r="F220" i="25"/>
  <c r="F228" i="25"/>
  <c r="F206" i="25"/>
  <c r="F210" i="25"/>
  <c r="F219" i="25"/>
  <c r="F227" i="25"/>
  <c r="F218" i="25"/>
  <c r="F226" i="25"/>
  <c r="F234" i="25"/>
  <c r="F216" i="25"/>
  <c r="F224" i="25"/>
  <c r="F232" i="25"/>
  <c r="F217" i="25"/>
  <c r="F236" i="25"/>
  <c r="F244" i="25"/>
  <c r="F252" i="25"/>
  <c r="F213" i="25"/>
  <c r="F223" i="25"/>
  <c r="F233" i="25"/>
  <c r="F242" i="25"/>
  <c r="F250" i="25"/>
  <c r="F202" i="25"/>
  <c r="F241" i="25"/>
  <c r="F249" i="25"/>
  <c r="F229" i="25"/>
  <c r="F240" i="25"/>
  <c r="F248" i="25"/>
  <c r="F201" i="25"/>
  <c r="F186" i="25"/>
  <c r="F238" i="25"/>
  <c r="F246" i="25"/>
  <c r="F243" i="25"/>
  <c r="F255" i="25"/>
  <c r="F263" i="25"/>
  <c r="F271" i="25"/>
  <c r="F253" i="25"/>
  <c r="F261" i="25"/>
  <c r="F269" i="25"/>
  <c r="F235" i="25"/>
  <c r="F245" i="25"/>
  <c r="F260" i="25"/>
  <c r="F268" i="25"/>
  <c r="F215" i="25"/>
  <c r="F221" i="25"/>
  <c r="F259" i="25"/>
  <c r="F267" i="25"/>
  <c r="F275" i="25"/>
  <c r="F197" i="25"/>
  <c r="F225" i="25"/>
  <c r="F231" i="25"/>
  <c r="F237" i="25"/>
  <c r="F247" i="25"/>
  <c r="F257" i="25"/>
  <c r="F265" i="25"/>
  <c r="F258" i="25"/>
  <c r="F251" i="25"/>
  <c r="F239" i="25"/>
  <c r="F254" i="25"/>
  <c r="F264" i="25"/>
  <c r="F266" i="25"/>
  <c r="F277" i="25"/>
  <c r="F285" i="25"/>
  <c r="F293" i="25"/>
  <c r="F270" i="25"/>
  <c r="F283" i="25"/>
  <c r="F291" i="25"/>
  <c r="F299" i="25"/>
  <c r="F282" i="25"/>
  <c r="F290" i="25"/>
  <c r="F298" i="25"/>
  <c r="F274" i="25"/>
  <c r="F281" i="25"/>
  <c r="F289" i="25"/>
  <c r="F297" i="25"/>
  <c r="F256" i="25"/>
  <c r="F262" i="25"/>
  <c r="F273" i="25"/>
  <c r="F276" i="25"/>
  <c r="F279" i="25"/>
  <c r="F287" i="25"/>
  <c r="F295" i="25"/>
  <c r="F272" i="25"/>
  <c r="F288" i="25"/>
  <c r="F302" i="25"/>
  <c r="F305" i="25"/>
  <c r="F284" i="25"/>
  <c r="F294" i="25"/>
  <c r="F304" i="25"/>
  <c r="F278" i="25"/>
  <c r="F280" i="25"/>
  <c r="F303" i="25"/>
  <c r="F286" i="25"/>
  <c r="F296" i="25"/>
  <c r="F301" i="25"/>
  <c r="F292" i="25"/>
  <c r="F300" i="25"/>
  <c r="AE166" i="25"/>
  <c r="AE174" i="25"/>
  <c r="AE164" i="25"/>
  <c r="AE172" i="25"/>
  <c r="AE163" i="25"/>
  <c r="AE171" i="25"/>
  <c r="AE162" i="25"/>
  <c r="AE170" i="25"/>
  <c r="AE167" i="25"/>
  <c r="AE176" i="25"/>
  <c r="AE184" i="25"/>
  <c r="AE161" i="25"/>
  <c r="AE182" i="25"/>
  <c r="AE181" i="25"/>
  <c r="AE179" i="25"/>
  <c r="AE168" i="25"/>
  <c r="AE173" i="25"/>
  <c r="AE178" i="25"/>
  <c r="AE169" i="25"/>
  <c r="AE190" i="25"/>
  <c r="AE175" i="25"/>
  <c r="AE180" i="25"/>
  <c r="AE189" i="25"/>
  <c r="AE188" i="25"/>
  <c r="AE165" i="25"/>
  <c r="AE177" i="25"/>
  <c r="AE186" i="25"/>
  <c r="AE195" i="25"/>
  <c r="AE183" i="25"/>
  <c r="AE187" i="25"/>
  <c r="AE193" i="25"/>
  <c r="AE201" i="25"/>
  <c r="AE199" i="25"/>
  <c r="AE197" i="25"/>
  <c r="AE204" i="25"/>
  <c r="AE202" i="25"/>
  <c r="AE210" i="25"/>
  <c r="AE200" i="25"/>
  <c r="AE209" i="25"/>
  <c r="AE185" i="25"/>
  <c r="AE191" i="25"/>
  <c r="AE198" i="25"/>
  <c r="AE208" i="25"/>
  <c r="AE194" i="25"/>
  <c r="AE206" i="25"/>
  <c r="AE203" i="25"/>
  <c r="AE211" i="25"/>
  <c r="AE215" i="25"/>
  <c r="AE223" i="25"/>
  <c r="AE231" i="25"/>
  <c r="AE192" i="25"/>
  <c r="AE213" i="25"/>
  <c r="AE221" i="25"/>
  <c r="AE229" i="25"/>
  <c r="AE205" i="25"/>
  <c r="AE212" i="25"/>
  <c r="AE220" i="25"/>
  <c r="AE228" i="25"/>
  <c r="AE196" i="25"/>
  <c r="AE219" i="25"/>
  <c r="AE227" i="25"/>
  <c r="AE207" i="25"/>
  <c r="AE217" i="25"/>
  <c r="AE225" i="25"/>
  <c r="AE233" i="25"/>
  <c r="AE216" i="25"/>
  <c r="AE226" i="25"/>
  <c r="AE237" i="25"/>
  <c r="AE245" i="25"/>
  <c r="AE222" i="25"/>
  <c r="AE232" i="25"/>
  <c r="AE235" i="25"/>
  <c r="AE243" i="25"/>
  <c r="AE251" i="25"/>
  <c r="AE218" i="25"/>
  <c r="AE234" i="25"/>
  <c r="AE242" i="25"/>
  <c r="AE250" i="25"/>
  <c r="AE241" i="25"/>
  <c r="AE249" i="25"/>
  <c r="AE239" i="25"/>
  <c r="AE247" i="25"/>
  <c r="AE256" i="25"/>
  <c r="AE264" i="25"/>
  <c r="AE272" i="25"/>
  <c r="AE214" i="25"/>
  <c r="AE254" i="25"/>
  <c r="AE262" i="25"/>
  <c r="AE270" i="25"/>
  <c r="AE224" i="25"/>
  <c r="AE230" i="25"/>
  <c r="AE244" i="25"/>
  <c r="AE253" i="25"/>
  <c r="AE261" i="25"/>
  <c r="AE269" i="25"/>
  <c r="AE240" i="25"/>
  <c r="AE252" i="25"/>
  <c r="AE260" i="25"/>
  <c r="AE268" i="25"/>
  <c r="AE276" i="25"/>
  <c r="AE236" i="25"/>
  <c r="AE246" i="25"/>
  <c r="AE258" i="25"/>
  <c r="AE266" i="25"/>
  <c r="AE257" i="25"/>
  <c r="AE267" i="25"/>
  <c r="AE248" i="25"/>
  <c r="AE275" i="25"/>
  <c r="AE263" i="25"/>
  <c r="AE259" i="25"/>
  <c r="AE278" i="25"/>
  <c r="AE286" i="25"/>
  <c r="AE294" i="25"/>
  <c r="AE271" i="25"/>
  <c r="AE277" i="25"/>
  <c r="AE284" i="25"/>
  <c r="AE292" i="25"/>
  <c r="AE300" i="25"/>
  <c r="AE238" i="25"/>
  <c r="AE255" i="25"/>
  <c r="AE283" i="25"/>
  <c r="AE291" i="25"/>
  <c r="AE299" i="25"/>
  <c r="AE282" i="25"/>
  <c r="AE290" i="25"/>
  <c r="AE298" i="25"/>
  <c r="AE265" i="25"/>
  <c r="AE274" i="25"/>
  <c r="AE273" i="25"/>
  <c r="AE280" i="25"/>
  <c r="AE288" i="25"/>
  <c r="AE296" i="25"/>
  <c r="AE287" i="25"/>
  <c r="AE297" i="25"/>
  <c r="AE301" i="25"/>
  <c r="AE293" i="25"/>
  <c r="AE305" i="25"/>
  <c r="AE279" i="25"/>
  <c r="AE289" i="25"/>
  <c r="AE304" i="25"/>
  <c r="AE303" i="25"/>
  <c r="AE285" i="25"/>
  <c r="AE295" i="25"/>
  <c r="AE281" i="25"/>
  <c r="AE302" i="25"/>
  <c r="B271" i="25"/>
  <c r="A266" i="25"/>
  <c r="A297" i="25"/>
  <c r="A215" i="25"/>
  <c r="B219" i="25"/>
  <c r="Y168" i="25"/>
  <c r="Y166" i="25"/>
  <c r="Y174" i="25"/>
  <c r="Y165" i="25"/>
  <c r="Y173" i="25"/>
  <c r="Y164" i="25"/>
  <c r="Y172" i="25"/>
  <c r="Y161" i="25"/>
  <c r="Y169" i="25"/>
  <c r="Y171" i="25"/>
  <c r="Y178" i="25"/>
  <c r="Y162" i="25"/>
  <c r="Y167" i="25"/>
  <c r="Y176" i="25"/>
  <c r="Y163" i="25"/>
  <c r="Y175" i="25"/>
  <c r="Y183" i="25"/>
  <c r="Y181" i="25"/>
  <c r="Y180" i="25"/>
  <c r="Y186" i="25"/>
  <c r="Y192" i="25"/>
  <c r="Y184" i="25"/>
  <c r="Y191" i="25"/>
  <c r="Y177" i="25"/>
  <c r="Y182" i="25"/>
  <c r="Y190" i="25"/>
  <c r="Y170" i="25"/>
  <c r="Y188" i="25"/>
  <c r="Y187" i="25"/>
  <c r="Y197" i="25"/>
  <c r="Y195" i="25"/>
  <c r="Y189" i="25"/>
  <c r="Y194" i="25"/>
  <c r="Y193" i="25"/>
  <c r="Y179" i="25"/>
  <c r="Y206" i="25"/>
  <c r="Y198" i="25"/>
  <c r="Y204" i="25"/>
  <c r="Y185" i="25"/>
  <c r="Y203" i="25"/>
  <c r="Y202" i="25"/>
  <c r="Y210" i="25"/>
  <c r="Y199" i="25"/>
  <c r="Y200" i="25"/>
  <c r="Y208" i="25"/>
  <c r="Y217" i="25"/>
  <c r="Y225" i="25"/>
  <c r="Y233" i="25"/>
  <c r="Y215" i="25"/>
  <c r="Y223" i="25"/>
  <c r="Y231" i="25"/>
  <c r="Y196" i="25"/>
  <c r="Y201" i="25"/>
  <c r="Y214" i="25"/>
  <c r="Y222" i="25"/>
  <c r="Y230" i="25"/>
  <c r="Y207" i="25"/>
  <c r="Y211" i="25"/>
  <c r="Y213" i="25"/>
  <c r="Y221" i="25"/>
  <c r="Y229" i="25"/>
  <c r="Y219" i="25"/>
  <c r="Y227" i="25"/>
  <c r="Y232" i="25"/>
  <c r="Y239" i="25"/>
  <c r="Y247" i="25"/>
  <c r="Y205" i="25"/>
  <c r="Y237" i="25"/>
  <c r="Y245" i="25"/>
  <c r="Y224" i="25"/>
  <c r="Y236" i="25"/>
  <c r="Y244" i="25"/>
  <c r="Y209" i="25"/>
  <c r="Y220" i="25"/>
  <c r="Y235" i="25"/>
  <c r="Y243" i="25"/>
  <c r="Y251" i="25"/>
  <c r="Y216" i="25"/>
  <c r="Y226" i="25"/>
  <c r="Y241" i="25"/>
  <c r="Y249" i="25"/>
  <c r="Y234" i="25"/>
  <c r="Y258" i="25"/>
  <c r="Y266" i="25"/>
  <c r="Y274" i="25"/>
  <c r="Y240" i="25"/>
  <c r="Y250" i="25"/>
  <c r="Y256" i="25"/>
  <c r="Y264" i="25"/>
  <c r="Y272" i="25"/>
  <c r="Y212" i="25"/>
  <c r="Y218" i="25"/>
  <c r="Y255" i="25"/>
  <c r="Y263" i="25"/>
  <c r="Y246" i="25"/>
  <c r="Y254" i="25"/>
  <c r="Y262" i="25"/>
  <c r="Y270" i="25"/>
  <c r="Y252" i="25"/>
  <c r="Y260" i="25"/>
  <c r="Y268" i="25"/>
  <c r="Y242" i="25"/>
  <c r="Y248" i="25"/>
  <c r="Y271" i="25"/>
  <c r="Y259" i="25"/>
  <c r="Y269" i="25"/>
  <c r="Y228" i="25"/>
  <c r="Y265" i="25"/>
  <c r="Y273" i="25"/>
  <c r="Y238" i="25"/>
  <c r="Y257" i="25"/>
  <c r="Y267" i="25"/>
  <c r="Y280" i="25"/>
  <c r="Y288" i="25"/>
  <c r="Y296" i="25"/>
  <c r="Y261" i="25"/>
  <c r="Y275" i="25"/>
  <c r="Y278" i="25"/>
  <c r="Y286" i="25"/>
  <c r="Y294" i="25"/>
  <c r="Y302" i="25"/>
  <c r="Y277" i="25"/>
  <c r="Y285" i="25"/>
  <c r="Y293" i="25"/>
  <c r="Y284" i="25"/>
  <c r="Y292" i="25"/>
  <c r="Y253" i="25"/>
  <c r="Y276" i="25"/>
  <c r="Y282" i="25"/>
  <c r="Y290" i="25"/>
  <c r="Y298" i="25"/>
  <c r="Y279" i="25"/>
  <c r="Y289" i="25"/>
  <c r="Y299" i="25"/>
  <c r="Y295" i="25"/>
  <c r="Y300" i="25"/>
  <c r="Y281" i="25"/>
  <c r="Y291" i="25"/>
  <c r="Y301" i="25"/>
  <c r="Y305" i="25"/>
  <c r="Y304" i="25"/>
  <c r="Y287" i="25"/>
  <c r="Y297" i="25"/>
  <c r="Y303" i="25"/>
  <c r="Y283" i="25"/>
  <c r="A256" i="25"/>
  <c r="A263" i="25"/>
  <c r="B255" i="25"/>
  <c r="B235" i="25"/>
  <c r="AI162" i="25"/>
  <c r="AI170" i="25"/>
  <c r="AI168" i="25"/>
  <c r="AI167" i="25"/>
  <c r="AI166" i="25"/>
  <c r="AI174" i="25"/>
  <c r="AI163" i="25"/>
  <c r="AI171" i="25"/>
  <c r="AI180" i="25"/>
  <c r="AI165" i="25"/>
  <c r="AI178" i="25"/>
  <c r="AI177" i="25"/>
  <c r="AI175" i="25"/>
  <c r="AI172" i="25"/>
  <c r="AI182" i="25"/>
  <c r="AI164" i="25"/>
  <c r="AI188" i="25"/>
  <c r="AI186" i="25"/>
  <c r="AI173" i="25"/>
  <c r="AI179" i="25"/>
  <c r="AI183" i="25"/>
  <c r="AI185" i="25"/>
  <c r="AI161" i="25"/>
  <c r="AI184" i="25"/>
  <c r="AI192" i="25"/>
  <c r="AI176" i="25"/>
  <c r="AI181" i="25"/>
  <c r="AI190" i="25"/>
  <c r="AI199" i="25"/>
  <c r="AI191" i="25"/>
  <c r="AI197" i="25"/>
  <c r="AI196" i="25"/>
  <c r="AI187" i="25"/>
  <c r="AI195" i="25"/>
  <c r="AI193" i="25"/>
  <c r="AI201" i="25"/>
  <c r="AI208" i="25"/>
  <c r="AI206" i="25"/>
  <c r="AI205" i="25"/>
  <c r="AI204" i="25"/>
  <c r="AI198" i="25"/>
  <c r="AI202" i="25"/>
  <c r="AI207" i="25"/>
  <c r="AI219" i="25"/>
  <c r="AI227" i="25"/>
  <c r="AI169" i="25"/>
  <c r="AI189" i="25"/>
  <c r="AI211" i="25"/>
  <c r="AI217" i="25"/>
  <c r="AI225" i="25"/>
  <c r="AI233" i="25"/>
  <c r="AI209" i="25"/>
  <c r="AI216" i="25"/>
  <c r="AI224" i="25"/>
  <c r="AI232" i="25"/>
  <c r="AI215" i="25"/>
  <c r="AI223" i="25"/>
  <c r="AI231" i="25"/>
  <c r="AI213" i="25"/>
  <c r="AI221" i="25"/>
  <c r="AI229" i="25"/>
  <c r="AI220" i="25"/>
  <c r="AI230" i="25"/>
  <c r="AI241" i="25"/>
  <c r="AI249" i="25"/>
  <c r="AI226" i="25"/>
  <c r="AI239" i="25"/>
  <c r="AI247" i="25"/>
  <c r="AI200" i="25"/>
  <c r="AI212" i="25"/>
  <c r="AI222" i="25"/>
  <c r="AI238" i="25"/>
  <c r="AI246" i="25"/>
  <c r="AI237" i="25"/>
  <c r="AI245" i="25"/>
  <c r="AI203" i="25"/>
  <c r="AI214" i="25"/>
  <c r="AI235" i="25"/>
  <c r="AI243" i="25"/>
  <c r="AI251" i="25"/>
  <c r="AI252" i="25"/>
  <c r="AI260" i="25"/>
  <c r="AI268" i="25"/>
  <c r="AI276" i="25"/>
  <c r="AI210" i="25"/>
  <c r="AI258" i="25"/>
  <c r="AI266" i="25"/>
  <c r="AI274" i="25"/>
  <c r="AI248" i="25"/>
  <c r="AI257" i="25"/>
  <c r="AI265" i="25"/>
  <c r="AI194" i="25"/>
  <c r="AI218" i="25"/>
  <c r="AI234" i="25"/>
  <c r="AI244" i="25"/>
  <c r="AI256" i="25"/>
  <c r="AI264" i="25"/>
  <c r="AI272" i="25"/>
  <c r="AI228" i="25"/>
  <c r="AI240" i="25"/>
  <c r="AI250" i="25"/>
  <c r="AI254" i="25"/>
  <c r="AI262" i="25"/>
  <c r="AI261" i="25"/>
  <c r="AI270" i="25"/>
  <c r="AI273" i="25"/>
  <c r="AI236" i="25"/>
  <c r="AI242" i="25"/>
  <c r="AI267" i="25"/>
  <c r="AI253" i="25"/>
  <c r="AI263" i="25"/>
  <c r="AI255" i="25"/>
  <c r="AI271" i="25"/>
  <c r="AI269" i="25"/>
  <c r="AI282" i="25"/>
  <c r="AI290" i="25"/>
  <c r="AI298" i="25"/>
  <c r="AI280" i="25"/>
  <c r="AI288" i="25"/>
  <c r="AI296" i="25"/>
  <c r="AI279" i="25"/>
  <c r="AI287" i="25"/>
  <c r="AI295" i="25"/>
  <c r="AI278" i="25"/>
  <c r="AI286" i="25"/>
  <c r="AI294" i="25"/>
  <c r="AI275" i="25"/>
  <c r="AI277" i="25"/>
  <c r="AI259" i="25"/>
  <c r="AI284" i="25"/>
  <c r="AI292" i="25"/>
  <c r="AI300" i="25"/>
  <c r="AI281" i="25"/>
  <c r="AI291" i="25"/>
  <c r="AI303" i="25"/>
  <c r="AI302" i="25"/>
  <c r="AI297" i="25"/>
  <c r="AI283" i="25"/>
  <c r="AI293" i="25"/>
  <c r="AI301" i="25"/>
  <c r="AI289" i="25"/>
  <c r="AI299" i="25"/>
  <c r="AI285" i="25"/>
  <c r="AI305" i="25"/>
  <c r="AI304" i="25"/>
  <c r="AH161" i="25"/>
  <c r="AH169" i="25"/>
  <c r="AH167" i="25"/>
  <c r="AH166" i="25"/>
  <c r="AH174" i="25"/>
  <c r="AH165" i="25"/>
  <c r="AH173" i="25"/>
  <c r="AH162" i="25"/>
  <c r="AH170" i="25"/>
  <c r="AH164" i="25"/>
  <c r="AH179" i="25"/>
  <c r="AH177" i="25"/>
  <c r="AH176" i="25"/>
  <c r="AH172" i="25"/>
  <c r="AH182" i="25"/>
  <c r="AH181" i="25"/>
  <c r="AH187" i="25"/>
  <c r="AH168" i="25"/>
  <c r="AH183" i="25"/>
  <c r="AH185" i="25"/>
  <c r="AH184" i="25"/>
  <c r="AH175" i="25"/>
  <c r="AH180" i="25"/>
  <c r="AH191" i="25"/>
  <c r="AH171" i="25"/>
  <c r="AH189" i="25"/>
  <c r="AH190" i="25"/>
  <c r="AH198" i="25"/>
  <c r="AH186" i="25"/>
  <c r="AH196" i="25"/>
  <c r="AH192" i="25"/>
  <c r="AH195" i="25"/>
  <c r="AH194" i="25"/>
  <c r="AH163" i="25"/>
  <c r="AH188" i="25"/>
  <c r="AH207" i="25"/>
  <c r="AH205" i="25"/>
  <c r="AH199" i="25"/>
  <c r="AH204" i="25"/>
  <c r="AH197" i="25"/>
  <c r="AH203" i="25"/>
  <c r="AH211" i="25"/>
  <c r="AH200" i="25"/>
  <c r="AH209" i="25"/>
  <c r="AH193" i="25"/>
  <c r="AH218" i="25"/>
  <c r="AH226" i="25"/>
  <c r="AH216" i="25"/>
  <c r="AH224" i="25"/>
  <c r="AH232" i="25"/>
  <c r="AH215" i="25"/>
  <c r="AH223" i="25"/>
  <c r="AH231" i="25"/>
  <c r="AH210" i="25"/>
  <c r="AH214" i="25"/>
  <c r="AH222" i="25"/>
  <c r="AH230" i="25"/>
  <c r="AH201" i="25"/>
  <c r="AH206" i="25"/>
  <c r="AH212" i="25"/>
  <c r="AH220" i="25"/>
  <c r="AH228" i="25"/>
  <c r="AH225" i="25"/>
  <c r="AH240" i="25"/>
  <c r="AH248" i="25"/>
  <c r="AH178" i="25"/>
  <c r="AH238" i="25"/>
  <c r="AH246" i="25"/>
  <c r="AH217" i="25"/>
  <c r="AH227" i="25"/>
  <c r="AH237" i="25"/>
  <c r="AH245" i="25"/>
  <c r="AH213" i="25"/>
  <c r="AH236" i="25"/>
  <c r="AH244" i="25"/>
  <c r="AH219" i="25"/>
  <c r="AH229" i="25"/>
  <c r="AH234" i="25"/>
  <c r="AH242" i="25"/>
  <c r="AH250" i="25"/>
  <c r="AH221" i="25"/>
  <c r="AH259" i="25"/>
  <c r="AH267" i="25"/>
  <c r="AH275" i="25"/>
  <c r="AH243" i="25"/>
  <c r="AH257" i="25"/>
  <c r="AH265" i="25"/>
  <c r="AH273" i="25"/>
  <c r="AH202" i="25"/>
  <c r="AH256" i="25"/>
  <c r="AH264" i="25"/>
  <c r="AH239" i="25"/>
  <c r="AH249" i="25"/>
  <c r="AH255" i="25"/>
  <c r="AH263" i="25"/>
  <c r="AH271" i="25"/>
  <c r="AH208" i="25"/>
  <c r="AH253" i="25"/>
  <c r="AH261" i="25"/>
  <c r="AH269" i="25"/>
  <c r="AH233" i="25"/>
  <c r="AH266" i="25"/>
  <c r="AH270" i="25"/>
  <c r="AH252" i="25"/>
  <c r="AH262" i="25"/>
  <c r="AH276" i="25"/>
  <c r="AH235" i="25"/>
  <c r="AH241" i="25"/>
  <c r="AH247" i="25"/>
  <c r="AH258" i="25"/>
  <c r="AH268" i="25"/>
  <c r="AH272" i="25"/>
  <c r="AH260" i="25"/>
  <c r="AH281" i="25"/>
  <c r="AH289" i="25"/>
  <c r="AH297" i="25"/>
  <c r="AH279" i="25"/>
  <c r="AH287" i="25"/>
  <c r="AH295" i="25"/>
  <c r="AH251" i="25"/>
  <c r="AH278" i="25"/>
  <c r="AH286" i="25"/>
  <c r="AH294" i="25"/>
  <c r="AH254" i="25"/>
  <c r="AH277" i="25"/>
  <c r="AH285" i="25"/>
  <c r="AH293" i="25"/>
  <c r="AH283" i="25"/>
  <c r="AH291" i="25"/>
  <c r="AH299" i="25"/>
  <c r="AH296" i="25"/>
  <c r="AH302" i="25"/>
  <c r="AH282" i="25"/>
  <c r="AH292" i="25"/>
  <c r="AH300" i="25"/>
  <c r="AH288" i="25"/>
  <c r="AH298" i="25"/>
  <c r="AH301" i="25"/>
  <c r="AH284" i="25"/>
  <c r="AH274" i="25"/>
  <c r="AH305" i="25"/>
  <c r="AH280" i="25"/>
  <c r="AH290" i="25"/>
  <c r="AH304" i="25"/>
  <c r="AH303" i="25"/>
  <c r="A282" i="25"/>
  <c r="AP161" i="25"/>
  <c r="AP169" i="25"/>
  <c r="AP167" i="25"/>
  <c r="AP166" i="25"/>
  <c r="AP174" i="25"/>
  <c r="AP165" i="25"/>
  <c r="AP173" i="25"/>
  <c r="AP162" i="25"/>
  <c r="AP170" i="25"/>
  <c r="AP172" i="25"/>
  <c r="AP179" i="25"/>
  <c r="AP163" i="25"/>
  <c r="AP168" i="25"/>
  <c r="AP177" i="25"/>
  <c r="AP164" i="25"/>
  <c r="AP176" i="25"/>
  <c r="AP182" i="25"/>
  <c r="AP181" i="25"/>
  <c r="AP187" i="25"/>
  <c r="AP185" i="25"/>
  <c r="AP184" i="25"/>
  <c r="AP178" i="25"/>
  <c r="AP191" i="25"/>
  <c r="AP189" i="25"/>
  <c r="AP188" i="25"/>
  <c r="AP198" i="25"/>
  <c r="AP171" i="25"/>
  <c r="AP196" i="25"/>
  <c r="AP190" i="25"/>
  <c r="AP195" i="25"/>
  <c r="AP183" i="25"/>
  <c r="AP194" i="25"/>
  <c r="AP175" i="25"/>
  <c r="AP192" i="25"/>
  <c r="AP193" i="25"/>
  <c r="AP207" i="25"/>
  <c r="AP180" i="25"/>
  <c r="AP205" i="25"/>
  <c r="AP204" i="25"/>
  <c r="AP186" i="25"/>
  <c r="AP203" i="25"/>
  <c r="AP211" i="25"/>
  <c r="AP201" i="25"/>
  <c r="AP209" i="25"/>
  <c r="AP218" i="25"/>
  <c r="AP226" i="25"/>
  <c r="AP202" i="25"/>
  <c r="AP216" i="25"/>
  <c r="AP224" i="25"/>
  <c r="AP232" i="25"/>
  <c r="AP199" i="25"/>
  <c r="AP215" i="25"/>
  <c r="AP223" i="25"/>
  <c r="AP231" i="25"/>
  <c r="AP197" i="25"/>
  <c r="AP208" i="25"/>
  <c r="AP214" i="25"/>
  <c r="AP222" i="25"/>
  <c r="AP230" i="25"/>
  <c r="AP212" i="25"/>
  <c r="AP220" i="25"/>
  <c r="AP228" i="25"/>
  <c r="AP233" i="25"/>
  <c r="AP240" i="25"/>
  <c r="AP248" i="25"/>
  <c r="AP238" i="25"/>
  <c r="AP246" i="25"/>
  <c r="AP206" i="25"/>
  <c r="AP225" i="25"/>
  <c r="AP237" i="25"/>
  <c r="AP245" i="25"/>
  <c r="AP200" i="25"/>
  <c r="AP221" i="25"/>
  <c r="AP236" i="25"/>
  <c r="AP244" i="25"/>
  <c r="AP217" i="25"/>
  <c r="AP227" i="25"/>
  <c r="AP234" i="25"/>
  <c r="AP242" i="25"/>
  <c r="AP250" i="25"/>
  <c r="AP235" i="25"/>
  <c r="AP259" i="25"/>
  <c r="AP267" i="25"/>
  <c r="AP275" i="25"/>
  <c r="AP241" i="25"/>
  <c r="AP251" i="25"/>
  <c r="AP257" i="25"/>
  <c r="AP265" i="25"/>
  <c r="AP273" i="25"/>
  <c r="AP210" i="25"/>
  <c r="AP256" i="25"/>
  <c r="AP264" i="25"/>
  <c r="AP213" i="25"/>
  <c r="AP219" i="25"/>
  <c r="AP247" i="25"/>
  <c r="AP255" i="25"/>
  <c r="AP263" i="25"/>
  <c r="AP271" i="25"/>
  <c r="AP229" i="25"/>
  <c r="AP253" i="25"/>
  <c r="AP261" i="25"/>
  <c r="AP269" i="25"/>
  <c r="AP272" i="25"/>
  <c r="AP243" i="25"/>
  <c r="AP249" i="25"/>
  <c r="AP260" i="25"/>
  <c r="AP266" i="25"/>
  <c r="AP258" i="25"/>
  <c r="AP268" i="25"/>
  <c r="AP252" i="25"/>
  <c r="AP281" i="25"/>
  <c r="AP289" i="25"/>
  <c r="AP297" i="25"/>
  <c r="AP270" i="25"/>
  <c r="AP262" i="25"/>
  <c r="AP274" i="25"/>
  <c r="AP279" i="25"/>
  <c r="AP287" i="25"/>
  <c r="AP295" i="25"/>
  <c r="AP278" i="25"/>
  <c r="AP286" i="25"/>
  <c r="AP294" i="25"/>
  <c r="AP277" i="25"/>
  <c r="AP285" i="25"/>
  <c r="AP293" i="25"/>
  <c r="AP239" i="25"/>
  <c r="AP254" i="25"/>
  <c r="AP283" i="25"/>
  <c r="AP291" i="25"/>
  <c r="AP299" i="25"/>
  <c r="AP302" i="25"/>
  <c r="AP280" i="25"/>
  <c r="AP290" i="25"/>
  <c r="AP301" i="25"/>
  <c r="AP276" i="25"/>
  <c r="AP296" i="25"/>
  <c r="AP282" i="25"/>
  <c r="AP292" i="25"/>
  <c r="AP305" i="25"/>
  <c r="AP288" i="25"/>
  <c r="AP298" i="25"/>
  <c r="AP300" i="25"/>
  <c r="AP304" i="25"/>
  <c r="AP284" i="25"/>
  <c r="AP303" i="25"/>
  <c r="B257" i="25"/>
  <c r="A185" i="25"/>
  <c r="A174" i="25"/>
  <c r="A179" i="25"/>
  <c r="A200" i="25"/>
  <c r="AN167" i="25"/>
  <c r="AN165" i="25"/>
  <c r="AN173" i="25"/>
  <c r="AN164" i="25"/>
  <c r="AN172" i="25"/>
  <c r="AN163" i="25"/>
  <c r="AN171" i="25"/>
  <c r="AN168" i="25"/>
  <c r="AN177" i="25"/>
  <c r="AN175" i="25"/>
  <c r="AN183" i="25"/>
  <c r="AN169" i="25"/>
  <c r="AN174" i="25"/>
  <c r="AN182" i="25"/>
  <c r="AN180" i="25"/>
  <c r="AN161" i="25"/>
  <c r="AN166" i="25"/>
  <c r="AN179" i="25"/>
  <c r="AN170" i="25"/>
  <c r="AN176" i="25"/>
  <c r="AN181" i="25"/>
  <c r="AN185" i="25"/>
  <c r="AN191" i="25"/>
  <c r="AN162" i="25"/>
  <c r="AN178" i="25"/>
  <c r="AN190" i="25"/>
  <c r="AN189" i="25"/>
  <c r="AN187" i="25"/>
  <c r="AN192" i="25"/>
  <c r="AN196" i="25"/>
  <c r="AN194" i="25"/>
  <c r="AN193" i="25"/>
  <c r="AN186" i="25"/>
  <c r="AN198" i="25"/>
  <c r="AN205" i="25"/>
  <c r="AN203" i="25"/>
  <c r="AN195" i="25"/>
  <c r="AN200" i="25"/>
  <c r="AN202" i="25"/>
  <c r="AN201" i="25"/>
  <c r="AN209" i="25"/>
  <c r="AN197" i="25"/>
  <c r="AN207" i="25"/>
  <c r="AN188" i="25"/>
  <c r="AN206" i="25"/>
  <c r="AN210" i="25"/>
  <c r="AN216" i="25"/>
  <c r="AN224" i="25"/>
  <c r="AN232" i="25"/>
  <c r="AN199" i="25"/>
  <c r="AN214" i="25"/>
  <c r="AN222" i="25"/>
  <c r="AN230" i="25"/>
  <c r="AN208" i="25"/>
  <c r="AN213" i="25"/>
  <c r="AN221" i="25"/>
  <c r="AN229" i="25"/>
  <c r="AN212" i="25"/>
  <c r="AN220" i="25"/>
  <c r="AN228" i="25"/>
  <c r="AN184" i="25"/>
  <c r="AN211" i="25"/>
  <c r="AN218" i="25"/>
  <c r="AN226" i="25"/>
  <c r="AN219" i="25"/>
  <c r="AN238" i="25"/>
  <c r="AN246" i="25"/>
  <c r="AN215" i="25"/>
  <c r="AN225" i="25"/>
  <c r="AN236" i="25"/>
  <c r="AN244" i="25"/>
  <c r="AN235" i="25"/>
  <c r="AN243" i="25"/>
  <c r="AN251" i="25"/>
  <c r="AN231" i="25"/>
  <c r="AN234" i="25"/>
  <c r="AN242" i="25"/>
  <c r="AN250" i="25"/>
  <c r="AN204" i="25"/>
  <c r="AN240" i="25"/>
  <c r="AN248" i="25"/>
  <c r="AN227" i="25"/>
  <c r="AN233" i="25"/>
  <c r="AN245" i="25"/>
  <c r="AN257" i="25"/>
  <c r="AN265" i="25"/>
  <c r="AN273" i="25"/>
  <c r="AN255" i="25"/>
  <c r="AN263" i="25"/>
  <c r="AN271" i="25"/>
  <c r="AN237" i="25"/>
  <c r="AN247" i="25"/>
  <c r="AN254" i="25"/>
  <c r="AN262" i="25"/>
  <c r="AN253" i="25"/>
  <c r="AN261" i="25"/>
  <c r="AN269" i="25"/>
  <c r="AN217" i="25"/>
  <c r="AN223" i="25"/>
  <c r="AN239" i="25"/>
  <c r="AN249" i="25"/>
  <c r="AN259" i="25"/>
  <c r="AN267" i="25"/>
  <c r="AN260" i="25"/>
  <c r="AN256" i="25"/>
  <c r="AN266" i="25"/>
  <c r="AN252" i="25"/>
  <c r="AN258" i="25"/>
  <c r="AN264" i="25"/>
  <c r="AN270" i="25"/>
  <c r="AN275" i="25"/>
  <c r="AN279" i="25"/>
  <c r="AN287" i="25"/>
  <c r="AN295" i="25"/>
  <c r="AN274" i="25"/>
  <c r="AN278" i="25"/>
  <c r="AN241" i="25"/>
  <c r="AN268" i="25"/>
  <c r="AN272" i="25"/>
  <c r="AN277" i="25"/>
  <c r="AN285" i="25"/>
  <c r="AN293" i="25"/>
  <c r="AN301" i="25"/>
  <c r="AN284" i="25"/>
  <c r="AN292" i="25"/>
  <c r="AN283" i="25"/>
  <c r="AN291" i="25"/>
  <c r="AN299" i="25"/>
  <c r="AN276" i="25"/>
  <c r="AN281" i="25"/>
  <c r="AN289" i="25"/>
  <c r="AN297" i="25"/>
  <c r="AN280" i="25"/>
  <c r="AN290" i="25"/>
  <c r="AN286" i="25"/>
  <c r="AN296" i="25"/>
  <c r="AN282" i="25"/>
  <c r="AN305" i="25"/>
  <c r="AN300" i="25"/>
  <c r="AN304" i="25"/>
  <c r="AN288" i="25"/>
  <c r="AN298" i="25"/>
  <c r="AN303" i="25"/>
  <c r="AN302" i="25"/>
  <c r="AN294" i="25"/>
  <c r="B264" i="25"/>
  <c r="A257" i="25"/>
  <c r="A222" i="25"/>
  <c r="A191" i="25"/>
  <c r="B272" i="25"/>
  <c r="B276" i="25"/>
  <c r="B215" i="25"/>
  <c r="A233" i="25"/>
  <c r="A198" i="25"/>
  <c r="B247" i="25"/>
  <c r="B165" i="25"/>
  <c r="B248" i="25"/>
  <c r="A195" i="25"/>
  <c r="A209" i="25"/>
  <c r="B224" i="25"/>
  <c r="A206" i="25"/>
  <c r="A261" i="25"/>
  <c r="A288" i="25"/>
  <c r="AA162" i="25"/>
  <c r="AA170" i="25"/>
  <c r="AA168" i="25"/>
  <c r="AA167" i="25"/>
  <c r="AA166" i="25"/>
  <c r="AA174" i="25"/>
  <c r="AA163" i="25"/>
  <c r="AA171" i="25"/>
  <c r="AA180" i="25"/>
  <c r="AA178" i="25"/>
  <c r="AA172" i="25"/>
  <c r="AA177" i="25"/>
  <c r="AA175" i="25"/>
  <c r="AA164" i="25"/>
  <c r="AA169" i="25"/>
  <c r="AA182" i="25"/>
  <c r="AA179" i="25"/>
  <c r="AA188" i="25"/>
  <c r="AA173" i="25"/>
  <c r="AA186" i="25"/>
  <c r="AA161" i="25"/>
  <c r="AA176" i="25"/>
  <c r="AA181" i="25"/>
  <c r="AA185" i="25"/>
  <c r="AA192" i="25"/>
  <c r="AA190" i="25"/>
  <c r="AA199" i="25"/>
  <c r="AA165" i="25"/>
  <c r="AA197" i="25"/>
  <c r="AA196" i="25"/>
  <c r="AA184" i="25"/>
  <c r="AA189" i="25"/>
  <c r="AA195" i="25"/>
  <c r="AA193" i="25"/>
  <c r="AA200" i="25"/>
  <c r="AA208" i="25"/>
  <c r="AA206" i="25"/>
  <c r="AA191" i="25"/>
  <c r="AA198" i="25"/>
  <c r="AA205" i="25"/>
  <c r="AA194" i="25"/>
  <c r="AA204" i="25"/>
  <c r="AA202" i="25"/>
  <c r="AA209" i="25"/>
  <c r="AA210" i="25"/>
  <c r="AA219" i="25"/>
  <c r="AA227" i="25"/>
  <c r="AA217" i="25"/>
  <c r="AA225" i="25"/>
  <c r="AA233" i="25"/>
  <c r="AA216" i="25"/>
  <c r="AA224" i="25"/>
  <c r="AA232" i="25"/>
  <c r="AA183" i="25"/>
  <c r="AA201" i="25"/>
  <c r="AA215" i="25"/>
  <c r="AA223" i="25"/>
  <c r="AA231" i="25"/>
  <c r="AA203" i="25"/>
  <c r="AA213" i="25"/>
  <c r="AA221" i="25"/>
  <c r="AA229" i="25"/>
  <c r="AA211" i="25"/>
  <c r="AA212" i="25"/>
  <c r="AA222" i="25"/>
  <c r="AA241" i="25"/>
  <c r="AA249" i="25"/>
  <c r="AA218" i="25"/>
  <c r="AA228" i="25"/>
  <c r="AA239" i="25"/>
  <c r="AA247" i="25"/>
  <c r="AA214" i="25"/>
  <c r="AA238" i="25"/>
  <c r="AA246" i="25"/>
  <c r="AA237" i="25"/>
  <c r="AA245" i="25"/>
  <c r="AA235" i="25"/>
  <c r="AA243" i="25"/>
  <c r="AA251" i="25"/>
  <c r="AA220" i="25"/>
  <c r="AA226" i="25"/>
  <c r="AA248" i="25"/>
  <c r="AA252" i="25"/>
  <c r="AA260" i="25"/>
  <c r="AA268" i="25"/>
  <c r="AA276" i="25"/>
  <c r="AA187" i="25"/>
  <c r="AA230" i="25"/>
  <c r="AA258" i="25"/>
  <c r="AA266" i="25"/>
  <c r="AA274" i="25"/>
  <c r="AA207" i="25"/>
  <c r="AA240" i="25"/>
  <c r="AA250" i="25"/>
  <c r="AA257" i="25"/>
  <c r="AA265" i="25"/>
  <c r="AA236" i="25"/>
  <c r="AA256" i="25"/>
  <c r="AA264" i="25"/>
  <c r="AA272" i="25"/>
  <c r="AA242" i="25"/>
  <c r="AA254" i="25"/>
  <c r="AA262" i="25"/>
  <c r="AA270" i="25"/>
  <c r="AA253" i="25"/>
  <c r="AA263" i="25"/>
  <c r="AA271" i="25"/>
  <c r="AA259" i="25"/>
  <c r="AA269" i="25"/>
  <c r="AA255" i="25"/>
  <c r="AA244" i="25"/>
  <c r="AA234" i="25"/>
  <c r="AA282" i="25"/>
  <c r="AA290" i="25"/>
  <c r="AA298" i="25"/>
  <c r="AA261" i="25"/>
  <c r="AA267" i="25"/>
  <c r="AA275" i="25"/>
  <c r="AA280" i="25"/>
  <c r="AA288" i="25"/>
  <c r="AA296" i="25"/>
  <c r="AA279" i="25"/>
  <c r="AA287" i="25"/>
  <c r="AA295" i="25"/>
  <c r="AA273" i="25"/>
  <c r="AA278" i="25"/>
  <c r="AA286" i="25"/>
  <c r="AA294" i="25"/>
  <c r="AA277" i="25"/>
  <c r="AA284" i="25"/>
  <c r="AA292" i="25"/>
  <c r="AA300" i="25"/>
  <c r="AA283" i="25"/>
  <c r="AA293" i="25"/>
  <c r="AA303" i="25"/>
  <c r="AA289" i="25"/>
  <c r="AA299" i="25"/>
  <c r="AA302" i="25"/>
  <c r="AA285" i="25"/>
  <c r="AA281" i="25"/>
  <c r="AA291" i="25"/>
  <c r="AA301" i="25"/>
  <c r="AA305" i="25"/>
  <c r="AA304" i="25"/>
  <c r="AA297" i="25"/>
  <c r="AS173" i="25"/>
  <c r="AS166" i="25"/>
  <c r="AS175" i="25"/>
  <c r="AS190" i="25"/>
  <c r="AS193" i="25"/>
  <c r="AS178" i="25"/>
  <c r="AS199" i="25"/>
  <c r="AS202" i="25"/>
  <c r="AS210" i="25"/>
  <c r="AS221" i="25"/>
  <c r="AS229" i="25"/>
  <c r="AS233" i="25"/>
  <c r="AS215" i="25"/>
  <c r="AS249" i="25"/>
  <c r="AS240" i="25"/>
  <c r="AS222" i="25"/>
  <c r="AS228" i="25"/>
  <c r="AS260" i="25"/>
  <c r="AS268" i="25"/>
  <c r="AS212" i="25"/>
  <c r="AS238" i="25"/>
  <c r="AS253" i="25"/>
  <c r="AS284" i="25"/>
  <c r="AS272" i="25"/>
  <c r="AS281" i="25"/>
  <c r="AS286" i="25"/>
  <c r="AS294" i="25"/>
  <c r="AS303" i="25"/>
  <c r="AS301" i="25"/>
  <c r="AL165" i="25"/>
  <c r="AL173" i="25"/>
  <c r="AL163" i="25"/>
  <c r="AL171" i="25"/>
  <c r="AL162" i="25"/>
  <c r="AL170" i="25"/>
  <c r="AL161" i="25"/>
  <c r="AL169" i="25"/>
  <c r="AL166" i="25"/>
  <c r="AL174" i="25"/>
  <c r="AL168" i="25"/>
  <c r="AL175" i="25"/>
  <c r="AL183" i="25"/>
  <c r="AL164" i="25"/>
  <c r="AL181" i="25"/>
  <c r="AL180" i="25"/>
  <c r="AL178" i="25"/>
  <c r="AL177" i="25"/>
  <c r="AL191" i="25"/>
  <c r="AL189" i="25"/>
  <c r="AL188" i="25"/>
  <c r="AL167" i="25"/>
  <c r="AL179" i="25"/>
  <c r="AL187" i="25"/>
  <c r="AL185" i="25"/>
  <c r="AL184" i="25"/>
  <c r="AL194" i="25"/>
  <c r="AL190" i="25"/>
  <c r="AL200" i="25"/>
  <c r="AL186" i="25"/>
  <c r="AL199" i="25"/>
  <c r="AL172" i="25"/>
  <c r="AL176" i="25"/>
  <c r="AL182" i="25"/>
  <c r="AL198" i="25"/>
  <c r="AL192" i="25"/>
  <c r="AL196" i="25"/>
  <c r="AL203" i="25"/>
  <c r="AL211" i="25"/>
  <c r="AL195" i="25"/>
  <c r="AL209" i="25"/>
  <c r="AL201" i="25"/>
  <c r="AL208" i="25"/>
  <c r="AL207" i="25"/>
  <c r="AL205" i="25"/>
  <c r="AL214" i="25"/>
  <c r="AL222" i="25"/>
  <c r="AL230" i="25"/>
  <c r="AL212" i="25"/>
  <c r="AL220" i="25"/>
  <c r="AL228" i="25"/>
  <c r="AL197" i="25"/>
  <c r="AL219" i="25"/>
  <c r="AL227" i="25"/>
  <c r="AL204" i="25"/>
  <c r="AL218" i="25"/>
  <c r="AL226" i="25"/>
  <c r="AL216" i="25"/>
  <c r="AL224" i="25"/>
  <c r="AL232" i="25"/>
  <c r="AL202" i="25"/>
  <c r="AL210" i="25"/>
  <c r="AL229" i="25"/>
  <c r="AL236" i="25"/>
  <c r="AL244" i="25"/>
  <c r="AL206" i="25"/>
  <c r="AL234" i="25"/>
  <c r="AL242" i="25"/>
  <c r="AL250" i="25"/>
  <c r="AL221" i="25"/>
  <c r="AL231" i="25"/>
  <c r="AL241" i="25"/>
  <c r="AL249" i="25"/>
  <c r="AL217" i="25"/>
  <c r="AL240" i="25"/>
  <c r="AL248" i="25"/>
  <c r="AL213" i="25"/>
  <c r="AL223" i="25"/>
  <c r="AL233" i="25"/>
  <c r="AL238" i="25"/>
  <c r="AL246" i="25"/>
  <c r="AL255" i="25"/>
  <c r="AL263" i="25"/>
  <c r="AL271" i="25"/>
  <c r="AL215" i="25"/>
  <c r="AL237" i="25"/>
  <c r="AL247" i="25"/>
  <c r="AL253" i="25"/>
  <c r="AL261" i="25"/>
  <c r="AL269" i="25"/>
  <c r="AL193" i="25"/>
  <c r="AL225" i="25"/>
  <c r="AL252" i="25"/>
  <c r="AL260" i="25"/>
  <c r="AL268" i="25"/>
  <c r="AL243" i="25"/>
  <c r="AL259" i="25"/>
  <c r="AL267" i="25"/>
  <c r="AL275" i="25"/>
  <c r="AL257" i="25"/>
  <c r="AL265" i="25"/>
  <c r="AL274" i="25"/>
  <c r="AL256" i="25"/>
  <c r="AL266" i="25"/>
  <c r="AL262" i="25"/>
  <c r="AL270" i="25"/>
  <c r="AL273" i="25"/>
  <c r="AL239" i="25"/>
  <c r="AL245" i="25"/>
  <c r="AL251" i="25"/>
  <c r="AL254" i="25"/>
  <c r="AL264" i="25"/>
  <c r="AL272" i="25"/>
  <c r="AL277" i="25"/>
  <c r="AL285" i="25"/>
  <c r="AL293" i="25"/>
  <c r="AL283" i="25"/>
  <c r="AL291" i="25"/>
  <c r="AL299" i="25"/>
  <c r="AL235" i="25"/>
  <c r="AL282" i="25"/>
  <c r="AL290" i="25"/>
  <c r="AL298" i="25"/>
  <c r="AL276" i="25"/>
  <c r="AL281" i="25"/>
  <c r="AL289" i="25"/>
  <c r="AL297" i="25"/>
  <c r="AL279" i="25"/>
  <c r="AL287" i="25"/>
  <c r="AL295" i="25"/>
  <c r="AL286" i="25"/>
  <c r="AL296" i="25"/>
  <c r="AL305" i="25"/>
  <c r="AL304" i="25"/>
  <c r="AL292" i="25"/>
  <c r="AL300" i="25"/>
  <c r="AL303" i="25"/>
  <c r="AL258" i="25"/>
  <c r="AL288" i="25"/>
  <c r="AL302" i="25"/>
  <c r="AL284" i="25"/>
  <c r="AL294" i="25"/>
  <c r="AL301" i="25"/>
  <c r="AL280" i="25"/>
  <c r="AL278" i="25"/>
  <c r="J166" i="25"/>
  <c r="J174" i="25"/>
  <c r="J184" i="25"/>
  <c r="J182" i="25"/>
  <c r="J192" i="25"/>
  <c r="J164" i="25"/>
  <c r="J193" i="25"/>
  <c r="J186" i="25"/>
  <c r="J209" i="25"/>
  <c r="J208" i="25"/>
  <c r="J214" i="25"/>
  <c r="J222" i="25"/>
  <c r="J248" i="25"/>
  <c r="J217" i="25"/>
  <c r="J236" i="25"/>
  <c r="J244" i="25"/>
  <c r="J267" i="25"/>
  <c r="J275" i="25"/>
  <c r="J255" i="25"/>
  <c r="J263" i="25"/>
  <c r="J258" i="25"/>
  <c r="J268" i="25"/>
  <c r="J279" i="25"/>
  <c r="J287" i="25"/>
  <c r="J293" i="25"/>
  <c r="J243" i="25"/>
  <c r="J288" i="25"/>
  <c r="J298" i="25"/>
  <c r="J296" i="25"/>
  <c r="B251" i="25"/>
  <c r="A167" i="25"/>
  <c r="B171" i="25"/>
  <c r="A239" i="25"/>
  <c r="B277" i="25"/>
  <c r="A225" i="25"/>
  <c r="B210" i="25"/>
  <c r="A289" i="25"/>
  <c r="B204" i="25"/>
  <c r="A238" i="25"/>
  <c r="A189" i="25"/>
  <c r="A223" i="25"/>
  <c r="AK164" i="25"/>
  <c r="AK172" i="25"/>
  <c r="AK162" i="25"/>
  <c r="AK170" i="25"/>
  <c r="AK161" i="25"/>
  <c r="AK169" i="25"/>
  <c r="AK168" i="25"/>
  <c r="AK165" i="25"/>
  <c r="AK173" i="25"/>
  <c r="AK163" i="25"/>
  <c r="AK182" i="25"/>
  <c r="AK174" i="25"/>
  <c r="AK180" i="25"/>
  <c r="AK179" i="25"/>
  <c r="AK166" i="25"/>
  <c r="AK171" i="25"/>
  <c r="AK177" i="25"/>
  <c r="AK167" i="25"/>
  <c r="AK176" i="25"/>
  <c r="AK190" i="25"/>
  <c r="AK178" i="25"/>
  <c r="AK188" i="25"/>
  <c r="AK187" i="25"/>
  <c r="AK186" i="25"/>
  <c r="AK184" i="25"/>
  <c r="AK189" i="25"/>
  <c r="AK193" i="25"/>
  <c r="AK199" i="25"/>
  <c r="AK183" i="25"/>
  <c r="AK191" i="25"/>
  <c r="AK198" i="25"/>
  <c r="AK197" i="25"/>
  <c r="AK195" i="25"/>
  <c r="AK194" i="25"/>
  <c r="AK202" i="25"/>
  <c r="AK210" i="25"/>
  <c r="AK201" i="25"/>
  <c r="AK208" i="25"/>
  <c r="AK196" i="25"/>
  <c r="AK207" i="25"/>
  <c r="AK181" i="25"/>
  <c r="AK206" i="25"/>
  <c r="AK192" i="25"/>
  <c r="AK204" i="25"/>
  <c r="AK185" i="25"/>
  <c r="AK200" i="25"/>
  <c r="AK213" i="25"/>
  <c r="AK221" i="25"/>
  <c r="AK229" i="25"/>
  <c r="AK203" i="25"/>
  <c r="AK219" i="25"/>
  <c r="AK227" i="25"/>
  <c r="AK218" i="25"/>
  <c r="AK226" i="25"/>
  <c r="AK175" i="25"/>
  <c r="AK209" i="25"/>
  <c r="AK211" i="25"/>
  <c r="AK217" i="25"/>
  <c r="AK225" i="25"/>
  <c r="AK233" i="25"/>
  <c r="AK215" i="25"/>
  <c r="AK223" i="25"/>
  <c r="AK231" i="25"/>
  <c r="AK235" i="25"/>
  <c r="AK243" i="25"/>
  <c r="AK251" i="25"/>
  <c r="AK216" i="25"/>
  <c r="AK241" i="25"/>
  <c r="AK249" i="25"/>
  <c r="AK205" i="25"/>
  <c r="AK240" i="25"/>
  <c r="AK248" i="25"/>
  <c r="AK212" i="25"/>
  <c r="AK222" i="25"/>
  <c r="AK232" i="25"/>
  <c r="AK239" i="25"/>
  <c r="AK247" i="25"/>
  <c r="AK228" i="25"/>
  <c r="AK237" i="25"/>
  <c r="AK245" i="25"/>
  <c r="AK236" i="25"/>
  <c r="AK246" i="25"/>
  <c r="AK254" i="25"/>
  <c r="AK262" i="25"/>
  <c r="AK270" i="25"/>
  <c r="AK214" i="25"/>
  <c r="AK220" i="25"/>
  <c r="AK242" i="25"/>
  <c r="AK252" i="25"/>
  <c r="AK260" i="25"/>
  <c r="AK268" i="25"/>
  <c r="AK276" i="25"/>
  <c r="AK238" i="25"/>
  <c r="AK259" i="25"/>
  <c r="AK267" i="25"/>
  <c r="AK224" i="25"/>
  <c r="AK230" i="25"/>
  <c r="AK258" i="25"/>
  <c r="AK266" i="25"/>
  <c r="AK274" i="25"/>
  <c r="AK256" i="25"/>
  <c r="AK264" i="25"/>
  <c r="AK271" i="25"/>
  <c r="AK261" i="25"/>
  <c r="AK257" i="25"/>
  <c r="AK269" i="25"/>
  <c r="AK263" i="25"/>
  <c r="AK284" i="25"/>
  <c r="AK292" i="25"/>
  <c r="AK300" i="25"/>
  <c r="AK234" i="25"/>
  <c r="AK250" i="25"/>
  <c r="AK272" i="25"/>
  <c r="AK244" i="25"/>
  <c r="AK282" i="25"/>
  <c r="AK290" i="25"/>
  <c r="AK298" i="25"/>
  <c r="AK281" i="25"/>
  <c r="AK289" i="25"/>
  <c r="AK297" i="25"/>
  <c r="AK255" i="25"/>
  <c r="AK280" i="25"/>
  <c r="AK288" i="25"/>
  <c r="AK296" i="25"/>
  <c r="AK253" i="25"/>
  <c r="AK265" i="25"/>
  <c r="AK275" i="25"/>
  <c r="AK278" i="25"/>
  <c r="AK286" i="25"/>
  <c r="AK294" i="25"/>
  <c r="AK305" i="25"/>
  <c r="AK277" i="25"/>
  <c r="AK291" i="25"/>
  <c r="AK304" i="25"/>
  <c r="AK287" i="25"/>
  <c r="AK303" i="25"/>
  <c r="AK273" i="25"/>
  <c r="AK302" i="25"/>
  <c r="AK283" i="25"/>
  <c r="AK293" i="25"/>
  <c r="AK279" i="25"/>
  <c r="AK301" i="25"/>
  <c r="AK299" i="25"/>
  <c r="AK295" i="25"/>
  <c r="AK285" i="25"/>
  <c r="V165" i="25"/>
  <c r="V173" i="25"/>
  <c r="V163" i="25"/>
  <c r="V171" i="25"/>
  <c r="V162" i="25"/>
  <c r="V170" i="25"/>
  <c r="V161" i="25"/>
  <c r="V169" i="25"/>
  <c r="V166" i="25"/>
  <c r="V174" i="25"/>
  <c r="V175" i="25"/>
  <c r="V183" i="25"/>
  <c r="V168" i="25"/>
  <c r="V181" i="25"/>
  <c r="V180" i="25"/>
  <c r="V178" i="25"/>
  <c r="V177" i="25"/>
  <c r="V191" i="25"/>
  <c r="V167" i="25"/>
  <c r="V189" i="25"/>
  <c r="V172" i="25"/>
  <c r="V182" i="25"/>
  <c r="V188" i="25"/>
  <c r="V187" i="25"/>
  <c r="V164" i="25"/>
  <c r="V179" i="25"/>
  <c r="V185" i="25"/>
  <c r="V194" i="25"/>
  <c r="V176" i="25"/>
  <c r="V192" i="25"/>
  <c r="V200" i="25"/>
  <c r="V184" i="25"/>
  <c r="V199" i="25"/>
  <c r="V190" i="25"/>
  <c r="V198" i="25"/>
  <c r="V196" i="25"/>
  <c r="V203" i="25"/>
  <c r="V211" i="25"/>
  <c r="V209" i="25"/>
  <c r="V208" i="25"/>
  <c r="V195" i="25"/>
  <c r="V207" i="25"/>
  <c r="V205" i="25"/>
  <c r="V214" i="25"/>
  <c r="V222" i="25"/>
  <c r="V230" i="25"/>
  <c r="V186" i="25"/>
  <c r="V201" i="25"/>
  <c r="V212" i="25"/>
  <c r="V220" i="25"/>
  <c r="V228" i="25"/>
  <c r="V202" i="25"/>
  <c r="V219" i="25"/>
  <c r="V227" i="25"/>
  <c r="V218" i="25"/>
  <c r="V226" i="25"/>
  <c r="V204" i="25"/>
  <c r="V216" i="25"/>
  <c r="V224" i="25"/>
  <c r="V232" i="25"/>
  <c r="V197" i="25"/>
  <c r="V206" i="25"/>
  <c r="V213" i="25"/>
  <c r="V223" i="25"/>
  <c r="V233" i="25"/>
  <c r="V236" i="25"/>
  <c r="V244" i="25"/>
  <c r="V229" i="25"/>
  <c r="V234" i="25"/>
  <c r="V242" i="25"/>
  <c r="V250" i="25"/>
  <c r="V215" i="25"/>
  <c r="V225" i="25"/>
  <c r="V241" i="25"/>
  <c r="V249" i="25"/>
  <c r="V210" i="25"/>
  <c r="V240" i="25"/>
  <c r="V248" i="25"/>
  <c r="V193" i="25"/>
  <c r="V217" i="25"/>
  <c r="V238" i="25"/>
  <c r="V246" i="25"/>
  <c r="V231" i="25"/>
  <c r="V255" i="25"/>
  <c r="V263" i="25"/>
  <c r="V271" i="25"/>
  <c r="V253" i="25"/>
  <c r="V261" i="25"/>
  <c r="V269" i="25"/>
  <c r="V251" i="25"/>
  <c r="V252" i="25"/>
  <c r="V260" i="25"/>
  <c r="V268" i="25"/>
  <c r="V237" i="25"/>
  <c r="V247" i="25"/>
  <c r="V259" i="25"/>
  <c r="V267" i="25"/>
  <c r="V275" i="25"/>
  <c r="V221" i="25"/>
  <c r="V243" i="25"/>
  <c r="V257" i="25"/>
  <c r="V265" i="25"/>
  <c r="V254" i="25"/>
  <c r="V264" i="25"/>
  <c r="V273" i="25"/>
  <c r="V276" i="25"/>
  <c r="V235" i="25"/>
  <c r="V270" i="25"/>
  <c r="V256" i="25"/>
  <c r="V266" i="25"/>
  <c r="V258" i="25"/>
  <c r="V274" i="25"/>
  <c r="V262" i="25"/>
  <c r="V277" i="25"/>
  <c r="V285" i="25"/>
  <c r="V293" i="25"/>
  <c r="V283" i="25"/>
  <c r="V291" i="25"/>
  <c r="V299" i="25"/>
  <c r="V245" i="25"/>
  <c r="V282" i="25"/>
  <c r="V290" i="25"/>
  <c r="V298" i="25"/>
  <c r="V239" i="25"/>
  <c r="V272" i="25"/>
  <c r="V281" i="25"/>
  <c r="V289" i="25"/>
  <c r="V297" i="25"/>
  <c r="V279" i="25"/>
  <c r="V287" i="25"/>
  <c r="V295" i="25"/>
  <c r="V284" i="25"/>
  <c r="V294" i="25"/>
  <c r="V280" i="25"/>
  <c r="V300" i="25"/>
  <c r="V305" i="25"/>
  <c r="V301" i="25"/>
  <c r="V304" i="25"/>
  <c r="V286" i="25"/>
  <c r="V296" i="25"/>
  <c r="V303" i="25"/>
  <c r="V278" i="25"/>
  <c r="V292" i="25"/>
  <c r="V288" i="25"/>
  <c r="V302" i="25"/>
  <c r="B198" i="25"/>
  <c r="A204" i="25"/>
  <c r="A231" i="25"/>
  <c r="A177" i="25"/>
  <c r="A254" i="25"/>
  <c r="B226" i="25"/>
  <c r="A228" i="25"/>
  <c r="B180" i="25"/>
  <c r="B206" i="25"/>
  <c r="A205" i="25"/>
  <c r="B237" i="25"/>
  <c r="B263" i="25"/>
  <c r="B262" i="25"/>
  <c r="M164" i="25"/>
  <c r="M172" i="25"/>
  <c r="M162" i="25"/>
  <c r="M170" i="25"/>
  <c r="M161" i="25"/>
  <c r="M169" i="25"/>
  <c r="M168" i="25"/>
  <c r="M165" i="25"/>
  <c r="M173" i="25"/>
  <c r="M182" i="25"/>
  <c r="M175" i="25"/>
  <c r="M180" i="25"/>
  <c r="M179" i="25"/>
  <c r="M167" i="25"/>
  <c r="M177" i="25"/>
  <c r="M176" i="25"/>
  <c r="M190" i="25"/>
  <c r="M166" i="25"/>
  <c r="M188" i="25"/>
  <c r="M171" i="25"/>
  <c r="M184" i="25"/>
  <c r="M187" i="25"/>
  <c r="M186" i="25"/>
  <c r="M163" i="25"/>
  <c r="M181" i="25"/>
  <c r="M192" i="25"/>
  <c r="M174" i="25"/>
  <c r="M185" i="25"/>
  <c r="M193" i="25"/>
  <c r="M191" i="25"/>
  <c r="M199" i="25"/>
  <c r="M198" i="25"/>
  <c r="M197" i="25"/>
  <c r="M178" i="25"/>
  <c r="M195" i="25"/>
  <c r="M183" i="25"/>
  <c r="M202" i="25"/>
  <c r="M210" i="25"/>
  <c r="M196" i="25"/>
  <c r="M208" i="25"/>
  <c r="M207" i="25"/>
  <c r="M189" i="25"/>
  <c r="M200" i="25"/>
  <c r="M206" i="25"/>
  <c r="M204" i="25"/>
  <c r="M213" i="25"/>
  <c r="M221" i="25"/>
  <c r="M229" i="25"/>
  <c r="M219" i="25"/>
  <c r="M227" i="25"/>
  <c r="M209" i="25"/>
  <c r="M218" i="25"/>
  <c r="M226" i="25"/>
  <c r="M194" i="25"/>
  <c r="M205" i="25"/>
  <c r="M217" i="25"/>
  <c r="M225" i="25"/>
  <c r="M233" i="25"/>
  <c r="M215" i="25"/>
  <c r="M223" i="25"/>
  <c r="M231" i="25"/>
  <c r="M220" i="25"/>
  <c r="M230" i="25"/>
  <c r="M235" i="25"/>
  <c r="M243" i="25"/>
  <c r="M251" i="25"/>
  <c r="M241" i="25"/>
  <c r="M249" i="25"/>
  <c r="M203" i="25"/>
  <c r="M212" i="25"/>
  <c r="M222" i="25"/>
  <c r="M232" i="25"/>
  <c r="M240" i="25"/>
  <c r="M248" i="25"/>
  <c r="M239" i="25"/>
  <c r="M247" i="25"/>
  <c r="M201" i="25"/>
  <c r="M214" i="25"/>
  <c r="M224" i="25"/>
  <c r="M237" i="25"/>
  <c r="M245" i="25"/>
  <c r="M254" i="25"/>
  <c r="M262" i="25"/>
  <c r="M270" i="25"/>
  <c r="M238" i="25"/>
  <c r="M252" i="25"/>
  <c r="M260" i="25"/>
  <c r="M268" i="25"/>
  <c r="M276" i="25"/>
  <c r="M228" i="25"/>
  <c r="M259" i="25"/>
  <c r="M267" i="25"/>
  <c r="M211" i="25"/>
  <c r="M216" i="25"/>
  <c r="M234" i="25"/>
  <c r="M244" i="25"/>
  <c r="M258" i="25"/>
  <c r="M266" i="25"/>
  <c r="M274" i="25"/>
  <c r="M250" i="25"/>
  <c r="M256" i="25"/>
  <c r="M264" i="25"/>
  <c r="M261" i="25"/>
  <c r="M246" i="25"/>
  <c r="M257" i="25"/>
  <c r="M271" i="25"/>
  <c r="M253" i="25"/>
  <c r="M263" i="25"/>
  <c r="M273" i="25"/>
  <c r="M255" i="25"/>
  <c r="M265" i="25"/>
  <c r="M272" i="25"/>
  <c r="M284" i="25"/>
  <c r="M292" i="25"/>
  <c r="M300" i="25"/>
  <c r="M282" i="25"/>
  <c r="M290" i="25"/>
  <c r="M298" i="25"/>
  <c r="M275" i="25"/>
  <c r="M281" i="25"/>
  <c r="M289" i="25"/>
  <c r="M297" i="25"/>
  <c r="M242" i="25"/>
  <c r="M280" i="25"/>
  <c r="M288" i="25"/>
  <c r="M296" i="25"/>
  <c r="M236" i="25"/>
  <c r="M269" i="25"/>
  <c r="M278" i="25"/>
  <c r="M286" i="25"/>
  <c r="M294" i="25"/>
  <c r="M302" i="25"/>
  <c r="M291" i="25"/>
  <c r="M305" i="25"/>
  <c r="M287" i="25"/>
  <c r="M304" i="25"/>
  <c r="M303" i="25"/>
  <c r="M283" i="25"/>
  <c r="M293" i="25"/>
  <c r="M301" i="25"/>
  <c r="M279" i="25"/>
  <c r="M299" i="25"/>
  <c r="M277" i="25"/>
  <c r="M285" i="25"/>
  <c r="M295" i="25"/>
  <c r="AG168" i="25"/>
  <c r="AG166" i="25"/>
  <c r="AG174" i="25"/>
  <c r="AG165" i="25"/>
  <c r="AG173" i="25"/>
  <c r="AG164" i="25"/>
  <c r="AG172" i="25"/>
  <c r="AG161" i="25"/>
  <c r="AG169" i="25"/>
  <c r="AG178" i="25"/>
  <c r="AG170" i="25"/>
  <c r="AG176" i="25"/>
  <c r="AG171" i="25"/>
  <c r="AG175" i="25"/>
  <c r="AG183" i="25"/>
  <c r="AG162" i="25"/>
  <c r="AG167" i="25"/>
  <c r="AG181" i="25"/>
  <c r="AG163" i="25"/>
  <c r="AG180" i="25"/>
  <c r="AG186" i="25"/>
  <c r="AG179" i="25"/>
  <c r="AG184" i="25"/>
  <c r="AG192" i="25"/>
  <c r="AG191" i="25"/>
  <c r="AG190" i="25"/>
  <c r="AG188" i="25"/>
  <c r="AG185" i="25"/>
  <c r="AG197" i="25"/>
  <c r="AG177" i="25"/>
  <c r="AG195" i="25"/>
  <c r="AG182" i="25"/>
  <c r="AG187" i="25"/>
  <c r="AG194" i="25"/>
  <c r="AG193" i="25"/>
  <c r="AG189" i="25"/>
  <c r="AG206" i="25"/>
  <c r="AG196" i="25"/>
  <c r="AG199" i="25"/>
  <c r="AG204" i="25"/>
  <c r="AG203" i="25"/>
  <c r="AG202" i="25"/>
  <c r="AG210" i="25"/>
  <c r="AG201" i="25"/>
  <c r="AG208" i="25"/>
  <c r="AG217" i="25"/>
  <c r="AG225" i="25"/>
  <c r="AG233" i="25"/>
  <c r="AG209" i="25"/>
  <c r="AG215" i="25"/>
  <c r="AG223" i="25"/>
  <c r="AG231" i="25"/>
  <c r="AG214" i="25"/>
  <c r="AG222" i="25"/>
  <c r="AG230" i="25"/>
  <c r="AG205" i="25"/>
  <c r="AG213" i="25"/>
  <c r="AG221" i="25"/>
  <c r="AG229" i="25"/>
  <c r="AG200" i="25"/>
  <c r="AG219" i="25"/>
  <c r="AG227" i="25"/>
  <c r="AG207" i="25"/>
  <c r="AG239" i="25"/>
  <c r="AG247" i="25"/>
  <c r="AG211" i="25"/>
  <c r="AG212" i="25"/>
  <c r="AG237" i="25"/>
  <c r="AG245" i="25"/>
  <c r="AG198" i="25"/>
  <c r="AG232" i="25"/>
  <c r="AG236" i="25"/>
  <c r="AG244" i="25"/>
  <c r="AG218" i="25"/>
  <c r="AG228" i="25"/>
  <c r="AG235" i="25"/>
  <c r="AG243" i="25"/>
  <c r="AG251" i="25"/>
  <c r="AG224" i="25"/>
  <c r="AG241" i="25"/>
  <c r="AG249" i="25"/>
  <c r="AG242" i="25"/>
  <c r="AG258" i="25"/>
  <c r="AG266" i="25"/>
  <c r="AG274" i="25"/>
  <c r="AG220" i="25"/>
  <c r="AG238" i="25"/>
  <c r="AG248" i="25"/>
  <c r="AG256" i="25"/>
  <c r="AG264" i="25"/>
  <c r="AG272" i="25"/>
  <c r="AG234" i="25"/>
  <c r="AG255" i="25"/>
  <c r="AG263" i="25"/>
  <c r="AG254" i="25"/>
  <c r="AG262" i="25"/>
  <c r="AG270" i="25"/>
  <c r="AG252" i="25"/>
  <c r="AG260" i="25"/>
  <c r="AG268" i="25"/>
  <c r="AG273" i="25"/>
  <c r="AG276" i="25"/>
  <c r="AG257" i="25"/>
  <c r="AG267" i="25"/>
  <c r="AG253" i="25"/>
  <c r="AG216" i="25"/>
  <c r="AG250" i="25"/>
  <c r="AG265" i="25"/>
  <c r="AG280" i="25"/>
  <c r="AG288" i="25"/>
  <c r="AG296" i="25"/>
  <c r="AG226" i="25"/>
  <c r="AG271" i="25"/>
  <c r="AG278" i="25"/>
  <c r="AG286" i="25"/>
  <c r="AG294" i="25"/>
  <c r="AG302" i="25"/>
  <c r="AG261" i="25"/>
  <c r="AG277" i="25"/>
  <c r="AG285" i="25"/>
  <c r="AG293" i="25"/>
  <c r="AG275" i="25"/>
  <c r="AG284" i="25"/>
  <c r="AG292" i="25"/>
  <c r="AG259" i="25"/>
  <c r="AG246" i="25"/>
  <c r="AG282" i="25"/>
  <c r="AG290" i="25"/>
  <c r="AG298" i="25"/>
  <c r="AG300" i="25"/>
  <c r="AG287" i="25"/>
  <c r="AG297" i="25"/>
  <c r="AG283" i="25"/>
  <c r="AG301" i="25"/>
  <c r="AG240" i="25"/>
  <c r="AG279" i="25"/>
  <c r="AG289" i="25"/>
  <c r="AG299" i="25"/>
  <c r="AG305" i="25"/>
  <c r="AG269" i="25"/>
  <c r="AG304" i="25"/>
  <c r="AG295" i="25"/>
  <c r="AG303" i="25"/>
  <c r="AG291" i="25"/>
  <c r="AG281" i="25"/>
  <c r="T160" i="25"/>
  <c r="H9" i="26"/>
  <c r="AQ160" i="25"/>
  <c r="R160" i="25"/>
  <c r="M48" i="26"/>
  <c r="AA160" i="25"/>
  <c r="AI160" i="25"/>
  <c r="AD160" i="25"/>
  <c r="AC160" i="25"/>
  <c r="O160" i="25"/>
  <c r="AG160" i="25"/>
  <c r="Z146" i="26"/>
  <c r="AJ160" i="25"/>
  <c r="AH160" i="25"/>
  <c r="I9" i="26"/>
  <c r="AV160" i="25"/>
  <c r="Y160" i="25"/>
  <c r="P160" i="25"/>
  <c r="L160" i="25"/>
  <c r="AL160" i="25"/>
  <c r="AT160" i="25"/>
  <c r="J9" i="26"/>
  <c r="AF160" i="25"/>
  <c r="AN160" i="25"/>
  <c r="F160" i="25"/>
  <c r="AE160" i="25"/>
  <c r="AM160" i="25"/>
  <c r="V160" i="25"/>
  <c r="N160" i="25"/>
  <c r="AR160" i="25"/>
  <c r="Z160" i="25"/>
  <c r="Q160" i="25"/>
  <c r="AK160" i="25"/>
  <c r="I160" i="25"/>
  <c r="H160" i="25"/>
  <c r="AP160" i="25"/>
  <c r="S160" i="25"/>
  <c r="U160" i="25"/>
  <c r="E160" i="25"/>
  <c r="AB294" i="25" l="1"/>
  <c r="AB279" i="25"/>
  <c r="AB255" i="25"/>
  <c r="AB208" i="25"/>
  <c r="AB203" i="25"/>
  <c r="AB165" i="25"/>
  <c r="AS295" i="25"/>
  <c r="AB284" i="25"/>
  <c r="AB274" i="25"/>
  <c r="AB237" i="25"/>
  <c r="AB246" i="25"/>
  <c r="AB195" i="25"/>
  <c r="AB172" i="25"/>
  <c r="AB303" i="25"/>
  <c r="AB297" i="25"/>
  <c r="AB273" i="25"/>
  <c r="AB240" i="25"/>
  <c r="AB201" i="25"/>
  <c r="AB164" i="25"/>
  <c r="AS250" i="25"/>
  <c r="AS191" i="25"/>
  <c r="AB298" i="25"/>
  <c r="AB251" i="25"/>
  <c r="AB257" i="25"/>
  <c r="AB223" i="25"/>
  <c r="AB199" i="25"/>
  <c r="AS290" i="25"/>
  <c r="AS214" i="25"/>
  <c r="AB304" i="25"/>
  <c r="AB291" i="25"/>
  <c r="AB275" i="25"/>
  <c r="AB286" i="25"/>
  <c r="AB233" i="25"/>
  <c r="AS299" i="25"/>
  <c r="AS203" i="25"/>
  <c r="AS225" i="25"/>
  <c r="AS165" i="25"/>
  <c r="AS271" i="25"/>
  <c r="AS245" i="25"/>
  <c r="AS205" i="25"/>
  <c r="AS168" i="25"/>
  <c r="AS296" i="25"/>
  <c r="AS266" i="25"/>
  <c r="AS204" i="25"/>
  <c r="AS169" i="25"/>
  <c r="AS288" i="25"/>
  <c r="AS258" i="25"/>
  <c r="AS251" i="25"/>
  <c r="AS197" i="25"/>
  <c r="AS280" i="25"/>
  <c r="AS267" i="25"/>
  <c r="AS243" i="25"/>
  <c r="AS185" i="25"/>
  <c r="AB198" i="25"/>
  <c r="AS287" i="25"/>
  <c r="AS305" i="25"/>
  <c r="AS261" i="25"/>
  <c r="AS257" i="25"/>
  <c r="AS209" i="25"/>
  <c r="AS259" i="25"/>
  <c r="AS254" i="25"/>
  <c r="AS230" i="25"/>
  <c r="AS235" i="25"/>
  <c r="AS219" i="25"/>
  <c r="AS207" i="25"/>
  <c r="AS198" i="25"/>
  <c r="AS188" i="25"/>
  <c r="AS180" i="25"/>
  <c r="AS162" i="25"/>
  <c r="AB285" i="25"/>
  <c r="AB283" i="25"/>
  <c r="AB249" i="25"/>
  <c r="AB200" i="25"/>
  <c r="AB182" i="25"/>
  <c r="AB287" i="25"/>
  <c r="AB210" i="25"/>
  <c r="AS298" i="25"/>
  <c r="AS216" i="25"/>
  <c r="AS200" i="25"/>
  <c r="AS274" i="25"/>
  <c r="AS217" i="25"/>
  <c r="AS167" i="25"/>
  <c r="AS282" i="25"/>
  <c r="AS232" i="25"/>
  <c r="AS226" i="25"/>
  <c r="AS174" i="25"/>
  <c r="AS277" i="25"/>
  <c r="AS276" i="25"/>
  <c r="AS247" i="25"/>
  <c r="AS196" i="25"/>
  <c r="AS179" i="25"/>
  <c r="AS304" i="25"/>
  <c r="AS263" i="25"/>
  <c r="AS262" i="25"/>
  <c r="AS227" i="25"/>
  <c r="AS187" i="25"/>
  <c r="AS170" i="25"/>
  <c r="AS291" i="25"/>
  <c r="AS300" i="25"/>
  <c r="AS297" i="25"/>
  <c r="AS275" i="25"/>
  <c r="AS264" i="25"/>
  <c r="AS246" i="25"/>
  <c r="AS244" i="25"/>
  <c r="AS220" i="25"/>
  <c r="AS231" i="25"/>
  <c r="AS211" i="25"/>
  <c r="AS194" i="25"/>
  <c r="AS192" i="25"/>
  <c r="AS183" i="25"/>
  <c r="AS182" i="25"/>
  <c r="AS172" i="25"/>
  <c r="AB292" i="25"/>
  <c r="AB270" i="25"/>
  <c r="AB276" i="25"/>
  <c r="AB269" i="25"/>
  <c r="AB250" i="25"/>
  <c r="AB191" i="25"/>
  <c r="AB263" i="25"/>
  <c r="AB170" i="25"/>
  <c r="AS278" i="25"/>
  <c r="AS242" i="25"/>
  <c r="AS252" i="25"/>
  <c r="AS241" i="25"/>
  <c r="AS213" i="25"/>
  <c r="AS176" i="25"/>
  <c r="AS265" i="25"/>
  <c r="AS224" i="25"/>
  <c r="AS195" i="25"/>
  <c r="AS177" i="25"/>
  <c r="AS285" i="25"/>
  <c r="AS255" i="25"/>
  <c r="AS237" i="25"/>
  <c r="AS184" i="25"/>
  <c r="AS293" i="25"/>
  <c r="AS273" i="25"/>
  <c r="AS270" i="25"/>
  <c r="AS218" i="25"/>
  <c r="AS186" i="25"/>
  <c r="AS161" i="25"/>
  <c r="AS283" i="25"/>
  <c r="AS269" i="25"/>
  <c r="AS239" i="25"/>
  <c r="AS206" i="25"/>
  <c r="AS163" i="25"/>
  <c r="AB213" i="25"/>
  <c r="AS302" i="25"/>
  <c r="AS279" i="25"/>
  <c r="AS289" i="25"/>
  <c r="AS292" i="25"/>
  <c r="AS256" i="25"/>
  <c r="AS236" i="25"/>
  <c r="AS234" i="25"/>
  <c r="AS248" i="25"/>
  <c r="AS223" i="25"/>
  <c r="AS201" i="25"/>
  <c r="AS208" i="25"/>
  <c r="AS189" i="25"/>
  <c r="AS181" i="25"/>
  <c r="AS171" i="25"/>
  <c r="AS164" i="25"/>
  <c r="AB305" i="25"/>
  <c r="AB278" i="25"/>
  <c r="AB231" i="25"/>
  <c r="AB261" i="25"/>
  <c r="AB211" i="25"/>
  <c r="AB184" i="25"/>
  <c r="AB218" i="25"/>
  <c r="AB185" i="25"/>
  <c r="AB282" i="25"/>
  <c r="AB301" i="25"/>
  <c r="AB215" i="25"/>
  <c r="AB265" i="25"/>
  <c r="AB248" i="25"/>
  <c r="AB228" i="25"/>
  <c r="AB189" i="25"/>
  <c r="AB300" i="25"/>
  <c r="AB293" i="25"/>
  <c r="AB260" i="25"/>
  <c r="AB271" i="25"/>
  <c r="AB235" i="25"/>
  <c r="AB202" i="25"/>
  <c r="AB234" i="25"/>
  <c r="AB207" i="25"/>
  <c r="AB166" i="25"/>
  <c r="AB290" i="25"/>
  <c r="AB277" i="25"/>
  <c r="AB289" i="25"/>
  <c r="AB254" i="25"/>
  <c r="AB267" i="25"/>
  <c r="AB238" i="25"/>
  <c r="AB232" i="25"/>
  <c r="AB177" i="25"/>
  <c r="AB176" i="25"/>
  <c r="AB302" i="25"/>
  <c r="AB272" i="25"/>
  <c r="AB281" i="25"/>
  <c r="AB227" i="25"/>
  <c r="AB259" i="25"/>
  <c r="AB229" i="25"/>
  <c r="AB224" i="25"/>
  <c r="AB209" i="25"/>
  <c r="AB173" i="25"/>
  <c r="J303" i="25"/>
  <c r="J301" i="25"/>
  <c r="J285" i="25"/>
  <c r="J266" i="25"/>
  <c r="J262" i="25"/>
  <c r="J235" i="25"/>
  <c r="J259" i="25"/>
  <c r="J233" i="25"/>
  <c r="J240" i="25"/>
  <c r="J231" i="25"/>
  <c r="J211" i="25"/>
  <c r="J194" i="25"/>
  <c r="J180" i="25"/>
  <c r="J176" i="25"/>
  <c r="J175" i="25"/>
  <c r="J304" i="25"/>
  <c r="J276" i="25"/>
  <c r="J277" i="25"/>
  <c r="J260" i="25"/>
  <c r="J219" i="25"/>
  <c r="J264" i="25"/>
  <c r="J252" i="25"/>
  <c r="J199" i="25"/>
  <c r="J221" i="25"/>
  <c r="J223" i="25"/>
  <c r="J203" i="25"/>
  <c r="J188" i="25"/>
  <c r="J185" i="25"/>
  <c r="J171" i="25"/>
  <c r="J167" i="25"/>
  <c r="J305" i="25"/>
  <c r="J292" i="25"/>
  <c r="J294" i="25"/>
  <c r="J297" i="25"/>
  <c r="J269" i="25"/>
  <c r="J256" i="25"/>
  <c r="J247" i="25"/>
  <c r="J245" i="25"/>
  <c r="J200" i="25"/>
  <c r="J215" i="25"/>
  <c r="J204" i="25"/>
  <c r="J195" i="25"/>
  <c r="J187" i="25"/>
  <c r="J177" i="25"/>
  <c r="J169" i="25"/>
  <c r="J290" i="25"/>
  <c r="J289" i="25"/>
  <c r="J210" i="25"/>
  <c r="J232" i="25"/>
  <c r="J197" i="25"/>
  <c r="J172" i="25"/>
  <c r="J161" i="25"/>
  <c r="J261" i="25"/>
  <c r="J183" i="25"/>
  <c r="J280" i="25"/>
  <c r="J299" i="25"/>
  <c r="J278" i="25"/>
  <c r="J281" i="25"/>
  <c r="J253" i="25"/>
  <c r="J239" i="25"/>
  <c r="J250" i="25"/>
  <c r="J213" i="25"/>
  <c r="J220" i="25"/>
  <c r="J224" i="25"/>
  <c r="J205" i="25"/>
  <c r="J196" i="25"/>
  <c r="J178" i="25"/>
  <c r="J170" i="25"/>
  <c r="J286" i="25"/>
  <c r="J228" i="25"/>
  <c r="J302" i="25"/>
  <c r="J291" i="25"/>
  <c r="J270" i="25"/>
  <c r="J272" i="25"/>
  <c r="J251" i="25"/>
  <c r="J273" i="25"/>
  <c r="J242" i="25"/>
  <c r="J246" i="25"/>
  <c r="J212" i="25"/>
  <c r="J216" i="25"/>
  <c r="J201" i="25"/>
  <c r="J198" i="25"/>
  <c r="J181" i="25"/>
  <c r="J162" i="25"/>
  <c r="J282" i="25"/>
  <c r="J237" i="25"/>
  <c r="J284" i="25"/>
  <c r="J283" i="25"/>
  <c r="J229" i="25"/>
  <c r="J254" i="25"/>
  <c r="J241" i="25"/>
  <c r="J265" i="25"/>
  <c r="J234" i="25"/>
  <c r="J238" i="25"/>
  <c r="J202" i="25"/>
  <c r="J226" i="25"/>
  <c r="J190" i="25"/>
  <c r="J189" i="25"/>
  <c r="J168" i="25"/>
  <c r="J173" i="25"/>
  <c r="J249" i="25"/>
  <c r="J179" i="25"/>
  <c r="J300" i="25"/>
  <c r="J274" i="25"/>
  <c r="J295" i="25"/>
  <c r="J225" i="25"/>
  <c r="J271" i="25"/>
  <c r="J257" i="25"/>
  <c r="J206" i="25"/>
  <c r="J227" i="25"/>
  <c r="J230" i="25"/>
  <c r="J218" i="25"/>
  <c r="J207" i="25"/>
  <c r="J191" i="25"/>
  <c r="J163" i="25"/>
  <c r="J165" i="25"/>
  <c r="AB296" i="25"/>
  <c r="AB262" i="25"/>
  <c r="AB241" i="25"/>
  <c r="AB266" i="25"/>
  <c r="AB253" i="25"/>
  <c r="AB219" i="25"/>
  <c r="AB230" i="25"/>
  <c r="AB220" i="25"/>
  <c r="AB194" i="25"/>
  <c r="AB183" i="25"/>
  <c r="AB167" i="25"/>
  <c r="AB288" i="25"/>
  <c r="AB256" i="25"/>
  <c r="AB221" i="25"/>
  <c r="AB258" i="25"/>
  <c r="AB243" i="25"/>
  <c r="AB247" i="25"/>
  <c r="AB222" i="25"/>
  <c r="AB212" i="25"/>
  <c r="AB192" i="25"/>
  <c r="AB175" i="25"/>
  <c r="AB168" i="25"/>
  <c r="AB280" i="25"/>
  <c r="AB299" i="25"/>
  <c r="AB268" i="25"/>
  <c r="AB245" i="25"/>
  <c r="AB244" i="25"/>
  <c r="AB239" i="25"/>
  <c r="AB214" i="25"/>
  <c r="AB204" i="25"/>
  <c r="AB188" i="25"/>
  <c r="AB174" i="25"/>
  <c r="AB169" i="25"/>
  <c r="AB242" i="25"/>
  <c r="AB225" i="25"/>
  <c r="AB205" i="25"/>
  <c r="AB190" i="25"/>
  <c r="AB186" i="25"/>
  <c r="AB162" i="25"/>
  <c r="AB161" i="25"/>
  <c r="AB217" i="25"/>
  <c r="AB206" i="25"/>
  <c r="AB196" i="25"/>
  <c r="AB187" i="25"/>
  <c r="AB179" i="25"/>
  <c r="AB171" i="25"/>
  <c r="AB226" i="25"/>
  <c r="AB193" i="25"/>
  <c r="AB197" i="25"/>
  <c r="AB180" i="25"/>
  <c r="AB181" i="25"/>
  <c r="AB163" i="25"/>
  <c r="K208" i="25"/>
  <c r="K224" i="25"/>
  <c r="K182" i="25"/>
  <c r="K280" i="25"/>
  <c r="K297" i="25"/>
  <c r="K177" i="25"/>
  <c r="K171" i="25"/>
  <c r="K281" i="25"/>
  <c r="K289" i="25"/>
  <c r="K225" i="25"/>
  <c r="K202" i="25"/>
  <c r="K240" i="25"/>
  <c r="K231" i="25"/>
  <c r="K198" i="25"/>
  <c r="K249" i="25"/>
  <c r="K299" i="25"/>
  <c r="K228" i="25"/>
  <c r="K175" i="25"/>
  <c r="K251" i="25"/>
  <c r="K274" i="25"/>
  <c r="K178" i="25"/>
  <c r="K214" i="25"/>
  <c r="K179" i="25"/>
  <c r="K301" i="25"/>
  <c r="K199" i="25"/>
  <c r="K204" i="25"/>
  <c r="K284" i="25"/>
  <c r="K269" i="25"/>
  <c r="K250" i="25"/>
  <c r="K183" i="25"/>
  <c r="K252" i="25"/>
  <c r="K222" i="25"/>
  <c r="K276" i="25"/>
  <c r="K303" i="25"/>
  <c r="K192" i="25"/>
  <c r="K290" i="25"/>
  <c r="K245" i="25"/>
  <c r="K265" i="25"/>
  <c r="K195" i="25"/>
  <c r="K287" i="25"/>
  <c r="K244" i="25"/>
  <c r="K254" i="25"/>
  <c r="K212" i="25"/>
  <c r="K288" i="25"/>
  <c r="K246" i="25"/>
  <c r="K260" i="25"/>
  <c r="K206" i="25"/>
  <c r="K302" i="25"/>
  <c r="K180" i="25"/>
  <c r="K267" i="25"/>
  <c r="K168" i="25"/>
  <c r="K226" i="25"/>
  <c r="K213" i="25"/>
  <c r="K184" i="25"/>
  <c r="K304" i="25"/>
  <c r="K230" i="25"/>
  <c r="K169" i="25"/>
  <c r="K259" i="25"/>
  <c r="K207" i="25"/>
  <c r="K232" i="25"/>
  <c r="K211" i="25"/>
  <c r="K300" i="25"/>
  <c r="K247" i="25"/>
  <c r="K170" i="25"/>
  <c r="K167" i="25"/>
  <c r="K200" i="25"/>
  <c r="K176" i="25"/>
  <c r="K253" i="25"/>
  <c r="K219" i="25"/>
  <c r="K286" i="25"/>
  <c r="K292" i="25"/>
  <c r="K217" i="25"/>
  <c r="AK154" i="26"/>
  <c r="AJ154" i="26"/>
  <c r="AB154" i="26"/>
  <c r="K191" i="25"/>
  <c r="K215" i="25"/>
  <c r="K268" i="25"/>
  <c r="K165" i="25"/>
  <c r="G306" i="25"/>
  <c r="K237" i="25"/>
  <c r="AO306" i="25"/>
  <c r="G307" i="25"/>
  <c r="AG307" i="25"/>
  <c r="AG306" i="25"/>
  <c r="D307" i="25"/>
  <c r="I306" i="25"/>
  <c r="I307" i="25"/>
  <c r="AE307" i="25"/>
  <c r="AE306" i="25"/>
  <c r="P306" i="25"/>
  <c r="P307" i="25"/>
  <c r="O307" i="25"/>
  <c r="O306" i="25"/>
  <c r="H154" i="26"/>
  <c r="I41" i="16"/>
  <c r="AG154" i="26"/>
  <c r="AO307" i="25"/>
  <c r="AK307" i="25"/>
  <c r="AK306" i="25"/>
  <c r="F307" i="25"/>
  <c r="F306" i="25"/>
  <c r="Y307" i="25"/>
  <c r="Y306" i="25"/>
  <c r="AC307" i="25"/>
  <c r="AC306" i="25"/>
  <c r="T306" i="25"/>
  <c r="T307" i="25"/>
  <c r="X306" i="25"/>
  <c r="X307" i="25"/>
  <c r="AN307" i="25"/>
  <c r="AN306" i="25"/>
  <c r="S154" i="26"/>
  <c r="AM307" i="25"/>
  <c r="AM306" i="25"/>
  <c r="Q306" i="25"/>
  <c r="Q307" i="25"/>
  <c r="AD306" i="25"/>
  <c r="AD307" i="25"/>
  <c r="E306" i="25"/>
  <c r="E307" i="25"/>
  <c r="AX160" i="25"/>
  <c r="H8" i="16" s="1"/>
  <c r="AF306" i="25"/>
  <c r="AF307" i="25"/>
  <c r="I10" i="16"/>
  <c r="L154" i="26"/>
  <c r="I123" i="16"/>
  <c r="AR154" i="26"/>
  <c r="AQ306" i="25"/>
  <c r="AQ307" i="25"/>
  <c r="Z306" i="25"/>
  <c r="Z307" i="25"/>
  <c r="AI306" i="25"/>
  <c r="AI307" i="25"/>
  <c r="U307" i="25"/>
  <c r="U306" i="25"/>
  <c r="AR306" i="25"/>
  <c r="AR307" i="25"/>
  <c r="J154" i="26"/>
  <c r="AH306" i="25"/>
  <c r="AH307" i="25"/>
  <c r="AA306" i="25"/>
  <c r="AA307" i="25"/>
  <c r="I124" i="16"/>
  <c r="K243" i="25"/>
  <c r="K197" i="25"/>
  <c r="K270" i="25"/>
  <c r="K234" i="25"/>
  <c r="L307" i="25"/>
  <c r="L306" i="25"/>
  <c r="AV306" i="25"/>
  <c r="AV307" i="25"/>
  <c r="S306" i="25"/>
  <c r="S307" i="25"/>
  <c r="N307" i="25"/>
  <c r="N306" i="25"/>
  <c r="AT306" i="25"/>
  <c r="AT307" i="25"/>
  <c r="AJ306" i="25"/>
  <c r="AJ307" i="25"/>
  <c r="I47" i="16"/>
  <c r="M154" i="26"/>
  <c r="K257" i="25"/>
  <c r="K194" i="25"/>
  <c r="K161" i="25"/>
  <c r="K295" i="25"/>
  <c r="H307" i="25"/>
  <c r="H306" i="25"/>
  <c r="AP306" i="25"/>
  <c r="AP307" i="25"/>
  <c r="V306" i="25"/>
  <c r="V307" i="25"/>
  <c r="AL306" i="25"/>
  <c r="AL307" i="25"/>
  <c r="R306" i="25"/>
  <c r="R307" i="25"/>
  <c r="O154" i="26"/>
  <c r="D306" i="25"/>
  <c r="M306" i="25"/>
  <c r="M307" i="25"/>
  <c r="K163" i="25"/>
  <c r="K181" i="25"/>
  <c r="K229" i="25"/>
  <c r="K264" i="25"/>
  <c r="K298" i="25"/>
  <c r="K293" i="25"/>
  <c r="K164" i="25"/>
  <c r="K203" i="25"/>
  <c r="K238" i="25"/>
  <c r="K272" i="25"/>
  <c r="K275" i="25"/>
  <c r="K285" i="25"/>
  <c r="K173" i="25"/>
  <c r="K227" i="25"/>
  <c r="K218" i="25"/>
  <c r="K220" i="25"/>
  <c r="K279" i="25"/>
  <c r="K186" i="25"/>
  <c r="K209" i="25"/>
  <c r="K193" i="25"/>
  <c r="K236" i="25"/>
  <c r="K278" i="25"/>
  <c r="K185" i="25"/>
  <c r="K233" i="25"/>
  <c r="AX233" i="25" s="1"/>
  <c r="H80" i="16" s="1"/>
  <c r="K235" i="25"/>
  <c r="K262" i="25"/>
  <c r="K271" i="25"/>
  <c r="K190" i="25"/>
  <c r="K223" i="25"/>
  <c r="K242" i="25"/>
  <c r="K263" i="25"/>
  <c r="K277" i="25"/>
  <c r="K187" i="25"/>
  <c r="K210" i="25"/>
  <c r="K248" i="25"/>
  <c r="K261" i="25"/>
  <c r="K273" i="25"/>
  <c r="K160" i="25"/>
  <c r="K174" i="25"/>
  <c r="K189" i="25"/>
  <c r="K221" i="25"/>
  <c r="K266" i="25"/>
  <c r="K282" i="25"/>
  <c r="K283" i="25"/>
  <c r="K205" i="25"/>
  <c r="K291" i="25"/>
  <c r="K239" i="25"/>
  <c r="K188" i="25"/>
  <c r="K255" i="25"/>
  <c r="AX255" i="25" s="1"/>
  <c r="K162" i="25"/>
  <c r="K256" i="25"/>
  <c r="K196" i="25"/>
  <c r="K216" i="25"/>
  <c r="K166" i="25"/>
  <c r="K305" i="25"/>
  <c r="K172" i="25"/>
  <c r="K296" i="25"/>
  <c r="K241" i="25"/>
  <c r="K258" i="25"/>
  <c r="K201" i="25"/>
  <c r="AE40" i="26"/>
  <c r="I39" i="16" s="1"/>
  <c r="AE36" i="26"/>
  <c r="AE39" i="26"/>
  <c r="I38" i="16" s="1"/>
  <c r="AE35" i="26"/>
  <c r="C151" i="26"/>
  <c r="AE34" i="26"/>
  <c r="D150" i="26"/>
  <c r="I149" i="16" s="1"/>
  <c r="D149" i="26"/>
  <c r="D151" i="26"/>
  <c r="AH121" i="26"/>
  <c r="I120" i="16" s="1"/>
  <c r="AH113" i="26"/>
  <c r="AH116" i="26"/>
  <c r="I115" i="16" s="1"/>
  <c r="AH108" i="26"/>
  <c r="I107" i="16" s="1"/>
  <c r="AH111" i="26"/>
  <c r="I110" i="16" s="1"/>
  <c r="AH115" i="26"/>
  <c r="I114" i="16" s="1"/>
  <c r="AH114" i="26"/>
  <c r="I113" i="16" s="1"/>
  <c r="AH107" i="26"/>
  <c r="AH117" i="26"/>
  <c r="I116" i="16" s="1"/>
  <c r="AH110" i="26"/>
  <c r="I109" i="16" s="1"/>
  <c r="AI18" i="26"/>
  <c r="I17" i="16" s="1"/>
  <c r="AI15" i="26"/>
  <c r="AI23" i="26"/>
  <c r="AI20" i="26"/>
  <c r="I19" i="16" s="1"/>
  <c r="AI16" i="26"/>
  <c r="I15" i="16" s="1"/>
  <c r="AD67" i="26"/>
  <c r="AD26" i="26"/>
  <c r="I25" i="16" s="1"/>
  <c r="AD31" i="26"/>
  <c r="I30" i="16" s="1"/>
  <c r="AD36" i="26"/>
  <c r="AD122" i="26"/>
  <c r="AD25" i="26"/>
  <c r="AD33" i="26"/>
  <c r="I32" i="16" s="1"/>
  <c r="Q58" i="26"/>
  <c r="Q60" i="26"/>
  <c r="Q62" i="26"/>
  <c r="I61" i="16" s="1"/>
  <c r="Q59" i="26"/>
  <c r="Q61" i="26"/>
  <c r="Z136" i="26"/>
  <c r="Z138" i="26"/>
  <c r="I137" i="16" s="1"/>
  <c r="Z137" i="26"/>
  <c r="I136" i="16" s="1"/>
  <c r="Z139" i="26"/>
  <c r="I138" i="16" s="1"/>
  <c r="F65" i="26"/>
  <c r="F66" i="26"/>
  <c r="F68" i="26"/>
  <c r="AM95" i="26"/>
  <c r="I94" i="16" s="1"/>
  <c r="AM92" i="26"/>
  <c r="AM94" i="26"/>
  <c r="I93" i="16" s="1"/>
  <c r="AM93" i="26"/>
  <c r="I92" i="16" s="1"/>
  <c r="W65" i="26"/>
  <c r="W80" i="26"/>
  <c r="I79" i="16" s="1"/>
  <c r="W82" i="26"/>
  <c r="I81" i="16" s="1"/>
  <c r="W79" i="26"/>
  <c r="I78" i="16" s="1"/>
  <c r="W66" i="26"/>
  <c r="W74" i="26"/>
  <c r="I73" i="16" s="1"/>
  <c r="W81" i="26"/>
  <c r="I80" i="16" s="1"/>
  <c r="W78" i="26"/>
  <c r="I77" i="16" s="1"/>
  <c r="W68" i="26"/>
  <c r="P133" i="26"/>
  <c r="I132" i="16" s="1"/>
  <c r="P127" i="26"/>
  <c r="P132" i="26"/>
  <c r="I131" i="16" s="1"/>
  <c r="P129" i="26"/>
  <c r="P126" i="26"/>
  <c r="P134" i="26"/>
  <c r="I133" i="16" s="1"/>
  <c r="P136" i="26"/>
  <c r="P128" i="26"/>
  <c r="AP66" i="26"/>
  <c r="AP68" i="26"/>
  <c r="AP65" i="26"/>
  <c r="AP69" i="26"/>
  <c r="D35" i="26"/>
  <c r="D59" i="26"/>
  <c r="D37" i="26"/>
  <c r="D61" i="26"/>
  <c r="D58" i="26"/>
  <c r="D60" i="26"/>
  <c r="D140" i="26"/>
  <c r="C37" i="26"/>
  <c r="C61" i="26"/>
  <c r="C58" i="26"/>
  <c r="C60" i="26"/>
  <c r="C140" i="26"/>
  <c r="C59" i="26"/>
  <c r="I66" i="26"/>
  <c r="I23" i="26"/>
  <c r="I65" i="26"/>
  <c r="I67" i="26"/>
  <c r="I64" i="26"/>
  <c r="I63" i="16" s="1"/>
  <c r="AQ141" i="26"/>
  <c r="I140" i="16" s="1"/>
  <c r="AQ35" i="26"/>
  <c r="D9" i="26"/>
  <c r="G23" i="26"/>
  <c r="AX210" i="25" l="1"/>
  <c r="H58" i="16" s="1"/>
  <c r="AX248" i="25"/>
  <c r="H94" i="16" s="1"/>
  <c r="AX277" i="25"/>
  <c r="H123" i="16" s="1"/>
  <c r="AX298" i="25"/>
  <c r="AX238" i="25"/>
  <c r="H85" i="16" s="1"/>
  <c r="AX294" i="25"/>
  <c r="H140" i="16" s="1"/>
  <c r="AX215" i="25"/>
  <c r="H63" i="16" s="1"/>
  <c r="AX224" i="25"/>
  <c r="H72" i="16" s="1"/>
  <c r="AX240" i="25"/>
  <c r="H87" i="16" s="1"/>
  <c r="AX168" i="25"/>
  <c r="H16" i="16" s="1"/>
  <c r="AX199" i="25"/>
  <c r="H47" i="16" s="1"/>
  <c r="AX198" i="25"/>
  <c r="H46" i="16" s="1"/>
  <c r="AX239" i="25"/>
  <c r="AX174" i="25"/>
  <c r="AX182" i="25"/>
  <c r="H30" i="16" s="1"/>
  <c r="AX303" i="25"/>
  <c r="H149" i="16" s="1"/>
  <c r="AX254" i="25"/>
  <c r="AX236" i="25"/>
  <c r="H83" i="16" s="1"/>
  <c r="AX173" i="25"/>
  <c r="AX283" i="25"/>
  <c r="H129" i="16" s="1"/>
  <c r="AX287" i="25"/>
  <c r="H133" i="16" s="1"/>
  <c r="AX258" i="25"/>
  <c r="H104" i="16" s="1"/>
  <c r="AX275" i="25"/>
  <c r="H121" i="16" s="1"/>
  <c r="AX249" i="25"/>
  <c r="H95" i="16" s="1"/>
  <c r="AX266" i="25"/>
  <c r="H112" i="16" s="1"/>
  <c r="AX184" i="25"/>
  <c r="H32" i="16" s="1"/>
  <c r="AX193" i="25"/>
  <c r="H41" i="16" s="1"/>
  <c r="AX262" i="25"/>
  <c r="H108" i="16" s="1"/>
  <c r="AX293" i="25"/>
  <c r="H139" i="16" s="1"/>
  <c r="AX197" i="25"/>
  <c r="H45" i="16" s="1"/>
  <c r="AX273" i="25"/>
  <c r="H119" i="16" s="1"/>
  <c r="AX279" i="25"/>
  <c r="H125" i="16" s="1"/>
  <c r="AX164" i="25"/>
  <c r="H12" i="16" s="1"/>
  <c r="AX165" i="25"/>
  <c r="H13" i="16" s="1"/>
  <c r="AX284" i="25"/>
  <c r="H130" i="16" s="1"/>
  <c r="AX216" i="25"/>
  <c r="H64" i="16" s="1"/>
  <c r="AX235" i="25"/>
  <c r="H82" i="16" s="1"/>
  <c r="AX201" i="25"/>
  <c r="H49" i="16" s="1"/>
  <c r="AX209" i="25"/>
  <c r="H57" i="16" s="1"/>
  <c r="AX241" i="25"/>
  <c r="H88" i="16" s="1"/>
  <c r="AX286" i="25"/>
  <c r="H132" i="16" s="1"/>
  <c r="AX232" i="25"/>
  <c r="H79" i="16" s="1"/>
  <c r="AX227" i="25"/>
  <c r="H75" i="16" s="1"/>
  <c r="AX191" i="25"/>
  <c r="H39" i="16" s="1"/>
  <c r="AX177" i="25"/>
  <c r="H25" i="16" s="1"/>
  <c r="AX222" i="25"/>
  <c r="H70" i="16" s="1"/>
  <c r="AX185" i="25"/>
  <c r="H33" i="16" s="1"/>
  <c r="AX304" i="25"/>
  <c r="H150" i="16" s="1"/>
  <c r="AX226" i="25"/>
  <c r="H74" i="16" s="1"/>
  <c r="AX257" i="25"/>
  <c r="AX301" i="25"/>
  <c r="H147" i="16" s="1"/>
  <c r="AX256" i="25"/>
  <c r="AS307" i="25"/>
  <c r="AX162" i="25"/>
  <c r="H10" i="16" s="1"/>
  <c r="AX223" i="25"/>
  <c r="H71" i="16" s="1"/>
  <c r="AX186" i="25"/>
  <c r="H34" i="16" s="1"/>
  <c r="AX203" i="25"/>
  <c r="AX242" i="25"/>
  <c r="H89" i="16" s="1"/>
  <c r="AX259" i="25"/>
  <c r="H105" i="16" s="1"/>
  <c r="AX297" i="25"/>
  <c r="AX188" i="25"/>
  <c r="H36" i="16" s="1"/>
  <c r="AX228" i="25"/>
  <c r="H76" i="16" s="1"/>
  <c r="AX282" i="25"/>
  <c r="H128" i="16" s="1"/>
  <c r="AX229" i="25"/>
  <c r="AS306" i="25"/>
  <c r="AX237" i="25"/>
  <c r="H84" i="16" s="1"/>
  <c r="AX178" i="25"/>
  <c r="AX208" i="25"/>
  <c r="AX296" i="25"/>
  <c r="H142" i="16" s="1"/>
  <c r="AX271" i="25"/>
  <c r="H117" i="16" s="1"/>
  <c r="AX196" i="25"/>
  <c r="H44" i="16" s="1"/>
  <c r="AX278" i="25"/>
  <c r="H124" i="16" s="1"/>
  <c r="AX267" i="25"/>
  <c r="H113" i="16" s="1"/>
  <c r="AX274" i="25"/>
  <c r="H120" i="16" s="1"/>
  <c r="J306" i="25"/>
  <c r="AX270" i="25"/>
  <c r="H116" i="16" s="1"/>
  <c r="AX161" i="25"/>
  <c r="H9" i="16" s="1"/>
  <c r="AX189" i="25"/>
  <c r="AX272" i="25"/>
  <c r="H118" i="16" s="1"/>
  <c r="AX194" i="25"/>
  <c r="H42" i="16" s="1"/>
  <c r="AX300" i="25"/>
  <c r="H146" i="16" s="1"/>
  <c r="AX261" i="25"/>
  <c r="H107" i="16" s="1"/>
  <c r="AX220" i="25"/>
  <c r="H68" i="16" s="1"/>
  <c r="AX292" i="25"/>
  <c r="H138" i="16" s="1"/>
  <c r="AX211" i="25"/>
  <c r="H59" i="16" s="1"/>
  <c r="AX244" i="25"/>
  <c r="AX252" i="25"/>
  <c r="H98" i="16" s="1"/>
  <c r="AX202" i="25"/>
  <c r="H50" i="16" s="1"/>
  <c r="AX280" i="25"/>
  <c r="H126" i="16" s="1"/>
  <c r="J307" i="25"/>
  <c r="AX247" i="25"/>
  <c r="H93" i="16" s="1"/>
  <c r="AX190" i="25"/>
  <c r="H38" i="16" s="1"/>
  <c r="AX213" i="25"/>
  <c r="H61" i="16" s="1"/>
  <c r="AX264" i="25"/>
  <c r="H110" i="16" s="1"/>
  <c r="AX207" i="25"/>
  <c r="AX195" i="25"/>
  <c r="H43" i="16" s="1"/>
  <c r="AX250" i="25"/>
  <c r="H96" i="16" s="1"/>
  <c r="AX251" i="25"/>
  <c r="H97" i="16" s="1"/>
  <c r="AX289" i="25"/>
  <c r="H135" i="16" s="1"/>
  <c r="AX179" i="25"/>
  <c r="AX268" i="25"/>
  <c r="H114" i="16" s="1"/>
  <c r="AX253" i="25"/>
  <c r="AX302" i="25"/>
  <c r="H148" i="16" s="1"/>
  <c r="AX265" i="25"/>
  <c r="H111" i="16" s="1"/>
  <c r="AX269" i="25"/>
  <c r="H115" i="16" s="1"/>
  <c r="AX175" i="25"/>
  <c r="H23" i="16" s="1"/>
  <c r="AX172" i="25"/>
  <c r="H20" i="16" s="1"/>
  <c r="AX187" i="25"/>
  <c r="H35" i="16" s="1"/>
  <c r="AX285" i="25"/>
  <c r="H131" i="16" s="1"/>
  <c r="AX176" i="25"/>
  <c r="H24" i="16" s="1"/>
  <c r="AX166" i="25"/>
  <c r="H14" i="16" s="1"/>
  <c r="AX221" i="25"/>
  <c r="H69" i="16" s="1"/>
  <c r="AX295" i="25"/>
  <c r="H141" i="16" s="1"/>
  <c r="AX234" i="25"/>
  <c r="H81" i="16" s="1"/>
  <c r="AX200" i="25"/>
  <c r="H48" i="16" s="1"/>
  <c r="AX230" i="25"/>
  <c r="H77" i="16" s="1"/>
  <c r="AX260" i="25"/>
  <c r="H106" i="16" s="1"/>
  <c r="AX290" i="25"/>
  <c r="H136" i="16" s="1"/>
  <c r="AX167" i="25"/>
  <c r="H15" i="16" s="1"/>
  <c r="AX276" i="25"/>
  <c r="H122" i="16" s="1"/>
  <c r="AX231" i="25"/>
  <c r="H78" i="16" s="1"/>
  <c r="AX281" i="25"/>
  <c r="H127" i="16" s="1"/>
  <c r="AX169" i="25"/>
  <c r="H17" i="16" s="1"/>
  <c r="AX299" i="25"/>
  <c r="H145" i="16" s="1"/>
  <c r="AX246" i="25"/>
  <c r="H92" i="16" s="1"/>
  <c r="AX170" i="25"/>
  <c r="H18" i="16" s="1"/>
  <c r="AX288" i="25"/>
  <c r="H134" i="16" s="1"/>
  <c r="AB306" i="25"/>
  <c r="AX171" i="25"/>
  <c r="H19" i="16" s="1"/>
  <c r="AX245" i="25"/>
  <c r="H91" i="16" s="1"/>
  <c r="AX214" i="25"/>
  <c r="AX204" i="25"/>
  <c r="AX192" i="25"/>
  <c r="AX212" i="25"/>
  <c r="H60" i="16" s="1"/>
  <c r="AX243" i="25"/>
  <c r="H90" i="16" s="1"/>
  <c r="AX205" i="25"/>
  <c r="AX183" i="25"/>
  <c r="AX225" i="25"/>
  <c r="H73" i="16" s="1"/>
  <c r="AB307" i="25"/>
  <c r="AX219" i="25"/>
  <c r="H67" i="16" s="1"/>
  <c r="AX180" i="25"/>
  <c r="AX181" i="25"/>
  <c r="AX163" i="25"/>
  <c r="H11" i="16" s="1"/>
  <c r="AX206" i="25"/>
  <c r="H54" i="16" s="1"/>
  <c r="AX217" i="25"/>
  <c r="H65" i="16" s="1"/>
  <c r="I139" i="16"/>
  <c r="I57" i="16"/>
  <c r="I66" i="16"/>
  <c r="I60" i="16"/>
  <c r="AP154" i="26"/>
  <c r="I154" i="26"/>
  <c r="I59" i="16"/>
  <c r="I34" i="16"/>
  <c r="Q154" i="26"/>
  <c r="F154" i="26"/>
  <c r="AH154" i="26"/>
  <c r="K306" i="25"/>
  <c r="K307" i="25"/>
  <c r="I106" i="16"/>
  <c r="AX291" i="25"/>
  <c r="H137" i="16" s="1"/>
  <c r="D154" i="26"/>
  <c r="I36" i="16"/>
  <c r="C154" i="26"/>
  <c r="W154" i="26"/>
  <c r="P154" i="26"/>
  <c r="I91" i="16"/>
  <c r="AM154" i="26"/>
  <c r="Z154" i="26"/>
  <c r="I14" i="16"/>
  <c r="AI154" i="26"/>
  <c r="I24" i="16"/>
  <c r="AD154" i="26"/>
  <c r="I58" i="16"/>
  <c r="I35" i="16"/>
  <c r="I33" i="16"/>
  <c r="AE154" i="26"/>
  <c r="I125" i="16"/>
  <c r="AQ154" i="26"/>
  <c r="I150" i="16"/>
  <c r="H22" i="16"/>
  <c r="AX305" i="25"/>
  <c r="H151" i="16" s="1"/>
  <c r="AX218" i="25"/>
  <c r="H66" i="16" s="1"/>
  <c r="AX263" i="25"/>
  <c r="H109" i="16" s="1"/>
  <c r="Y136" i="26"/>
  <c r="I135" i="16" s="1"/>
  <c r="Y146" i="26"/>
  <c r="I145" i="16" s="1"/>
  <c r="AL113" i="26"/>
  <c r="I112" i="16" s="1"/>
  <c r="AL129" i="26"/>
  <c r="I128" i="16" s="1"/>
  <c r="AL24" i="26"/>
  <c r="AL128" i="26"/>
  <c r="I127" i="16" s="1"/>
  <c r="AO68" i="26"/>
  <c r="I67" i="16" s="1"/>
  <c r="AO65" i="26"/>
  <c r="I64" i="16" s="1"/>
  <c r="AO69" i="26"/>
  <c r="I68" i="16" s="1"/>
  <c r="AO66" i="26"/>
  <c r="I65" i="16" s="1"/>
  <c r="K89" i="26"/>
  <c r="I88" i="16" s="1"/>
  <c r="K23" i="26"/>
  <c r="I22" i="16" s="1"/>
  <c r="K55" i="26"/>
  <c r="I54" i="16" s="1"/>
  <c r="K127" i="26"/>
  <c r="I126" i="16" s="1"/>
  <c r="K51" i="26"/>
  <c r="I50" i="16" s="1"/>
  <c r="K97" i="26"/>
  <c r="I96" i="16" s="1"/>
  <c r="R123" i="26"/>
  <c r="I122" i="16" s="1"/>
  <c r="R112" i="26"/>
  <c r="I111" i="16" s="1"/>
  <c r="R109" i="26"/>
  <c r="R122" i="26"/>
  <c r="I121" i="16" s="1"/>
  <c r="K9" i="26"/>
  <c r="G9" i="26"/>
  <c r="Y154" i="26" l="1"/>
  <c r="AO154" i="26"/>
  <c r="G154" i="26"/>
  <c r="I8" i="16"/>
  <c r="I108" i="16"/>
  <c r="R154" i="26"/>
  <c r="K154" i="26"/>
  <c r="AL154" i="26"/>
  <c r="I23" i="16"/>
  <c r="AW154"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Michael Vetter</author>
  </authors>
  <commentList>
    <comment ref="D20" authorId="0" shapeId="0" xr:uid="{00000000-0006-0000-1600-000001000000}">
      <text>
        <r>
          <rPr>
            <sz val="10"/>
            <color indexed="81"/>
            <rFont val="Tahoma"/>
            <family val="2"/>
          </rPr>
          <t>- Interventions sur les nerfs crâniaux et périphériques
- Radiochirurgie
- Etc.
Ont été séparées les interventions suivantes :</t>
        </r>
        <r>
          <rPr>
            <sz val="10"/>
            <color indexed="81"/>
            <rFont val="Tahoma"/>
            <family val="2"/>
          </rPr>
          <t xml:space="preserve">
- Interventions hypophysaires dans HNO1.2.1
- Interventions en cas de neurinome de l’acoustique dans HNO1.3.1
- Interventions vasculaires intracrâniennes dans GEF4</t>
        </r>
      </text>
    </comment>
    <comment ref="D44" authorId="0" shapeId="0" xr:uid="{00000000-0006-0000-1600-000002000000}">
      <text>
        <r>
          <rPr>
            <sz val="10"/>
            <color indexed="81"/>
            <rFont val="Tahoma"/>
            <family val="2"/>
          </rPr>
          <t>- ERCP
- Sphinctérotomie et papillotomie endo
- Extraction de calculs biliaires endo
- Pose de stents biliaires endo
- Biopsies de la vésicule / des voies biliaires et du canal pancréatique
- Etc.</t>
        </r>
      </text>
    </comment>
    <comment ref="D65" authorId="0" shapeId="0" xr:uid="{00000000-0006-0000-1600-000003000000}">
      <text>
        <r>
          <rPr>
            <sz val="10"/>
            <color indexed="81"/>
            <rFont val="Tahoma"/>
            <family val="2"/>
          </rPr>
          <t>- Péricardiocentèse
- Péricardectomie
- Autres interventions sur le péricarde
- Etc.</t>
        </r>
      </text>
    </comment>
    <comment ref="D66" authorId="0" shapeId="0" xr:uid="{00000000-0006-0000-1600-000004000000}">
      <text>
        <r>
          <rPr>
            <sz val="10"/>
            <color rgb="FF000000"/>
            <rFont val="Tahoma"/>
            <family val="2"/>
          </rPr>
          <t>- Opérations des valves cardiaques
- Opérations des septa cardiaques
- Etc.</t>
        </r>
      </text>
    </comment>
    <comment ref="D113" authorId="0" shapeId="0" xr:uid="{00000000-0006-0000-1600-000005000000}">
      <text>
        <r>
          <rPr>
            <sz val="10"/>
            <color rgb="FF000000"/>
            <rFont val="Tahoma"/>
            <family val="2"/>
          </rPr>
          <t>- Spondylodèse dorsale / dorso-lombaire avec accès ventral
- Spondylodèse de 9 vertèbres ou plus
- Spondylodèse de l’atlas-axis
- Pose de prothèses discales thoraciques et lombo-sacrées
- Etc.</t>
        </r>
      </text>
    </comment>
    <comment ref="D119" authorId="0" shapeId="0" xr:uid="{00000000-0006-0000-1600-000006000000}">
      <text>
        <r>
          <rPr>
            <sz val="10"/>
            <color rgb="FF000000"/>
            <rFont val="Tahoma"/>
            <family val="2"/>
          </rPr>
          <t>- Polymyalgie rhumatismale, Lupus érythémateux
- Sclérodermie
- Complexe sicca
- Analgésie multimodale
- Polymyosite
- Etc.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Laura Siffert</author>
  </authors>
  <commentList>
    <comment ref="AX74" authorId="0" shapeId="0" xr:uid="{00000000-0006-0000-1700-000001000000}">
      <text>
        <r>
          <rPr>
            <b/>
            <sz val="9"/>
            <color indexed="81"/>
            <rFont val="Tahoma"/>
            <family val="2"/>
          </rPr>
          <t>Laura Siffert :</t>
        </r>
        <r>
          <rPr>
            <sz val="9"/>
            <color indexed="81"/>
            <rFont val="Tahoma"/>
            <family val="2"/>
          </rPr>
          <t xml:space="preserve">
Formule incorrecte ici (trop d’exigences), adapté manuellement directement dans 3.9</t>
        </r>
      </text>
    </comment>
    <comment ref="AX237" authorId="0" shapeId="0" xr:uid="{00000000-0006-0000-1700-000002000000}">
      <text>
        <r>
          <rPr>
            <b/>
            <sz val="9"/>
            <color indexed="81"/>
            <rFont val="Tahoma"/>
            <family val="2"/>
          </rPr>
          <t>Laura Siffert :</t>
        </r>
        <r>
          <rPr>
            <sz val="9"/>
            <color indexed="81"/>
            <rFont val="Tahoma"/>
            <family val="2"/>
          </rPr>
          <t xml:space="preserve">
Formule incorrecte ici (trop d’exigences), adapté manuellement directement dans 3.9</t>
        </r>
      </text>
    </comment>
  </commentList>
</comments>
</file>

<file path=xl/sharedStrings.xml><?xml version="1.0" encoding="utf-8"?>
<sst xmlns="http://schemas.openxmlformats.org/spreadsheetml/2006/main" count="1546" uniqueCount="1516">
  <si>
    <r>
      <rPr>
        <b/>
        <sz val="24"/>
        <rFont val="Arial"/>
        <family val="2"/>
      </rPr>
      <t>Offre 
pour la liste hospitalière du canton de Fribourg 2024</t>
    </r>
  </si>
  <si>
    <r>
      <rPr>
        <b/>
        <sz val="26"/>
        <rFont val="Arial"/>
        <family val="2"/>
      </rPr>
      <t xml:space="preserve">- Soins somatiques aigus - </t>
    </r>
  </si>
  <si>
    <r>
      <rPr>
        <sz val="22"/>
        <rFont val="Arial"/>
        <family val="2"/>
      </rPr>
      <t>du prestataire :</t>
    </r>
  </si>
  <si>
    <r>
      <rPr>
        <sz val="22"/>
        <rFont val="Arial"/>
        <family val="2"/>
      </rPr>
      <t>pour le site suivant :</t>
    </r>
  </si>
  <si>
    <r>
      <rPr>
        <b/>
        <sz val="24"/>
        <rFont val="Arial"/>
        <family val="2"/>
      </rPr>
      <t>Veuillez saisir : site</t>
    </r>
  </si>
  <si>
    <r>
      <rPr>
        <sz val="11"/>
        <rFont val="Arial"/>
        <family val="2"/>
      </rPr>
      <t>Le dossier d’offre doit être chargé électroniquement. La confirmation signée (uniquement la feuille 5) doit également être remise sur papier.</t>
    </r>
  </si>
  <si>
    <r>
      <rPr>
        <b/>
        <sz val="11"/>
        <rFont val="Arial"/>
        <family val="2"/>
      </rPr>
      <t>Adresse e-mail pour la remise électronique</t>
    </r>
  </si>
  <si>
    <r>
      <rPr>
        <b/>
        <sz val="11"/>
        <rFont val="Arial"/>
        <family val="2"/>
      </rPr>
      <t>Adresse postale pour la remise sur papier :</t>
    </r>
  </si>
  <si>
    <r>
      <rPr>
        <sz val="11"/>
        <rFont val="Arial"/>
        <family val="2"/>
      </rPr>
      <t>Service de la santé publique SSP</t>
    </r>
  </si>
  <si>
    <r>
      <rPr>
        <sz val="11"/>
        <rFont val="Arial"/>
        <family val="2"/>
      </rPr>
      <t>Route des Cliniques 17</t>
    </r>
  </si>
  <si>
    <r>
      <rPr>
        <sz val="11"/>
        <rFont val="Arial"/>
        <family val="2"/>
      </rPr>
      <t>1700 Fribourg</t>
    </r>
  </si>
  <si>
    <r>
      <rPr>
        <sz val="10"/>
        <rFont val="Arial"/>
        <family val="2"/>
      </rPr>
      <t xml:space="preserve">Pour toute </t>
    </r>
    <r>
      <rPr>
        <b/>
        <sz val="10"/>
        <rFont val="Arial"/>
        <family val="2"/>
      </rPr>
      <t>question</t>
    </r>
    <r>
      <rPr>
        <sz val="10"/>
        <rFont val="Arial"/>
        <family val="2"/>
      </rPr>
      <t>, veuillez nous joindre à l’adresse suivante :</t>
    </r>
  </si>
  <si>
    <r>
      <rPr>
        <sz val="10"/>
        <rFont val="Arial"/>
        <family val="2"/>
      </rPr>
      <t>Cyrill Berger, responsable planification hospitalière cantonale</t>
    </r>
  </si>
  <si>
    <r>
      <rPr>
        <sz val="10"/>
        <rFont val="Arial"/>
        <family val="2"/>
      </rPr>
      <t>Tél. : 041 26 305 29 22</t>
    </r>
  </si>
  <si>
    <r>
      <rPr>
        <u/>
        <sz val="10"/>
        <color indexed="12"/>
        <rFont val="Arial"/>
        <family val="2"/>
      </rPr>
      <t>E-Mail: cyrill.berger@fr.ch</t>
    </r>
  </si>
  <si>
    <r>
      <rPr>
        <sz val="9"/>
        <rFont val="Arial"/>
        <family val="2"/>
      </rPr>
      <t>© Fichier MS Excel créé par Spitalplanung.swiss SA sur la base du fichier d’offre MS Excel soins somatiques aigus et du concept GPPH en soins somatiques aigus de la Direction de la santé du canton de Zurich</t>
    </r>
  </si>
  <si>
    <r>
      <rPr>
        <b/>
        <sz val="14"/>
        <color rgb="FF0070C0"/>
        <rFont val="Calibri"/>
        <family val="2"/>
        <scheme val="minor"/>
      </rPr>
      <t xml:space="preserve">           spitalplanung.swiss SA</t>
    </r>
  </si>
  <si>
    <r>
      <rPr>
        <b/>
        <sz val="16"/>
        <rFont val="Arial"/>
        <family val="2"/>
      </rPr>
      <t>Table des matières</t>
    </r>
  </si>
  <si>
    <r>
      <rPr>
        <b/>
        <u/>
        <sz val="12"/>
        <rFont val="Arial"/>
        <family val="2"/>
      </rPr>
      <t>Informations sur l’appel d’offre</t>
    </r>
  </si>
  <si>
    <r>
      <rPr>
        <b/>
        <u/>
        <sz val="12"/>
        <rFont val="Arial"/>
        <family val="2"/>
      </rPr>
      <t>Définitions des groupes de prestations (introduction)</t>
    </r>
  </si>
  <si>
    <r>
      <rPr>
        <u/>
        <sz val="10"/>
        <rFont val="Arial"/>
        <family val="2"/>
      </rPr>
      <t>Groupes de prestations</t>
    </r>
  </si>
  <si>
    <r>
      <rPr>
        <u/>
        <sz val="10"/>
        <rFont val="Arial"/>
        <family val="2"/>
      </rPr>
      <t>Groupes de prestations et exigences</t>
    </r>
  </si>
  <si>
    <r>
      <rPr>
        <b/>
        <u/>
        <sz val="12"/>
        <rFont val="Arial"/>
        <family val="2"/>
      </rPr>
      <t>Formulaires pour l’offre</t>
    </r>
  </si>
  <si>
    <r>
      <rPr>
        <u/>
        <sz val="10"/>
        <rFont val="Arial"/>
        <family val="2"/>
      </rPr>
      <t>Exigences générales (soins somatiques aigus)</t>
    </r>
  </si>
  <si>
    <r>
      <rPr>
        <u/>
        <sz val="10"/>
        <rFont val="Arial"/>
        <family val="2"/>
      </rPr>
      <t>Informations sur les spécialistes et leur disponibilité</t>
    </r>
  </si>
  <si>
    <r>
      <rPr>
        <u/>
        <sz val="10"/>
        <rFont val="Arial"/>
        <family val="2"/>
      </rPr>
      <t>Exigences relatives au service d’urgences</t>
    </r>
  </si>
  <si>
    <r>
      <rPr>
        <u/>
        <sz val="10"/>
        <rFont val="Arial"/>
        <family val="2"/>
      </rPr>
      <t>Exigences relatives aux unités de soins intensifs</t>
    </r>
  </si>
  <si>
    <r>
      <rPr>
        <u/>
        <sz val="10"/>
        <rFont val="Arial"/>
        <family val="2"/>
      </rPr>
      <t>Coopérations (liens)</t>
    </r>
  </si>
  <si>
    <r>
      <rPr>
        <u/>
        <sz val="10"/>
        <rFont val="Arial"/>
        <family val="2"/>
      </rPr>
      <t>Tumor boards</t>
    </r>
  </si>
  <si>
    <r>
      <rPr>
        <u/>
        <sz val="10"/>
        <rFont val="Arial"/>
        <family val="2"/>
      </rPr>
      <t>Autres exigences</t>
    </r>
  </si>
  <si>
    <r>
      <rPr>
        <u/>
        <sz val="10"/>
        <rFont val="Arial"/>
        <family val="2"/>
      </rPr>
      <t>Soins de base</t>
    </r>
  </si>
  <si>
    <r>
      <rPr>
        <u/>
        <sz val="10"/>
        <rFont val="Arial"/>
        <family val="2"/>
      </rPr>
      <t>Résumé de l’offre pour les groupes de prestations</t>
    </r>
  </si>
  <si>
    <r>
      <rPr>
        <u/>
        <sz val="10"/>
        <rFont val="Arial"/>
        <family val="2"/>
      </rPr>
      <t>Pédiatrie et chirurgie pédiatrique</t>
    </r>
  </si>
  <si>
    <r>
      <rPr>
        <u/>
        <sz val="10"/>
        <rFont val="Arial"/>
        <family val="2"/>
      </rPr>
      <t>Soins palliatifs spécialisés en milieu hospitalier</t>
    </r>
  </si>
  <si>
    <r>
      <rPr>
        <u/>
        <sz val="10"/>
        <rFont val="Arial"/>
        <family val="2"/>
      </rPr>
      <t>Maison de naissance</t>
    </r>
  </si>
  <si>
    <r>
      <rPr>
        <u/>
        <sz val="10"/>
        <rFont val="Arial"/>
        <family val="2"/>
      </rPr>
      <t>Autres informations relatives à l’offre</t>
    </r>
  </si>
  <si>
    <r>
      <rPr>
        <b/>
        <u/>
        <sz val="12"/>
        <rFont val="Arial"/>
        <family val="2"/>
      </rPr>
      <t>Informations générales sur le prestataire</t>
    </r>
  </si>
  <si>
    <r>
      <rPr>
        <b/>
        <u/>
        <sz val="12"/>
        <rFont val="Arial"/>
        <family val="2"/>
      </rPr>
      <t>Déclaration</t>
    </r>
  </si>
  <si>
    <r>
      <rPr>
        <sz val="10"/>
        <color theme="1"/>
        <rFont val="Arial"/>
        <family val="2"/>
      </rPr>
      <t xml:space="preserve">Dans le présent document, la forme la plus courte est utilisée pour les désignations des professions et des personnes, les deux sexes étant toujours visés. </t>
    </r>
  </si>
  <si>
    <r>
      <rPr>
        <b/>
        <sz val="16"/>
        <color theme="0"/>
        <rFont val="Arial"/>
        <family val="2"/>
      </rPr>
      <t>1. Informations sur l’appel d’offre</t>
    </r>
  </si>
  <si>
    <r>
      <rPr>
        <sz val="10"/>
        <rFont val="Arial"/>
        <family val="2"/>
      </rPr>
      <t>Mesdames, Messieurs,</t>
    </r>
  </si>
  <si>
    <r>
      <rPr>
        <sz val="10"/>
        <color theme="1"/>
        <rFont val="Arial"/>
        <family val="2"/>
      </rPr>
      <t>Le canton de Fribourg organise un appel d’offre pour la liste 2024 des hôpitaux en soins somatiques aigus. Nous vous mettons à disposition le présent dossier d’offre (formulaire XLSX), qui contient toutes les informations nécessaires pour pour le dépôt de votre offre.</t>
    </r>
  </si>
  <si>
    <r>
      <rPr>
        <sz val="10"/>
        <rFont val="Arial"/>
        <family val="2"/>
      </rPr>
      <t>Veuillez noter que vous devez présenter</t>
    </r>
    <r>
      <rPr>
        <b/>
        <sz val="10"/>
        <rFont val="Arial"/>
        <family val="2"/>
      </rPr>
      <t xml:space="preserve"> un dossier d’offre distinct</t>
    </r>
    <r>
      <rPr>
        <sz val="10"/>
        <rFont val="Arial"/>
        <family val="2"/>
      </rPr>
      <t xml:space="preserve"> pour </t>
    </r>
    <r>
      <rPr>
        <b/>
        <sz val="10"/>
        <rFont val="Arial"/>
        <family val="2"/>
      </rPr>
      <t>chaque site</t>
    </r>
    <r>
      <rPr>
        <sz val="10"/>
        <rFont val="Arial"/>
        <family val="2"/>
      </rPr>
      <t>,</t>
    </r>
    <r>
      <rPr>
        <sz val="10"/>
        <rFont val="Arial"/>
        <family val="2"/>
      </rPr>
      <t xml:space="preserve"> indépendamment d’éventuelles coopérations, de l’appartenance à une association ou d’autres obligations contractuelles.</t>
    </r>
    <r>
      <rPr>
        <b/>
        <sz val="10"/>
        <rFont val="Arial"/>
        <family val="2"/>
      </rPr>
      <t xml:space="preserve"> </t>
    </r>
    <r>
      <rPr>
        <sz val="10"/>
        <rFont val="Arial"/>
        <family val="2"/>
      </rPr>
      <t>Un site hospitalier est une partie d’un hôpital qui jouit d’une certaine autonomie organisationnelle.</t>
    </r>
    <r>
      <rPr>
        <sz val="10"/>
        <rFont val="Arial"/>
        <family val="2"/>
      </rPr>
      <t xml:space="preserve"> </t>
    </r>
    <r>
      <rPr>
        <sz val="10"/>
        <rFont val="Arial"/>
        <family val="2"/>
      </rPr>
      <t>Les collaborateurs actifs sur le site hospitalier sont soumis à la direction technique et organisationnelle (pouvoir de donner des instructions) de l’hôpital ou du site, conformément à l’organisation structurelle et fonctionnelle de l’hôpital.</t>
    </r>
    <r>
      <rPr>
        <sz val="10"/>
        <rFont val="Arial"/>
        <family val="2"/>
      </rPr>
      <t xml:space="preserve"> </t>
    </r>
    <r>
      <rPr>
        <sz val="10"/>
        <rFont val="Arial"/>
        <family val="2"/>
      </rPr>
      <t>L’accès des personnes handicapées au traitement est garanti au sein du site hospitalier.</t>
    </r>
  </si>
  <si>
    <r>
      <rPr>
        <b/>
        <sz val="10"/>
        <rFont val="Arial"/>
        <family val="2"/>
      </rPr>
      <t xml:space="preserve">Le champ d’application et la procédure d’examen de votre offre </t>
    </r>
    <r>
      <rPr>
        <sz val="10"/>
        <rFont val="Arial"/>
        <family val="2"/>
      </rPr>
      <t>sont décrits</t>
    </r>
    <r>
      <rPr>
        <b/>
        <sz val="10"/>
        <rFont val="Arial"/>
        <family val="2"/>
      </rPr>
      <t xml:space="preserve"> </t>
    </r>
    <r>
      <rPr>
        <sz val="10"/>
        <rFont val="Arial"/>
        <family val="2"/>
      </rPr>
      <t>ci-</t>
    </r>
    <r>
      <rPr>
        <sz val="10"/>
        <rFont val="Arial"/>
        <family val="2"/>
      </rPr>
      <t>après</t>
    </r>
    <r>
      <rPr>
        <b/>
        <sz val="10"/>
        <rFont val="Arial"/>
        <family val="2"/>
      </rPr>
      <t> </t>
    </r>
    <r>
      <rPr>
        <sz val="10"/>
        <rFont val="Arial"/>
        <family val="2"/>
      </rPr>
      <t>:</t>
    </r>
  </si>
  <si>
    <r>
      <rPr>
        <sz val="10"/>
        <rFont val="Arial"/>
        <family val="2"/>
      </rPr>
      <t>Champ d’application de l’offre :
Les planifications cantonales prescrites à l’art. 39, al. 1, let. d LAMal ne portent que sur le champ d’application de cette loi tel qu’il est défini en son art. 1a. Les mesures et traitements stationnaires non couverts par l’assurance obligatoire des soins (AOS) sont exclus de l’obligation de planifier, à savoir notamment les soins remboursés par l’assurance-accidents, l’assurance-invalidité et l’assurance militaire ou prodigués aux personnes soignées à leurs propres frais ou aux frais d’assurances privées.
Le présent dossier d’offre s’adresse donc aux hôpitaux intéressés à proposer, sur la liste hospitalière 2024, des prestations stationnaires en soins somatiques aigus à la charge de l’AOS pour la population fribourgeoise.</t>
    </r>
  </si>
  <si>
    <r>
      <rPr>
        <sz val="10"/>
        <color rgb="FF000000"/>
        <rFont val="Arial"/>
        <family val="2"/>
      </rPr>
      <t>Informations à fournir dans le cadre du dossier d’offre (autodéclaration) :
Les hôpitaux intéressés par un mandat de prestation doivent remplir le présent dossier d’offre (autodéclaration). Le dossier sert de base à l’examen de l’adéquation pour la liste hospitalière 2024 et à l’octroi de mandats de prestation.
Afin d’éviter autant que possible des erreurs dans l’autodéclaration, le Service de la santé publique vérifie les données fournies dans le dossier d’offre.</t>
    </r>
  </si>
  <si>
    <r>
      <rPr>
        <sz val="10"/>
        <rFont val="Arial"/>
        <family val="2"/>
      </rPr>
      <t xml:space="preserve">
</t>
    </r>
  </si>
  <si>
    <r>
      <rPr>
        <sz val="10"/>
        <rFont val="Arial"/>
        <family val="2"/>
      </rPr>
      <t xml:space="preserve">La structure du dossier d’offre est présentée ci-après. Pour une meilleure compréhension, le </t>
    </r>
    <r>
      <rPr>
        <b/>
        <sz val="10"/>
        <rFont val="Arial"/>
        <family val="2"/>
      </rPr>
      <t xml:space="preserve">code couleur suivant </t>
    </r>
    <r>
      <rPr>
        <sz val="10"/>
        <rFont val="Arial"/>
        <family val="2"/>
      </rPr>
      <t>s’applique :</t>
    </r>
  </si>
  <si>
    <r>
      <rPr>
        <sz val="10"/>
        <color theme="0"/>
        <rFont val="Arial"/>
        <family val="2"/>
      </rPr>
      <t xml:space="preserve">Les </t>
    </r>
    <r>
      <rPr>
        <sz val="10"/>
        <color theme="0"/>
        <rFont val="Arial"/>
        <family val="2"/>
      </rPr>
      <t xml:space="preserve">feuilles </t>
    </r>
    <r>
      <rPr>
        <b/>
        <sz val="10"/>
        <color theme="0"/>
        <rFont val="Arial"/>
        <family val="2"/>
      </rPr>
      <t xml:space="preserve">rouges </t>
    </r>
    <r>
      <rPr>
        <sz val="10"/>
        <color theme="0"/>
        <rFont val="Arial"/>
        <family val="2"/>
      </rPr>
      <t>contiennent</t>
    </r>
    <r>
      <rPr>
        <b/>
        <sz val="10"/>
        <color theme="0"/>
        <rFont val="Arial"/>
        <family val="2"/>
      </rPr>
      <t xml:space="preserve"> des informations </t>
    </r>
    <r>
      <rPr>
        <sz val="10"/>
        <color theme="0"/>
        <rFont val="Arial"/>
        <family val="2"/>
      </rPr>
      <t>sur les groupes de prestations et les exigences correspondantes (feuilles 2, 2.1 et 2.2).</t>
    </r>
  </si>
  <si>
    <r>
      <rPr>
        <sz val="10"/>
        <rFont val="Arial"/>
        <family val="2"/>
      </rPr>
      <t xml:space="preserve">Les </t>
    </r>
    <r>
      <rPr>
        <b/>
        <sz val="10"/>
        <rFont val="Arial"/>
        <family val="2"/>
      </rPr>
      <t>formulaires contenant l’offre proprement dite</t>
    </r>
    <r>
      <rPr>
        <sz val="10"/>
        <rFont val="Arial"/>
        <family val="2"/>
      </rPr>
      <t xml:space="preserve"> sont en </t>
    </r>
    <r>
      <rPr>
        <b/>
        <sz val="10"/>
        <rFont val="Arial"/>
        <family val="2"/>
      </rPr>
      <t xml:space="preserve">gris </t>
    </r>
    <r>
      <rPr>
        <sz val="10"/>
        <rFont val="Arial"/>
        <family val="2"/>
      </rPr>
      <t>(feuilles 3.1 à 5).</t>
    </r>
  </si>
  <si>
    <r>
      <rPr>
        <b/>
        <sz val="10"/>
        <rFont val="Arial"/>
        <family val="2"/>
      </rPr>
      <t>La feuille 3.1 concerne les informations sur les exigences générales de qualité auxquelles doit satisfaire un hôpital répertorié. Elles doivent être remplies par tous les hôpitaux répertoriés figurant sur la liste hospitalière 2024.</t>
    </r>
  </si>
  <si>
    <r>
      <rPr>
        <sz val="10"/>
        <rFont val="Arial"/>
        <family val="2"/>
      </rPr>
      <t>Les feuilles 3.2 à 3.7 contiennent des</t>
    </r>
    <r>
      <rPr>
        <b/>
        <sz val="10"/>
        <rFont val="Arial"/>
        <family val="2"/>
      </rPr>
      <t xml:space="preserve"> questions sur les exigences spécifiques à la prestation</t>
    </r>
    <r>
      <rPr>
        <sz val="10"/>
        <rFont val="Arial"/>
        <family val="2"/>
      </rPr>
      <t xml:space="preserve">. Elles doivent également être complétées si vous souhaitez faire une offre pour le groupe de prestations concerné. Vos réponses à ces questions seront automatiquement reportées sur la </t>
    </r>
    <r>
      <rPr>
        <b/>
        <sz val="10"/>
        <rFont val="Arial"/>
        <family val="2"/>
      </rPr>
      <t>feuille relative à l’offre en gris foncé (feuille 3.9)</t>
    </r>
    <r>
      <rPr>
        <sz val="10"/>
        <rFont val="Arial"/>
        <family val="2"/>
      </rPr>
      <t>.</t>
    </r>
  </si>
  <si>
    <r>
      <rPr>
        <sz val="10"/>
        <rFont val="Arial"/>
        <family val="2"/>
      </rPr>
      <t xml:space="preserve">La feuille 3.8 vous permet d’indiquer lequel des deux </t>
    </r>
    <r>
      <rPr>
        <b/>
        <sz val="10"/>
        <rFont val="Arial"/>
        <family val="2"/>
      </rPr>
      <t>paquets de base</t>
    </r>
    <r>
      <rPr>
        <sz val="10"/>
        <rFont val="Arial"/>
        <family val="2"/>
      </rPr>
      <t xml:space="preserve"> est envisageable pour le site hospitalier.</t>
    </r>
  </si>
  <si>
    <r>
      <rPr>
        <sz val="10"/>
        <rFont val="Arial"/>
        <family val="2"/>
      </rPr>
      <t xml:space="preserve">Veuillez en outre fournir des renseignements sur les groupes de prestations </t>
    </r>
    <r>
      <rPr>
        <b/>
        <sz val="10"/>
        <rFont val="Arial"/>
        <family val="2"/>
      </rPr>
      <t>Chirurgie pédiatrique et pédiatrie</t>
    </r>
    <r>
      <rPr>
        <sz val="10"/>
        <rFont val="Arial"/>
        <family val="2"/>
      </rPr>
      <t xml:space="preserve"> (feuille 3.10),</t>
    </r>
    <r>
      <rPr>
        <b/>
        <sz val="10"/>
        <rFont val="Arial"/>
        <family val="2"/>
      </rPr>
      <t xml:space="preserve"> Soins palliatifs spécialisés en milieu hospitalier</t>
    </r>
    <r>
      <rPr>
        <sz val="10"/>
        <rFont val="Arial"/>
        <family val="2"/>
      </rPr>
      <t xml:space="preserve"> (feuille 3.11) et </t>
    </r>
    <r>
      <rPr>
        <b/>
        <sz val="10"/>
        <rFont val="Arial"/>
        <family val="2"/>
      </rPr>
      <t>maison de naissance</t>
    </r>
    <r>
      <rPr>
        <sz val="10"/>
        <rFont val="Arial"/>
        <family val="2"/>
      </rPr>
      <t xml:space="preserve"> (feuille 3.12), dans la mesure où ils présentent un intérêt pour le site concerné. </t>
    </r>
  </si>
  <si>
    <r>
      <rPr>
        <sz val="10"/>
        <rFont val="Arial"/>
        <family val="2"/>
      </rPr>
      <t>La feuille 3.13 vous permet de fournir d’</t>
    </r>
    <r>
      <rPr>
        <b/>
        <sz val="10"/>
        <rFont val="Arial"/>
        <family val="2"/>
      </rPr>
      <t>autres informations pertinentes au sujet de votre offre.</t>
    </r>
    <r>
      <rPr>
        <b/>
        <sz val="10"/>
        <rFont val="Arial"/>
        <family val="2"/>
      </rPr>
      <t xml:space="preserve"> </t>
    </r>
    <r>
      <rPr>
        <sz val="10"/>
        <rFont val="Arial"/>
        <family val="2"/>
      </rPr>
      <t>Ces informations concernent les mandats de prestation pour d’autres cantons (coordination intercantonale) ainsi que les mandats de prestation dans les domaines de la réadaptation et de la psychiatrie (synergies).</t>
    </r>
  </si>
  <si>
    <r>
      <rPr>
        <sz val="10"/>
        <rFont val="Arial"/>
        <family val="2"/>
      </rPr>
      <t xml:space="preserve">Remplissez ensuite les </t>
    </r>
    <r>
      <rPr>
        <b/>
        <sz val="10"/>
        <rFont val="Arial"/>
        <family val="2"/>
      </rPr>
      <t>informations générales</t>
    </r>
    <r>
      <rPr>
        <sz val="10"/>
        <rFont val="Arial"/>
        <family val="2"/>
      </rPr>
      <t xml:space="preserve"> requises (feuille 4) et la </t>
    </r>
    <r>
      <rPr>
        <b/>
        <sz val="10"/>
        <rFont val="Arial"/>
        <family val="2"/>
      </rPr>
      <t>confirmation</t>
    </r>
    <r>
      <rPr>
        <sz val="10"/>
        <rFont val="Arial"/>
        <family val="2"/>
      </rPr>
      <t xml:space="preserve"> (feuille 5). </t>
    </r>
    <r>
      <rPr>
        <b/>
        <sz val="10"/>
        <rFont val="Arial"/>
        <family val="2"/>
      </rPr>
      <t>Imprimez finalement la feuille 5 et signez la confirmation (uniquement la feuille 5).</t>
    </r>
  </si>
  <si>
    <r>
      <rPr>
        <sz val="10"/>
        <color theme="0"/>
        <rFont val="Arial"/>
        <family val="2"/>
      </rPr>
      <t xml:space="preserve">En raison de son importance particulière, la </t>
    </r>
    <r>
      <rPr>
        <b/>
        <sz val="10"/>
        <color theme="0"/>
        <rFont val="Arial"/>
        <family val="2"/>
      </rPr>
      <t>feuille relative à l</t>
    </r>
    <r>
      <rPr>
        <b/>
        <sz val="10"/>
        <color theme="0"/>
        <rFont val="Arial"/>
        <family val="2"/>
      </rPr>
      <t>’offre</t>
    </r>
    <r>
      <rPr>
        <b/>
        <sz val="10"/>
        <color theme="0"/>
        <rFont val="Arial"/>
        <family val="2"/>
      </rPr>
      <t xml:space="preserve"> 3.9</t>
    </r>
    <r>
      <rPr>
        <sz val="10"/>
        <color theme="0"/>
        <rFont val="Arial"/>
        <family val="2"/>
      </rPr>
      <t xml:space="preserve"> est surlignée en </t>
    </r>
    <r>
      <rPr>
        <b/>
        <sz val="10"/>
        <color theme="0"/>
        <rFont val="Arial"/>
        <family val="2"/>
      </rPr>
      <t>gris foncé</t>
    </r>
    <r>
      <rPr>
        <sz val="10"/>
        <color theme="0"/>
        <rFont val="Arial"/>
        <family val="2"/>
      </rPr>
      <t xml:space="preserve">. Elle contient un </t>
    </r>
    <r>
      <rPr>
        <b/>
        <sz val="10"/>
        <color theme="0"/>
        <rFont val="Arial"/>
        <family val="2"/>
      </rPr>
      <t>aperçu</t>
    </r>
    <r>
      <rPr>
        <sz val="10"/>
        <color theme="0"/>
        <rFont val="Arial"/>
        <family val="2"/>
      </rPr>
      <t xml:space="preserve"> des indications que vous avez fournies aux feuilles 3.2 à 3.8 concernant les exigences spécifiques aux prestations. Afin de faciliter la lecture, les couleurs suivantes ont été utilisées pour les différentes exigences en fonction des informations que vous avez fournies :</t>
    </r>
  </si>
  <si>
    <r>
      <rPr>
        <b/>
        <sz val="10"/>
        <color theme="1"/>
        <rFont val="Arial"/>
        <family val="2"/>
      </rPr>
      <t>Vous pouvez saisir vos données dans les champs jaune clair. Les autres champs sont bloqués.
Toutes les informations importantes pour votre offre doivent être consignées dans le présent formulaire d’offre ou dans un document séparé, avec une description succincte et un renvoi au document en question.
Avant de déposer votre offre, veuillez vous assurer que tous les champs en jaune ont été remplis et qu’il ne reste plus aucun champ jaune, à l’exception des champs de texte libre.</t>
    </r>
  </si>
  <si>
    <r>
      <rPr>
        <sz val="10"/>
        <color theme="1"/>
        <rFont val="Arial"/>
        <family val="2"/>
      </rPr>
      <t xml:space="preserve">Les champs de saisie sont en vert clair si votre offre concerne le groupe de prestations ou si vous répondez aux conditions requises. </t>
    </r>
  </si>
  <si>
    <r>
      <rPr>
        <sz val="10"/>
        <rFont val="Arial"/>
        <family val="2"/>
      </rPr>
      <t>Les champs de saisie sont en rouge si vous ne répondez pas aux conditions requises. Tous les champs rouges doivent être expliqués. Si vous ne répondez pas à une ou plusieurs conditions, veuillez préciser le problème dans la feuille correspondante ou dans la feuille 3.9, dans la colonne AB. Veuillez indiquer concrètement comment vous comptez compenser ce déficit afin de tout de même garantir la qualité requise. Veuillez systématiquement indiquer le document de référence et l’intitulé de la condition, ainsi que le chiffre ou la ligne auxquels vous vous référez.</t>
    </r>
  </si>
  <si>
    <r>
      <rPr>
        <sz val="10"/>
        <rFont val="Arial"/>
        <family val="2"/>
      </rPr>
      <t>Les champs de saisie sont gris si votre offre ne concerne pas le groupe de prestations en question.</t>
    </r>
  </si>
  <si>
    <r>
      <rPr>
        <b/>
        <sz val="10"/>
        <rFont val="Arial"/>
        <family val="2"/>
      </rPr>
      <t>Il est donc recommandé de procéder de la manière suivante pour lire et remplir le formulaire :</t>
    </r>
  </si>
  <si>
    <r>
      <rPr>
        <b/>
        <u/>
        <sz val="11"/>
        <rFont val="Arial"/>
        <family val="2"/>
      </rPr>
      <t>Attention !</t>
    </r>
  </si>
  <si>
    <r>
      <rPr>
        <sz val="10"/>
        <rFont val="Arial"/>
        <family val="2"/>
      </rPr>
      <t>Les documents relatifs à l’appel d’offre doivent être remplis de manière exacte et conformément à l’état actuel des connaissances. Les champs sur fond jaune clair doivent être remplis dans ce sens, les autres champs sont bloqués. Toutes les informations importantes pour votre offre doivent être consignées dans le présent formulaire d’offre ou dans un document séparé, avec une description succincte et un renvoi au document en question. Cela nous permet de renseigner vos informations directement dans nos systèmes et d’éviter les erreurs de transmission. Avant de déposer votre offre, veuillez vous assurer que tous les champs en jaune ont été remplis et qu’il ne reste plus aucun champ jaune, à l’exception des champs de texte libre. Les champs non remplis seront interprétés comme des réponses négatives. Nous nous réservons le droit d’exiger des preuves.</t>
    </r>
  </si>
  <si>
    <r>
      <rPr>
        <sz val="10"/>
        <rFont val="Arial"/>
        <family val="2"/>
      </rPr>
      <t>De plus, nous attirons votre attention sur le fait qu’un mandat de prestation vous oblige à pouvoir fournir, en tout temps et dans les limites des capacités, toutes les prestations définies dans le mandat pour tous les patients domiciliés dans le canton de Fribourg. Cela signifie que vous devez disposer en tout temps du personnel spécialisé et de l’infrastructure médico-technique nécessaires pour être en mesure de fournir toutes les prestations définies dans le mandat de prestations sur le site hospitalier concerné. Il n’est pas permis de restreindre l’offre de prestations au sein d’un groupe de prestations.</t>
    </r>
  </si>
  <si>
    <r>
      <rPr>
        <b/>
        <u/>
        <sz val="11"/>
        <color theme="1"/>
        <rFont val="Arial"/>
        <family val="2"/>
      </rPr>
      <t>Remise du dossier d’offre</t>
    </r>
  </si>
  <si>
    <r>
      <rPr>
        <sz val="10"/>
        <rFont val="Arial"/>
        <family val="2"/>
      </rPr>
      <t xml:space="preserve">Le dossier d’offre doit être remis sous forme </t>
    </r>
    <r>
      <rPr>
        <b/>
        <sz val="10"/>
        <rFont val="Arial"/>
        <family val="2"/>
      </rPr>
      <t>électronique et être accompagné d’une confirmation imprimée et signée</t>
    </r>
    <r>
      <rPr>
        <sz val="10"/>
        <rFont val="Arial"/>
        <family val="2"/>
      </rPr>
      <t xml:space="preserve"> (feuille 5 uniquement). Seuls seront pris en compte les dossiers d’offre qui auront été remis sous forme électronique et sur papier comme demandé.</t>
    </r>
  </si>
  <si>
    <r>
      <rPr>
        <sz val="11"/>
        <rFont val="Arial"/>
        <family val="2"/>
      </rPr>
      <t>Service de la santé publique SSP</t>
    </r>
  </si>
  <si>
    <r>
      <rPr>
        <sz val="11"/>
        <rFont val="Arial"/>
        <family val="2"/>
      </rPr>
      <t>Route des Cliniques 17</t>
    </r>
  </si>
  <si>
    <r>
      <rPr>
        <sz val="11"/>
        <rFont val="Arial"/>
        <family val="2"/>
      </rPr>
      <t>1700 Fribourg</t>
    </r>
  </si>
  <si>
    <r>
      <rPr>
        <b/>
        <u/>
        <sz val="11"/>
        <rFont val="Arial"/>
        <family val="2"/>
      </rPr>
      <t>Vous avez des questions ?</t>
    </r>
  </si>
  <si>
    <r>
      <rPr>
        <sz val="10"/>
        <rFont val="Arial"/>
        <family val="2"/>
      </rPr>
      <t xml:space="preserve">Pour toute </t>
    </r>
    <r>
      <rPr>
        <b/>
        <sz val="10"/>
        <rFont val="Arial"/>
        <family val="2"/>
      </rPr>
      <t>question</t>
    </r>
    <r>
      <rPr>
        <sz val="10"/>
        <rFont val="Arial"/>
        <family val="2"/>
      </rPr>
      <t>, veuillez contacter :</t>
    </r>
  </si>
  <si>
    <r>
      <rPr>
        <sz val="10"/>
        <rFont val="Arial"/>
        <family val="2"/>
      </rPr>
      <t>Cyrill Berger, responsable planification hospitalière cantonale</t>
    </r>
  </si>
  <si>
    <r>
      <rPr>
        <sz val="10"/>
        <rFont val="Arial"/>
        <family val="2"/>
      </rPr>
      <t>Tél. : 041 26 305 29 22</t>
    </r>
  </si>
  <si>
    <r>
      <rPr>
        <u/>
        <sz val="10"/>
        <color indexed="12"/>
        <rFont val="Arial"/>
        <family val="2"/>
      </rPr>
      <t>E-Mail: cyrill.berger@fr.ch</t>
    </r>
  </si>
  <si>
    <r>
      <rPr>
        <b/>
        <sz val="16"/>
        <color theme="0"/>
        <rFont val="Arial"/>
        <family val="2"/>
      </rPr>
      <t>2. Définitions des groupes de prestations (introduction)</t>
    </r>
  </si>
  <si>
    <r>
      <rPr>
        <b/>
        <sz val="10"/>
        <color theme="1"/>
        <rFont val="Arial"/>
        <family val="2"/>
      </rPr>
      <t xml:space="preserve">La liste hospitalière 2024 du canton de Fribourg pour les soins somatiques aigus se fonde sur les bases suivantes : 
 </t>
    </r>
  </si>
  <si>
    <r>
      <rPr>
        <sz val="10"/>
        <rFont val="Arial"/>
        <family val="2"/>
      </rPr>
      <t>-</t>
    </r>
  </si>
  <si>
    <r>
      <rPr>
        <sz val="10"/>
        <rFont val="Arial"/>
        <family val="2"/>
      </rPr>
      <t>-</t>
    </r>
  </si>
  <si>
    <r>
      <rPr>
        <u/>
        <sz val="10"/>
        <color indexed="12"/>
        <rFont val="Arial"/>
        <family val="2"/>
      </rPr>
      <t>Exigences spécifiques aux prestations en soins somatiques aigus ZH (état 1.1.2023)</t>
    </r>
  </si>
  <si>
    <r>
      <rPr>
        <sz val="10"/>
        <rFont val="Arial"/>
        <family val="2"/>
      </rPr>
      <t>-</t>
    </r>
  </si>
  <si>
    <r>
      <rPr>
        <u/>
        <sz val="10"/>
        <color indexed="12"/>
        <rFont val="Arial"/>
        <family val="2"/>
      </rPr>
      <t>Exigences supplémentaires portant sur des prestations spécifiques - Soins somatiques aigu ZH (état 1.1.2023)</t>
    </r>
  </si>
  <si>
    <r>
      <rPr>
        <sz val="10"/>
        <rFont val="Arial"/>
        <family val="2"/>
      </rPr>
      <t>-</t>
    </r>
  </si>
  <si>
    <r>
      <rPr>
        <u/>
        <sz val="10"/>
        <color indexed="12"/>
        <rFont val="Arial"/>
        <family val="2"/>
      </rPr>
      <t>GPPH en soins somatiques aigus, définition SPL2023 ZH (catalogues CIM et CHOP)</t>
    </r>
  </si>
  <si>
    <r>
      <rPr>
        <sz val="10"/>
        <rFont val="Arial"/>
        <family val="2"/>
      </rPr>
      <t>-</t>
    </r>
  </si>
  <si>
    <r>
      <rPr>
        <u/>
        <sz val="10"/>
        <color indexed="12"/>
        <rFont val="Arial"/>
        <family val="2"/>
      </rPr>
      <t>GPPH en soins somatiques aigus, règles SPL2023 ZH (règles d’attribution)</t>
    </r>
  </si>
  <si>
    <r>
      <rPr>
        <sz val="10"/>
        <rFont val="Arial"/>
        <family val="2"/>
      </rPr>
      <t xml:space="preserve">La définition des groupes de prestations et les exigences spécifiques aux prestations sont conformes à la systématique GPPH du canton de Zurich. Exceptions :
</t>
    </r>
  </si>
  <si>
    <r>
      <rPr>
        <sz val="10"/>
        <rFont val="Arial"/>
        <family val="2"/>
      </rPr>
      <t>-</t>
    </r>
  </si>
  <si>
    <r>
      <rPr>
        <sz val="10"/>
        <rFont val="Arial"/>
        <family val="2"/>
      </rPr>
      <t>Aucune à ce jour</t>
    </r>
  </si>
  <si>
    <r>
      <rPr>
        <sz val="10"/>
        <rFont val="Arial"/>
        <family val="2"/>
      </rPr>
      <t>Les exigences du canton de Zurich s’appliquent par conséquent. Lorsqu’une exigence spécifique n’est pas remplie, p. ex. nombre minimum de cas, la qualité doit et peut être garantie par une alternative équivalente. Ceci doit être indiqué et expliqué dans l’offre.</t>
    </r>
  </si>
  <si>
    <r>
      <rPr>
        <sz val="10"/>
        <rFont val="Arial"/>
        <family val="2"/>
      </rPr>
      <t>L’offre doit en outre se baser sur la version du groupeur pour la définition des groupes de prestations de la GDZH en vigueur au moment de l’offre et sur les catalogues CHOP et CIM pour l’attribution des cas au sein des groupes de prestations médicales. L’aperçu des versions du groupeur se trouve sur le site Internet de la CDS et de la GDZH.</t>
    </r>
  </si>
  <si>
    <r>
      <rPr>
        <sz val="10"/>
        <rFont val="Arial"/>
        <family val="2"/>
      </rPr>
      <t xml:space="preserve">Vous trouverez </t>
    </r>
    <r>
      <rPr>
        <b/>
        <sz val="10"/>
        <rFont val="Arial"/>
        <family val="2"/>
      </rPr>
      <t>ci-dessous</t>
    </r>
    <r>
      <rPr>
        <sz val="10"/>
        <rFont val="Arial"/>
        <family val="2"/>
      </rPr>
      <t xml:space="preserve"> tous les groupes de prestations, classés selon les domaines de prestations déjà connus du concept de groupes de prestations pour les soins somatiques aigus. Les groupes de prestations sont structurés hiérarchiquement par domaine de prestations, comme l’indique la numérotation de l’abréviation. Par exemple, le groupe de prestations VIS1 constitue la base pour les autres groupes de prestations en chirurgie viscérale avec les abréviations VIS1.1-VIS1.5. 
</t>
    </r>
  </si>
  <si>
    <r>
      <rPr>
        <sz val="10"/>
        <rFont val="Arial"/>
        <family val="2"/>
      </rPr>
      <t xml:space="preserve">Le paquet de base (PB) et le paquet de base programmé (PBP) forment le fondement pour tous les autres groupes de prestations. Le </t>
    </r>
    <r>
      <rPr>
        <b/>
        <sz val="10"/>
        <rFont val="Arial"/>
        <family val="2"/>
      </rPr>
      <t>paquet de base (PB)</t>
    </r>
    <r>
      <rPr>
        <sz val="10"/>
        <rFont val="Arial"/>
        <family val="2"/>
      </rPr>
      <t xml:space="preserve"> constitue la base et est obligatoire pour tous les hôpitaux disposant d’un service d’urgences. Le PB comprend les prestations qui doivent être fournies en tout temps et dans leur intégralité par tous les hôpitaux répertoriés. 
Le </t>
    </r>
    <r>
      <rPr>
        <b/>
        <sz val="10"/>
        <rFont val="Arial"/>
        <family val="2"/>
      </rPr>
      <t>paquet de base programmé (PBP)</t>
    </r>
    <r>
      <rPr>
        <sz val="10"/>
        <rFont val="Arial"/>
        <family val="2"/>
      </rPr>
      <t xml:space="preserve"> sert quant à lui de base pour les prestataires qui travaillent principalement en soins programmés et qui ne disposent pas d’un service d’urgences.
Vous trouverez des informations plus détaillées à la feuille 3.8.</t>
    </r>
  </si>
  <si>
    <r>
      <rPr>
        <b/>
        <sz val="16"/>
        <color theme="0"/>
        <rFont val="Arial"/>
        <family val="2"/>
      </rPr>
      <t>2.1 Aperçu des groupes de prestations (selon liste hospitalière FR 2024)</t>
    </r>
  </si>
  <si>
    <r>
      <rPr>
        <b/>
        <sz val="10"/>
        <rFont val="Arial"/>
        <family val="2"/>
      </rPr>
      <t>Domaine de prestation</t>
    </r>
  </si>
  <si>
    <r>
      <rPr>
        <b/>
        <sz val="10"/>
        <rFont val="Arial"/>
        <family val="2"/>
      </rPr>
      <t>Groupes de prestations</t>
    </r>
  </si>
  <si>
    <r>
      <rPr>
        <b/>
        <sz val="10"/>
        <rFont val="Arial"/>
        <family val="2"/>
      </rPr>
      <t>Intitulé</t>
    </r>
  </si>
  <si>
    <r>
      <rPr>
        <b/>
        <sz val="10"/>
        <rFont val="Arial"/>
        <family val="2"/>
      </rPr>
      <t>Abréviation</t>
    </r>
  </si>
  <si>
    <r>
      <rPr>
        <b/>
        <sz val="10"/>
        <rFont val="Arial"/>
        <family val="2"/>
      </rPr>
      <t>Intitulé</t>
    </r>
  </si>
  <si>
    <r>
      <rPr>
        <sz val="10"/>
        <rFont val="Arial"/>
        <family val="2"/>
      </rPr>
      <t>Domaines transversaux</t>
    </r>
  </si>
  <si>
    <r>
      <rPr>
        <sz val="10"/>
        <rFont val="Arial"/>
        <family val="2"/>
      </rPr>
      <t>(CIMHS) = le mandat pour ce groupe de prestations est attribué dans le cadre de la Convention intercantonale relative à la médecine hautement spécialisée (CIMHS).</t>
    </r>
  </si>
  <si>
    <r>
      <rPr>
        <b/>
        <sz val="9"/>
        <rFont val="Arial"/>
        <family val="2"/>
      </rPr>
      <t>Groupes de prestations</t>
    </r>
    <r>
      <rPr>
        <sz val="9"/>
        <rFont val="Arial"/>
        <family val="2"/>
      </rPr>
      <t> : Les domaines de prestations sont répartis en groupes de prestations. Les groupes de prestations dans chaque domaine de prestation sont liés hiérarchiquement par l’abréviation des groupes de prestations. Par exemple, le groupe de prestations VIS1 constitue la base pour les autres groupes de prestations en chirurgie viscérale portant les abréviations VIS1.1-VIS1.5. Tous les groupes de prestations sont définis de manière univoque sur la base des codes de diagnostic (CIM) et des codes de traitement (CHOP) ainsi que du système SwissDRG. Les codes CHOP et CIM attribués aux groupes de prestations sont publiés sur le site Internet de la direction de la santé ZH : www.gd.zh.ch/leistungsgruppen.</t>
    </r>
  </si>
  <si>
    <r>
      <rPr>
        <b/>
        <sz val="9"/>
        <rFont val="Arial"/>
        <family val="2"/>
      </rPr>
      <t>Paquet de base</t>
    </r>
    <r>
      <rPr>
        <sz val="9"/>
        <rFont val="Arial"/>
        <family val="2"/>
      </rPr>
      <t> : Deux paquets constituent la base pour tous les groupes de prestations du domaine des soins de base. Le paquet de base (PB) comprend toutes les prestations médicales et chirurgicales qui ne font pas partie des groupes de prestations spécialisées. Le PB constitue la base et est obligatoire pour tous les hôpitaux disposant d’un service d’urgences. Le paquet de base programmé (PBP) comprend les prestations relevant des soins de base associés aux prestations programmées pour lesquelles l’hôpital dispose d’un mandat de prestation.</t>
    </r>
  </si>
  <si>
    <r>
      <rPr>
        <b/>
        <sz val="9"/>
        <rFont val="Arial"/>
        <family val="2"/>
      </rPr>
      <t>Spécialiste FMH / formations approfondies</t>
    </r>
    <r>
      <rPr>
        <sz val="9"/>
        <rFont val="Arial"/>
        <family val="2"/>
      </rPr>
      <t> : Les spécialisations (FMH ou titre étranger équivalent) nécessaires pour les médecins exerçant à l’hôpital dépendent du groupe de prestations. L’hôpital doit disposer d’au moins un des spécialistes mentionnés. Dans les domaines de médecine interne, il s’agit par exemple des internistes et/ou des spécialistes en fonction des besoins médicaux. En principe, les patients doivent être traités par ces spécialistes. Il incombe toutefois à l’hôpital ou aux spécialistes de déléguer le traitement. Pour certains groupes de prestations, il est également possible de recourir à des médecins agréés ou des médecins consultants. La forme sous laquelle l’hôpital doit disposer des spécialistes est définie pour chaque groupe de prestations. Lolrsque le titre FMH figure sans parenthèses, les spécialistes doivent être employés par l’hôpital ou y avoir leur cabinet. Un titre FMH entre parenthèses signifie que des médecins agréés et des médecins consultants sont également admis, à condition qu’ils soient liés par contrat à l’hôpital et que leur cabinet soit proche de celui-ci. Les qualifications de spécialiste avec titre de formation approfondie en médecine de l’enfant et de l’adolescent sont décrites dans le document « Exigences supplémentaires portant sur des prestations spécifiques et explications - Soins somatiques aigu ZG (version 2020.1)°».</t>
    </r>
  </si>
  <si>
    <r>
      <rPr>
        <b/>
        <sz val="9"/>
        <rFont val="Arial"/>
        <family val="2"/>
      </rPr>
      <t>Spécialiste / Disponibilité</t>
    </r>
    <r>
      <rPr>
        <sz val="9"/>
        <rFont val="Arial"/>
        <family val="2"/>
      </rPr>
      <t> : Pour chaque groupe de prestations, la rapidité avec laquelle l’hôpital doit pouvoir disposer d’un spécialiste ou d’un médecin au bénéfice de la qualification de spécialiste correspondante est déterminée et doit être garantie 24 heures sur 24, 365 jours par an. La disponibilité doit également être réglée et garantie en tout temps pour les médecins agréés et les médecins consultants. 
1 = spéc. joignable ≤ 1h ou patient transféré ≤ 1h
2 = spéc. joignable en tout temps et intervention ≤ 1h
3 = spéc. joignable en tout temps et intervention  ≤ 30min
4 = spéc. obstétrique à l’hôpital ≤ 10min ou spéc. néonatologie ou spec. pédiatrie avec expérience en néonatologie à l’hôpital ≤ 15min (selon les Standards for Levels of Neonatal Care in Switzerland)</t>
    </r>
  </si>
  <si>
    <r>
      <rPr>
        <b/>
        <sz val="9"/>
        <rFont val="Arial"/>
        <family val="2"/>
      </rPr>
      <t>Service d’urgences :</t>
    </r>
    <r>
      <rPr>
        <sz val="9"/>
        <rFont val="Arial"/>
        <family val="2"/>
      </rPr>
      <t xml:space="preserve"> Les hôpitaux fournissant le paquet de base et accueillant donc des patients en urgence doivent impérativement disposer d’un service d’urgences adéquat. Les exigences sont classées en niveaux 1 à 3 en fonction de l’urgence des traitements d’urgence par groupe de prestations. Des exigences spécifiques pour les cas d’urgence obstétrique sont en outre définies au niveau 4.
1 = 8h-17h lu-ve : des médecins au bénéfice d’une qualification de spécialiste en médecine et en chirurgie sont disponibles pour les urgences (service hospitalier multifonctionnel). 17h-8h lu-ve et 24 heures sur 24 durant les week-ends et les jours fériés : des médecins-assistants en médecine et en chirurgie sont disponibles pour les urgences. Spécialistes disponibles en cas de nécessité médicale : médecine interne (en 30 minutes), chirurgie (en 30 minutes), anesthésie (en 15 minutes).
2 = 8h-17h lu-ve : des médecins au bénéfice d’une qualification de spécialiste en chirurgie et en médecine sont disponibles en première priorité pour les urgences et, en cas de nécessité médicale, sont disponibles en 5 minutes au service d’urgences (intervention en salle d’opération uniquement permise pour les opérations d’urgence). 17h-8h lu-ve et 24 heures sur 24 durant les week-ends et les jours fériés : des médecins-assistants en médecine et en chirurgie sont disponibles pour les urgences. Spécialistes disponibles en cas de nécessité médicale : médecine interne (en 30 minutes), chirurgie (en 30 minutes), anesthésie (en 15 minutes).
3 = 8h-23h lu-ve : des médecins au bénéfice d’une qualification de spécialiste en chirurgie et en médecine sont disponibles en première priorité pour les urgences et, en cas de nécessité médicale, sont disponibles en 5 minutes au service d’urgences (intervention en salle d’opération uniquement permise pour les opérations d’urgence). 23h-8h lu-ve et 24 heures sur 24 durant les week-ends et les jours fériés : des médecins-assistants sont disponibles en première priorité pour les urgences et, en cas de nécessité médicale, sont disponibles en 5 minutes au service d’urgences. Au moins un de ces médecins-assistants en médecine doit se trouver dans la 2</t>
    </r>
    <r>
      <rPr>
        <vertAlign val="superscript"/>
        <sz val="9"/>
        <rFont val="Arial"/>
        <family val="2"/>
      </rPr>
      <t>e</t>
    </r>
    <r>
      <rPr>
        <sz val="9"/>
        <rFont val="Arial"/>
        <family val="2"/>
      </rPr>
      <t xml:space="preserve"> moitié de sa formation de spécialiste. Par ailleurs, en cas de nécessité médicale, un médecin au bénéfice d’une qualification de spécialiste en chirurgie doit être à disposition du service d’urgences en 15 minutes (intervention en salle d’opération uniquement permise pour les opérations d’urgence) et un médecin au bénéfice d’une qualification de spécialiste en médecine doit être disponible en 30 minutes. Spécialistes disponibles en cas de nécessité médicale : anesthésie (sur place), soins intensifs (sur place).
4 (obstétrique) = 24 heures lu-di : un médecin au bénéfice d’une qualification de spécialiste en gynécologie et obstétrique est à la disposition du service d’obstétrique dans les 10 minutes. Les césariennes en urgence doivent intervenir dans un délai de moins de 15 minutes entre la décision et la naissance (délai décision-naissance ou DN). Spécialistes / sages-femmes disponibles en cas de nécessité médicale : anesthésie (sur place), sage-femme sur place 24h.
L’accueil de patients transférés par les services d’urgence ou le transfert de patients à ces services se font conformément au protocole de prise en charge SSMUS. Même en cas d’accueil d’urgence, l’éventail de prestations autorisées selon le mandat de prestation doit être observé dans toute la mesure du possible. Les informations disponibles au moment de la décision sont déterminantes pour les traitements attendus.</t>
    </r>
  </si>
  <si>
    <r>
      <rPr>
        <b/>
        <sz val="9"/>
        <rFont val="Arial"/>
        <family val="2"/>
      </rPr>
      <t>Unité de soins intensifs (USI)</t>
    </r>
    <r>
      <rPr>
        <sz val="9"/>
        <rFont val="Arial"/>
        <family val="2"/>
      </rPr>
      <t> : Une unité de soins intensifs (USI) est obligatoire pour les groupes de prestations qui nécessitent relativement souvent le transfert de patients aux soins intensifs. On distingue trois niveaux de soins intensifs par groupe de prestations, définis selon la complexité du traitement intensif.
1 = unité de surveillance, pour plus de détails, voir le document « Exigences supplémentaires portant sur des prestations spécifiques et explications - Soins somatiques aigu ZG (version 2020.1)°». 
2 = unité de soins intensifs (USI) selon la SSMI : les directives de la Société suisse de médecine intensive (SSMI) du 3 septembre 2015 sur la reconnaissance des unités de soins intensifs, y compris l’annexe I Critères de qualité, doivent être respectées.
3 = unité de soins intensifs (USI) selon la SSMI : les directives de la Société suisse de médecine intensive (SSMI) du 3 septembre 2015 sur la reconnaissance des unités de soins intensifs, y compris l’annexe I Critères de qualité, doivent être respectées. En outre, les deux critères FMH suivants doivent être remplis pour un établissement de formation postgraduée de catégorie A (dernière révision le 16.06.2016) : ≥ 2000 journées de soins par an ; ≥ 3000 roulements en soutien ventilatoire par an</t>
    </r>
  </si>
  <si>
    <r>
      <rPr>
        <b/>
        <sz val="9"/>
        <rFont val="Arial"/>
        <family val="2"/>
      </rPr>
      <t>Liens en interne </t>
    </r>
    <r>
      <rPr>
        <sz val="9"/>
        <rFont val="Arial"/>
        <family val="2"/>
      </rPr>
      <t xml:space="preserve">: Le traitement de nombreux patients nécessite un savoir interdisciplinaire. Les prestations qui sont étroitement liées sur le plan médical doivent donc être prodiguées sur le même site. Si un hôpital propose, par exemple, des prestations en chirurgie viscérale, il doit également fournir celles en gastroentérologie. </t>
    </r>
  </si>
  <si>
    <r>
      <rPr>
        <b/>
        <sz val="9"/>
        <rFont val="Arial"/>
        <family val="2"/>
      </rPr>
      <t>Liens en interne ou en coopération</t>
    </r>
    <r>
      <rPr>
        <sz val="9"/>
        <rFont val="Arial"/>
        <family val="2"/>
      </rPr>
      <t xml:space="preserve"> : D’autres prestations telles que la radiologie interventionnelle sont étroitement liées à certains groupes de prestations sur le plan médical, mais ne revêtent pas un caractère particulièrement urgent. Ces prestations ne doivent donc pas impérativement être proposées sur le même site. Dans ce cas, une coopération avec un autre prestataire peut s’avérer judicieuse pour des raisons organisationnelles. Le partenaire externe doit disposer d’un mandat de prestation correspondant. </t>
    </r>
  </si>
  <si>
    <r>
      <rPr>
        <b/>
        <sz val="9"/>
        <rFont val="Arial"/>
        <family val="2"/>
      </rPr>
      <t>Domaines transversaux</t>
    </r>
    <r>
      <rPr>
        <sz val="9"/>
        <rFont val="Arial"/>
        <family val="2"/>
      </rPr>
      <t> : Certaines prestations médicales ne peuvent pas être regroupées et attribuées spécifiquement à un organe, car elles se recoupent avec divers traitements spécifiques d’un organe. Des groupes de prestations transversaux ont été constitués pour ces prestations. Les définitions des domaines transversaux sont publiées sur le site Internet de la direction de la santé publique : www.gd.zh.ch/leistungsgruppen.</t>
    </r>
  </si>
  <si>
    <r>
      <rPr>
        <b/>
        <sz val="16"/>
        <rFont val="Arial"/>
        <family val="2"/>
      </rPr>
      <t>3 Formulaires d’offre</t>
    </r>
  </si>
  <si>
    <r>
      <rPr>
        <sz val="10"/>
        <rFont val="Arial"/>
        <family val="2"/>
      </rPr>
      <t>Veuillez répondre sur les feuilles</t>
    </r>
    <r>
      <rPr>
        <b/>
        <sz val="10"/>
        <rFont val="Arial"/>
        <family val="2"/>
      </rPr>
      <t xml:space="preserve"> grises </t>
    </r>
    <r>
      <rPr>
        <sz val="10"/>
        <rFont val="Arial"/>
        <family val="2"/>
      </rPr>
      <t xml:space="preserve">ci-dessous à la question / aux questions </t>
    </r>
    <r>
      <rPr>
        <sz val="10"/>
        <rFont val="Arial"/>
        <family val="2"/>
      </rPr>
      <t>concernant les points suivants :</t>
    </r>
    <r>
      <rPr>
        <sz val="10"/>
        <rFont val="Arial"/>
        <family val="2"/>
      </rPr>
      <t xml:space="preserve">
- </t>
    </r>
    <r>
      <rPr>
        <b/>
        <sz val="10"/>
        <rFont val="Arial"/>
        <family val="2"/>
      </rPr>
      <t>Exigences générales (soins somatiques aigus)</t>
    </r>
    <r>
      <rPr>
        <sz val="10"/>
        <rFont val="Arial"/>
        <family val="2"/>
      </rPr>
      <t xml:space="preserve"> (feuille 3.1) 
- </t>
    </r>
    <r>
      <rPr>
        <b/>
        <sz val="10"/>
        <rFont val="Arial"/>
        <family val="2"/>
      </rPr>
      <t xml:space="preserve">Exigences portant sur des prestations spécifiques </t>
    </r>
    <r>
      <rPr>
        <sz val="10"/>
        <rFont val="Arial"/>
        <family val="2"/>
      </rPr>
      <t>(feuilles 3.2 – 3.7)    
-</t>
    </r>
    <r>
      <rPr>
        <b/>
        <sz val="10"/>
        <rFont val="Arial"/>
        <family val="2"/>
      </rPr>
      <t xml:space="preserve"> Exigences relatives aux soins de base</t>
    </r>
    <r>
      <rPr>
        <sz val="10"/>
        <rFont val="Arial"/>
        <family val="2"/>
      </rPr>
      <t xml:space="preserve"> (feuille 3.8)
- </t>
    </r>
    <r>
      <rPr>
        <b/>
        <sz val="10"/>
        <rFont val="Arial"/>
        <family val="2"/>
      </rPr>
      <t>Votre offre concerne-t-elle ce groupe de prestations de la liste hospitalière ?</t>
    </r>
    <r>
      <rPr>
        <sz val="10"/>
        <rFont val="Arial"/>
        <family val="2"/>
      </rPr>
      <t xml:space="preserve"> </t>
    </r>
    <r>
      <rPr>
        <sz val="10"/>
        <rFont val="Arial"/>
        <family val="2"/>
      </rPr>
      <t xml:space="preserve">
  (sur la feuille </t>
    </r>
    <r>
      <rPr>
        <b/>
        <sz val="10"/>
        <rFont val="Arial"/>
        <family val="2"/>
      </rPr>
      <t>gris foncé</t>
    </r>
    <r>
      <rPr>
        <sz val="10"/>
        <rFont val="Arial"/>
        <family val="2"/>
      </rPr>
      <t xml:space="preserve">, feuille 3.9)
- </t>
    </r>
    <r>
      <rPr>
        <b/>
        <sz val="10"/>
        <rFont val="Arial"/>
        <family val="2"/>
      </rPr>
      <t>Exigences pour les domaines transversaux</t>
    </r>
    <r>
      <rPr>
        <sz val="10"/>
        <rFont val="Arial"/>
        <family val="2"/>
      </rPr>
      <t xml:space="preserve"> (feuilles 3.10 – 3.11), si le site fait une offre pour des prestations dans les domaines concernés.</t>
    </r>
    <r>
      <rPr>
        <sz val="10"/>
        <rFont val="Arial"/>
        <family val="2"/>
      </rPr>
      <t xml:space="preserve"> </t>
    </r>
    <r>
      <rPr>
        <sz val="10"/>
        <rFont val="Arial"/>
        <family val="2"/>
      </rPr>
      <t xml:space="preserve">
</t>
    </r>
    <r>
      <rPr>
        <strike/>
        <sz val="10"/>
        <rFont val="Arial"/>
        <family val="2"/>
      </rPr>
      <t xml:space="preserve">
</t>
    </r>
    <r>
      <rPr>
        <sz val="10"/>
        <rFont val="Arial"/>
        <family val="2"/>
      </rPr>
      <t xml:space="preserve">- </t>
    </r>
    <r>
      <rPr>
        <b/>
        <sz val="10"/>
        <rFont val="Arial"/>
        <family val="2"/>
      </rPr>
      <t xml:space="preserve">Maison de naissance </t>
    </r>
    <r>
      <rPr>
        <sz val="10"/>
        <rFont val="Arial"/>
        <family val="2"/>
      </rPr>
      <t xml:space="preserve">(feuille 3.12)
- </t>
    </r>
    <r>
      <rPr>
        <b/>
        <sz val="10"/>
        <rFont val="Arial"/>
        <family val="2"/>
      </rPr>
      <t xml:space="preserve">Autres informations relatives à l’offre </t>
    </r>
    <r>
      <rPr>
        <sz val="10"/>
        <rFont val="Arial"/>
        <family val="2"/>
      </rPr>
      <t>(feuille 3.13)</t>
    </r>
    <r>
      <rPr>
        <i/>
        <sz val="10"/>
        <rFont val="Arial"/>
        <family val="2"/>
      </rPr>
      <t xml:space="preserve">
</t>
    </r>
    <r>
      <rPr>
        <sz val="10"/>
        <rFont val="Arial"/>
        <family val="2"/>
      </rPr>
      <t>Prochaines étapes :</t>
    </r>
    <r>
      <rPr>
        <b/>
        <sz val="10"/>
        <rFont val="Arial"/>
        <family val="2"/>
      </rPr>
      <t xml:space="preserve"> 
- Informations générales sur le prestataire </t>
    </r>
    <r>
      <rPr>
        <sz val="10"/>
        <rFont val="Arial"/>
        <family val="2"/>
      </rPr>
      <t xml:space="preserve">(feuille 4) 
- </t>
    </r>
    <r>
      <rPr>
        <b/>
        <sz val="10"/>
        <rFont val="Arial"/>
        <family val="2"/>
      </rPr>
      <t xml:space="preserve">Confirmation / signatures </t>
    </r>
    <r>
      <rPr>
        <sz val="10"/>
        <rFont val="Arial"/>
        <family val="2"/>
      </rPr>
      <t>(feuille 5)</t>
    </r>
  </si>
  <si>
    <r>
      <rPr>
        <sz val="10"/>
        <rFont val="Arial"/>
        <family val="2"/>
      </rPr>
      <t>Pour le site :</t>
    </r>
  </si>
  <si>
    <r>
      <rPr>
        <b/>
        <sz val="16"/>
        <rFont val="Arial"/>
        <family val="2"/>
      </rPr>
      <t>3.1 Exigences générales (soins somatiques aigus)</t>
    </r>
  </si>
  <si>
    <r>
      <rPr>
        <sz val="10"/>
        <rFont val="Arial"/>
        <family val="2"/>
      </rPr>
      <t>Les exigences générales sont définies dans les documents mentionnés ci-après.</t>
    </r>
  </si>
  <si>
    <r>
      <rPr>
        <sz val="10"/>
        <rFont val="Arial"/>
        <family val="2"/>
      </rPr>
      <t>-</t>
    </r>
  </si>
  <si>
    <r>
      <rPr>
        <sz val="10"/>
        <rFont val="Arial"/>
        <family val="2"/>
      </rPr>
      <t>Les hôpitaux répertoriés doivent remplir en tout temps l’intégralité des exigences générales énoncées dans les documents susmentionnés pour pouvoir faire une offre pour les mandats de prestation. Le respect de ces exigences est donc une condition de base pour poursuivre l’établissement de votre offre pour les différents groupes de prestations.</t>
    </r>
  </si>
  <si>
    <r>
      <rPr>
        <b/>
        <sz val="10"/>
        <color theme="1"/>
        <rFont val="Arial"/>
        <family val="2"/>
      </rPr>
      <t>Exigences remplies à partir de 2024 ?</t>
    </r>
  </si>
  <si>
    <r>
      <rPr>
        <b/>
        <sz val="10"/>
        <rFont val="Arial"/>
        <family val="2"/>
      </rPr>
      <t>Remplissez-vous toutes les exigences générales énoncées dans les documents susmentionnés ?</t>
    </r>
  </si>
  <si>
    <r>
      <rPr>
        <b/>
        <sz val="10"/>
        <rFont val="Arial"/>
        <family val="2"/>
      </rPr>
      <t>Vous devez indiquer ci-dessous toutes les exigences qui ne sont pas entièrement remplies.</t>
    </r>
  </si>
  <si>
    <r>
      <rPr>
        <sz val="10"/>
        <rFont val="Arial"/>
        <family val="2"/>
      </rPr>
      <t>Si vous ne répondez pas à une ou plusieurs des conditions 2024, veuillez préciser le problème. Indiquez également comment vous comptez compenser ce déficit afin de tout de même garantir la qualité requise. Veuillez systématiquement indiquer le document de référence et l’intitulé de la condition, ainsi que le chiffre ou la ligne auxquels vous vous référez.</t>
    </r>
  </si>
  <si>
    <r>
      <rPr>
        <sz val="10"/>
        <rFont val="Arial"/>
        <family val="2"/>
      </rPr>
      <t>Nous attendons ici une explication sur chaque point pour lequel la condition n’est pas intégralement remplie.</t>
    </r>
  </si>
  <si>
    <r>
      <rPr>
        <sz val="10"/>
        <color theme="1"/>
        <rFont val="Arial"/>
        <family val="2"/>
      </rPr>
      <t>Compléments de portée générale. Veuillez systématiquement indiquer le document de référence avec le chiffre ou la ligne auxquels vous vous référez.</t>
    </r>
  </si>
  <si>
    <r>
      <rPr>
        <sz val="10"/>
        <color rgb="FF000000"/>
        <rFont val="Arial"/>
        <family val="2"/>
      </rPr>
      <t xml:space="preserve">Ceci est une cellule de texte libre.
</t>
    </r>
  </si>
  <si>
    <r>
      <rPr>
        <b/>
        <sz val="16"/>
        <rFont val="Arial"/>
        <family val="2"/>
      </rPr>
      <t>3.2 Informations sur les spécialistes et leur disponibilité</t>
    </r>
  </si>
  <si>
    <r>
      <rPr>
        <b/>
        <sz val="9"/>
        <rFont val="Arial"/>
        <family val="2"/>
      </rPr>
      <t>Disponibilité des spécialistes nécessaires</t>
    </r>
  </si>
  <si>
    <r>
      <rPr>
        <b/>
        <sz val="9"/>
        <rFont val="Arial"/>
        <family val="2"/>
      </rPr>
      <t>Niveau 1</t>
    </r>
  </si>
  <si>
    <r>
      <rPr>
        <sz val="9"/>
        <rFont val="Arial"/>
        <family val="2"/>
      </rPr>
      <t xml:space="preserve">Spéc. joignable
≤ 60 minutes ou transfert
</t>
    </r>
  </si>
  <si>
    <r>
      <rPr>
        <sz val="9"/>
        <color theme="1"/>
        <rFont val="Arial"/>
        <family val="2"/>
      </rPr>
      <t xml:space="preserve">Le MQS est joignable dans l’heure ou le patient est transféré dans l’heure.
</t>
    </r>
  </si>
  <si>
    <r>
      <rPr>
        <b/>
        <sz val="9"/>
        <rFont val="Arial"/>
        <family val="2"/>
      </rPr>
      <t>Niveau 2</t>
    </r>
  </si>
  <si>
    <r>
      <rPr>
        <sz val="9"/>
        <rFont val="Arial"/>
        <family val="2"/>
      </rPr>
      <t>Intervention spéc. 
≤ 60 minutes</t>
    </r>
  </si>
  <si>
    <r>
      <rPr>
        <sz val="9"/>
        <color theme="1"/>
        <rFont val="Arial"/>
        <family val="2"/>
      </rPr>
      <t>Le MQS est joignable en tout temps. Une intervention diagnostique ou thérapeutique est possible dans l’heure ; elle peut être assurée par un autre biais dans des cas exceptionnels.</t>
    </r>
  </si>
  <si>
    <r>
      <rPr>
        <b/>
        <sz val="9"/>
        <rFont val="Arial"/>
        <family val="2"/>
      </rPr>
      <t>Niveau 3</t>
    </r>
  </si>
  <si>
    <r>
      <rPr>
        <sz val="9"/>
        <rFont val="Arial"/>
        <family val="2"/>
      </rPr>
      <t>Intervention spéc. 
≤ 30 minutes</t>
    </r>
  </si>
  <si>
    <r>
      <rPr>
        <sz val="9"/>
        <color theme="1"/>
        <rFont val="Arial"/>
        <family val="2"/>
      </rPr>
      <t>Le MQS est joignable en tout temps. Une intervention diagnostique ou thérapeutique est possible dans les 30 minutes.</t>
    </r>
  </si>
  <si>
    <r>
      <rPr>
        <b/>
        <sz val="9"/>
        <rFont val="Arial"/>
        <family val="2"/>
      </rPr>
      <t>Niveau 4 (obstétrique)</t>
    </r>
  </si>
  <si>
    <r>
      <rPr>
        <sz val="9"/>
        <rFont val="Arial"/>
        <family val="2"/>
      </rPr>
      <t>Intervention spéc. 
≤ 15 minutes</t>
    </r>
  </si>
  <si>
    <r>
      <rPr>
        <sz val="9"/>
        <color theme="1"/>
        <rFont val="Arial"/>
        <family val="2"/>
      </rPr>
      <t>Le MQS en obstétrique est à l’hôpital dans les 15 minutes.</t>
    </r>
  </si>
  <si>
    <r>
      <rPr>
        <sz val="10"/>
        <rFont val="Arial"/>
        <family val="2"/>
      </rPr>
      <t>Nombre prévu de spécialistes</t>
    </r>
  </si>
  <si>
    <r>
      <rPr>
        <b/>
        <sz val="10"/>
        <rFont val="Arial"/>
        <family val="2"/>
      </rPr>
      <t>Niveau de disponibilité</t>
    </r>
    <r>
      <rPr>
        <sz val="10"/>
        <rFont val="Arial"/>
        <family val="2"/>
      </rPr>
      <t xml:space="preserve"> des spécialistes</t>
    </r>
  </si>
  <si>
    <r>
      <rPr>
        <sz val="10"/>
        <rFont val="Arial"/>
        <family val="2"/>
      </rPr>
      <t>Remarques, notamment en cas d’écart</t>
    </r>
  </si>
  <si>
    <r>
      <rPr>
        <b/>
        <sz val="10"/>
        <rFont val="Arial"/>
        <family val="2"/>
      </rPr>
      <t>à partir de 2024</t>
    </r>
  </si>
  <si>
    <r>
      <rPr>
        <b/>
        <sz val="10"/>
        <rFont val="Arial"/>
        <family val="2"/>
      </rPr>
      <t>à partir de 2024</t>
    </r>
  </si>
  <si>
    <r>
      <rPr>
        <sz val="10"/>
        <rFont val="Arial"/>
        <family val="2"/>
      </rPr>
      <t>FA
SL 2022?</t>
    </r>
  </si>
  <si>
    <r>
      <rPr>
        <sz val="10"/>
        <rFont val="Arial"/>
        <family val="2"/>
      </rPr>
      <t>Médecine interne générale, avec formation approfondie en gériatrie</t>
    </r>
  </si>
  <si>
    <r>
      <rPr>
        <sz val="10"/>
        <rFont val="Arial"/>
        <family val="2"/>
      </rPr>
      <t>Anesthésiologie</t>
    </r>
  </si>
  <si>
    <r>
      <rPr>
        <sz val="10"/>
        <rFont val="Arial"/>
        <family val="2"/>
      </rPr>
      <t>Angiologie</t>
    </r>
  </si>
  <si>
    <r>
      <rPr>
        <sz val="10"/>
        <rFont val="Arial"/>
        <family val="2"/>
      </rPr>
      <t>Chirurgie (sans formation approfondie)</t>
    </r>
  </si>
  <si>
    <r>
      <rPr>
        <sz val="10"/>
        <rFont val="Arial"/>
        <family val="2"/>
      </rPr>
      <t>Chirurgie, avec formation approfondie - Chirurgie générale et traumatologie</t>
    </r>
  </si>
  <si>
    <r>
      <rPr>
        <sz val="10"/>
        <rFont val="Arial"/>
        <family val="2"/>
      </rPr>
      <t>Chirurgie vasculaire</t>
    </r>
  </si>
  <si>
    <r>
      <rPr>
        <sz val="10"/>
        <rFont val="Arial"/>
        <family val="2"/>
      </rPr>
      <t>Chirurgie thoracique</t>
    </r>
  </si>
  <si>
    <r>
      <rPr>
        <sz val="10"/>
        <rFont val="Arial"/>
        <family val="2"/>
      </rPr>
      <t>Chirurgie avec formation approfondie en chirurgie viscérale</t>
    </r>
  </si>
  <si>
    <r>
      <rPr>
        <sz val="10"/>
        <rFont val="Arial"/>
        <family val="2"/>
      </rPr>
      <t>Dermatologie et vénérologie</t>
    </r>
  </si>
  <si>
    <r>
      <rPr>
        <sz val="10"/>
        <rFont val="Arial"/>
        <family val="2"/>
      </rPr>
      <t>Endocrinologie / diabétologie</t>
    </r>
  </si>
  <si>
    <r>
      <rPr>
        <sz val="10"/>
        <rFont val="Arial"/>
        <family val="2"/>
      </rPr>
      <t>Gastroentérologie</t>
    </r>
  </si>
  <si>
    <r>
      <rPr>
        <sz val="10"/>
        <color theme="1"/>
        <rFont val="Arial"/>
        <family val="2"/>
      </rPr>
      <t>Gynécologie et obstétrique (sans formation approfondie)</t>
    </r>
  </si>
  <si>
    <r>
      <rPr>
        <sz val="10"/>
        <color theme="1"/>
        <rFont val="Arial"/>
        <family val="2"/>
      </rPr>
      <t>Gynécologie et obstétrique avec formation approfondie en médecine médecine fœto-maternelle</t>
    </r>
  </si>
  <si>
    <r>
      <rPr>
        <sz val="10"/>
        <rFont val="Arial"/>
        <family val="2"/>
      </rPr>
      <t>Hématologie</t>
    </r>
  </si>
  <si>
    <r>
      <rPr>
        <sz val="10"/>
        <rFont val="Arial"/>
        <family val="2"/>
      </rPr>
      <t>Chirurgie de la main</t>
    </r>
  </si>
  <si>
    <r>
      <rPr>
        <sz val="10"/>
        <rFont val="Arial"/>
        <family val="2"/>
      </rPr>
      <t>Chirurgie cardiaque et vasculaire thoracique</t>
    </r>
  </si>
  <si>
    <r>
      <rPr>
        <sz val="10"/>
        <rFont val="Arial"/>
        <family val="2"/>
      </rPr>
      <t>Infectiologie</t>
    </r>
  </si>
  <si>
    <r>
      <rPr>
        <sz val="10"/>
        <rFont val="Arial"/>
        <family val="2"/>
      </rPr>
      <t>Médecine intensive</t>
    </r>
  </si>
  <si>
    <r>
      <rPr>
        <sz val="10"/>
        <rFont val="Arial"/>
        <family val="2"/>
      </rPr>
      <t>Radiologie interventionnelle EBIR</t>
    </r>
  </si>
  <si>
    <r>
      <rPr>
        <sz val="10"/>
        <rFont val="Arial"/>
        <family val="2"/>
      </rPr>
      <t>Cardiologie</t>
    </r>
  </si>
  <si>
    <r>
      <rPr>
        <sz val="10"/>
        <rFont val="Arial"/>
        <family val="2"/>
      </rPr>
      <t>Chirurgie orale et maxillo-faciale</t>
    </r>
  </si>
  <si>
    <r>
      <rPr>
        <sz val="10"/>
        <rFont val="Arial"/>
        <family val="2"/>
      </rPr>
      <t>Médecine de l’enfant et de l’adolescent (sans formation approfondie)</t>
    </r>
  </si>
  <si>
    <r>
      <rPr>
        <sz val="10"/>
        <rFont val="Arial"/>
        <family val="2"/>
      </rPr>
      <t>Médecine de l’enfant et de l’adolescent avec formation approfondie en néonatologie</t>
    </r>
  </si>
  <si>
    <r>
      <rPr>
        <sz val="10"/>
        <rFont val="Arial"/>
        <family val="2"/>
      </rPr>
      <t>Chirurgie pédiatrique (sans formation approfondie)</t>
    </r>
  </si>
  <si>
    <r>
      <rPr>
        <sz val="10"/>
        <rFont val="Arial"/>
        <family val="2"/>
      </rPr>
      <t>Oncologie médicale</t>
    </r>
  </si>
  <si>
    <r>
      <rPr>
        <sz val="10"/>
        <rFont val="Arial"/>
        <family val="2"/>
      </rPr>
      <t>Néphrologie</t>
    </r>
  </si>
  <si>
    <r>
      <rPr>
        <sz val="10"/>
        <rFont val="Arial"/>
        <family val="2"/>
      </rPr>
      <t>Neurochirurgie</t>
    </r>
  </si>
  <si>
    <r>
      <rPr>
        <sz val="10"/>
        <rFont val="Arial"/>
        <family val="2"/>
      </rPr>
      <t>Neurologie</t>
    </r>
  </si>
  <si>
    <r>
      <rPr>
        <sz val="10"/>
        <rFont val="Arial"/>
        <family val="2"/>
      </rPr>
      <t>Médecine nucléaire</t>
    </r>
  </si>
  <si>
    <r>
      <rPr>
        <sz val="10"/>
        <rFont val="Arial"/>
        <family val="2"/>
      </rPr>
      <t>Ophtalmologie avec formation approfondie en chirurgie ophtalmologique</t>
    </r>
  </si>
  <si>
    <r>
      <rPr>
        <sz val="10"/>
        <rFont val="Arial"/>
        <family val="2"/>
      </rPr>
      <t>Chirurgie orthopédique et traumatologie de l’appareil locomoteur</t>
    </r>
  </si>
  <si>
    <r>
      <rPr>
        <sz val="10"/>
        <rFont val="Arial"/>
        <family val="2"/>
      </rPr>
      <t>Oto-rhino-laryngologie (sans formation approfondie)</t>
    </r>
  </si>
  <si>
    <r>
      <rPr>
        <sz val="10"/>
        <rFont val="Arial"/>
        <family val="2"/>
      </rPr>
      <t>Oto-rhino-laryngologie avec formation approfondie en chirurgie cervico-faciale</t>
    </r>
  </si>
  <si>
    <r>
      <rPr>
        <sz val="10"/>
        <rFont val="Arial"/>
        <family val="2"/>
      </rPr>
      <t>Médecine physique et réadaptation</t>
    </r>
  </si>
  <si>
    <r>
      <rPr>
        <sz val="10"/>
        <rFont val="Arial"/>
        <family val="2"/>
      </rPr>
      <t>Chirurgie plastique, reconstructive et esthétique</t>
    </r>
  </si>
  <si>
    <r>
      <rPr>
        <sz val="10"/>
        <rFont val="Arial"/>
        <family val="2"/>
      </rPr>
      <t>Pneumologie</t>
    </r>
  </si>
  <si>
    <r>
      <rPr>
        <sz val="10"/>
        <rFont val="Arial"/>
        <family val="2"/>
      </rPr>
      <t>Psychiatrie et psychothérapie (sans formation approfondie)</t>
    </r>
  </si>
  <si>
    <r>
      <rPr>
        <sz val="10"/>
        <rFont val="Arial"/>
        <family val="2"/>
      </rPr>
      <t>Radiologie (sans formation approfondie)</t>
    </r>
  </si>
  <si>
    <r>
      <rPr>
        <sz val="10"/>
        <rFont val="Arial"/>
        <family val="2"/>
      </rPr>
      <t>Radiologie avec formation approfondie en neuroradiologie invasive</t>
    </r>
  </si>
  <si>
    <r>
      <rPr>
        <sz val="10"/>
        <rFont val="Arial"/>
        <family val="2"/>
      </rPr>
      <t>Radio-oncologie / radiothérapie</t>
    </r>
  </si>
  <si>
    <r>
      <rPr>
        <sz val="10"/>
        <rFont val="Arial"/>
        <family val="2"/>
      </rPr>
      <t>Rhumatologie</t>
    </r>
  </si>
  <si>
    <r>
      <rPr>
        <sz val="10"/>
        <rFont val="Arial"/>
        <family val="2"/>
      </rPr>
      <t>Urologie (sans formation approfondie)</t>
    </r>
  </si>
  <si>
    <r>
      <rPr>
        <sz val="10"/>
        <rFont val="Arial"/>
        <family val="2"/>
      </rPr>
      <t>Urologie avec formation approfondie - urologie opératoire</t>
    </r>
  </si>
  <si>
    <r>
      <rPr>
        <sz val="10"/>
        <rFont val="Arial"/>
        <family val="2"/>
      </rPr>
      <t>Titre de formation approfondie en chirurgie de la colonne vertébrale</t>
    </r>
  </si>
  <si>
    <r>
      <rPr>
        <sz val="10"/>
        <rFont val="Arial"/>
        <family val="2"/>
      </rPr>
      <t>Vos indications seront automatiquement reportées sur la feuille de l’offre en gris foncé :</t>
    </r>
  </si>
  <si>
    <r>
      <rPr>
        <u/>
        <sz val="10"/>
        <rFont val="Arial"/>
        <family val="2"/>
      </rPr>
      <t>3.9 Résumé de l’offre pour les groupes de prestations</t>
    </r>
  </si>
  <si>
    <r>
      <rPr>
        <b/>
        <sz val="16"/>
        <rFont val="Arial"/>
        <family val="2"/>
      </rPr>
      <t>3.3 Exigences relatives au service d’urgences</t>
    </r>
  </si>
  <si>
    <r>
      <rPr>
        <sz val="10"/>
        <rFont val="Arial"/>
        <family val="2"/>
      </rPr>
      <t>L’accueil de patients transférés par les services d’urgence ou le transfert de patients à ces services se font conformément au protocole de prise en charge SSMUS. Même en cas d’accueil d’urgence, l’éventail de prestations autorisées selon le mandat de prestation doit être observé dans toute la mesure du possible. Les informations disponibles au moment de la décision sont déterminantes pour les traitements attendus.</t>
    </r>
  </si>
  <si>
    <r>
      <rPr>
        <b/>
        <sz val="12"/>
        <rFont val="Arial"/>
        <family val="2"/>
      </rPr>
      <t>Exigences</t>
    </r>
  </si>
  <si>
    <r>
      <rPr>
        <b/>
        <sz val="12"/>
        <rFont val="Arial"/>
        <family val="2"/>
      </rPr>
      <t>Niveau 1</t>
    </r>
  </si>
  <si>
    <r>
      <rPr>
        <b/>
        <sz val="12"/>
        <rFont val="Arial"/>
        <family val="2"/>
      </rPr>
      <t>Niveau 2</t>
    </r>
  </si>
  <si>
    <r>
      <rPr>
        <b/>
        <sz val="12"/>
        <rFont val="Arial"/>
        <family val="2"/>
      </rPr>
      <t>Niveau 3</t>
    </r>
  </si>
  <si>
    <r>
      <rPr>
        <b/>
        <sz val="10"/>
        <rFont val="Arial"/>
        <family val="2"/>
      </rPr>
      <t>Soins médicaux</t>
    </r>
  </si>
  <si>
    <r>
      <rPr>
        <b/>
        <sz val="10"/>
        <rFont val="Arial"/>
        <family val="2"/>
      </rPr>
      <t>Lundi – vendredi, 8h-17h :</t>
    </r>
    <r>
      <rPr>
        <sz val="10"/>
        <rFont val="Arial"/>
        <family val="2"/>
      </rPr>
      <t xml:space="preserve">
Des médecins</t>
    </r>
    <r>
      <rPr>
        <sz val="10"/>
        <rFont val="Arial"/>
        <family val="2"/>
      </rPr>
      <t xml:space="preserve"> au bénéfice d’une qualification de spécialiste e</t>
    </r>
    <r>
      <rPr>
        <sz val="10"/>
        <rFont val="Arial"/>
        <family val="2"/>
      </rPr>
      <t>n médecine interne générale et en chirurgie sont disponibles pour les urgences (service hospitalier multifonctionnel).</t>
    </r>
    <r>
      <rPr>
        <sz val="10"/>
        <rFont val="Arial"/>
        <family val="2"/>
      </rPr>
      <t xml:space="preserve"> </t>
    </r>
    <r>
      <rPr>
        <sz val="10"/>
        <rFont val="Arial"/>
        <family val="2"/>
      </rPr>
      <t xml:space="preserve">
</t>
    </r>
    <r>
      <rPr>
        <b/>
        <sz val="10"/>
        <rFont val="Arial"/>
        <family val="2"/>
      </rPr>
      <t>Lundi – vendredi, 17h-8h et 24 heures sur 24 durant les week-ends et les jours fériés :</t>
    </r>
    <r>
      <rPr>
        <sz val="10"/>
        <rFont val="Arial"/>
        <family val="2"/>
      </rPr>
      <t xml:space="preserve">
Des médecins-assistants en médecine interne générale et en chirurgie sont disponibles pour les urgences.</t>
    </r>
    <r>
      <rPr>
        <sz val="10"/>
        <rFont val="Arial"/>
        <family val="2"/>
      </rPr>
      <t xml:space="preserve"> </t>
    </r>
    <r>
      <rPr>
        <sz val="10"/>
        <rFont val="Arial"/>
        <family val="2"/>
      </rPr>
      <t>En cas de nécessité médicale, un spécialiste en médecine interne générale ou en chirurgie doit être à disposition du service d’urgences en 30 minutes et un spécialiste en anesthésiologie en 15 minutes.</t>
    </r>
  </si>
  <si>
    <r>
      <rPr>
        <b/>
        <sz val="10"/>
        <rFont val="Arial"/>
        <family val="2"/>
      </rPr>
      <t>Lundi – vendredi, 8h-17h :</t>
    </r>
    <r>
      <rPr>
        <sz val="10"/>
        <rFont val="Arial"/>
        <family val="2"/>
      </rPr>
      <t xml:space="preserve">
Des médecin</t>
    </r>
    <r>
      <rPr>
        <sz val="10"/>
        <rFont val="Arial"/>
        <family val="2"/>
      </rPr>
      <t xml:space="preserve">s au bénéfice d’une qualification de spécialiste </t>
    </r>
    <r>
      <rPr>
        <sz val="10"/>
        <rFont val="Arial"/>
        <family val="2"/>
      </rPr>
      <t>en médecine interne générale et en chirurgie sont disponibles en première priorité pour les urgences.</t>
    </r>
    <r>
      <rPr>
        <sz val="10"/>
        <rFont val="Arial"/>
        <family val="2"/>
      </rPr>
      <t xml:space="preserve"> </t>
    </r>
    <r>
      <rPr>
        <sz val="10"/>
        <rFont val="Arial"/>
        <family val="2"/>
      </rPr>
      <t>Ils sont disponibles pour le service d’urgences en 5 minutes en cas de nécessité médicale.</t>
    </r>
    <r>
      <rPr>
        <sz val="10"/>
        <rFont val="Arial"/>
        <family val="2"/>
      </rPr>
      <t xml:space="preserve"> </t>
    </r>
    <r>
      <rPr>
        <sz val="10"/>
        <rFont val="Arial"/>
        <family val="2"/>
      </rPr>
      <t>Leur intervention en salle d’opération est uniquement permise pour les opérations d’urgence.</t>
    </r>
    <r>
      <rPr>
        <sz val="10"/>
        <rFont val="Arial"/>
        <family val="2"/>
      </rPr>
      <t xml:space="preserve"> </t>
    </r>
    <r>
      <rPr>
        <sz val="10"/>
        <rFont val="Arial"/>
        <family val="2"/>
      </rPr>
      <t xml:space="preserve">
</t>
    </r>
    <r>
      <rPr>
        <b/>
        <sz val="10"/>
        <rFont val="Arial"/>
        <family val="2"/>
      </rPr>
      <t>Lundi – vendredi, 17h-8h et 24 heures sur 24 durant les week-ends et les jours fériés :</t>
    </r>
    <r>
      <rPr>
        <sz val="10"/>
        <rFont val="Arial"/>
        <family val="2"/>
      </rPr>
      <t xml:space="preserve">
Exigences identiques au niveau 1.</t>
    </r>
  </si>
  <si>
    <r>
      <rPr>
        <b/>
        <sz val="10"/>
        <rFont val="Arial"/>
        <family val="2"/>
      </rPr>
      <t xml:space="preserve">Lundi – vendredi, 8h-23h : </t>
    </r>
    <r>
      <rPr>
        <sz val="10"/>
        <rFont val="Arial"/>
        <family val="2"/>
      </rPr>
      <t xml:space="preserve">Exigences identiques au niveau 2.
</t>
    </r>
    <r>
      <rPr>
        <b/>
        <sz val="10"/>
        <rFont val="Arial"/>
        <family val="2"/>
      </rPr>
      <t xml:space="preserve">Lundi – vendredi, 23h-8h et 24 heures sur 24 durant les week-ends et les jours fériés : </t>
    </r>
    <r>
      <rPr>
        <sz val="10"/>
        <rFont val="Arial"/>
        <family val="2"/>
      </rPr>
      <t>Des médecins-assistants en médecine interne générale et en chirurgie sont disponibles en première priorité pour les urgences.</t>
    </r>
    <r>
      <rPr>
        <sz val="10"/>
        <rFont val="Arial"/>
        <family val="2"/>
      </rPr>
      <t xml:space="preserve"> </t>
    </r>
    <r>
      <rPr>
        <sz val="10"/>
        <rFont val="Arial"/>
        <family val="2"/>
      </rPr>
      <t>Ils sont disponibles pour le service d’urgences en 5 minutes en cas de nécessité médicale.</t>
    </r>
    <r>
      <rPr>
        <sz val="10"/>
        <rFont val="Arial"/>
        <family val="2"/>
      </rPr>
      <t xml:space="preserve"> </t>
    </r>
    <r>
      <rPr>
        <sz val="10"/>
        <rFont val="Arial"/>
        <family val="2"/>
      </rPr>
      <t>Au moins un de ces médecins doit être un médecin-assistant en médecine interne dans la 2</t>
    </r>
    <r>
      <rPr>
        <b/>
        <vertAlign val="superscript"/>
        <sz val="10"/>
        <rFont val="Arial"/>
        <family val="2"/>
      </rPr>
      <t>e</t>
    </r>
    <r>
      <rPr>
        <sz val="10"/>
        <rFont val="Arial"/>
        <family val="2"/>
      </rPr>
      <t xml:space="preserve"> moitié de sa formation de spécialiste.</t>
    </r>
    <r>
      <rPr>
        <sz val="10"/>
        <rFont val="Arial"/>
        <family val="2"/>
      </rPr>
      <t xml:space="preserve"> </t>
    </r>
    <r>
      <rPr>
        <sz val="10"/>
        <rFont val="Arial"/>
        <family val="2"/>
      </rPr>
      <t>Par ailleurs, en cas de nécessité médicale, un méd</t>
    </r>
    <r>
      <rPr>
        <sz val="10"/>
        <rFont val="Arial"/>
        <family val="2"/>
      </rPr>
      <t>ecin au bénéfice d’une qualification de spécialiste en chirurgie doit être à disposition du service d’urgences en 15 minutes (inte</t>
    </r>
    <r>
      <rPr>
        <sz val="10"/>
        <rFont val="Arial"/>
        <family val="2"/>
      </rPr>
      <t>rvention en salle d’opération uniquement permise pour les opérations d’urgence) et un médecin au bénéfice d’une qualification de spécialiste en médecine interne générale doit être disponible en 30 minutes.</t>
    </r>
    <r>
      <rPr>
        <sz val="10"/>
        <rFont val="Arial"/>
        <family val="2"/>
      </rPr>
      <t xml:space="preserve"> </t>
    </r>
  </si>
  <si>
    <r>
      <rPr>
        <b/>
        <sz val="10"/>
        <rFont val="Arial"/>
        <family val="2"/>
      </rPr>
      <t xml:space="preserve">Niveau 4 (obstétrique) :
Lundi – dimanche, 0h-24h : </t>
    </r>
    <r>
      <rPr>
        <sz val="10"/>
        <rFont val="Arial"/>
        <family val="2"/>
      </rPr>
      <t>Un médecin au bénéfice d’une qualification de spécialiste en gynécologie et obstétrique est à la disposition du service d’obstétrique dans les 10 minutes.</t>
    </r>
    <r>
      <rPr>
        <sz val="10"/>
        <rFont val="Arial"/>
        <family val="2"/>
      </rPr>
      <t xml:space="preserve"> </t>
    </r>
    <r>
      <rPr>
        <sz val="10"/>
        <rFont val="Arial"/>
        <family val="2"/>
      </rPr>
      <t>Les césariennes en urgence doivent intervenir dans un délai de 15 minutes ;</t>
    </r>
    <r>
      <rPr>
        <sz val="10"/>
        <rFont val="Arial"/>
        <family val="2"/>
      </rPr>
      <t xml:space="preserve"> </t>
    </r>
    <r>
      <rPr>
        <sz val="10"/>
        <rFont val="Arial"/>
        <family val="2"/>
      </rPr>
      <t>le temps écoulé entre la décision de pratiquer une césarienne et l’accouchement (délai décision-naissance ou DN) fait foi.</t>
    </r>
    <r>
      <rPr>
        <sz val="10"/>
        <rFont val="Arial"/>
        <family val="2"/>
      </rPr>
      <t xml:space="preserve"> </t>
    </r>
  </si>
  <si>
    <r>
      <rPr>
        <b/>
        <sz val="10"/>
        <color theme="1"/>
        <rFont val="Arial"/>
        <family val="2"/>
      </rPr>
      <t>Disciplines nécessaires à l’hôpital</t>
    </r>
  </si>
  <si>
    <r>
      <rPr>
        <sz val="10"/>
        <color theme="1"/>
        <rFont val="Arial"/>
        <family val="2"/>
      </rPr>
      <t>Spécialistes disponibles sen cas de nécessité médicale :
- Médecine interne générale (en 30 minutes</t>
    </r>
    <r>
      <rPr>
        <vertAlign val="superscript"/>
        <sz val="10"/>
        <color theme="1"/>
        <rFont val="Arial"/>
        <family val="2"/>
      </rPr>
      <t>1</t>
    </r>
    <r>
      <rPr>
        <sz val="10"/>
        <color theme="1"/>
        <rFont val="Arial"/>
        <family val="2"/>
      </rPr>
      <t>)
- Chirurgie (en 30 minutes</t>
    </r>
    <r>
      <rPr>
        <vertAlign val="superscript"/>
        <sz val="10"/>
        <color theme="1"/>
        <rFont val="Arial"/>
        <family val="2"/>
      </rPr>
      <t>1</t>
    </r>
    <r>
      <rPr>
        <sz val="10"/>
        <color theme="1"/>
        <rFont val="Arial"/>
        <family val="2"/>
      </rPr>
      <t>)
- Anesthésie (en 15 minutes</t>
    </r>
    <r>
      <rPr>
        <vertAlign val="superscript"/>
        <sz val="10"/>
        <color theme="1"/>
        <rFont val="Arial"/>
        <family val="2"/>
      </rPr>
      <t>1</t>
    </r>
    <r>
      <rPr>
        <sz val="10"/>
        <color theme="1"/>
        <rFont val="Arial"/>
        <family val="2"/>
      </rPr>
      <t>)</t>
    </r>
  </si>
  <si>
    <r>
      <rPr>
        <sz val="10"/>
        <rFont val="Arial"/>
        <family val="2"/>
      </rPr>
      <t>En cas de nécessité médicale, un médecin spécialiste est disponible : 
- anesthésiologie (sur place) 
- médecine intensive (sur place)</t>
    </r>
  </si>
  <si>
    <r>
      <rPr>
        <sz val="10"/>
        <rFont val="Arial"/>
        <family val="2"/>
      </rPr>
      <t>En cas de nécessité médicale, un médecin spécialiste est disponible : 
- anesthésiologie (sur place) 
- une sage-femme (sur place)</t>
    </r>
  </si>
  <si>
    <r>
      <rPr>
        <b/>
        <sz val="10"/>
        <rFont val="Arial"/>
        <family val="2"/>
      </rPr>
      <t>Remplissez-vous les exigences à partir de 2024 ?</t>
    </r>
  </si>
  <si>
    <r>
      <rPr>
        <vertAlign val="superscript"/>
        <sz val="10"/>
        <rFont val="Arial"/>
        <family val="2"/>
      </rPr>
      <t>1</t>
    </r>
    <r>
      <rPr>
        <sz val="10"/>
        <rFont val="Arial"/>
        <family val="2"/>
      </rPr>
      <t xml:space="preserve"> Une présence permanente sur place n’est pas nécessaire.</t>
    </r>
  </si>
  <si>
    <r>
      <rPr>
        <sz val="10"/>
        <rFont val="Arial"/>
        <family val="2"/>
      </rPr>
      <t>Vos indications seront automatiquement reportées sur la feuille de l’offre en gris foncé :</t>
    </r>
  </si>
  <si>
    <r>
      <rPr>
        <u/>
        <sz val="10"/>
        <rFont val="Arial"/>
        <family val="2"/>
      </rPr>
      <t>3.9 Résumé de l’offre pour les groupes de prestations</t>
    </r>
  </si>
  <si>
    <r>
      <rPr>
        <b/>
        <sz val="16"/>
        <rFont val="Arial"/>
        <family val="2"/>
      </rPr>
      <t>3.4 Exigences relatives aux unités de soins intensifs</t>
    </r>
  </si>
  <si>
    <r>
      <rPr>
        <sz val="10"/>
        <rFont val="Arial"/>
        <family val="2"/>
      </rPr>
      <t>LEVEL alle</t>
    </r>
  </si>
  <si>
    <r>
      <rPr>
        <sz val="10"/>
        <rFont val="Arial"/>
        <family val="2"/>
      </rPr>
      <t>Une unité de soins intensifs est obligatoire pour les groupes de prestations qui nécessitent relativement souvent le transfert de patients aux soins intensifs. On distingue trois niveaux de soins intensifs par groupe de prestations, définis selon la complexité du traitement intensif. Nous vous prions de bien vouloir indiquer le niveau de soins intensifs que vous visez pour la liste hospitalière 2024 dans les champs jaune clair ci-dessous.</t>
    </r>
  </si>
  <si>
    <r>
      <rPr>
        <b/>
        <sz val="12"/>
        <rFont val="Arial"/>
        <family val="2"/>
      </rPr>
      <t>Exigences</t>
    </r>
  </si>
  <si>
    <r>
      <rPr>
        <b/>
        <sz val="10"/>
        <rFont val="Arial"/>
        <family val="2"/>
      </rPr>
      <t>Niveau 1
Unité de soins de surveillance</t>
    </r>
  </si>
  <si>
    <r>
      <rPr>
        <b/>
        <sz val="10"/>
        <rFont val="Arial"/>
        <family val="2"/>
      </rPr>
      <t>Niveau 2
Unité de soins intensifs (USI) selon la SSMI</t>
    </r>
  </si>
  <si>
    <r>
      <rPr>
        <b/>
        <sz val="10"/>
        <rFont val="Arial"/>
        <family val="2"/>
      </rPr>
      <t>Niveau 3
Unité de soins intensifs (USI) selon la SSMI</t>
    </r>
  </si>
  <si>
    <r>
      <rPr>
        <b/>
        <sz val="10"/>
        <rFont val="Arial"/>
        <family val="2"/>
      </rPr>
      <t xml:space="preserve">Directives de base
</t>
    </r>
  </si>
  <si>
    <r>
      <rPr>
        <sz val="10"/>
        <rFont val="Arial"/>
        <family val="2"/>
      </rPr>
      <t>Vous trouverez de plus amples informations à ce sujet dans l’annexe « Exigences supplémentaires portant sur des prestations spécifiques » de la liste hospitalière.</t>
    </r>
  </si>
  <si>
    <r>
      <rPr>
        <sz val="10"/>
        <rFont val="Arial"/>
        <family val="2"/>
      </rPr>
      <t xml:space="preserve">Les directives actuelles de la Société suisse de médecine intensive (SSMI) du 3 septembre 2015 sur la reconnaissance des unités de soins intensifs, y compris l’annexe I Critères de qualité, doivent être respectées. </t>
    </r>
  </si>
  <si>
    <r>
      <rPr>
        <u/>
        <sz val="10"/>
        <color indexed="12"/>
        <rFont val="Arial"/>
        <family val="2"/>
      </rPr>
      <t>https://www.swiss-icu-cert.ch/fr/directives.html</t>
    </r>
  </si>
  <si>
    <r>
      <rPr>
        <b/>
        <sz val="10"/>
        <rFont val="Arial"/>
        <family val="2"/>
      </rPr>
      <t>Conditions supplémentaires</t>
    </r>
  </si>
  <si>
    <r>
      <rPr>
        <sz val="10"/>
        <rFont val="Arial"/>
        <family val="2"/>
      </rPr>
      <t>En outre, les critères FMH suivants doivent être remplis pour un établissement de formation postgraduée de catégorie A : au moins 3000 journées de soins par an et au moins 24’000 heures de ventilation artificielle selon les DRG par an.</t>
    </r>
  </si>
  <si>
    <r>
      <rPr>
        <b/>
        <sz val="10"/>
        <rFont val="Arial"/>
        <family val="2"/>
      </rPr>
      <t>Remplissez-vous les exigences à partir de 2024 ?</t>
    </r>
  </si>
  <si>
    <r>
      <rPr>
        <b/>
        <i/>
        <sz val="10"/>
        <rFont val="Arial"/>
        <family val="2"/>
      </rPr>
      <t xml:space="preserve">Remarque sur la procédure d’organe de substitution :
l’oxygénation par membrane extracorporelle (ECMO) n’est autorisée qu’en association avec une chirurgie cardiaque. </t>
    </r>
  </si>
  <si>
    <r>
      <rPr>
        <sz val="10"/>
        <rFont val="Arial"/>
        <family val="2"/>
      </rPr>
      <t>Vos indications seront automatiquement reportées sur la feuille de l’offre en gris foncé :</t>
    </r>
  </si>
  <si>
    <r>
      <rPr>
        <u/>
        <sz val="10"/>
        <rFont val="Arial"/>
        <family val="2"/>
      </rPr>
      <t>3.9 Résumé de l’offre pour les groupes de prestations</t>
    </r>
  </si>
  <si>
    <r>
      <rPr>
        <sz val="10"/>
        <rFont val="Arial"/>
        <family val="2"/>
      </rPr>
      <t>Pour le site :</t>
    </r>
  </si>
  <si>
    <r>
      <rPr>
        <b/>
        <sz val="16"/>
        <rFont val="Arial"/>
        <family val="2"/>
      </rPr>
      <t>3.5 Coopérations (liens)</t>
    </r>
  </si>
  <si>
    <r>
      <rPr>
        <b/>
        <sz val="10"/>
        <rFont val="Arial"/>
        <family val="2"/>
      </rPr>
      <t>Description des coopérations et des liens</t>
    </r>
  </si>
  <si>
    <r>
      <rPr>
        <sz val="10"/>
        <rFont val="Arial"/>
        <family val="2"/>
      </rPr>
      <t>De nombreux patients nécessitent un savoir interdisciplinaire. Les prestations qui sont étroitement liées du point de vue médical doivent donc être proposées sur le même site. Lorsque le rapport interdisciplinaire est particulièrement étroit et qu’il est particulièrement crucial que les prestations soient disponibles rapidement, elles doivent être fournies sur le même site (</t>
    </r>
    <r>
      <rPr>
        <u/>
        <sz val="10"/>
        <rFont val="Arial"/>
        <family val="2"/>
      </rPr>
      <t>en interne</t>
    </r>
    <r>
      <rPr>
        <sz val="10"/>
        <rFont val="Arial"/>
        <family val="2"/>
      </rPr>
      <t xml:space="preserve">). (cf. les colonnes </t>
    </r>
    <r>
      <rPr>
        <b/>
        <sz val="10"/>
        <rFont val="Arial"/>
        <family val="2"/>
      </rPr>
      <t xml:space="preserve">Liens </t>
    </r>
    <r>
      <rPr>
        <sz val="10"/>
        <rFont val="Arial"/>
        <family val="2"/>
      </rPr>
      <t xml:space="preserve">à la </t>
    </r>
    <r>
      <rPr>
        <b/>
        <sz val="10"/>
        <rFont val="Arial"/>
        <family val="2"/>
      </rPr>
      <t>feuille </t>
    </r>
    <r>
      <rPr>
        <b/>
        <sz val="10"/>
        <rFont val="Arial"/>
        <family val="2"/>
      </rPr>
      <t>3.9</t>
    </r>
    <r>
      <rPr>
        <sz val="10"/>
        <rFont val="Arial"/>
        <family val="2"/>
      </rPr>
      <t>).</t>
    </r>
  </si>
  <si>
    <r>
      <rPr>
        <sz val="10"/>
        <rFont val="Arial"/>
        <family val="2"/>
      </rPr>
      <t xml:space="preserve">D’autres prestations telles que la radiologie interventionnelle sont étroitement liées à certains groupes de prestations sur le plan médical, mais ne revêtent pas un caractère particulièrement urgent. Ces prestations ne doivent donc pas impérativement être proposées sur le même site. Dans ce cas, une coopération avec un autre prestataire peut s’avérer judicieuse pour des raisons organisationnelles. Le partenaire externe doit disposer d’un mandat de prestation correspondant. </t>
    </r>
  </si>
  <si>
    <r>
      <rPr>
        <sz val="10"/>
        <rFont val="Arial"/>
        <family val="2"/>
      </rPr>
      <t>La coopération doit être réglée dans une convention à part entière qui couvre les points suivants :
- description des processus de traitement pertinents, y compris les interfaces
- personnes de contact des deux côtés
- étendue des prestations de coopération et rémunération
- disponibilité
- garantie du flux d’informations (documentation médicale).</t>
    </r>
  </si>
  <si>
    <r>
      <rPr>
        <b/>
        <sz val="10"/>
        <rFont val="Arial"/>
        <family val="2"/>
      </rPr>
      <t>Les groupes de prestations qui ne doivent pas impérativement être fournis sur le même site mais peuvent l’être en coopération avec un autre hôpital répertorié sont indiqués ci-après.</t>
    </r>
  </si>
  <si>
    <r>
      <rPr>
        <b/>
        <sz val="10"/>
        <rFont val="Arial"/>
        <family val="2"/>
      </rPr>
      <t xml:space="preserve">
Les groupes de prestations suivants nécessitent une coopération ...</t>
    </r>
  </si>
  <si>
    <r>
      <rPr>
        <b/>
        <sz val="10"/>
        <rFont val="Arial"/>
        <family val="2"/>
      </rPr>
      <t xml:space="preserve">
 ... avec les groupes de prestations
(« prestations de tiers » possibles) :</t>
    </r>
  </si>
  <si>
    <r>
      <rPr>
        <sz val="10"/>
        <rFont val="Arial"/>
        <family val="2"/>
      </rPr>
      <t>Abréviation GP</t>
    </r>
  </si>
  <si>
    <r>
      <rPr>
        <sz val="10"/>
        <rFont val="Arial"/>
        <family val="2"/>
      </rPr>
      <t>Intitulé GP</t>
    </r>
  </si>
  <si>
    <r>
      <rPr>
        <sz val="10"/>
        <rFont val="Arial"/>
        <family val="2"/>
      </rPr>
      <t>Abréviation GP</t>
    </r>
  </si>
  <si>
    <r>
      <rPr>
        <sz val="10"/>
        <rFont val="Arial"/>
        <family val="2"/>
      </rPr>
      <t>Tous les groupes de prestations qui peuvent être fournis en coopération avec un autre hôpital répertorié sont indiqués ci-après, conformément au tableau ci-dessus.</t>
    </r>
  </si>
  <si>
    <r>
      <rPr>
        <b/>
        <sz val="10"/>
        <rFont val="Arial"/>
        <family val="2"/>
      </rPr>
      <t>Veuillez indiquer quelles coopérations vous établirez avec un autre hôpital répertorié et qui vous envisagez comme partenaire. Si vous proposez vous-même les groupes de prestations ci-dessous (en interne), nous vous prions de l’indiquer également.</t>
    </r>
  </si>
  <si>
    <r>
      <rPr>
        <sz val="10"/>
        <rFont val="Arial"/>
        <family val="2"/>
      </rPr>
      <t xml:space="preserve">Vos informations seront automatiquement reportées sur la feuille 3.9 ; la colonne de coopération de la feuille 3.9 sera colorée en conséquence. Toutes les exigences doivent être remplies pour que la colonne de coopération soit en vert. Par exemple, pour le groupe de prestations GEF3, les groupes de prestations ANG3 et HER1.1 sont nécessaires au moins sous la forme d’un contrat de coopération. </t>
    </r>
  </si>
  <si>
    <r>
      <rPr>
        <sz val="10"/>
        <rFont val="Arial"/>
        <family val="2"/>
      </rPr>
      <t>Les groupes de prestations suivants sont une condition minimale à la coopération pour ....</t>
    </r>
  </si>
  <si>
    <r>
      <rPr>
        <sz val="10"/>
        <rFont val="Arial"/>
        <family val="2"/>
      </rPr>
      <t>... les groupes de prestations énumérés ici</t>
    </r>
  </si>
  <si>
    <r>
      <rPr>
        <b/>
        <sz val="10"/>
        <rFont val="Arial"/>
        <family val="2"/>
      </rPr>
      <t>Groupe de prestations Liste hospitalière 2024</t>
    </r>
  </si>
  <si>
    <r>
      <rPr>
        <b/>
        <sz val="10"/>
        <rFont val="Arial"/>
        <family val="2"/>
      </rPr>
      <t>En cas de coopération : partenaire de coopération pressenti ?</t>
    </r>
  </si>
  <si>
    <r>
      <rPr>
        <sz val="10"/>
        <rFont val="Arial"/>
        <family val="2"/>
      </rPr>
      <t>N° GP</t>
    </r>
  </si>
  <si>
    <r>
      <rPr>
        <sz val="10"/>
        <rFont val="Arial"/>
        <family val="2"/>
      </rPr>
      <t>Intitulé GP</t>
    </r>
  </si>
  <si>
    <r>
      <rPr>
        <sz val="10"/>
        <rFont val="Arial"/>
        <family val="2"/>
      </rPr>
      <t>N° et intitulé GP</t>
    </r>
  </si>
  <si>
    <r>
      <rPr>
        <sz val="10"/>
        <rFont val="Arial"/>
        <family val="2"/>
      </rPr>
      <t>Offre (liens) en interne ?</t>
    </r>
  </si>
  <si>
    <r>
      <rPr>
        <sz val="10"/>
        <rFont val="Arial"/>
        <family val="2"/>
      </rPr>
      <t>En coopération (prestation de tiers possible) ?</t>
    </r>
  </si>
  <si>
    <r>
      <rPr>
        <b/>
        <sz val="10"/>
        <rFont val="Arial"/>
        <family val="2"/>
      </rPr>
      <t>PB</t>
    </r>
  </si>
  <si>
    <r>
      <rPr>
        <b/>
        <sz val="10"/>
        <rFont val="Arial"/>
        <family val="2"/>
      </rPr>
      <t>Paquet de base chirurgie et médecine interne</t>
    </r>
  </si>
  <si>
    <r>
      <rPr>
        <sz val="8"/>
        <rFont val="Arial"/>
        <family val="2"/>
      </rPr>
      <t>Condition pour :</t>
    </r>
  </si>
  <si>
    <r>
      <rPr>
        <sz val="8"/>
        <rFont val="Arial"/>
        <family val="2"/>
      </rPr>
      <t>PBP : Paquet de base pour fournisseurs de prestations programmées</t>
    </r>
  </si>
  <si>
    <r>
      <rPr>
        <b/>
        <sz val="10"/>
        <rFont val="Arial"/>
        <family val="2"/>
      </rPr>
      <t>NCH2</t>
    </r>
  </si>
  <si>
    <r>
      <rPr>
        <b/>
        <sz val="10"/>
        <rFont val="Arial"/>
        <family val="2"/>
      </rPr>
      <t>Neurochirurgie spinale</t>
    </r>
  </si>
  <si>
    <r>
      <rPr>
        <sz val="8"/>
        <color indexed="8"/>
        <rFont val="Arial"/>
        <family val="2"/>
      </rPr>
      <t>Condition pour :</t>
    </r>
  </si>
  <si>
    <r>
      <rPr>
        <sz val="8"/>
        <rFont val="Arial"/>
        <family val="2"/>
      </rPr>
      <t>BEW8 : Chirurgie de la colonne vertébrale</t>
    </r>
  </si>
  <si>
    <r>
      <rPr>
        <b/>
        <sz val="10"/>
        <rFont val="Arial"/>
        <family val="2"/>
      </rPr>
      <t>NEU1</t>
    </r>
  </si>
  <si>
    <r>
      <rPr>
        <b/>
        <sz val="10"/>
        <rFont val="Arial"/>
        <family val="2"/>
      </rPr>
      <t>Neurologie</t>
    </r>
  </si>
  <si>
    <r>
      <rPr>
        <sz val="8"/>
        <color indexed="8"/>
        <rFont val="Arial"/>
        <family val="2"/>
      </rPr>
      <t>Condition pour :</t>
    </r>
  </si>
  <si>
    <r>
      <rPr>
        <sz val="8"/>
        <rFont val="Arial"/>
        <family val="2"/>
      </rPr>
      <t>RHE1 : Rhumatologie</t>
    </r>
  </si>
  <si>
    <r>
      <rPr>
        <b/>
        <sz val="10"/>
        <rFont val="Arial"/>
        <family val="2"/>
      </rPr>
      <t>NEU3.1</t>
    </r>
  </si>
  <si>
    <r>
      <rPr>
        <b/>
        <sz val="10"/>
        <color indexed="8"/>
        <rFont val="Arial"/>
        <family val="2"/>
      </rPr>
      <t>Traitement des maladies cérébrovasculaires en Stroke Center (CIMHS)</t>
    </r>
  </si>
  <si>
    <r>
      <rPr>
        <sz val="8"/>
        <color indexed="8"/>
        <rFont val="Arial"/>
        <family val="2"/>
      </rPr>
      <t>Condition pour :</t>
    </r>
  </si>
  <si>
    <r>
      <rPr>
        <sz val="8"/>
        <rFont val="Arial"/>
        <family val="2"/>
      </rPr>
      <t>NEU3 : Maladies cérébrovasculaires</t>
    </r>
  </si>
  <si>
    <r>
      <rPr>
        <b/>
        <sz val="10"/>
        <rFont val="Arial"/>
        <family val="2"/>
      </rPr>
      <t>NEU4.1</t>
    </r>
  </si>
  <si>
    <r>
      <rPr>
        <b/>
        <sz val="10"/>
        <rFont val="Arial"/>
        <family val="2"/>
      </rPr>
      <t>Epileptologie : traitement complexe</t>
    </r>
  </si>
  <si>
    <r>
      <rPr>
        <sz val="8"/>
        <rFont val="Arial"/>
        <family val="2"/>
      </rPr>
      <t>Condition pour :</t>
    </r>
  </si>
  <si>
    <r>
      <rPr>
        <sz val="8"/>
        <rFont val="Arial"/>
        <family val="2"/>
      </rPr>
      <t>NEU4 : Epileptologie : diagnostic complexe</t>
    </r>
  </si>
  <si>
    <r>
      <rPr>
        <b/>
        <sz val="10"/>
        <rFont val="Arial"/>
        <family val="2"/>
      </rPr>
      <t>NEU4.2</t>
    </r>
  </si>
  <si>
    <r>
      <rPr>
        <b/>
        <sz val="10"/>
        <rFont val="Arial"/>
        <family val="2"/>
      </rPr>
      <t>Epileptologie : diagnostic complexe avec surveillance intensive (CIMHS)</t>
    </r>
  </si>
  <si>
    <r>
      <rPr>
        <sz val="8"/>
        <rFont val="Arial"/>
        <family val="2"/>
      </rPr>
      <t>Condition pour :</t>
    </r>
  </si>
  <si>
    <r>
      <rPr>
        <sz val="8"/>
        <rFont val="Arial"/>
        <family val="2"/>
      </rPr>
      <t>NEU4 : Epileptologie : diagnostic complexe</t>
    </r>
  </si>
  <si>
    <r>
      <rPr>
        <b/>
        <sz val="10"/>
        <rFont val="Arial"/>
        <family val="2"/>
      </rPr>
      <t>END1</t>
    </r>
  </si>
  <si>
    <r>
      <rPr>
        <b/>
        <sz val="10"/>
        <rFont val="Arial"/>
        <family val="2"/>
      </rPr>
      <t>Endocrinologie</t>
    </r>
  </si>
  <si>
    <r>
      <rPr>
        <sz val="8"/>
        <color indexed="8"/>
        <rFont val="Arial"/>
        <family val="2"/>
      </rPr>
      <t>Condition pour :</t>
    </r>
  </si>
  <si>
    <r>
      <rPr>
        <sz val="8"/>
        <rFont val="Arial"/>
        <family val="2"/>
      </rPr>
      <t>HNO2 : Chirurgie de la thyroïde et des parathyroïdes</t>
    </r>
  </si>
  <si>
    <r>
      <rPr>
        <sz val="8"/>
        <rFont val="Arial"/>
        <family val="2"/>
      </rPr>
      <t>VIS1.4 : Chirurgie bariatrique</t>
    </r>
  </si>
  <si>
    <r>
      <rPr>
        <sz val="8"/>
        <rFont val="Arial"/>
        <family val="2"/>
      </rPr>
      <t>URO1.1.4 : Surrénalectomie isolée</t>
    </r>
  </si>
  <si>
    <r>
      <rPr>
        <sz val="8"/>
        <rFont val="Arial"/>
        <family val="2"/>
      </rPr>
      <t>NUK1 : Médecine nucléaire</t>
    </r>
  </si>
  <si>
    <r>
      <rPr>
        <b/>
        <sz val="10"/>
        <rFont val="Arial"/>
        <family val="2"/>
      </rPr>
      <t>VIS1</t>
    </r>
  </si>
  <si>
    <r>
      <rPr>
        <b/>
        <sz val="10"/>
        <rFont val="Arial"/>
        <family val="2"/>
      </rPr>
      <t>Chirurgie viscérale</t>
    </r>
  </si>
  <si>
    <r>
      <rPr>
        <sz val="8"/>
        <color indexed="8"/>
        <rFont val="Arial"/>
        <family val="2"/>
      </rPr>
      <t>Condition pour :</t>
    </r>
  </si>
  <si>
    <r>
      <rPr>
        <sz val="8"/>
        <rFont val="Arial"/>
        <family val="2"/>
      </rPr>
      <t>GAE1 : Gastroentérologie</t>
    </r>
  </si>
  <si>
    <r>
      <rPr>
        <sz val="8"/>
        <rFont val="Arial"/>
        <family val="2"/>
      </rPr>
      <t>NEP1 : Néphrologie (défaillance rénale aiguë et insuffisance rénale chronique terminale)</t>
    </r>
  </si>
  <si>
    <r>
      <rPr>
        <sz val="8"/>
        <rFont val="Arial"/>
        <family val="2"/>
      </rPr>
      <t>GYNT : Tumeurs gynécologiques</t>
    </r>
  </si>
  <si>
    <r>
      <rPr>
        <b/>
        <sz val="10"/>
        <rFont val="Arial"/>
        <family val="2"/>
      </rPr>
      <t>GEF1</t>
    </r>
  </si>
  <si>
    <r>
      <rPr>
        <b/>
        <sz val="10"/>
        <rFont val="Arial"/>
        <family val="2"/>
      </rPr>
      <t>Chirurgie vasculaire périphérique (artérielle)</t>
    </r>
  </si>
  <si>
    <r>
      <rPr>
        <sz val="8"/>
        <color indexed="8"/>
        <rFont val="Arial"/>
        <family val="2"/>
      </rPr>
      <t>Condition pour :</t>
    </r>
  </si>
  <si>
    <r>
      <rPr>
        <sz val="8"/>
        <color theme="1"/>
        <rFont val="Arial"/>
        <family val="2"/>
      </rPr>
      <t xml:space="preserve">ANG1 : Interventions sur les vaisseaux périphériques (artériels)
</t>
    </r>
  </si>
  <si>
    <r>
      <rPr>
        <sz val="8"/>
        <rFont val="Arial"/>
        <family val="2"/>
      </rPr>
      <t>NEP1 : Néphrologie (défaillance rénale aiguë et insuffisance rénale chronique terminale)</t>
    </r>
  </si>
  <si>
    <r>
      <rPr>
        <b/>
        <sz val="10"/>
        <rFont val="Arial"/>
        <family val="2"/>
      </rPr>
      <t>HER1.1</t>
    </r>
  </si>
  <si>
    <r>
      <rPr>
        <b/>
        <sz val="10"/>
        <rFont val="Arial"/>
        <family val="2"/>
      </rPr>
      <t>Chirurgie cardiaque et chirurgie vasculaire avec machine cœur-poumons (sans chirurgie coronarienne)</t>
    </r>
  </si>
  <si>
    <r>
      <rPr>
        <sz val="8"/>
        <color indexed="8"/>
        <rFont val="Arial"/>
        <family val="2"/>
      </rPr>
      <t>Condition pour :</t>
    </r>
  </si>
  <si>
    <r>
      <rPr>
        <sz val="8"/>
        <rFont val="Arial"/>
        <family val="2"/>
      </rPr>
      <t>GEFA : intervention et chirurgie vasculaire intra-abdominale</t>
    </r>
  </si>
  <si>
    <r>
      <rPr>
        <sz val="8"/>
        <rFont val="Arial"/>
        <family val="2"/>
      </rPr>
      <t>GEF3 : Chirurgie carotidienne</t>
    </r>
  </si>
  <si>
    <r>
      <rPr>
        <sz val="8"/>
        <rFont val="Arial"/>
        <family val="2"/>
      </rPr>
      <t>ANG3 : Interventions sur la carotide et les vaisseaux extracrâniens</t>
    </r>
  </si>
  <si>
    <r>
      <rPr>
        <sz val="8"/>
        <rFont val="Arial"/>
        <family val="2"/>
      </rPr>
      <t>KAR2 : Electrophysiologie et CRT</t>
    </r>
  </si>
  <si>
    <r>
      <rPr>
        <sz val="8"/>
        <rFont val="Arial"/>
        <family val="2"/>
      </rPr>
      <t>KAR3 : Cardiologie interventionnelle (interventions coronariennes)</t>
    </r>
  </si>
  <si>
    <r>
      <rPr>
        <sz val="8"/>
        <rFont val="Arial"/>
        <family val="2"/>
      </rPr>
      <t>KAR3.1 : Cardiologie interventionnelle (interventions structurelles)</t>
    </r>
  </si>
  <si>
    <r>
      <rPr>
        <b/>
        <sz val="10"/>
        <rFont val="Arial"/>
        <family val="2"/>
      </rPr>
      <t>ANG1</t>
    </r>
  </si>
  <si>
    <r>
      <rPr>
        <b/>
        <sz val="10"/>
        <rFont val="Arial"/>
        <family val="2"/>
      </rPr>
      <t>Interventions sur les vaisseaux périphériques (artériels)</t>
    </r>
  </si>
  <si>
    <r>
      <rPr>
        <sz val="8"/>
        <color indexed="8"/>
        <rFont val="Arial"/>
        <family val="2"/>
      </rPr>
      <t>Condition pour :</t>
    </r>
  </si>
  <si>
    <r>
      <rPr>
        <sz val="8"/>
        <rFont val="Arial"/>
        <family val="2"/>
      </rPr>
      <t>NEP1 : Néphrologie (défaillance rénale aiguë et insuffisance rénale chronique terminale)</t>
    </r>
  </si>
  <si>
    <r>
      <rPr>
        <b/>
        <sz val="10"/>
        <rFont val="Arial"/>
        <family val="2"/>
      </rPr>
      <t>ANG3</t>
    </r>
  </si>
  <si>
    <r>
      <rPr>
        <b/>
        <sz val="10"/>
        <rFont val="Arial"/>
        <family val="2"/>
      </rPr>
      <t>Interventions sur la carotide et les vaisseaux extracrâniens</t>
    </r>
  </si>
  <si>
    <r>
      <rPr>
        <sz val="8"/>
        <color indexed="8"/>
        <rFont val="Arial"/>
        <family val="2"/>
      </rPr>
      <t>Condition pour :</t>
    </r>
  </si>
  <si>
    <r>
      <rPr>
        <sz val="8"/>
        <rFont val="Arial"/>
        <family val="2"/>
      </rPr>
      <t>GEF3 : Chirurgie carotidienne</t>
    </r>
  </si>
  <si>
    <r>
      <rPr>
        <b/>
        <sz val="10"/>
        <rFont val="Arial"/>
        <family val="2"/>
      </rPr>
      <t>KAR3</t>
    </r>
  </si>
  <si>
    <r>
      <rPr>
        <b/>
        <sz val="10"/>
        <rFont val="Arial"/>
        <family val="2"/>
      </rPr>
      <t>Cardiologie interventionnelle (interventions coronariennes)</t>
    </r>
  </si>
  <si>
    <r>
      <rPr>
        <sz val="8"/>
        <color indexed="8"/>
        <rFont val="Arial"/>
        <family val="2"/>
      </rPr>
      <t>Condition pour :</t>
    </r>
  </si>
  <si>
    <r>
      <rPr>
        <sz val="8"/>
        <rFont val="Arial"/>
        <family val="2"/>
      </rPr>
      <t>KAR1 : Cardiologie et devices</t>
    </r>
  </si>
  <si>
    <r>
      <rPr>
        <b/>
        <sz val="10"/>
        <rFont val="Arial"/>
        <family val="2"/>
      </rPr>
      <t>KAR3.1.</t>
    </r>
  </si>
  <si>
    <r>
      <rPr>
        <b/>
        <sz val="10"/>
        <rFont val="Arial"/>
        <family val="2"/>
      </rPr>
      <t>Cardiologie interventionnelle complexe (interventions structurelles)</t>
    </r>
  </si>
  <si>
    <r>
      <rPr>
        <sz val="8"/>
        <color indexed="8"/>
        <rFont val="Arial"/>
        <family val="2"/>
      </rPr>
      <t>Condition pour :</t>
    </r>
  </si>
  <si>
    <r>
      <rPr>
        <sz val="8"/>
        <rFont val="Arial"/>
        <family val="2"/>
      </rPr>
      <t>KAR1 : Cardiologie et devices</t>
    </r>
  </si>
  <si>
    <r>
      <rPr>
        <b/>
        <sz val="10"/>
        <rFont val="Arial"/>
        <family val="2"/>
      </rPr>
      <t>THO1</t>
    </r>
  </si>
  <si>
    <r>
      <rPr>
        <b/>
        <sz val="10"/>
        <rFont val="Arial"/>
        <family val="2"/>
      </rPr>
      <t>Chirurgie thoracique</t>
    </r>
  </si>
  <si>
    <r>
      <rPr>
        <sz val="8"/>
        <color indexed="8"/>
        <rFont val="Arial"/>
        <family val="2"/>
      </rPr>
      <t>Condition pour :</t>
    </r>
  </si>
  <si>
    <r>
      <rPr>
        <sz val="8"/>
        <rFont val="Arial"/>
        <family val="2"/>
      </rPr>
      <t>UNF1 : Chirurgie orthopédique et traumatologique (polytraumatismes)</t>
    </r>
  </si>
  <si>
    <r>
      <rPr>
        <b/>
        <sz val="10"/>
        <rFont val="Arial"/>
        <family val="2"/>
      </rPr>
      <t>THO1.1</t>
    </r>
  </si>
  <si>
    <r>
      <rPr>
        <b/>
        <sz val="10"/>
        <rFont val="Arial"/>
        <family val="2"/>
      </rPr>
      <t>Néoplasmes malins de l’appareil respiratoire (résection curative par lobectomie / pneumonectomie)</t>
    </r>
  </si>
  <si>
    <r>
      <rPr>
        <sz val="8"/>
        <color indexed="8"/>
        <rFont val="Arial"/>
        <family val="2"/>
      </rPr>
      <t>Condition pour :</t>
    </r>
  </si>
  <si>
    <r>
      <rPr>
        <sz val="8"/>
        <rFont val="Arial"/>
        <family val="2"/>
      </rPr>
      <t>PNE1 : Pneumologie</t>
    </r>
  </si>
  <si>
    <r>
      <rPr>
        <b/>
        <sz val="10"/>
        <rFont val="Arial"/>
        <family val="2"/>
      </rPr>
      <t>TPL2</t>
    </r>
  </si>
  <si>
    <r>
      <rPr>
        <b/>
        <sz val="10"/>
        <rFont val="Arial"/>
        <family val="2"/>
      </rPr>
      <t>Transplantation pulmonaire (CIMHS)</t>
    </r>
  </si>
  <si>
    <r>
      <rPr>
        <sz val="8"/>
        <rFont val="Arial"/>
        <family val="2"/>
      </rPr>
      <t>Condition pour :</t>
    </r>
  </si>
  <si>
    <r>
      <rPr>
        <sz val="8"/>
        <rFont val="Arial"/>
        <family val="2"/>
      </rPr>
      <t>PNE1.2 : Evaluation avant ou status après transplantation pulmonaire</t>
    </r>
  </si>
  <si>
    <r>
      <rPr>
        <sz val="8"/>
        <rFont val="Arial"/>
        <family val="2"/>
      </rPr>
      <t>PNE1.3 : Mmucoviscidose</t>
    </r>
  </si>
  <si>
    <r>
      <rPr>
        <b/>
        <sz val="10"/>
        <rFont val="Arial"/>
        <family val="2"/>
      </rPr>
      <t>BEW8</t>
    </r>
  </si>
  <si>
    <r>
      <rPr>
        <b/>
        <sz val="10"/>
        <rFont val="Arial"/>
        <family val="2"/>
      </rPr>
      <t>Chirurgie de la colonne vertébrale</t>
    </r>
  </si>
  <si>
    <r>
      <rPr>
        <sz val="8"/>
        <rFont val="Arial"/>
        <family val="2"/>
      </rPr>
      <t>Condition pour :</t>
    </r>
  </si>
  <si>
    <r>
      <rPr>
        <sz val="8"/>
        <rFont val="Arial"/>
        <family val="2"/>
      </rPr>
      <t>RHE1 : Rhumatologie</t>
    </r>
  </si>
  <si>
    <r>
      <rPr>
        <sz val="8"/>
        <rFont val="Arial"/>
        <family val="2"/>
      </rPr>
      <t>NCH2 : Neurochirurgie spinale</t>
    </r>
  </si>
  <si>
    <r>
      <rPr>
        <b/>
        <sz val="10"/>
        <rFont val="Arial"/>
        <family val="2"/>
      </rPr>
      <t>RHE1</t>
    </r>
  </si>
  <si>
    <r>
      <rPr>
        <b/>
        <sz val="10"/>
        <rFont val="Arial"/>
        <family val="2"/>
      </rPr>
      <t>Rhumatologie</t>
    </r>
  </si>
  <si>
    <r>
      <rPr>
        <sz val="8"/>
        <rFont val="Arial"/>
        <family val="2"/>
      </rPr>
      <t>Condition pour :</t>
    </r>
  </si>
  <si>
    <r>
      <rPr>
        <sz val="8"/>
        <rFont val="Arial"/>
        <family val="2"/>
      </rPr>
      <t>BEW8 : Chirurgie de la colonne vertébrale</t>
    </r>
  </si>
  <si>
    <r>
      <rPr>
        <sz val="8"/>
        <rFont val="Arial"/>
        <family val="2"/>
      </rPr>
      <t>NEU1 : Neurologie</t>
    </r>
  </si>
  <si>
    <r>
      <rPr>
        <b/>
        <sz val="10"/>
        <rFont val="Arial"/>
        <family val="2"/>
      </rPr>
      <t>RHE1</t>
    </r>
  </si>
  <si>
    <r>
      <rPr>
        <b/>
        <sz val="10"/>
        <rFont val="Arial"/>
        <family val="2"/>
      </rPr>
      <t>Rhumatologie</t>
    </r>
  </si>
  <si>
    <r>
      <rPr>
        <sz val="8"/>
        <rFont val="Arial"/>
        <family val="2"/>
      </rPr>
      <t>Condition pour :</t>
    </r>
  </si>
  <si>
    <r>
      <rPr>
        <sz val="8"/>
        <rFont val="Arial"/>
        <family val="2"/>
      </rPr>
      <t>BEW8 : Chirurgie de la colonne vertébrale</t>
    </r>
  </si>
  <si>
    <r>
      <rPr>
        <b/>
        <sz val="10"/>
        <rFont val="Arial"/>
        <family val="2"/>
      </rPr>
      <t>GEB1</t>
    </r>
  </si>
  <si>
    <r>
      <rPr>
        <b/>
        <sz val="10"/>
        <rFont val="Arial"/>
        <family val="2"/>
      </rPr>
      <t>Soins de base en obstétrique (AG ≥ 35 0/7 SA et PN 2000 g)</t>
    </r>
  </si>
  <si>
    <r>
      <rPr>
        <sz val="8"/>
        <rFont val="Arial"/>
        <family val="2"/>
      </rPr>
      <t>Condition pour :</t>
    </r>
  </si>
  <si>
    <r>
      <rPr>
        <sz val="8"/>
        <rFont val="Arial"/>
        <family val="2"/>
      </rPr>
      <t>GEBH : Maisons de naissance (à partir de la 37</t>
    </r>
    <r>
      <rPr>
        <vertAlign val="superscript"/>
        <sz val="8"/>
        <rFont val="Arial"/>
        <family val="2"/>
      </rPr>
      <t>e</t>
    </r>
    <r>
      <rPr>
        <sz val="8"/>
        <rFont val="Arial"/>
        <family val="2"/>
      </rPr>
      <t xml:space="preserve"> SA)</t>
    </r>
  </si>
  <si>
    <r>
      <rPr>
        <sz val="8"/>
        <rFont val="Arial"/>
        <family val="2"/>
      </rPr>
      <t>GEBS : Obstétrique dirigée par des sages-femmes à l’hôpital ou en milieu hospitalier</t>
    </r>
  </si>
  <si>
    <r>
      <rPr>
        <sz val="8"/>
        <rFont val="Arial"/>
        <family val="2"/>
      </rPr>
      <t>NEOG : Soins de base aux nouveau-nés (AG ≥ 36 0/7 SA et PN 2000 g)</t>
    </r>
  </si>
  <si>
    <r>
      <rPr>
        <b/>
        <sz val="10"/>
        <rFont val="Arial"/>
        <family val="2"/>
      </rPr>
      <t>NEO1</t>
    </r>
  </si>
  <si>
    <r>
      <rPr>
        <b/>
        <sz val="10"/>
        <rFont val="Arial"/>
        <family val="2"/>
      </rPr>
      <t>Soins de base aux nouveau-nés (AG ≥ 35 0/7 SA et PN 2000 g)</t>
    </r>
  </si>
  <si>
    <r>
      <rPr>
        <sz val="8"/>
        <rFont val="Arial"/>
        <family val="2"/>
      </rPr>
      <t>Condition pour :</t>
    </r>
  </si>
  <si>
    <r>
      <rPr>
        <sz val="8"/>
        <rFont val="Arial"/>
        <family val="2"/>
      </rPr>
      <t>GEBH : Maisons de naissance (à partir de la 37</t>
    </r>
    <r>
      <rPr>
        <vertAlign val="superscript"/>
        <sz val="8"/>
        <rFont val="Arial"/>
        <family val="2"/>
      </rPr>
      <t>e</t>
    </r>
    <r>
      <rPr>
        <sz val="8"/>
        <rFont val="Arial"/>
        <family val="2"/>
      </rPr>
      <t xml:space="preserve"> SA)</t>
    </r>
  </si>
  <si>
    <r>
      <rPr>
        <sz val="8"/>
        <rFont val="Arial"/>
        <family val="2"/>
      </rPr>
      <t>GEBS : Obstétrique dirigée par des sages-femmes à l’hôpital ou en milieu hospitalier</t>
    </r>
  </si>
  <si>
    <r>
      <rPr>
        <sz val="8"/>
        <rFont val="Arial"/>
        <family val="2"/>
      </rPr>
      <t>NEOG : Soins de base aux nouveau-nés (AG ≥ 36 0/7 SA et PN 2000 g)</t>
    </r>
  </si>
  <si>
    <r>
      <rPr>
        <b/>
        <sz val="10"/>
        <rFont val="Arial"/>
        <family val="2"/>
      </rPr>
      <t>NEO1.1</t>
    </r>
  </si>
  <si>
    <r>
      <rPr>
        <b/>
        <sz val="10"/>
        <rFont val="Arial"/>
        <family val="2"/>
      </rPr>
      <t>Néonatologie (AG ≥ 32 0/7 SA et PN 1250 g)</t>
    </r>
  </si>
  <si>
    <r>
      <rPr>
        <sz val="8"/>
        <color indexed="8"/>
        <rFont val="Arial"/>
        <family val="2"/>
      </rPr>
      <t>Condition pour :</t>
    </r>
  </si>
  <si>
    <r>
      <rPr>
        <sz val="8"/>
        <rFont val="Arial"/>
        <family val="2"/>
      </rPr>
      <t>GEB1 : Soins de base en obstétrique (AG ≥ 35 0/7 SA et PN 2000 g)</t>
    </r>
  </si>
  <si>
    <r>
      <rPr>
        <b/>
        <sz val="10"/>
        <rFont val="Arial"/>
        <family val="2"/>
      </rPr>
      <t>GEB1.1.1</t>
    </r>
  </si>
  <si>
    <r>
      <rPr>
        <b/>
        <sz val="10"/>
        <rFont val="Arial"/>
        <family val="2"/>
      </rPr>
      <t>Obstétrique spécialisée</t>
    </r>
  </si>
  <si>
    <r>
      <rPr>
        <sz val="8"/>
        <color indexed="8"/>
        <rFont val="Arial"/>
        <family val="2"/>
      </rPr>
      <t>Condition pour :</t>
    </r>
  </si>
  <si>
    <r>
      <rPr>
        <sz val="8"/>
        <rFont val="Arial"/>
        <family val="2"/>
      </rPr>
      <t>GEB1.1 : Obstétrique (≥ 32 0/7 SA et PN 1250 g)</t>
    </r>
  </si>
  <si>
    <r>
      <rPr>
        <b/>
        <sz val="10"/>
        <rFont val="Arial"/>
        <family val="2"/>
      </rPr>
      <t>NEO1.1.1.1</t>
    </r>
  </si>
  <si>
    <r>
      <rPr>
        <b/>
        <sz val="10"/>
        <rFont val="Arial"/>
        <family val="2"/>
      </rPr>
      <t>Néonatologie hautement spécialisée (AG &lt; 28 0/7 SA et PN &lt; 1000 g)</t>
    </r>
  </si>
  <si>
    <r>
      <rPr>
        <sz val="8"/>
        <color indexed="8"/>
        <rFont val="Arial"/>
        <family val="2"/>
      </rPr>
      <t>Condition pour :</t>
    </r>
  </si>
  <si>
    <r>
      <rPr>
        <sz val="8"/>
        <rFont val="Arial"/>
        <family val="2"/>
      </rPr>
      <t>NEO1.1 : Obstétrique (≥ 32 0/7 SA et PN 1250 g)</t>
    </r>
  </si>
  <si>
    <r>
      <rPr>
        <sz val="8"/>
        <rFont val="Arial"/>
        <family val="2"/>
      </rPr>
      <t>NEO1.1.1 : Néonatologie spécialisée (AG ≥ 28 0/7 SA et PN ≥1000 g)</t>
    </r>
  </si>
  <si>
    <r>
      <rPr>
        <b/>
        <sz val="10"/>
        <rFont val="Arial"/>
        <family val="2"/>
      </rPr>
      <t>RAO1</t>
    </r>
  </si>
  <si>
    <r>
      <rPr>
        <b/>
        <sz val="10"/>
        <rFont val="Arial"/>
        <family val="2"/>
      </rPr>
      <t>Radio-oncologie</t>
    </r>
  </si>
  <si>
    <r>
      <rPr>
        <sz val="8"/>
        <color indexed="8"/>
        <rFont val="Arial"/>
        <family val="2"/>
      </rPr>
      <t>Condition pour :</t>
    </r>
  </si>
  <si>
    <r>
      <rPr>
        <sz val="8"/>
        <rFont val="Arial"/>
        <family val="2"/>
      </rPr>
      <t>ONK1 : Oncologie</t>
    </r>
  </si>
  <si>
    <r>
      <rPr>
        <sz val="8"/>
        <rFont val="Arial"/>
        <family val="2"/>
      </rPr>
      <t>NEU2.1 : Tumeur primaire du système nerveux (sans patients palliatifs)</t>
    </r>
  </si>
  <si>
    <r>
      <rPr>
        <sz val="8"/>
        <rFont val="Arial"/>
        <family val="2"/>
      </rPr>
      <t>GYNT : Tumeurs gynécologiques</t>
    </r>
  </si>
  <si>
    <r>
      <rPr>
        <b/>
        <sz val="10"/>
        <rFont val="Arial"/>
        <family val="2"/>
      </rPr>
      <t>RAD1</t>
    </r>
  </si>
  <si>
    <r>
      <rPr>
        <b/>
        <sz val="10"/>
        <rFont val="Arial"/>
        <family val="2"/>
      </rPr>
      <t>Radiologie interventionnelle (pour les vaisseaux, seulement diagnostique)</t>
    </r>
  </si>
  <si>
    <r>
      <rPr>
        <sz val="8"/>
        <color indexed="8"/>
        <rFont val="Arial"/>
        <family val="2"/>
      </rPr>
      <t>Condition pour :</t>
    </r>
  </si>
  <si>
    <r>
      <rPr>
        <sz val="8"/>
        <rFont val="Arial"/>
        <family val="2"/>
      </rPr>
      <t>NEP1 : Néphrologie (défaillance rénale aiguë et insuffisance rénale chronique terminale)</t>
    </r>
  </si>
  <si>
    <r>
      <rPr>
        <b/>
        <sz val="10"/>
        <rFont val="Arial"/>
        <family val="2"/>
      </rPr>
      <t>NUK1</t>
    </r>
  </si>
  <si>
    <r>
      <rPr>
        <b/>
        <sz val="10"/>
        <rFont val="Arial"/>
        <family val="2"/>
      </rPr>
      <t>Médecine nucléaire</t>
    </r>
  </si>
  <si>
    <r>
      <rPr>
        <sz val="8"/>
        <color indexed="8"/>
        <rFont val="Arial"/>
        <family val="2"/>
      </rPr>
      <t>Condition pour :</t>
    </r>
  </si>
  <si>
    <r>
      <rPr>
        <sz val="8"/>
        <rFont val="Arial"/>
        <family val="2"/>
      </rPr>
      <t>HNO2 : Chirurgie de la thyroïde et des parathyroïdes</t>
    </r>
  </si>
  <si>
    <r>
      <rPr>
        <sz val="8"/>
        <rFont val="Arial"/>
        <family val="2"/>
      </rPr>
      <t>ONK1 : Oncologie</t>
    </r>
  </si>
  <si>
    <r>
      <rPr>
        <sz val="10"/>
        <rFont val="Arial"/>
        <family val="2"/>
      </rPr>
      <t>Vos indications seront automatiquement reportées sur la feuille de l’offre en gris foncé :</t>
    </r>
  </si>
  <si>
    <r>
      <rPr>
        <u/>
        <sz val="10"/>
        <rFont val="Arial"/>
        <family val="2"/>
      </rPr>
      <t>3.9 Résumé de l’offre pour les groupes de prestations</t>
    </r>
  </si>
  <si>
    <r>
      <rPr>
        <sz val="10"/>
        <rFont val="Arial"/>
        <family val="2"/>
      </rPr>
      <t>Pour le site :</t>
    </r>
  </si>
  <si>
    <r>
      <rPr>
        <sz val="10"/>
        <color theme="1"/>
        <rFont val="Arial"/>
        <family val="2"/>
      </rPr>
      <t>Le traitement de patients présentant une tumeur maligne requiert un tumor board. Cela concerne également les groupes de prestations qui n’ont pas uniquement pour objet le traitement des tumeurs. Un tumor board se compose en règle générale de tous les spécialistes participant au traitement et se réunit régulièrement. Les participants peuvent s’y joindre par vidéoconférence. Le groupe peut être géré en coopération avec un autre hôpital. La décision du tumor board doit présenter toutes les options possibles, y compris les alternatives non opératoires, et recommander le traitement le plus approprié pour le patient d’un point de vue médical. Les recommandations du tumor board sont consignées dans un procès-verbal et expliquées aux patients par le spécialiste ou par ses collaborateurs formés et qualifiés lors d’un entretien d’information. En règle générale, les recommandations du tumor board doivent être mises en œuvre. Tout écart doit être justifié et documenté dans le système d’information de l’établissement.</t>
    </r>
  </si>
  <si>
    <r>
      <rPr>
        <b/>
        <sz val="10"/>
        <color theme="1"/>
        <rFont val="Arial"/>
        <family val="2"/>
      </rPr>
      <t>Veuillez indiquer si vous gérez le tumor board avec vos propres spécialistes en interne ou avec un partenaire de coopération externe.</t>
    </r>
  </si>
  <si>
    <r>
      <rPr>
        <b/>
        <sz val="10"/>
        <rFont val="Arial"/>
        <family val="2"/>
      </rPr>
      <t>Domaine de prestation</t>
    </r>
  </si>
  <si>
    <r>
      <rPr>
        <b/>
        <sz val="10"/>
        <rFont val="Arial"/>
        <family val="2"/>
      </rPr>
      <t>TB obligatoire</t>
    </r>
  </si>
  <si>
    <r>
      <rPr>
        <b/>
        <sz val="10"/>
        <rFont val="Arial"/>
        <family val="2"/>
      </rPr>
      <t>TB à partir de 2024</t>
    </r>
  </si>
  <si>
    <r>
      <rPr>
        <sz val="10"/>
        <rFont val="Arial"/>
        <family val="2"/>
      </rPr>
      <t>En cas de coopération :
partenaire de coopération pressenti ?</t>
    </r>
  </si>
  <si>
    <r>
      <rPr>
        <sz val="10"/>
        <rFont val="Arial"/>
        <family val="2"/>
      </rPr>
      <t>Tous les spécialistes en interne ou avec des partenaires de coopération ?</t>
    </r>
  </si>
  <si>
    <r>
      <rPr>
        <sz val="10"/>
        <rFont val="Arial"/>
        <family val="2"/>
      </rPr>
      <t>Dermatologie</t>
    </r>
  </si>
  <si>
    <r>
      <rPr>
        <sz val="10"/>
        <rFont val="Arial"/>
        <family val="2"/>
      </rPr>
      <t>DER1.1</t>
    </r>
  </si>
  <si>
    <r>
      <rPr>
        <sz val="10"/>
        <rFont val="Arial"/>
        <family val="2"/>
      </rPr>
      <t>ORL</t>
    </r>
  </si>
  <si>
    <r>
      <rPr>
        <sz val="10"/>
        <rFont val="Arial"/>
        <family val="2"/>
      </rPr>
      <t>HNO1.1.1 ; HNO2</t>
    </r>
  </si>
  <si>
    <r>
      <rPr>
        <sz val="10"/>
        <rFont val="Arial"/>
        <family val="2"/>
      </rPr>
      <t>Chirurgie maxillaire</t>
    </r>
  </si>
  <si>
    <r>
      <rPr>
        <sz val="10"/>
        <rFont val="Arial"/>
        <family val="2"/>
      </rPr>
      <t>KIE1</t>
    </r>
  </si>
  <si>
    <r>
      <rPr>
        <sz val="10"/>
        <rFont val="Arial"/>
        <family val="2"/>
      </rPr>
      <t>Neurochirurgie</t>
    </r>
  </si>
  <si>
    <r>
      <rPr>
        <sz val="10"/>
        <rFont val="Arial"/>
        <family val="2"/>
      </rPr>
      <t>NCH1 ; NCH1.1</t>
    </r>
  </si>
  <si>
    <r>
      <rPr>
        <sz val="10"/>
        <rFont val="Arial"/>
        <family val="2"/>
      </rPr>
      <t>Neurologie</t>
    </r>
  </si>
  <si>
    <r>
      <rPr>
        <sz val="10"/>
        <rFont val="Arial"/>
        <family val="2"/>
      </rPr>
      <t>NEU2 ; NEU2.1</t>
    </r>
  </si>
  <si>
    <r>
      <rPr>
        <sz val="10"/>
        <rFont val="Arial"/>
        <family val="2"/>
      </rPr>
      <t>Gastroentérologie</t>
    </r>
  </si>
  <si>
    <r>
      <rPr>
        <sz val="10"/>
        <rFont val="Arial"/>
        <family val="2"/>
      </rPr>
      <t>GAE1 ; GAE1.1</t>
    </r>
  </si>
  <si>
    <r>
      <rPr>
        <sz val="10"/>
        <rFont val="Arial"/>
        <family val="2"/>
      </rPr>
      <t>Chirurgie viscérale</t>
    </r>
  </si>
  <si>
    <r>
      <rPr>
        <sz val="10"/>
        <rFont val="Arial"/>
        <family val="2"/>
      </rPr>
      <t>VIS1</t>
    </r>
  </si>
  <si>
    <r>
      <rPr>
        <sz val="10"/>
        <rFont val="Arial"/>
        <family val="2"/>
      </rPr>
      <t>Hématologie</t>
    </r>
  </si>
  <si>
    <r>
      <rPr>
        <sz val="10"/>
        <rFont val="Arial"/>
        <family val="2"/>
      </rPr>
      <t>HAE1 ; HAE1.1 ; HAE2 ; HAE3</t>
    </r>
  </si>
  <si>
    <r>
      <rPr>
        <sz val="10"/>
        <rFont val="Arial"/>
        <family val="2"/>
      </rPr>
      <t>Urologie</t>
    </r>
  </si>
  <si>
    <r>
      <rPr>
        <sz val="10"/>
        <rFont val="Arial"/>
        <family val="2"/>
      </rPr>
      <t xml:space="preserve">URO1 ; 
URO1.1.1 </t>
    </r>
    <r>
      <rPr>
        <sz val="9"/>
        <color theme="1"/>
        <rFont val="Arial"/>
        <family val="2"/>
      </rPr>
      <t>(pré- et postopératoire)</t>
    </r>
    <r>
      <rPr>
        <sz val="10"/>
        <rFont val="Arial"/>
        <family val="2"/>
      </rPr>
      <t> ;
URO1.1.3</t>
    </r>
  </si>
  <si>
    <r>
      <rPr>
        <sz val="10"/>
        <rFont val="Arial"/>
        <family val="2"/>
      </rPr>
      <t>Pneumologie</t>
    </r>
  </si>
  <si>
    <r>
      <rPr>
        <sz val="10"/>
        <rFont val="Arial"/>
        <family val="2"/>
      </rPr>
      <t>PNE1</t>
    </r>
  </si>
  <si>
    <r>
      <rPr>
        <sz val="10"/>
        <rFont val="Arial"/>
        <family val="2"/>
      </rPr>
      <t>Chirurgie thoracique</t>
    </r>
  </si>
  <si>
    <r>
      <rPr>
        <sz val="10"/>
        <rFont val="Arial"/>
        <family val="2"/>
      </rPr>
      <t>TTHO1.1 ; THO1.2</t>
    </r>
  </si>
  <si>
    <r>
      <rPr>
        <sz val="10"/>
        <rFont val="Arial"/>
        <family val="2"/>
      </rPr>
      <t>Chirurgie de l’appareil locomoteur</t>
    </r>
  </si>
  <si>
    <r>
      <rPr>
        <sz val="10"/>
        <rFont val="Arial"/>
        <family val="2"/>
      </rPr>
      <t>BEW9</t>
    </r>
  </si>
  <si>
    <r>
      <rPr>
        <sz val="10"/>
        <rFont val="Arial"/>
        <family val="2"/>
      </rPr>
      <t>Gynécologie</t>
    </r>
  </si>
  <si>
    <r>
      <rPr>
        <sz val="10"/>
        <rFont val="Arial"/>
        <family val="2"/>
      </rPr>
      <t xml:space="preserve">GYNT </t>
    </r>
    <r>
      <rPr>
        <sz val="9"/>
        <color theme="1"/>
        <rFont val="Arial"/>
        <family val="2"/>
      </rPr>
      <t>(pré- et postopératoire)</t>
    </r>
    <r>
      <rPr>
        <sz val="10"/>
        <rFont val="Arial"/>
        <family val="2"/>
      </rPr>
      <t xml:space="preserve"> ; 
GYN2 </t>
    </r>
    <r>
      <rPr>
        <sz val="9"/>
        <color theme="1"/>
        <rFont val="Arial"/>
        <family val="2"/>
      </rPr>
      <t xml:space="preserve">(pré- et postopératoire)
</t>
    </r>
  </si>
  <si>
    <r>
      <rPr>
        <sz val="10"/>
        <rFont val="Arial"/>
        <family val="2"/>
      </rPr>
      <t>(Radio-)oncologie</t>
    </r>
  </si>
  <si>
    <r>
      <rPr>
        <sz val="10"/>
        <rFont val="Arial"/>
        <family val="2"/>
      </rPr>
      <t>ONK1 ; RAO1</t>
    </r>
  </si>
  <si>
    <r>
      <rPr>
        <sz val="10"/>
        <rFont val="Arial"/>
        <family val="2"/>
      </rPr>
      <t>Médecine nucléaire</t>
    </r>
  </si>
  <si>
    <r>
      <rPr>
        <sz val="10"/>
        <rFont val="Arial"/>
        <family val="2"/>
      </rPr>
      <t>NUK1</t>
    </r>
  </si>
  <si>
    <r>
      <rPr>
        <sz val="10"/>
        <rFont val="Arial"/>
        <family val="2"/>
      </rPr>
      <t>Vos indications seront automatiquement reportées sur la feuille de l’offre en gris foncé :</t>
    </r>
  </si>
  <si>
    <r>
      <rPr>
        <u/>
        <sz val="10"/>
        <rFont val="Arial"/>
        <family val="2"/>
      </rPr>
      <t>3.9 Résumé de l’offre pour les groupes de prestations</t>
    </r>
  </si>
  <si>
    <r>
      <rPr>
        <sz val="10"/>
        <rFont val="Arial"/>
        <family val="2"/>
      </rPr>
      <t>Pour le site :</t>
    </r>
  </si>
  <si>
    <r>
      <rPr>
        <b/>
        <sz val="16"/>
        <rFont val="Arial"/>
        <family val="2"/>
      </rPr>
      <t>3.7 Autres exigences</t>
    </r>
  </si>
  <si>
    <r>
      <rPr>
        <sz val="10"/>
        <rFont val="Arial"/>
        <family val="2"/>
      </rPr>
      <t>Pour certains traitements, des conditions supplémentaires portant sur des groupes de prestations spécifiques doivent être remplies, par exemple des conseils en nutrition et en lien avec le diabète, des consultations ainsi que des soins préliminaires et un suivi. Ces conditions sont indiquées par groupe de prestations dans cette feuille.</t>
    </r>
  </si>
  <si>
    <r>
      <rPr>
        <sz val="10"/>
        <rFont val="Arial"/>
        <family val="2"/>
      </rPr>
      <t>Les autres conditions sont décrites dans le document « Exigences supplémentaires portant sur des prestations spécifiques - Soins somatiques aigus ZH (état 01.03.2022) ».</t>
    </r>
  </si>
  <si>
    <r>
      <rPr>
        <b/>
        <sz val="10"/>
        <rFont val="Arial"/>
        <family val="2"/>
      </rPr>
      <t xml:space="preserve">Veuillez indiquer pour chaque groupe de prestations si vous remplissez / ne remplissez pas les exigences supplémentaires à partir de la liste hospitalière 2024. </t>
    </r>
  </si>
  <si>
    <r>
      <rPr>
        <b/>
        <sz val="10"/>
        <rFont val="Arial"/>
        <family val="2"/>
      </rPr>
      <t>Abréviation du groupe de prestations</t>
    </r>
  </si>
  <si>
    <r>
      <rPr>
        <b/>
        <sz val="10"/>
        <rFont val="Arial"/>
        <family val="2"/>
      </rPr>
      <t>Intitulé du groupe de prestations</t>
    </r>
  </si>
  <si>
    <r>
      <rPr>
        <b/>
        <sz val="10"/>
        <rFont val="Arial"/>
        <family val="2"/>
      </rPr>
      <t>Exigence</t>
    </r>
  </si>
  <si>
    <r>
      <rPr>
        <b/>
        <sz val="10"/>
        <rFont val="Arial"/>
        <family val="2"/>
      </rPr>
      <t>Remplissez-vous les exigences à partir de 2024 ?</t>
    </r>
  </si>
  <si>
    <r>
      <rPr>
        <sz val="10"/>
        <rFont val="Arial"/>
        <family val="2"/>
      </rPr>
      <t>Vos indications seront automatiquement reportées sur la feuille de l’offre en gris foncé :</t>
    </r>
  </si>
  <si>
    <r>
      <rPr>
        <u/>
        <sz val="10"/>
        <rFont val="Arial"/>
        <family val="2"/>
      </rPr>
      <t>3.9 Résumé de l’offre pour les groupes de prestations</t>
    </r>
  </si>
  <si>
    <r>
      <rPr>
        <sz val="10"/>
        <rFont val="Arial"/>
        <family val="2"/>
      </rPr>
      <t>Pour le site :</t>
    </r>
  </si>
  <si>
    <r>
      <rPr>
        <b/>
        <sz val="16"/>
        <rFont val="Arial"/>
        <family val="2"/>
      </rPr>
      <t>3.8 Soins de base</t>
    </r>
  </si>
  <si>
    <r>
      <rPr>
        <sz val="10"/>
        <rFont val="Arial"/>
        <family val="2"/>
      </rPr>
      <t xml:space="preserve">Le bon fonctionnement des hôpitaux implique que les soins de base soient assurés en tout temps, 365 jours par an et 24 heures sur 24. A cet effet, deux paquets de base sont définis et constituent, à quelques exceptions près, la base de tous les autres groupes de prestations. Il s’agit du </t>
    </r>
    <r>
      <rPr>
        <b/>
        <sz val="10"/>
        <rFont val="Arial"/>
        <family val="2"/>
      </rPr>
      <t>paquet de base (PB)</t>
    </r>
    <r>
      <rPr>
        <sz val="10"/>
        <rFont val="Arial"/>
        <family val="2"/>
      </rPr>
      <t xml:space="preserve"> et du </t>
    </r>
    <r>
      <rPr>
        <b/>
        <sz val="10"/>
        <rFont val="Arial"/>
        <family val="2"/>
      </rPr>
      <t>paquet de base programmé (PBP)</t>
    </r>
    <r>
      <rPr>
        <sz val="10"/>
        <rFont val="Arial"/>
        <family val="2"/>
      </rPr>
      <t xml:space="preserve">. </t>
    </r>
  </si>
  <si>
    <r>
      <rPr>
        <sz val="10"/>
        <rFont val="Arial"/>
        <family val="2"/>
      </rPr>
      <t xml:space="preserve">Le </t>
    </r>
    <r>
      <rPr>
        <b/>
        <sz val="10"/>
        <rFont val="Arial"/>
        <family val="2"/>
      </rPr>
      <t>PB</t>
    </r>
    <r>
      <rPr>
        <sz val="10"/>
        <rFont val="Arial"/>
        <family val="2"/>
      </rPr>
      <t xml:space="preserve"> comprend toutes les prestations relevant des soins de base dans tous les domaines de prestations. En règle générale, elles sont fournies au quotidien par les spécialistes en médecine interne et en chirurgie, sans recours à d’autres spécialistes. Le PB représente la base pour tous les hôpitaux disposant d’un service d’urgences. Il est également obligatoire pour tous les groupes de prestations comportant un fort pourcentage de patients admis en urgence. Comme ces derniers arrivent souvent à l’hôpital avec des troubles non encore définis, il ne suffit pas qu’il y ait un service d’urgences adéquat, il faut aussi une offre étendue en soins de base. C’est le seul moyen de garantir que les patients admis en urgence bénéficient d’un diagnostic différentiel complet et qu’ils reçoivent si nécessaire immédiatement un premier traitement. Les unités de médecine interne et de chirurgie sont une base essentielle ; les spécifications et autres exigences ressortent du tableau ci-dessous.</t>
    </r>
  </si>
  <si>
    <r>
      <rPr>
        <sz val="10"/>
        <rFont val="Arial"/>
        <family val="2"/>
      </rPr>
      <t xml:space="preserve">Le </t>
    </r>
    <r>
      <rPr>
        <b/>
        <sz val="10"/>
        <rFont val="Arial"/>
        <family val="2"/>
      </rPr>
      <t>PBP</t>
    </r>
    <r>
      <rPr>
        <sz val="10"/>
        <rFont val="Arial"/>
        <family val="2"/>
      </rPr>
      <t xml:space="preserve"> fait partie du PB. Il comprend les prestations relevant des soins de base associés aux prestations programmées pour lesquelles l’hôpital dispose d’un mandat de prestation. Si un hôpital a, par exemple, un mandat pour les groupes de prestations urologiques, le PBP comprend toutes les « prestations de base » urologiques. Le PBP constitue la base pour tous les prestataires ne disposant pas d’un service d’urgences. Les hôpitaux avec le PBP ne peuvent proposer que des groupes de prestations comportant majoritairement des interventions programmées. Il s’agit de groupes de prestations dans les domaines de prestations ORL, appareil locomoteur, gynécologie et urologie. Une base importante est la disponibilité d’un médecin à l’hôpital 24 heures sur 24 (p. ex. avec une spécialité médecine interne générale ou anesthésiologie). Pour le PBP, les exigences ne s’appliquent que lorsque des patients sont traités à l’hôpital. Les spécifications et autres exigences ressortent du tableau ci-dessous.</t>
    </r>
  </si>
  <si>
    <r>
      <rPr>
        <b/>
        <sz val="10"/>
        <rFont val="Arial"/>
        <family val="2"/>
      </rPr>
      <t>Offre de prestation</t>
    </r>
  </si>
  <si>
    <r>
      <rPr>
        <b/>
        <sz val="10"/>
        <rFont val="Arial"/>
        <family val="2"/>
      </rPr>
      <t>Paquet de base (PB)</t>
    </r>
  </si>
  <si>
    <r>
      <rPr>
        <b/>
        <sz val="10"/>
        <rFont val="Arial"/>
        <family val="2"/>
      </rPr>
      <t>Paquet de base programmé (PBP)</t>
    </r>
  </si>
  <si>
    <r>
      <rPr>
        <sz val="10"/>
        <rFont val="Arial"/>
        <family val="2"/>
      </rPr>
      <t>Soins de base</t>
    </r>
  </si>
  <si>
    <r>
      <rPr>
        <sz val="10"/>
        <rFont val="Arial"/>
        <family val="2"/>
      </rPr>
      <t>Eventail complet des prestations : tous les codes DRG, CHOP et CIM qui ne sont pas explicitement attribués à un groupe de prestations</t>
    </r>
  </si>
  <si>
    <r>
      <rPr>
        <sz val="10"/>
        <rFont val="Arial"/>
        <family val="2"/>
      </rPr>
      <t>Domaine de prestation : tous les codes DRG, CHOP et CIM du domaine de prestation qui ne sont pas explicitement attribués à un groupe de prestations</t>
    </r>
  </si>
  <si>
    <r>
      <rPr>
        <b/>
        <sz val="10"/>
        <rFont val="Arial"/>
        <family val="2"/>
      </rPr>
      <t>Exigences</t>
    </r>
  </si>
  <si>
    <r>
      <rPr>
        <sz val="10"/>
        <rFont val="Arial"/>
        <family val="2"/>
      </rPr>
      <t>Spécialistes et unités de l’hôpital</t>
    </r>
  </si>
  <si>
    <r>
      <rPr>
        <sz val="10"/>
        <rFont val="Arial"/>
        <family val="2"/>
      </rPr>
      <t xml:space="preserve">Clinique de médecine dirigée par un spécialiste en médecine interne générale
Clinique de chirurgie dirigée par un spécialiste en chirurgie
Unité d’anesthésie dirigée par un spécialiste en anesthésiologie
Suivi médical sur place 24 heures sur 24 </t>
    </r>
  </si>
  <si>
    <r>
      <rPr>
        <sz val="10"/>
        <rFont val="Arial"/>
        <family val="2"/>
      </rPr>
      <t>Suivi médical sur place 24 heures sur 24</t>
    </r>
  </si>
  <si>
    <r>
      <rPr>
        <sz val="10"/>
        <rFont val="Arial"/>
        <family val="2"/>
      </rPr>
      <t>Urgence (feuille 3.3)</t>
    </r>
  </si>
  <si>
    <r>
      <rPr>
        <sz val="10"/>
        <rFont val="Arial"/>
        <family val="2"/>
      </rPr>
      <t>Niveau 1</t>
    </r>
  </si>
  <si>
    <r>
      <rPr>
        <sz val="10"/>
        <rFont val="Arial"/>
        <family val="2"/>
      </rPr>
      <t>-</t>
    </r>
  </si>
  <si>
    <r>
      <rPr>
        <sz val="10"/>
        <rFont val="Arial"/>
        <family val="2"/>
      </rPr>
      <t>Unité de soins intensifs (feuille 3.4)</t>
    </r>
  </si>
  <si>
    <r>
      <rPr>
        <sz val="10"/>
        <rFont val="Arial"/>
        <family val="2"/>
      </rPr>
      <t>Niveau 1</t>
    </r>
  </si>
  <si>
    <r>
      <rPr>
        <sz val="10"/>
        <rFont val="Arial"/>
        <family val="2"/>
      </rPr>
      <t>Niveau 1</t>
    </r>
  </si>
  <si>
    <r>
      <rPr>
        <sz val="10"/>
        <rFont val="Arial"/>
        <family val="2"/>
      </rPr>
      <t>Laboratoire</t>
    </r>
  </si>
  <si>
    <r>
      <rPr>
        <sz val="10"/>
        <rFont val="Arial"/>
        <family val="2"/>
      </rPr>
      <t>365 jours ; 24 heures</t>
    </r>
  </si>
  <si>
    <r>
      <rPr>
        <sz val="10"/>
        <rFont val="Arial"/>
        <family val="2"/>
      </rPr>
      <t>7h à 17h</t>
    </r>
  </si>
  <si>
    <r>
      <rPr>
        <sz val="10"/>
        <rFont val="Arial"/>
        <family val="2"/>
      </rPr>
      <t>Radiologie à rayons X et TDM</t>
    </r>
  </si>
  <si>
    <r>
      <rPr>
        <sz val="10"/>
        <rFont val="Arial"/>
        <family val="2"/>
      </rPr>
      <t>365 jours ; 24 heures. 
résultat de la TDM en 30 minutes par un médecin-assistant en radiologie (minimum 2 années d’expérience comme assistant en radiologie) ou, en cas de nécessité médicale, par le spécialiste</t>
    </r>
  </si>
  <si>
    <r>
      <rPr>
        <sz val="10"/>
        <rFont val="Arial"/>
        <family val="2"/>
      </rPr>
      <t>Coopération avec hôpital avec PB</t>
    </r>
  </si>
  <si>
    <r>
      <rPr>
        <sz val="10"/>
        <rFont val="Arial"/>
        <family val="2"/>
      </rPr>
      <t>Coopération avec hôpital ou médecin consultant</t>
    </r>
  </si>
  <si>
    <r>
      <rPr>
        <sz val="10"/>
        <rFont val="Arial"/>
        <family val="2"/>
      </rPr>
      <t>Infectiologie</t>
    </r>
  </si>
  <si>
    <r>
      <rPr>
        <sz val="10"/>
        <rFont val="Arial"/>
        <family val="2"/>
      </rPr>
      <t>Infectiologie</t>
    </r>
  </si>
  <si>
    <r>
      <rPr>
        <sz val="10"/>
        <rFont val="Arial"/>
        <family val="2"/>
      </rPr>
      <t>Psychiatrie ou psychosomatique</t>
    </r>
  </si>
  <si>
    <r>
      <rPr>
        <sz val="10"/>
        <rFont val="Arial"/>
        <family val="2"/>
      </rPr>
      <t>-</t>
    </r>
  </si>
  <si>
    <r>
      <rPr>
        <sz val="10"/>
        <rFont val="Arial"/>
        <family val="2"/>
      </rPr>
      <t>Soins palliatifs de base</t>
    </r>
  </si>
  <si>
    <r>
      <rPr>
        <sz val="10"/>
        <rFont val="Arial"/>
        <family val="2"/>
      </rPr>
      <t>En principe, les soins palliatifs font partie des soins de base de tous les hôpitaux disposant d’un service d’urgences.</t>
    </r>
    <r>
      <rPr>
        <sz val="10"/>
        <rFont val="Arial"/>
        <family val="2"/>
      </rPr>
      <t xml:space="preserve"> </t>
    </r>
    <r>
      <rPr>
        <sz val="10"/>
        <rFont val="Arial"/>
        <family val="2"/>
      </rPr>
      <t>Seuls les patients pour qui un traitement palliatif spécifique est indiqué doivent être pris en charge médicalement dans un centre de compétence en soins palliatifs (voir la feuille 3.11).</t>
    </r>
    <r>
      <rPr>
        <strike/>
        <sz val="10"/>
        <color rgb="FFFF00FF"/>
        <rFont val="Arial"/>
        <family val="2"/>
      </rPr>
      <t xml:space="preserve">
</t>
    </r>
  </si>
  <si>
    <r>
      <rPr>
        <b/>
        <sz val="10"/>
        <rFont val="Arial"/>
        <family val="2"/>
      </rPr>
      <t>Remplissez-vous les exigences à partir de 2024 ?</t>
    </r>
  </si>
  <si>
    <r>
      <rPr>
        <sz val="10"/>
        <rFont val="Arial"/>
        <family val="2"/>
      </rPr>
      <t>Vos indications seront automatiquement reportées sur la feuille de l’offre en gris foncé :</t>
    </r>
  </si>
  <si>
    <r>
      <rPr>
        <u/>
        <sz val="10"/>
        <rFont val="Arial"/>
        <family val="2"/>
      </rPr>
      <t>3.9 Résumé de l’offre pour les groupes de prestations</t>
    </r>
  </si>
  <si>
    <r>
      <rPr>
        <sz val="10"/>
        <rFont val="Arial"/>
        <family val="2"/>
      </rPr>
      <t>Pour le site :</t>
    </r>
  </si>
  <si>
    <r>
      <rPr>
        <b/>
        <sz val="18"/>
        <color theme="0"/>
        <rFont val="Arial"/>
        <family val="2"/>
      </rPr>
      <t>3.9 Récapitulatif des offres pour les groupes de prestations Soins somatiques aigus FR 2024</t>
    </r>
  </si>
  <si>
    <r>
      <rPr>
        <b/>
        <sz val="10"/>
        <rFont val="Arial"/>
        <family val="2"/>
      </rPr>
      <t>Exigences portant sur des groupes de prestations spécifiques</t>
    </r>
  </si>
  <si>
    <r>
      <rPr>
        <b/>
        <sz val="10"/>
        <rFont val="Arial"/>
        <family val="2"/>
      </rPr>
      <t>Votre offre concerne-t-elle
ce groupe de prestations
pour la
liste hospitalière 2024 ?</t>
    </r>
  </si>
  <si>
    <r>
      <rPr>
        <b/>
        <sz val="10"/>
        <rFont val="Arial"/>
        <family val="2"/>
      </rPr>
      <t>Nombre minimum de cas</t>
    </r>
  </si>
  <si>
    <r>
      <rPr>
        <b/>
        <sz val="10"/>
        <rFont val="Arial"/>
        <family val="2"/>
      </rPr>
      <t xml:space="preserve">Si vous ne répondez pas à une ou plusieurs des conditions, veuillez préciser le problème. Veuillez indiquer concrètement comment vous comptez compenser ce déficit afin de tout de même garantir la qualité requise. Veuillez systématiquement indiquer le document de référence et l’intitulé de la condition, ainsi que le chiffre ou la ligne auxquels vous vous référez.		</t>
    </r>
  </si>
  <si>
    <r>
      <rPr>
        <b/>
        <sz val="10"/>
        <rFont val="Arial"/>
        <family val="2"/>
      </rPr>
      <t>Domaines de prestations</t>
    </r>
  </si>
  <si>
    <r>
      <rPr>
        <b/>
        <sz val="10"/>
        <rFont val="Arial"/>
        <family val="2"/>
      </rPr>
      <t>Groupes de prestations</t>
    </r>
  </si>
  <si>
    <r>
      <rPr>
        <u/>
        <sz val="10"/>
        <rFont val="Arial"/>
        <family val="2"/>
      </rPr>
      <t>3.8 : Paquet de base obligatoire</t>
    </r>
  </si>
  <si>
    <r>
      <rPr>
        <u/>
        <sz val="10"/>
        <rFont val="Arial"/>
        <family val="2"/>
      </rPr>
      <t>3.2 : Spécialiste et disponibilité</t>
    </r>
  </si>
  <si>
    <r>
      <rPr>
        <u/>
        <sz val="10"/>
        <rFont val="Arial"/>
        <family val="2"/>
      </rPr>
      <t>3.3 : Service d’urgences</t>
    </r>
  </si>
  <si>
    <r>
      <rPr>
        <u/>
        <sz val="10"/>
        <rFont val="Arial"/>
        <family val="2"/>
      </rPr>
      <t>3.4 : Unité de soins intensifs (USI)</t>
    </r>
  </si>
  <si>
    <r>
      <rPr>
        <u/>
        <sz val="10"/>
        <rFont val="Arial"/>
        <family val="2"/>
      </rPr>
      <t>2.2 Réseaux et hiérarchie</t>
    </r>
  </si>
  <si>
    <r>
      <rPr>
        <u/>
        <sz val="10"/>
        <rFont val="Arial"/>
        <family val="2"/>
      </rPr>
      <t>3.6 : Tumor board (TB)</t>
    </r>
  </si>
  <si>
    <r>
      <rPr>
        <u/>
        <sz val="10"/>
        <rFont val="Arial"/>
        <family val="2"/>
      </rPr>
      <t>3.7 : Autres exigences</t>
    </r>
  </si>
  <si>
    <r>
      <rPr>
        <sz val="10"/>
        <rFont val="Arial"/>
        <family val="2"/>
      </rPr>
      <t>Remplissez-vous le nombre minimum de cas indiqué dans la colonne AB ?</t>
    </r>
  </si>
  <si>
    <r>
      <rPr>
        <sz val="10"/>
        <rFont val="Arial"/>
        <family val="2"/>
      </rPr>
      <t>Exigence</t>
    </r>
  </si>
  <si>
    <r>
      <rPr>
        <sz val="10"/>
        <rFont val="Arial"/>
        <family val="2"/>
      </rPr>
      <t>Abréviation</t>
    </r>
  </si>
  <si>
    <r>
      <rPr>
        <sz val="10"/>
        <rFont val="Arial"/>
        <family val="2"/>
      </rPr>
      <t>Intitulé</t>
    </r>
  </si>
  <si>
    <r>
      <rPr>
        <sz val="10"/>
        <rFont val="Arial"/>
        <family val="2"/>
      </rPr>
      <t xml:space="preserve">BAS </t>
    </r>
    <r>
      <rPr>
        <b/>
        <sz val="10"/>
        <rFont val="Arial"/>
        <family val="2"/>
      </rPr>
      <t>SL</t>
    </r>
    <r>
      <rPr>
        <b/>
        <sz val="10"/>
        <color rgb="FFFF0000"/>
        <rFont val="Arial"/>
        <family val="2"/>
      </rPr>
      <t xml:space="preserve"> 2022</t>
    </r>
  </si>
  <si>
    <r>
      <rPr>
        <sz val="10"/>
        <rFont val="Arial"/>
        <family val="2"/>
      </rPr>
      <t>Spécialiste</t>
    </r>
  </si>
  <si>
    <r>
      <rPr>
        <sz val="10"/>
        <rFont val="Arial"/>
        <family val="2"/>
      </rPr>
      <t>Disponibilité</t>
    </r>
  </si>
  <si>
    <r>
      <rPr>
        <sz val="10"/>
        <rFont val="Arial"/>
        <family val="2"/>
      </rPr>
      <t xml:space="preserve">Facharzt </t>
    </r>
    <r>
      <rPr>
        <b/>
        <sz val="10"/>
        <rFont val="Arial"/>
        <family val="2"/>
      </rPr>
      <t xml:space="preserve">SL 2022 </t>
    </r>
    <r>
      <rPr>
        <sz val="10"/>
        <rFont val="Arial"/>
        <family val="2"/>
      </rPr>
      <t>verfügbar</t>
    </r>
  </si>
  <si>
    <r>
      <rPr>
        <sz val="10"/>
        <rFont val="Arial"/>
        <family val="2"/>
      </rPr>
      <t xml:space="preserve">NR zur zeitl. Verfügbark. </t>
    </r>
    <r>
      <rPr>
        <b/>
        <sz val="10"/>
        <rFont val="Arial"/>
        <family val="2"/>
      </rPr>
      <t>SL 2022</t>
    </r>
  </si>
  <si>
    <r>
      <rPr>
        <b/>
        <sz val="10"/>
        <rFont val="Arial"/>
        <family val="2"/>
      </rPr>
      <t>SL 2022</t>
    </r>
  </si>
  <si>
    <r>
      <rPr>
        <b/>
        <sz val="10"/>
        <rFont val="Arial"/>
        <family val="2"/>
      </rPr>
      <t>SL 2022</t>
    </r>
  </si>
  <si>
    <r>
      <rPr>
        <u/>
        <sz val="10"/>
        <rFont val="Arial"/>
        <family val="2"/>
      </rPr>
      <t>3.5 : Coopération</t>
    </r>
  </si>
  <si>
    <r>
      <rPr>
        <b/>
        <sz val="10"/>
        <rFont val="Arial"/>
        <family val="2"/>
      </rPr>
      <t>SL 2022</t>
    </r>
  </si>
  <si>
    <r>
      <rPr>
        <sz val="10"/>
        <rFont val="Arial"/>
        <family val="2"/>
      </rPr>
      <t>Au sein du domaine de prestations</t>
    </r>
  </si>
  <si>
    <r>
      <rPr>
        <sz val="10"/>
        <rFont val="Arial"/>
        <family val="2"/>
      </rPr>
      <t>Hierarchie</t>
    </r>
  </si>
  <si>
    <r>
      <rPr>
        <sz val="10"/>
        <rFont val="Arial"/>
        <family val="2"/>
      </rPr>
      <t>Entre domaines de prestations (en interne)</t>
    </r>
  </si>
  <si>
    <r>
      <rPr>
        <sz val="10"/>
        <rFont val="Arial"/>
        <family val="2"/>
      </rPr>
      <t>Interdisziplinarität</t>
    </r>
  </si>
  <si>
    <r>
      <rPr>
        <b/>
        <sz val="10"/>
        <rFont val="Arial"/>
        <family val="2"/>
      </rPr>
      <t>SL 2022</t>
    </r>
  </si>
  <si>
    <r>
      <rPr>
        <b/>
        <sz val="10"/>
        <rFont val="Arial"/>
        <family val="2"/>
      </rPr>
      <t>SL 2022</t>
    </r>
  </si>
  <si>
    <r>
      <rPr>
        <sz val="10"/>
        <rFont val="Arial"/>
        <family val="2"/>
      </rPr>
      <t xml:space="preserve">Nous attendons ici une explication sur chaque point pour lequel la condition n’est pas intégralement remplie.			</t>
    </r>
  </si>
  <si>
    <r>
      <rPr>
        <sz val="10"/>
        <rFont val="Arial"/>
        <family val="2"/>
      </rPr>
      <t>Le mandat pour le groupe de prestations CIMHS surligné en gris est attribué dans le cadre de la Convention intercantonale relative à la médecine hautement spécialisée et ne relève pas du domaine de compétence de la planification hospitalière cantonale.</t>
    </r>
  </si>
  <si>
    <r>
      <rPr>
        <sz val="10"/>
        <rFont val="Arial"/>
        <family val="2"/>
      </rPr>
      <t>Pour le site :</t>
    </r>
  </si>
  <si>
    <r>
      <rPr>
        <b/>
        <sz val="16"/>
        <rFont val="Arial"/>
        <family val="2"/>
      </rPr>
      <t>3.10 Pédiatrie et chirurgie pédiatrique</t>
    </r>
  </si>
  <si>
    <r>
      <rPr>
        <sz val="10"/>
        <rFont val="Arial"/>
        <family val="2"/>
      </rPr>
      <t xml:space="preserve">Le traitement stationnaire des enfants et adolescents s’effectue en principe dans une clinique pédiatrique. </t>
    </r>
  </si>
  <si>
    <r>
      <rPr>
        <sz val="10"/>
        <rFont val="Arial"/>
        <family val="2"/>
      </rPr>
      <t xml:space="preserve">Une clinique pédiatrique est une institution ou une unité au sein d’un hôpital où les enfants et les adolescents </t>
    </r>
    <r>
      <rPr>
        <b/>
        <sz val="10"/>
        <rFont val="Arial"/>
        <family val="2"/>
      </rPr>
      <t>de moins de 18 ans (jusqu’au 18</t>
    </r>
    <r>
      <rPr>
        <b/>
        <vertAlign val="superscript"/>
        <sz val="10"/>
        <rFont val="Arial"/>
        <family val="2"/>
      </rPr>
      <t>e</t>
    </r>
    <r>
      <rPr>
        <b/>
        <sz val="10"/>
        <rFont val="Arial"/>
        <family val="2"/>
      </rPr>
      <t xml:space="preserve"> anniversaire)</t>
    </r>
    <r>
      <rPr>
        <sz val="10"/>
        <rFont val="Arial"/>
        <family val="2"/>
      </rPr>
      <t xml:space="preserve"> sont pris en charge en ambulatoire, en clinique de jour ou en stationnaire. Le traitement stationnaire des enfants et adolescents s’effectue en principe dans une clinique pédiatrique. Une clinique pédiatrique garantit que tous les traitements prodigués aux enfants et aux adolescents sont assurés par un personnel qualifié pour les enfants et les adolescents. Les traitements pour les enfants et les adolescents ont lieu dans des unités de soins distinctes de celles des adultes. En principe, les exigences de qualité des hôpitaux pédiatriques sont identiques à celles de tous les hôpitaux répertoriés. Des réglementations spéciales sont possibles dans des cas exceptionnels justifiés, d’entente avec la direction de la santé, par exemple la renonciation à l’application des nombres minimum de cas en raison du nombre réduit de cas ou aux exigences relatives au service d’urgences. </t>
    </r>
  </si>
  <si>
    <r>
      <rPr>
        <b/>
        <sz val="10"/>
        <rFont val="Arial"/>
        <family val="2"/>
      </rPr>
      <t>Critères pour une clinique pédiatrique :</t>
    </r>
  </si>
  <si>
    <r>
      <rPr>
        <sz val="10"/>
        <rFont val="Arial"/>
        <family val="2"/>
      </rPr>
      <t>a. 	Service médical avec médecins spécialistes en pédiatrie / chirurgie pédiatrique</t>
    </r>
  </si>
  <si>
    <r>
      <rPr>
        <sz val="10"/>
        <rFont val="Arial"/>
        <family val="2"/>
      </rPr>
      <t>b. 	Professionnels des soins avec formation spécialisée en soins pédiatriques</t>
    </r>
  </si>
  <si>
    <r>
      <rPr>
        <sz val="10"/>
        <rFont val="Arial"/>
        <family val="2"/>
      </rPr>
      <t>c. 	Unités de lits et infrastructure adaptés aux besoins des enfants</t>
    </r>
  </si>
  <si>
    <r>
      <rPr>
        <sz val="10"/>
        <rFont val="Arial"/>
        <family val="2"/>
      </rPr>
      <t>d. 	Possibilités d’hébergement pour les parents/proches</t>
    </r>
  </si>
  <si>
    <r>
      <rPr>
        <sz val="10"/>
        <rFont val="Arial"/>
        <family val="2"/>
      </rPr>
      <t>e. 	Une école interne agréée par la direction de la formation afin que les enfants/adolescents en âge de scolarité puissent suivre leurs enseignements</t>
    </r>
  </si>
  <si>
    <r>
      <rPr>
        <b/>
        <sz val="10"/>
        <rFont val="Arial"/>
        <family val="2"/>
      </rPr>
      <t>Pédiatrie</t>
    </r>
  </si>
  <si>
    <r>
      <rPr>
        <sz val="10"/>
        <rFont val="Arial"/>
        <family val="2"/>
      </rPr>
      <t xml:space="preserve"> - Les patients pédiatriques stationnaires de moins de 16 ans (jusqu’au 16</t>
    </r>
    <r>
      <rPr>
        <vertAlign val="superscript"/>
        <sz val="10"/>
        <rFont val="Arial"/>
        <family val="2"/>
      </rPr>
      <t>e</t>
    </r>
    <r>
      <rPr>
        <sz val="10"/>
        <rFont val="Arial"/>
        <family val="2"/>
      </rPr>
      <t xml:space="preserve"> anniversaire) doivent en principe être traités dans une clinique pédiatrique.</t>
    </r>
  </si>
  <si>
    <r>
      <rPr>
        <sz val="10"/>
        <rFont val="Arial"/>
        <family val="2"/>
      </rPr>
      <t xml:space="preserve"> - La pédiatrie est dirigée par un spécialiste titulaire d’un titre de spécialisation en médecine de l’enfant et de l’adolescent.</t>
    </r>
  </si>
  <si>
    <r>
      <rPr>
        <sz val="10"/>
        <rFont val="Arial"/>
        <family val="2"/>
      </rPr>
      <t>OUI/NON</t>
    </r>
  </si>
  <si>
    <r>
      <rPr>
        <b/>
        <sz val="10"/>
        <rFont val="Arial"/>
        <family val="2"/>
      </rPr>
      <t>Faites-vous une offre pour un mandat de prestation en pédiatrie pour la liste hospitalière 2024 et remplissez-vous les exigences énoncées ci-dessus à partir de 2024 ?</t>
    </r>
  </si>
  <si>
    <r>
      <rPr>
        <sz val="10"/>
        <rFont val="Arial"/>
        <family val="2"/>
      </rPr>
      <t>Ceci est une cellule de texte libre.</t>
    </r>
  </si>
  <si>
    <r>
      <rPr>
        <b/>
        <sz val="10"/>
        <rFont val="Arial"/>
        <family val="2"/>
      </rPr>
      <t>Chirurgie pédiatrique</t>
    </r>
  </si>
  <si>
    <r>
      <rPr>
        <sz val="10"/>
        <rFont val="Arial"/>
        <family val="2"/>
      </rPr>
      <t xml:space="preserve"> - Les patients de moins de 16 ans (jusqu’au 16e anniversaire) en chirurgie stationnaire doivent en principe être traités dans une clinique pédiatrique.</t>
    </r>
  </si>
  <si>
    <r>
      <rPr>
        <sz val="10"/>
        <rFont val="Arial"/>
        <family val="2"/>
      </rPr>
      <t xml:space="preserve"> - La chirurgie pédiatirque est dirigée par un spécialiste titulaire d’un titre de spécialisation en chirurgie pédiatrique. </t>
    </r>
  </si>
  <si>
    <r>
      <rPr>
        <sz val="10"/>
        <rFont val="Arial"/>
        <family val="2"/>
      </rPr>
      <t xml:space="preserve"> - Une anesthésie pédiatrique1 doit être garantie pour les enfants de moins de 6 ans (jusqu’au 6</t>
    </r>
    <r>
      <rPr>
        <vertAlign val="superscript"/>
        <sz val="10"/>
        <rFont val="Arial"/>
        <family val="2"/>
      </rPr>
      <t>e</t>
    </r>
    <r>
      <rPr>
        <sz val="10"/>
        <rFont val="Arial"/>
        <family val="2"/>
      </rPr>
      <t xml:space="preserve"> anniversaire).</t>
    </r>
  </si>
  <si>
    <r>
      <rPr>
        <b/>
        <sz val="10"/>
        <rFont val="Arial"/>
        <family val="2"/>
      </rPr>
      <t>- Un mandat de prestation spécifique à l’organe concerné est en outre nécessaire.</t>
    </r>
  </si>
  <si>
    <r>
      <rPr>
        <sz val="10"/>
        <rFont val="Arial"/>
        <family val="2"/>
      </rPr>
      <t>OUI/NON</t>
    </r>
  </si>
  <si>
    <r>
      <rPr>
        <b/>
        <sz val="10"/>
        <rFont val="Arial"/>
        <family val="2"/>
      </rPr>
      <t>Faites-vous une offre pour un mandat de prestation en chirurgie pédiatrique pour la liste hospitalière 2024 et remplissez-vous les exigences énoncées ci-dessus à partir de 2024 ?</t>
    </r>
  </si>
  <si>
    <r>
      <rPr>
        <sz val="10"/>
        <rFont val="Arial"/>
        <family val="2"/>
      </rPr>
      <t>Ceci est une cellule de texte libre.</t>
    </r>
  </si>
  <si>
    <r>
      <rPr>
        <b/>
        <sz val="10"/>
        <rFont val="Arial"/>
        <family val="2"/>
      </rPr>
      <t>Chirurgie pédiatrique de base</t>
    </r>
  </si>
  <si>
    <r>
      <rPr>
        <sz val="10"/>
        <rFont val="Arial"/>
        <family val="2"/>
      </rPr>
      <t>A certaines conditions, les prestations en chirurgie pédiatrique de base, soit les interventions chirurgicales simples chez les enfants en bon état de santé général, peuvent être fournies dans des hôpitaux de la médecine pour adultes. Les prestations chirurgicales entrant en ligne de compte, telles que les appendicectomies simples, les traitements de fractures simples ou les amygdalectomies simples, sont répertoriées de manière exhaustive dans le document « Domaines de prestations » disponible sur le site Internet de la CDS.</t>
    </r>
  </si>
  <si>
    <r>
      <rPr>
        <u/>
        <sz val="10"/>
        <color indexed="12"/>
        <rFont val="Arial"/>
        <family val="2"/>
      </rPr>
      <t>Lien pour télécharger les définitions GPPH (codes CHOP et CIM par groupe de prestations)</t>
    </r>
  </si>
  <si>
    <r>
      <rPr>
        <sz val="10"/>
        <rFont val="Arial"/>
        <family val="2"/>
      </rPr>
      <t>Les conditions suivantes doivent être remplies pour l’attribution d’un mandat de prestation en chirurgie pédiatrique de base :</t>
    </r>
  </si>
  <si>
    <r>
      <rPr>
        <sz val="10"/>
        <rFont val="Arial"/>
        <family val="2"/>
      </rPr>
      <t xml:space="preserve"> - L’hôpital dispose d’un mandat de prestation en médecine pour adultes pour les traitements correspondants.</t>
    </r>
  </si>
  <si>
    <r>
      <rPr>
        <sz val="10"/>
        <rFont val="Arial"/>
        <family val="2"/>
      </rPr>
      <t xml:space="preserve"> - Une anesthésie pédiatrique1 doit être garantie pour les enfants de moins de 6 ans (jusqu’au 6</t>
    </r>
    <r>
      <rPr>
        <vertAlign val="superscript"/>
        <sz val="10"/>
        <rFont val="Arial"/>
        <family val="2"/>
      </rPr>
      <t>e</t>
    </r>
    <r>
      <rPr>
        <sz val="10"/>
        <rFont val="Arial"/>
        <family val="2"/>
      </rPr>
      <t xml:space="preserve"> anniversaire).</t>
    </r>
  </si>
  <si>
    <r>
      <rPr>
        <sz val="10"/>
        <rFont val="Arial"/>
        <family val="2"/>
      </rPr>
      <t>OUI/NON</t>
    </r>
  </si>
  <si>
    <r>
      <rPr>
        <b/>
        <sz val="10"/>
        <rFont val="Arial"/>
        <family val="2"/>
      </rPr>
      <t>Faites-vous une offre pour un mandat de prestation en chirurgie pédiatrique de base pour la liste hospitalière 2024 et remplissez-vous les exigences énoncées ci-dessus à partir de 2024 ?</t>
    </r>
  </si>
  <si>
    <r>
      <rPr>
        <sz val="10"/>
        <rFont val="Arial"/>
        <family val="2"/>
      </rPr>
      <t>Ceci est une cellule de texte libre.</t>
    </r>
  </si>
  <si>
    <r>
      <rPr>
        <vertAlign val="superscript"/>
        <sz val="10"/>
        <rFont val="Arial"/>
        <family val="2"/>
      </rPr>
      <t>1</t>
    </r>
    <r>
      <rPr>
        <sz val="10"/>
        <rFont val="Arial"/>
        <family val="2"/>
      </rPr>
      <t xml:space="preserve"> Une anesthésie chez l’enfant de moins de 6 ans (jusqu’au 6e anniversaire) doit en principe être réalisée par une équipe de spécialistes expérimentés en anesthésie pédiatrique (y c. infrastructure correspondante) (voir standards et recommandations de la SSAR / SGAR 2004).</t>
    </r>
    <r>
      <rPr>
        <sz val="10"/>
        <rFont val="Arial"/>
        <family val="2"/>
      </rPr>
      <t xml:space="preserve"> </t>
    </r>
    <r>
      <rPr>
        <sz val="10"/>
        <rFont val="Arial"/>
        <family val="2"/>
      </rPr>
      <t>En cas de complications postopératoires, l’anesthésie pédiatrique doit être disponible dans les 30 minutes durant 24 heures.</t>
    </r>
  </si>
  <si>
    <r>
      <rPr>
        <sz val="10"/>
        <rFont val="Arial"/>
        <family val="2"/>
      </rPr>
      <t>Pour le site :</t>
    </r>
  </si>
  <si>
    <r>
      <rPr>
        <b/>
        <sz val="16"/>
        <rFont val="Arial"/>
        <family val="2"/>
      </rPr>
      <t>3.11 Soins palliatifs spécialisés en milieu hospitalier</t>
    </r>
  </si>
  <si>
    <r>
      <rPr>
        <sz val="10"/>
        <rFont val="Arial"/>
        <family val="2"/>
      </rPr>
      <t>Les soins palliatifs comprennent, dans le cadre d’une approche globale, le traitement et la prise en charge de personnes atteintes de maladies mortelles, incurables et/ou chroniques évolutives. Ces soins ont pour objectif de maintenir pour le patient la meilleure qualité de vie possible jusqu’au décès.</t>
    </r>
  </si>
  <si>
    <r>
      <rPr>
        <sz val="10"/>
        <rFont val="Arial"/>
        <family val="2"/>
      </rPr>
      <t>Les soins palliatifs de base sont une partie du paquet de base et dès lors obligatoires pour la plupart des prestataires. Les établissements peuvent aussi faire une offre en tant que centre de compétence en soins palliatifs.</t>
    </r>
  </si>
  <si>
    <r>
      <rPr>
        <b/>
        <sz val="10"/>
        <rFont val="Arial"/>
        <family val="2"/>
      </rPr>
      <t>Les prestataires qui remplissent les exigences pour les soins palliatifs spécialisés en milieu hospitalier peuvent faire une offre pour un mandat de prestation.</t>
    </r>
  </si>
  <si>
    <r>
      <rPr>
        <sz val="10"/>
        <rFont val="Arial"/>
        <family val="2"/>
      </rPr>
      <t>OUI/NON</t>
    </r>
  </si>
  <si>
    <r>
      <rPr>
        <b/>
        <sz val="10"/>
        <rFont val="Arial"/>
        <family val="2"/>
      </rPr>
      <t>Faites-vous une offre pour un mandat de prestation en soins palliatifs spécialisés en milieu hospitalier pour la liste hospitalière 2024 et remplissez-vous les exigences énoncées ci-dessus à partir de 2024 ?</t>
    </r>
  </si>
  <si>
    <r>
      <rPr>
        <sz val="10"/>
        <rFont val="Arial"/>
        <family val="2"/>
      </rPr>
      <t>Ceci est une cellule de texte libre.</t>
    </r>
  </si>
  <si>
    <r>
      <rPr>
        <sz val="10"/>
        <rFont val="Arial"/>
        <family val="2"/>
      </rPr>
      <t>Pour le site :</t>
    </r>
  </si>
  <si>
    <r>
      <rPr>
        <b/>
        <sz val="16"/>
        <rFont val="Arial"/>
        <family val="2"/>
      </rPr>
      <t>3.12 Maison de naissance</t>
    </r>
  </si>
  <si>
    <r>
      <rPr>
        <sz val="10"/>
        <rFont val="Arial"/>
        <family val="2"/>
      </rPr>
      <t>La sage-femme est une professionnelle de la santé reconnue qui assume la responsabilité de ses actes professionnels. Elle collabore avec les femmes dans un esprit de partenariat et leur fournit le soutien, l’encadrement et les conseils nécessaires durant la grossesse, l’accouchement, la puerpéralité et l’allaitement. Elle dirige l’accouchement sous sa propre responsabilité et s’occupe du nouveau-né et du nourrisson. Le travail de la sage-femme comprend des mesures préventives, l’encouragement à effectuer un accouchement normal, le dépistage des complications chez la femme et chez l’enfant, la garantie du traitement médical nécessaire et d’autres formes d’assistance appropriées ainsi que la mise en œuvre de mesures d’urgence.</t>
    </r>
  </si>
  <si>
    <r>
      <rPr>
        <b/>
        <sz val="10"/>
        <rFont val="Arial"/>
        <family val="2"/>
      </rPr>
      <t>Les exigences du mandat de prestation GEBH Maisons de naissance et NEOG Soins de base nouveau-nés (à partir de 36 0/7 SA) sont énoncées ci-après.</t>
    </r>
  </si>
  <si>
    <r>
      <rPr>
        <b/>
        <sz val="10"/>
        <rFont val="Arial"/>
        <family val="2"/>
      </rPr>
      <t>Exigences structurelles</t>
    </r>
  </si>
  <si>
    <r>
      <rPr>
        <sz val="10"/>
        <rFont val="Arial"/>
        <family val="2"/>
      </rPr>
      <t>a.</t>
    </r>
  </si>
  <si>
    <r>
      <rPr>
        <sz val="10"/>
        <rFont val="Arial"/>
        <family val="2"/>
      </rPr>
      <t>Les soins aux femmes sont assurés par les sages-femmes de service pendant 24 heures sur 24 et 365 jours par an. Le personnel est constitué de sages-femmes (au moins 6 ETP) au bénéfice d’une autorisation de pratiquer à titre indépendant.</t>
    </r>
  </si>
  <si>
    <r>
      <rPr>
        <sz val="10"/>
        <rFont val="Arial"/>
        <family val="2"/>
      </rPr>
      <t>b.</t>
    </r>
  </si>
  <si>
    <r>
      <rPr>
        <sz val="10"/>
        <rFont val="Arial"/>
        <family val="2"/>
      </rPr>
      <t>Disponibilité :
- Il y a toujours une sage-femme atteignable pour les femmes à partir de 36 0/7 semaines d’aménorrhée et jusqu’à la fin de la puerpéralité.
- Il doit en tout temps y avoir une sage-femme pouvant arriver à la maison de naissance dans les 30 minutes (service de piquet possible).
- Lorsqu’une femme se trouve à la maison de naissance, une personne spécialiste (sage-femme, infirmière spécialisée) est toujours présente dans la maison de naissance.
- Lors de chaque naissance, deux personnes sont présentes à la fin de la phase d’expulsion : soit une sage-femme et une autre personne spécialiste, soit deux sages-femmes.</t>
    </r>
  </si>
  <si>
    <r>
      <rPr>
        <sz val="10"/>
        <rFont val="Arial"/>
        <family val="2"/>
      </rPr>
      <t>c.</t>
    </r>
  </si>
  <si>
    <r>
      <rPr>
        <u/>
        <sz val="10"/>
        <rFont val="Arial"/>
        <family val="2"/>
      </rPr>
      <t>Convention de coopération</t>
    </r>
    <r>
      <rPr>
        <sz val="10"/>
        <rFont val="Arial"/>
        <family val="2"/>
      </rPr>
      <t xml:space="preserve"> clinique d’obstétrique et de néonatologie :
-	  Réglementation de la collaboration en situation d’urgence (concept d’urgence)
-	  Réglementation visant à garantir une prise en charge médicale spécialisée sur place (dans la maison de naissance) ou par la garantie d’un transport d’urgence immédiat
-	  Utilisation du même système d’information clinique que l’hôpital partenaire ou concept visant à garantir l’échange d’informations avec l’hôpital partenaire (diagnostics, médication, thérapies, diagnostics)</t>
    </r>
  </si>
  <si>
    <r>
      <rPr>
        <sz val="10"/>
        <rFont val="Arial"/>
        <family val="2"/>
      </rPr>
      <t>d.</t>
    </r>
  </si>
  <si>
    <r>
      <rPr>
        <sz val="10"/>
        <rFont val="Arial"/>
        <family val="2"/>
      </rPr>
      <t>Cours de formation continue en réanimation du nouveau-né (au moins tous les deux ans)</t>
    </r>
  </si>
  <si>
    <r>
      <rPr>
        <sz val="10"/>
        <rFont val="Arial"/>
        <family val="2"/>
      </rPr>
      <t>e.</t>
    </r>
  </si>
  <si>
    <r>
      <rPr>
        <sz val="10"/>
        <rFont val="Arial"/>
        <family val="2"/>
      </rPr>
      <t>Les directives de traitement (y compris les situations d’urgence) sont consignées par écrit et mises à jour et vérifiées régulièrement. Ces directives doivent être accessibles à tous. Les interfaces doivent être clairement définies, en particulier le passage de l’accouchement dirigé par une sage-femme à l’accouchement sous responsabilité médicale.</t>
    </r>
  </si>
  <si>
    <r>
      <rPr>
        <sz val="10"/>
        <rFont val="Arial"/>
        <family val="2"/>
      </rPr>
      <t>f.</t>
    </r>
  </si>
  <si>
    <r>
      <rPr>
        <sz val="10"/>
        <rFont val="Arial"/>
        <family val="2"/>
      </rPr>
      <t>Manuel d’assurance qualité toujours à jour</t>
    </r>
  </si>
  <si>
    <r>
      <rPr>
        <sz val="10"/>
        <rFont val="Arial"/>
        <family val="2"/>
      </rPr>
      <t>g.</t>
    </r>
  </si>
  <si>
    <r>
      <rPr>
        <sz val="10"/>
        <rFont val="Arial"/>
        <family val="2"/>
      </rPr>
      <t>Une banque de données sur les processus d’accouchement et, le cas échéant, la puerpéralité est tenue à des fins d’assurance qualité et évaluée régulièrement.</t>
    </r>
  </si>
  <si>
    <r>
      <rPr>
        <sz val="10"/>
        <rFont val="Arial"/>
        <family val="2"/>
      </rPr>
      <t>h.</t>
    </r>
  </si>
  <si>
    <r>
      <rPr>
        <sz val="10"/>
        <rFont val="Arial"/>
        <family val="2"/>
      </rPr>
      <t>Les équipements et appareils doivent être sûrs d’emploi dans le cadre obstétrique, aussi bien en cas d’accouchement normal qu’en cas de complication, y compris en cas d’urgence et de transfert.</t>
    </r>
  </si>
  <si>
    <r>
      <rPr>
        <sz val="10"/>
        <rFont val="Arial"/>
        <family val="2"/>
      </rPr>
      <t>i.</t>
    </r>
  </si>
  <si>
    <r>
      <rPr>
        <b/>
        <sz val="10"/>
        <rFont val="Arial"/>
        <family val="2"/>
      </rPr>
      <t>Critères d’inclusion pour un accouchement en maison de naissance</t>
    </r>
  </si>
  <si>
    <r>
      <rPr>
        <sz val="10"/>
        <rFont val="Arial"/>
        <family val="2"/>
      </rPr>
      <t>a.</t>
    </r>
  </si>
  <si>
    <r>
      <rPr>
        <u/>
        <sz val="10"/>
        <color indexed="12"/>
        <rFont val="Arial"/>
        <family val="2"/>
      </rPr>
      <t>Lien pour télécharger les définitions GPPH (codes CHOP et CIM par groupe de prestations)</t>
    </r>
  </si>
  <si>
    <r>
      <rPr>
        <sz val="10"/>
        <rFont val="Arial"/>
        <family val="2"/>
      </rPr>
      <t>b.</t>
    </r>
  </si>
  <si>
    <r>
      <rPr>
        <sz val="10"/>
        <rFont val="Arial"/>
        <family val="2"/>
      </rPr>
      <t>Exécution des accouchements d’enfants non multiples</t>
    </r>
  </si>
  <si>
    <r>
      <rPr>
        <sz val="10"/>
        <rFont val="Arial"/>
        <family val="2"/>
      </rPr>
      <t>c.</t>
    </r>
  </si>
  <si>
    <r>
      <rPr>
        <sz val="10"/>
        <rFont val="Arial"/>
        <family val="2"/>
      </rPr>
      <t>d.</t>
    </r>
  </si>
  <si>
    <r>
      <rPr>
        <sz val="10"/>
        <rFont val="Arial"/>
        <family val="2"/>
      </rPr>
      <t>Naissances et prise en charge des nouveau-nés à partir de la 36 0/7 SA et d’un
poids minimal de 2000 g.</t>
    </r>
  </si>
  <si>
    <r>
      <rPr>
        <sz val="10"/>
        <rFont val="Arial"/>
        <family val="2"/>
      </rPr>
      <t>e.</t>
    </r>
  </si>
  <si>
    <r>
      <rPr>
        <sz val="10"/>
        <rFont val="Arial"/>
        <family val="2"/>
      </rPr>
      <t>Prise en charge des ruptures du périnée de degré 1 ou 2.</t>
    </r>
  </si>
  <si>
    <r>
      <rPr>
        <sz val="10"/>
        <rFont val="Arial"/>
        <family val="2"/>
      </rPr>
      <t>f.</t>
    </r>
  </si>
  <si>
    <r>
      <rPr>
        <sz val="10"/>
        <rFont val="Arial"/>
        <family val="2"/>
      </rPr>
      <t>Admission après l’accouchement (prise en charge uniquement pendant la puerpéralité) en cas de transfert depuis un hôpital avec un mandat de prestation NEO1 à partir de la 34 0/7 SA et d’un poids minimal de 2000 g (indépendamment du poids à la naissance).</t>
    </r>
  </si>
  <si>
    <r>
      <rPr>
        <sz val="10"/>
        <rFont val="Arial"/>
        <family val="2"/>
      </rPr>
      <t>g.</t>
    </r>
  </si>
  <si>
    <r>
      <rPr>
        <sz val="10"/>
        <rFont val="Arial"/>
        <family val="2"/>
      </rPr>
      <t>Les sages-femmes sont tenues d’informer oralement et par écrit la femme des possibilités et des limites existant en maison de naissance. La femme doit dater et signer la déclaration de consentement de la maison de naissance. Le contenu suivant doit être transmis en substance :
Dans la plupart des cas, l’accouchement est un processus physiologique non pathologique. La maison de naissance dispose du matériel et des médicaments nécessaires à un accouchement spontané sans complications. Un équipement d’urgence pour la mère et l’enfant est toujours prêt à l’emploi. La femme enceinte a été informée que même si tous les critères d’inclusion sont respectés, la survenance de problèmes médicaux imprévus ne peut être totalement exclue. Il appartient en tout temps aux sages-femmes de décider si la poursuite de la prise en charge doit être confiée à un médecin ou à une clinique. En situation d’urgence, chaque sage-femme de la maison de naissance peut et doit fournir les premiers secours en fonction de ses compétences et transférer la mère et l’enfant à un hôpital.</t>
    </r>
  </si>
  <si>
    <r>
      <rPr>
        <b/>
        <sz val="10"/>
        <rFont val="Arial"/>
        <family val="2"/>
      </rPr>
      <t>Critères d’inclusion après examen préalable (critères d’inclusion relatifs)</t>
    </r>
  </si>
  <si>
    <r>
      <rPr>
        <sz val="10"/>
        <rFont val="Arial"/>
        <family val="2"/>
      </rPr>
      <t>La sage-femme peut refuser d’assumer la responsabilité médicale d’une femme si l’évaluation par un spécialiste fait défaut ou si la sage-femme préfère ne pas assumer cette responsabilité sur la base de l’évaluation du spécialiste. La sage-femme documente par écrit l’examen. Les critères d’inclusion nécessitant un examen préalable de la part de la sage-femme et d’un spécialiste ou d’un gynécologue sont les suivants :</t>
    </r>
  </si>
  <si>
    <r>
      <rPr>
        <sz val="10"/>
        <rFont val="Arial"/>
        <family val="2"/>
      </rPr>
      <t>a.</t>
    </r>
  </si>
  <si>
    <r>
      <rPr>
        <sz val="9"/>
        <rFont val="Arial"/>
        <family val="2"/>
      </rPr>
      <t>Transfert (dès 42 0/7 SA)</t>
    </r>
  </si>
  <si>
    <r>
      <rPr>
        <sz val="10"/>
        <rFont val="Arial"/>
        <family val="2"/>
      </rPr>
      <t>b.</t>
    </r>
  </si>
  <si>
    <r>
      <rPr>
        <sz val="10"/>
        <rFont val="Arial"/>
        <family val="2"/>
      </rPr>
      <t>Problèmes du bassin (p. ex. fracture du bassin, lésions du plancher pelvien, ceinture pelvienne incomplète)</t>
    </r>
  </si>
  <si>
    <r>
      <rPr>
        <sz val="10"/>
        <rFont val="Arial"/>
        <family val="2"/>
      </rPr>
      <t>c.</t>
    </r>
  </si>
  <si>
    <r>
      <rPr>
        <sz val="10"/>
        <rFont val="Arial"/>
        <family val="2"/>
      </rPr>
      <t>Maladies hématologiques et des organes hématopoïétiques</t>
    </r>
  </si>
  <si>
    <r>
      <rPr>
        <sz val="10"/>
        <rFont val="Arial"/>
        <family val="2"/>
      </rPr>
      <t>d.</t>
    </r>
  </si>
  <si>
    <r>
      <rPr>
        <sz val="10"/>
        <rFont val="Arial"/>
        <family val="2"/>
      </rPr>
      <t>Inflammations gastrointestinales chroniques (p. ex maladie de Crohn, rectocolite hémorragique)</t>
    </r>
  </si>
  <si>
    <r>
      <rPr>
        <sz val="10"/>
        <rFont val="Arial"/>
        <family val="2"/>
      </rPr>
      <t>e.</t>
    </r>
  </si>
  <si>
    <r>
      <rPr>
        <sz val="10"/>
        <rFont val="Arial"/>
        <family val="2"/>
      </rPr>
      <t>Maladies auto-immunes ou génétiques</t>
    </r>
  </si>
  <si>
    <r>
      <rPr>
        <sz val="10"/>
        <rFont val="Arial"/>
        <family val="2"/>
      </rPr>
      <t>f.</t>
    </r>
  </si>
  <si>
    <r>
      <rPr>
        <sz val="10"/>
        <rFont val="Arial"/>
        <family val="2"/>
      </rPr>
      <t>Cardiopathies congénitales, maladies cardiaques, statut postopératoire cardiaque</t>
    </r>
  </si>
  <si>
    <r>
      <rPr>
        <sz val="10"/>
        <rFont val="Arial"/>
        <family val="2"/>
      </rPr>
      <t>g.</t>
    </r>
  </si>
  <si>
    <r>
      <rPr>
        <sz val="10"/>
        <rFont val="Arial"/>
        <family val="2"/>
      </rPr>
      <t>Affections neurologiques</t>
    </r>
  </si>
  <si>
    <r>
      <rPr>
        <sz val="10"/>
        <rFont val="Arial"/>
        <family val="2"/>
      </rPr>
      <t>h.</t>
    </r>
  </si>
  <si>
    <r>
      <rPr>
        <sz val="10"/>
        <rFont val="Arial"/>
        <family val="2"/>
      </rPr>
      <t>Diabète d’origine diététique ou diabète gestationnel</t>
    </r>
  </si>
  <si>
    <r>
      <rPr>
        <sz val="10"/>
        <rFont val="Arial"/>
        <family val="2"/>
      </rPr>
      <t>i.</t>
    </r>
  </si>
  <si>
    <r>
      <rPr>
        <sz val="10"/>
        <rFont val="Arial"/>
        <family val="2"/>
      </rPr>
      <t>Polyhydramnion (possible si des risques pour le fœtus ont été exclus par un spécialiste moyennant une échographie)</t>
    </r>
  </si>
  <si>
    <r>
      <rPr>
        <b/>
        <sz val="10"/>
        <rFont val="Arial"/>
        <family val="2"/>
      </rPr>
      <t>Critères d’exclusion pour un accouchement en maison de naissance</t>
    </r>
  </si>
  <si>
    <r>
      <rPr>
        <sz val="10"/>
        <rFont val="Arial"/>
        <family val="2"/>
      </rPr>
      <t>Critères d’exclusion :</t>
    </r>
  </si>
  <si>
    <r>
      <rPr>
        <sz val="10"/>
        <rFont val="Arial"/>
        <family val="2"/>
      </rPr>
      <t>a.</t>
    </r>
  </si>
  <si>
    <r>
      <rPr>
        <sz val="10"/>
        <rFont val="Arial"/>
        <family val="2"/>
      </rPr>
      <t>Naissance attendue avant 36 0/7 SA</t>
    </r>
  </si>
  <si>
    <r>
      <rPr>
        <sz val="10"/>
        <rFont val="Arial"/>
        <family val="2"/>
      </rPr>
      <t>b.</t>
    </r>
  </si>
  <si>
    <r>
      <rPr>
        <sz val="10"/>
        <rFont val="Arial"/>
        <family val="2"/>
      </rPr>
      <t>Anomalies de position (p. ex. présentation par le siège, si prévisible)</t>
    </r>
  </si>
  <si>
    <r>
      <rPr>
        <sz val="10"/>
        <rFont val="Arial"/>
        <family val="2"/>
      </rPr>
      <t>c.</t>
    </r>
  </si>
  <si>
    <r>
      <rPr>
        <sz val="10"/>
        <rFont val="Arial"/>
        <family val="2"/>
      </rPr>
      <t>Status après chirurgie transmurale de l’utérus (myomectomie, césarienne)</t>
    </r>
  </si>
  <si>
    <r>
      <rPr>
        <sz val="10"/>
        <rFont val="Arial"/>
        <family val="2"/>
      </rPr>
      <t>d.</t>
    </r>
  </si>
  <si>
    <r>
      <rPr>
        <sz val="10"/>
        <rFont val="Arial"/>
        <family val="2"/>
      </rPr>
      <t>Placenta praevia, surtout placenta increta/percreta (si détectable avant la naissance)</t>
    </r>
  </si>
  <si>
    <r>
      <rPr>
        <sz val="10"/>
        <rFont val="Arial"/>
        <family val="2"/>
      </rPr>
      <t>e.</t>
    </r>
  </si>
  <si>
    <r>
      <rPr>
        <sz val="10"/>
        <rFont val="Arial"/>
        <family val="2"/>
      </rPr>
      <t>Comorbidités graves (p. ex. état après transplantation)</t>
    </r>
  </si>
  <si>
    <r>
      <rPr>
        <sz val="10"/>
        <rFont val="Arial"/>
        <family val="2"/>
      </rPr>
      <t>f.</t>
    </r>
  </si>
  <si>
    <r>
      <rPr>
        <sz val="10"/>
        <rFont val="Arial"/>
        <family val="2"/>
      </rPr>
      <t>Abus d’alcool, d’opiacés, de cocaïne</t>
    </r>
  </si>
  <si>
    <r>
      <rPr>
        <sz val="10"/>
        <rFont val="Arial"/>
        <family val="2"/>
      </rPr>
      <t>g.</t>
    </r>
  </si>
  <si>
    <r>
      <rPr>
        <sz val="10"/>
        <rFont val="Arial"/>
        <family val="2"/>
      </rPr>
      <t>Interventions cervicales importantes (possible si des risques pour le fœtus ont été exclus par un spécialiste moyennant une échographie)</t>
    </r>
  </si>
  <si>
    <r>
      <rPr>
        <sz val="10"/>
        <rFont val="Arial"/>
        <family val="2"/>
      </rPr>
      <t>h.</t>
    </r>
  </si>
  <si>
    <r>
      <rPr>
        <sz val="10"/>
        <rFont val="Arial"/>
        <family val="2"/>
      </rPr>
      <t>Naissances multiples</t>
    </r>
  </si>
  <si>
    <r>
      <rPr>
        <sz val="10"/>
        <rFont val="Arial"/>
        <family val="2"/>
      </rPr>
      <t>Exemples de motifs de transfert à l’hôpital :</t>
    </r>
  </si>
  <si>
    <r>
      <rPr>
        <sz val="10"/>
        <rFont val="Arial"/>
        <family val="2"/>
      </rPr>
      <t>a.</t>
    </r>
  </si>
  <si>
    <r>
      <rPr>
        <sz val="10"/>
        <rFont val="Arial"/>
        <family val="2"/>
      </rPr>
      <t>Ecoulement de méconium en présence d’autres critères négatifs tels qu’un accouchement anormal, un CTG pathologique, etc.</t>
    </r>
  </si>
  <si>
    <r>
      <rPr>
        <sz val="10"/>
        <rFont val="Arial"/>
        <family val="2"/>
      </rPr>
      <t>b.</t>
    </r>
  </si>
  <si>
    <r>
      <rPr>
        <sz val="10"/>
        <rFont val="Arial"/>
        <family val="2"/>
      </rPr>
      <t>Perte des eaux remontant à plus de 48 h sans progression de la naissance</t>
    </r>
  </si>
  <si>
    <r>
      <rPr>
        <sz val="10"/>
        <rFont val="Arial"/>
        <family val="2"/>
      </rPr>
      <t>c.</t>
    </r>
  </si>
  <si>
    <r>
      <rPr>
        <sz val="10"/>
        <rFont val="Arial"/>
        <family val="2"/>
      </rPr>
      <t>Ecart par rapport au déroulement normal de la naissance (selon la définition de l’OMS)</t>
    </r>
  </si>
  <si>
    <r>
      <rPr>
        <sz val="10"/>
        <rFont val="Arial"/>
        <family val="2"/>
      </rPr>
      <t>d.</t>
    </r>
  </si>
  <si>
    <r>
      <rPr>
        <sz val="10"/>
        <rFont val="Arial"/>
        <family val="2"/>
      </rPr>
      <t>Souhait de la femme</t>
    </r>
  </si>
  <si>
    <r>
      <rPr>
        <sz val="10"/>
        <rFont val="Arial"/>
        <family val="2"/>
      </rPr>
      <t>e.</t>
    </r>
  </si>
  <si>
    <r>
      <rPr>
        <sz val="10"/>
        <rFont val="Arial"/>
        <family val="2"/>
      </rPr>
      <t>Prééclampsie débutant à l’admission ou présence d’une prééclampsie</t>
    </r>
  </si>
  <si>
    <r>
      <rPr>
        <sz val="10"/>
        <rFont val="Arial"/>
        <family val="2"/>
      </rPr>
      <t>OUI/NON</t>
    </r>
  </si>
  <si>
    <r>
      <rPr>
        <b/>
        <sz val="10"/>
        <rFont val="Arial"/>
        <family val="2"/>
      </rPr>
      <t>Faites-vous une offre pour un mandat de prestation de maison de naissance pour la liste hospitalière 2024 et remplissez-vous les exigences énoncées ci-dessus à partir de 2024 ?</t>
    </r>
  </si>
  <si>
    <r>
      <rPr>
        <sz val="10"/>
        <rFont val="Arial"/>
        <family val="2"/>
      </rPr>
      <t>Ceci est une cellule de texte libre.</t>
    </r>
  </si>
  <si>
    <r>
      <rPr>
        <sz val="10"/>
        <rFont val="Arial"/>
        <family val="2"/>
      </rPr>
      <t>Pour le site :</t>
    </r>
  </si>
  <si>
    <r>
      <rPr>
        <b/>
        <sz val="16"/>
        <rFont val="Arial"/>
        <family val="2"/>
      </rPr>
      <t>3.13 Autres informations relatives à l’offre (coordination/synergies)</t>
    </r>
  </si>
  <si>
    <r>
      <rPr>
        <sz val="10"/>
        <rFont val="Arial"/>
        <family val="2"/>
      </rPr>
      <t>Dans le contexte de la coordination intercantonale des listes hospitalières requise en vertu de l’art. 39, al. 2, LAMal et en vue d’exploiter les éventuelles synergies, nous vous prions de bien vouloir nous communiquer les informations suivantes en ce qui concerne votre offres pour la liste hospitalière 2024 dans le domaine des soins somatiques aigus.</t>
    </r>
  </si>
  <si>
    <r>
      <rPr>
        <b/>
        <sz val="12"/>
        <rFont val="Arial"/>
        <family val="2"/>
      </rPr>
      <t>Coordination intercantonale</t>
    </r>
  </si>
  <si>
    <r>
      <rPr>
        <sz val="10"/>
        <rFont val="Arial"/>
        <family val="2"/>
      </rPr>
      <t>Le site est-il un hôpital répertorié dans autre canton ? Si oui, dans quel/quels cantons ? Et pour quels groupes de prestations ?</t>
    </r>
  </si>
  <si>
    <r>
      <rPr>
        <sz val="10"/>
        <rFont val="Arial"/>
        <family val="2"/>
      </rPr>
      <t xml:space="preserve">
</t>
    </r>
  </si>
  <si>
    <r>
      <rPr>
        <sz val="10"/>
        <rFont val="Arial"/>
        <family val="2"/>
      </rPr>
      <t>Avez-vous l’intention faire une offre pour la liste hospitalière d’un autre canton avec ce site ? Si oui, dans quel/quels cantons ? Et pour quels groupes de prestations ?</t>
    </r>
  </si>
  <si>
    <r>
      <rPr>
        <sz val="10"/>
        <rFont val="Arial"/>
        <family val="2"/>
      </rPr>
      <t xml:space="preserve">
</t>
    </r>
  </si>
  <si>
    <r>
      <rPr>
        <sz val="10"/>
        <rFont val="Arial"/>
        <family val="2"/>
      </rPr>
      <t>Existe-t-il d’autres contrats ou conventions avec d’autres cantons ou prestataires ? Si oui, veuillez préciser.</t>
    </r>
  </si>
  <si>
    <r>
      <rPr>
        <b/>
        <sz val="12"/>
        <rFont val="Arial"/>
        <family val="2"/>
      </rPr>
      <t>Synergies avec d’autres domaines de prise en charge :</t>
    </r>
  </si>
  <si>
    <r>
      <rPr>
        <sz val="10"/>
        <rFont val="Arial"/>
        <family val="2"/>
      </rPr>
      <t>Le site dispose-t-il de mandats de prestation stationnaires dans les domaines de la réadaptation et/ou de la psychiatrie ? Si oui, lesquels et qui est le mandataire ?</t>
    </r>
  </si>
  <si>
    <r>
      <rPr>
        <sz val="10"/>
        <rFont val="Arial"/>
        <family val="2"/>
      </rPr>
      <t>Avez-vous l’intention de faire une offre pour des mandats de prestation stationnaires dans les domaines de la réadaptation et/ou de la psychiatrie ? Si oui, lesquels et pour quel mandataire ?</t>
    </r>
  </si>
  <si>
    <r>
      <rPr>
        <sz val="10"/>
        <rFont val="Arial"/>
        <family val="2"/>
      </rPr>
      <t>Pour le site :</t>
    </r>
  </si>
  <si>
    <r>
      <rPr>
        <b/>
        <sz val="16"/>
        <rFont val="Arial"/>
        <family val="2"/>
      </rPr>
      <t>4. Informations générales sur le prestataire</t>
    </r>
  </si>
  <si>
    <r>
      <rPr>
        <sz val="10"/>
        <rFont val="Arial"/>
        <family val="2"/>
      </rPr>
      <t>Veuillez noter que vous devez présenter un dossier d’offre distinct pour chaque site, indépendamment d’éventuelles coopérations, de l’appartenance à une association ou d’autres obligations contractuelles.</t>
    </r>
  </si>
  <si>
    <r>
      <rPr>
        <sz val="10"/>
        <rFont val="Arial"/>
        <family val="2"/>
      </rPr>
      <t>Nom et adresse du prestataire (spécifique au site)</t>
    </r>
  </si>
  <si>
    <r>
      <rPr>
        <sz val="10"/>
        <rFont val="Arial"/>
        <family val="2"/>
      </rPr>
      <t>Forme juridique et entité responsable</t>
    </r>
  </si>
  <si>
    <r>
      <rPr>
        <sz val="10"/>
        <rFont val="Arial"/>
        <family val="2"/>
      </rPr>
      <t>Nom de la personne représentant la direction (CEO) du prestataire</t>
    </r>
  </si>
  <si>
    <r>
      <rPr>
        <sz val="10"/>
        <rFont val="Arial"/>
        <family val="2"/>
      </rPr>
      <t>Nom de la personne responsable des soins somatiques aigus pour ce site (directeur, médecin-chef)</t>
    </r>
  </si>
  <si>
    <r>
      <rPr>
        <sz val="10"/>
        <rFont val="Arial"/>
        <family val="2"/>
      </rPr>
      <t>Nom et coordonnées de la personne de contact en cas de questions concernant le dossier d’offre</t>
    </r>
  </si>
  <si>
    <r>
      <rPr>
        <b/>
        <sz val="8"/>
        <rFont val="Arial"/>
        <family val="2"/>
      </rPr>
      <t>Visum</t>
    </r>
  </si>
  <si>
    <r>
      <rPr>
        <sz val="10"/>
        <rFont val="Arial"/>
        <family val="2"/>
      </rPr>
      <t>Pour le site :</t>
    </r>
  </si>
  <si>
    <r>
      <rPr>
        <b/>
        <sz val="16"/>
        <rFont val="Arial"/>
        <family val="2"/>
      </rPr>
      <t>5. Confirmation de l’offre pour la liste hospitalière du canton de Fribourg 2024 en soins somatiques aigus</t>
    </r>
  </si>
  <si>
    <r>
      <rPr>
        <sz val="10"/>
        <rFont val="Arial"/>
        <family val="2"/>
      </rPr>
      <t>Les documents relatifs à l’appel d’offre doivent être remplis de manière exacte et conformément à l’état actuel des connaissances. Les champs sur fond jaune clair doivent être remplis dans ce sens, les autres champs sont bloqués. Toutes les informations importantes pour votre offre doivent être consignées dans le présent formulaire d’offre ou dans un document séparé, avec une description succincte et un renvoi au document en question. Cela nous permet de renseigner vos informations directement dans nos systèmes et d’éviter les erreurs de transmission. Avant de déposer votre offre, veuillez vous assurer que tous les champs en jaune ont été remplis et qu’il ne reste plus aucun champ jaune, à l’exception des champs de texte libre. Les champs non remplis seront interprétés comme des réponses négatives. Nous nous réservons le droit d’exiger des preuves.</t>
    </r>
  </si>
  <si>
    <r>
      <rPr>
        <sz val="10"/>
        <rFont val="Arial"/>
        <family val="2"/>
      </rPr>
      <t>Par votre signature, vous confirmez qu’il n’existe au sein de votre hôpital aucun système d’incitation économique inapproprié visant à augmenter le nombre de prestations facturées à l’assurance obligatoire des soins ou à contourner l’obligation d’admission prévue à l’art. 41a LAMal.</t>
    </r>
  </si>
  <si>
    <r>
      <rPr>
        <sz val="10"/>
        <rFont val="Arial"/>
        <family val="2"/>
      </rPr>
      <t>Par la présente, la ou les personnes titulaires du droit de signature pour l’établissement hospitalier offrant confirment les informations fournies dans la présente offre/demande :</t>
    </r>
  </si>
  <si>
    <r>
      <rPr>
        <sz val="10"/>
        <rFont val="Arial"/>
        <family val="2"/>
      </rPr>
      <t>Personne titulaire du droit de signature</t>
    </r>
  </si>
  <si>
    <r>
      <rPr>
        <sz val="10"/>
        <rFont val="Arial"/>
        <family val="2"/>
      </rPr>
      <t>Personne titulaire du droit de signature</t>
    </r>
  </si>
  <si>
    <r>
      <rPr>
        <sz val="10"/>
        <rFont val="Arial"/>
        <family val="2"/>
      </rPr>
      <t>Personne titulaire du droit de signature</t>
    </r>
  </si>
  <si>
    <r>
      <rPr>
        <sz val="10"/>
        <rFont val="Arial"/>
        <family val="2"/>
      </rPr>
      <t>Nom et fonction de la personne titulaire du droit de signature (en règle générale membre de la direction) :</t>
    </r>
  </si>
  <si>
    <r>
      <rPr>
        <sz val="10"/>
        <rFont val="Arial"/>
        <family val="2"/>
      </rPr>
      <t>Date :</t>
    </r>
  </si>
  <si>
    <r>
      <rPr>
        <sz val="10"/>
        <rFont val="Arial"/>
        <family val="2"/>
      </rPr>
      <t>Signature :</t>
    </r>
  </si>
  <si>
    <r>
      <rPr>
        <b/>
        <u/>
        <sz val="11"/>
        <rFont val="Arial"/>
        <family val="2"/>
      </rPr>
      <t>Remise du dossier d’offre</t>
    </r>
  </si>
  <si>
    <r>
      <rPr>
        <sz val="10"/>
        <rFont val="Arial"/>
        <family val="2"/>
      </rPr>
      <t xml:space="preserve">Le dossier d’offre doit être remis sous forme </t>
    </r>
    <r>
      <rPr>
        <b/>
        <sz val="10"/>
        <rFont val="Arial"/>
        <family val="2"/>
      </rPr>
      <t>électronique et être accompagné d’une confirmation imprimée et signée</t>
    </r>
    <r>
      <rPr>
        <sz val="10"/>
        <rFont val="Arial"/>
        <family val="2"/>
      </rPr>
      <t xml:space="preserve"> (la présente feuille 5 uniquement). Seuls seront pris en compte les dossiers d’offre qui auront été remis sous forme électronique et sur papier comme demandé.</t>
    </r>
  </si>
  <si>
    <r>
      <rPr>
        <sz val="11"/>
        <rFont val="Arial"/>
        <family val="2"/>
      </rPr>
      <t>Service de la santé publique SSP</t>
    </r>
  </si>
  <si>
    <r>
      <rPr>
        <sz val="11"/>
        <rFont val="Arial"/>
        <family val="2"/>
      </rPr>
      <t>Route des Cliniques 17</t>
    </r>
  </si>
  <si>
    <r>
      <rPr>
        <sz val="11"/>
        <rFont val="Arial"/>
        <family val="2"/>
      </rPr>
      <t>1700 Fribourg</t>
    </r>
  </si>
  <si>
    <r>
      <rPr>
        <b/>
        <u/>
        <sz val="11"/>
        <rFont val="Arial"/>
        <family val="2"/>
      </rPr>
      <t>Vous avez des questions ?</t>
    </r>
  </si>
  <si>
    <r>
      <rPr>
        <sz val="10"/>
        <rFont val="Arial"/>
        <family val="2"/>
      </rPr>
      <t xml:space="preserve">Pour toute </t>
    </r>
    <r>
      <rPr>
        <b/>
        <sz val="10"/>
        <rFont val="Arial"/>
        <family val="2"/>
      </rPr>
      <t>question</t>
    </r>
    <r>
      <rPr>
        <sz val="10"/>
        <rFont val="Arial"/>
        <family val="2"/>
      </rPr>
      <t>, veuillez contacter :</t>
    </r>
  </si>
  <si>
    <r>
      <rPr>
        <sz val="10"/>
        <rFont val="Arial"/>
        <family val="2"/>
      </rPr>
      <t>Cyrill Berger, responsable planification hospitalière cantonale</t>
    </r>
  </si>
  <si>
    <r>
      <rPr>
        <sz val="10"/>
        <rFont val="Arial"/>
        <family val="2"/>
      </rPr>
      <t>Tél. : 041 26 305 29 22</t>
    </r>
  </si>
  <si>
    <r>
      <rPr>
        <u/>
        <sz val="10"/>
        <color indexed="12"/>
        <rFont val="Arial"/>
        <family val="2"/>
      </rPr>
      <t>E-Mail: cyrill.berger@fr.ch</t>
    </r>
  </si>
  <si>
    <r>
      <rPr>
        <b/>
        <sz val="12"/>
        <rFont val="Arial"/>
        <family val="2"/>
      </rPr>
      <t>Nous vous remercions pour votre offre !</t>
    </r>
  </si>
  <si>
    <r>
      <rPr>
        <b/>
        <sz val="10"/>
        <color theme="1"/>
        <rFont val="Arial"/>
        <family val="2"/>
      </rPr>
      <t>Grands domaines</t>
    </r>
  </si>
  <si>
    <r>
      <rPr>
        <b/>
        <sz val="10"/>
        <color theme="1"/>
        <rFont val="Arial"/>
        <family val="2"/>
      </rPr>
      <t>Domaines de prestations</t>
    </r>
  </si>
  <si>
    <r>
      <rPr>
        <b/>
        <sz val="9"/>
        <color theme="1"/>
        <rFont val="Arial"/>
        <family val="2"/>
      </rPr>
      <t>Groupes de prestations</t>
    </r>
  </si>
  <si>
    <r>
      <rPr>
        <b/>
        <sz val="9"/>
        <color theme="1"/>
        <rFont val="Arial"/>
        <family val="2"/>
      </rPr>
      <t>Liens</t>
    </r>
  </si>
  <si>
    <r>
      <rPr>
        <b/>
        <sz val="9"/>
        <rFont val="Arial"/>
        <family val="2"/>
      </rPr>
      <t>Abréviation</t>
    </r>
  </si>
  <si>
    <r>
      <rPr>
        <b/>
        <sz val="9"/>
        <rFont val="Arial"/>
        <family val="2"/>
      </rPr>
      <t>Intitulé</t>
    </r>
  </si>
  <si>
    <r>
      <rPr>
        <b/>
        <sz val="9"/>
        <rFont val="Arial"/>
        <family val="2"/>
      </rPr>
      <t>Spécialiste FMH / formations approfondies :</t>
    </r>
  </si>
  <si>
    <r>
      <rPr>
        <b/>
        <sz val="9"/>
        <color theme="1"/>
        <rFont val="Arial"/>
        <family val="2"/>
      </rPr>
      <t>Dispo-
nibilité</t>
    </r>
  </si>
  <si>
    <r>
      <rPr>
        <b/>
        <sz val="9"/>
        <color theme="1"/>
        <rFont val="Arial"/>
        <family val="2"/>
      </rPr>
      <t>Service d’urgences</t>
    </r>
  </si>
  <si>
    <r>
      <rPr>
        <b/>
        <sz val="9"/>
        <color theme="1"/>
        <rFont val="Arial"/>
        <family val="2"/>
      </rPr>
      <t>Soins intensifs</t>
    </r>
  </si>
  <si>
    <r>
      <rPr>
        <b/>
        <sz val="9"/>
        <rFont val="Arial"/>
        <family val="2"/>
      </rPr>
      <t>Paquet de base</t>
    </r>
  </si>
  <si>
    <r>
      <rPr>
        <b/>
        <sz val="9"/>
        <rFont val="Arial"/>
        <family val="2"/>
      </rPr>
      <t>Uniquement en interne</t>
    </r>
  </si>
  <si>
    <r>
      <rPr>
        <b/>
        <sz val="9"/>
        <rFont val="Arial"/>
        <family val="2"/>
      </rPr>
      <t>En interne ou en coopération</t>
    </r>
  </si>
  <si>
    <r>
      <rPr>
        <b/>
        <sz val="9"/>
        <color theme="1"/>
        <rFont val="Arial"/>
        <family val="2"/>
      </rPr>
      <t>Tumor board</t>
    </r>
  </si>
  <si>
    <r>
      <rPr>
        <b/>
        <sz val="9"/>
        <color theme="1"/>
        <rFont val="Arial"/>
        <family val="2"/>
      </rPr>
      <t>Nombre minimum de cas (NMC)</t>
    </r>
  </si>
  <si>
    <r>
      <rPr>
        <b/>
        <sz val="9"/>
        <color theme="1"/>
        <rFont val="Arial"/>
        <family val="2"/>
      </rPr>
      <t>Autres exigences</t>
    </r>
  </si>
  <si>
    <r>
      <rPr>
        <sz val="10"/>
        <rFont val="Arial"/>
        <family val="2"/>
      </rPr>
      <t>Hiérarchie</t>
    </r>
  </si>
  <si>
    <r>
      <rPr>
        <sz val="9"/>
        <color theme="1"/>
        <rFont val="Arial"/>
        <family val="2"/>
      </rPr>
      <t>Soins de base</t>
    </r>
  </si>
  <si>
    <r>
      <rPr>
        <sz val="9"/>
        <color theme="1"/>
        <rFont val="Arial"/>
        <family val="2"/>
      </rPr>
      <t>Paquet de base</t>
    </r>
  </si>
  <si>
    <r>
      <rPr>
        <sz val="9"/>
        <color theme="1"/>
        <rFont val="Arial"/>
        <family val="2"/>
      </rPr>
      <t>PB</t>
    </r>
  </si>
  <si>
    <r>
      <rPr>
        <sz val="9"/>
        <color theme="1"/>
        <rFont val="Arial"/>
        <family val="2"/>
      </rPr>
      <t>Paquet de base chirurgie et médecine interne</t>
    </r>
  </si>
  <si>
    <r>
      <rPr>
        <sz val="9"/>
        <color theme="1"/>
        <rFont val="Arial"/>
        <family val="2"/>
      </rPr>
      <t xml:space="preserve">Médecine interne générale et chirurgie et </t>
    </r>
    <r>
      <rPr>
        <sz val="9"/>
        <color rgb="FFFFC000"/>
        <rFont val="Arial"/>
        <family val="2"/>
      </rPr>
      <t>anesthésiologie</t>
    </r>
  </si>
  <si>
    <r>
      <rPr>
        <sz val="9"/>
        <color theme="1"/>
        <rFont val="Arial"/>
        <family val="2"/>
      </rPr>
      <t>Paquet de base programmé</t>
    </r>
  </si>
  <si>
    <r>
      <rPr>
        <sz val="9"/>
        <color theme="1"/>
        <rFont val="Arial"/>
        <family val="2"/>
      </rPr>
      <t>PBP</t>
    </r>
  </si>
  <si>
    <r>
      <rPr>
        <sz val="9"/>
        <color theme="1"/>
        <rFont val="Arial"/>
        <family val="2"/>
      </rPr>
      <t>Paquet de base pour fournisseurs de prestations programmées</t>
    </r>
  </si>
  <si>
    <r>
      <rPr>
        <sz val="9"/>
        <color theme="1"/>
        <rFont val="Arial"/>
        <family val="2"/>
      </rPr>
      <t>En fonction du groupe de prestations</t>
    </r>
  </si>
  <si>
    <r>
      <rPr>
        <sz val="9"/>
        <color theme="1"/>
        <rFont val="Arial"/>
        <family val="2"/>
      </rPr>
      <t>PB</t>
    </r>
  </si>
  <si>
    <r>
      <rPr>
        <sz val="9"/>
        <color theme="1"/>
        <rFont val="Arial"/>
        <family val="2"/>
      </rPr>
      <t>Système nerveux et organes sensoriels</t>
    </r>
  </si>
  <si>
    <r>
      <rPr>
        <sz val="9"/>
        <color theme="1"/>
        <rFont val="Arial"/>
        <family val="2"/>
      </rPr>
      <t>Dermatologie</t>
    </r>
  </si>
  <si>
    <r>
      <rPr>
        <sz val="9"/>
        <color theme="1"/>
        <rFont val="Arial"/>
        <family val="2"/>
      </rPr>
      <t>DER1</t>
    </r>
  </si>
  <si>
    <r>
      <rPr>
        <sz val="9"/>
        <color theme="1"/>
        <rFont val="Arial"/>
        <family val="2"/>
      </rPr>
      <t>Dermatologie (y c. vénérologie)</t>
    </r>
  </si>
  <si>
    <r>
      <rPr>
        <sz val="9"/>
        <rFont val="Arial"/>
        <family val="2"/>
      </rPr>
      <t>(dermatologie et vénérologie)</t>
    </r>
  </si>
  <si>
    <r>
      <rPr>
        <sz val="9"/>
        <color theme="1"/>
        <rFont val="Arial"/>
        <family val="2"/>
      </rPr>
      <t>PB</t>
    </r>
  </si>
  <si>
    <r>
      <rPr>
        <sz val="9"/>
        <color theme="1"/>
        <rFont val="Arial"/>
        <family val="2"/>
      </rPr>
      <t>DER1.1</t>
    </r>
  </si>
  <si>
    <r>
      <rPr>
        <sz val="9"/>
        <color theme="1"/>
        <rFont val="Arial"/>
        <family val="2"/>
      </rPr>
      <t>Oncologie dermatologique</t>
    </r>
  </si>
  <si>
    <r>
      <rPr>
        <sz val="9"/>
        <color theme="1"/>
        <rFont val="Arial"/>
        <family val="2"/>
      </rPr>
      <t>(dermatologie et vénérologie)</t>
    </r>
  </si>
  <si>
    <r>
      <rPr>
        <sz val="9"/>
        <color theme="1"/>
        <rFont val="Arial"/>
        <family val="2"/>
      </rPr>
      <t>PB</t>
    </r>
  </si>
  <si>
    <r>
      <rPr>
        <sz val="9"/>
        <color theme="1"/>
        <rFont val="Arial"/>
        <family val="2"/>
      </rPr>
      <t>ONK1</t>
    </r>
  </si>
  <si>
    <r>
      <rPr>
        <sz val="9"/>
        <color theme="1"/>
        <rFont val="Arial"/>
        <family val="2"/>
      </rPr>
      <t>S:10</t>
    </r>
  </si>
  <si>
    <r>
      <rPr>
        <sz val="9"/>
        <color theme="1"/>
        <rFont val="Arial"/>
        <family val="2"/>
      </rPr>
      <t>DER1.2</t>
    </r>
  </si>
  <si>
    <r>
      <rPr>
        <sz val="9"/>
        <color theme="1"/>
        <rFont val="Arial"/>
        <family val="2"/>
      </rPr>
      <t>Affections cutanées graves</t>
    </r>
  </si>
  <si>
    <r>
      <rPr>
        <sz val="9"/>
        <color theme="1"/>
        <rFont val="Arial"/>
        <family val="2"/>
      </rPr>
      <t>(dermatologie et vénérologie)</t>
    </r>
  </si>
  <si>
    <r>
      <rPr>
        <sz val="9"/>
        <color theme="1"/>
        <rFont val="Arial"/>
        <family val="2"/>
      </rPr>
      <t>PB</t>
    </r>
  </si>
  <si>
    <r>
      <rPr>
        <sz val="9"/>
        <color theme="1"/>
        <rFont val="Arial"/>
        <family val="2"/>
      </rPr>
      <t>DER2</t>
    </r>
  </si>
  <si>
    <r>
      <rPr>
        <sz val="9"/>
        <color theme="1"/>
        <rFont val="Arial"/>
        <family val="2"/>
      </rPr>
      <t>Traitement des plaies</t>
    </r>
  </si>
  <si>
    <r>
      <rPr>
        <sz val="9"/>
        <color theme="1"/>
        <rFont val="Arial"/>
        <family val="2"/>
      </rPr>
      <t>PBP/PB</t>
    </r>
  </si>
  <si>
    <r>
      <rPr>
        <sz val="9"/>
        <color theme="1"/>
        <rFont val="Arial"/>
        <family val="2"/>
      </rPr>
      <t>Centre de compétences plaies</t>
    </r>
  </si>
  <si>
    <r>
      <rPr>
        <sz val="9"/>
        <color theme="1"/>
        <rFont val="Arial"/>
        <family val="2"/>
      </rPr>
      <t>ORL</t>
    </r>
  </si>
  <si>
    <r>
      <rPr>
        <sz val="9"/>
        <color theme="1"/>
        <rFont val="Arial"/>
        <family val="2"/>
      </rPr>
      <t>HNO1</t>
    </r>
  </si>
  <si>
    <r>
      <rPr>
        <sz val="9"/>
        <rFont val="Arial"/>
        <family val="2"/>
      </rPr>
      <t>Oto-rhino-laryngologie (chirurgie ORL)</t>
    </r>
  </si>
  <si>
    <r>
      <rPr>
        <sz val="9"/>
        <color theme="1"/>
        <rFont val="Arial"/>
        <family val="2"/>
      </rPr>
      <t>Oto-rhino-laryngologie</t>
    </r>
  </si>
  <si>
    <r>
      <rPr>
        <sz val="9"/>
        <color theme="1"/>
        <rFont val="Arial"/>
        <family val="2"/>
      </rPr>
      <t>PBP/PB</t>
    </r>
  </si>
  <si>
    <r>
      <rPr>
        <sz val="9"/>
        <color theme="1"/>
        <rFont val="Arial"/>
        <family val="2"/>
      </rPr>
      <t>HNO1.1</t>
    </r>
  </si>
  <si>
    <r>
      <rPr>
        <sz val="9"/>
        <rFont val="Arial"/>
        <family val="2"/>
      </rPr>
      <t>Chirurgie cervico-faciale</t>
    </r>
  </si>
  <si>
    <r>
      <rPr>
        <sz val="9"/>
        <color theme="1"/>
        <rFont val="Arial"/>
        <family val="2"/>
      </rPr>
      <t>Oto-rhino-laryngologie</t>
    </r>
  </si>
  <si>
    <r>
      <rPr>
        <sz val="9"/>
        <color theme="1"/>
        <rFont val="Arial"/>
        <family val="2"/>
      </rPr>
      <t>PBP/PB</t>
    </r>
  </si>
  <si>
    <r>
      <rPr>
        <sz val="9"/>
        <color theme="1"/>
        <rFont val="Arial"/>
        <family val="2"/>
      </rPr>
      <t>HNO1.1.1</t>
    </r>
  </si>
  <si>
    <r>
      <rPr>
        <sz val="9"/>
        <rFont val="Arial"/>
        <family val="2"/>
      </rPr>
      <t>Interventions ORL complexes (chirurgie tumorale interdisciplinaire)</t>
    </r>
  </si>
  <si>
    <r>
      <rPr>
        <sz val="9"/>
        <color theme="1"/>
        <rFont val="Arial"/>
        <family val="2"/>
      </rPr>
      <t>(Oto-rhino-laryngologie avec formation approfondie en chirurgie cervico-faciale)</t>
    </r>
  </si>
  <si>
    <r>
      <rPr>
        <sz val="9"/>
        <color theme="1"/>
        <rFont val="Arial"/>
        <family val="2"/>
      </rPr>
      <t>PBP/PB</t>
    </r>
  </si>
  <si>
    <r>
      <rPr>
        <sz val="9"/>
        <color theme="1"/>
        <rFont val="Arial"/>
        <family val="2"/>
      </rPr>
      <t>KIE1</t>
    </r>
  </si>
  <si>
    <r>
      <rPr>
        <sz val="9"/>
        <color theme="1"/>
        <rFont val="Arial"/>
        <family val="2"/>
      </rPr>
      <t>HNO1.2</t>
    </r>
  </si>
  <si>
    <r>
      <rPr>
        <sz val="9"/>
        <rFont val="Arial"/>
        <family val="2"/>
      </rPr>
      <t>Chirurgie élargie du nez et des sinus</t>
    </r>
  </si>
  <si>
    <r>
      <rPr>
        <sz val="9"/>
        <color theme="1"/>
        <rFont val="Arial"/>
        <family val="2"/>
      </rPr>
      <t>Oto-rhino-laryngologie</t>
    </r>
  </si>
  <si>
    <r>
      <rPr>
        <sz val="9"/>
        <color theme="1"/>
        <rFont val="Arial"/>
        <family val="2"/>
      </rPr>
      <t>PBP/PB</t>
    </r>
  </si>
  <si>
    <r>
      <rPr>
        <sz val="9"/>
        <color theme="1"/>
        <rFont val="Arial"/>
        <family val="2"/>
      </rPr>
      <t>HNO1.2.1</t>
    </r>
  </si>
  <si>
    <r>
      <rPr>
        <sz val="9"/>
        <rFont val="Arial"/>
        <family val="2"/>
      </rPr>
      <t>Chirurgie élargie du nez et des sinus avec ouverture de la dure-mère (chirurgie interdisciplinaire de la base du crâne)</t>
    </r>
  </si>
  <si>
    <r>
      <rPr>
        <sz val="9"/>
        <color theme="1"/>
        <rFont val="Arial"/>
        <family val="2"/>
      </rPr>
      <t>(Oto-rhino-laryngologie avec formation approfondie en chirurgie cervico-faciale)</t>
    </r>
  </si>
  <si>
    <r>
      <rPr>
        <sz val="9"/>
        <color theme="1"/>
        <rFont val="Arial"/>
        <family val="2"/>
      </rPr>
      <t>PB</t>
    </r>
  </si>
  <si>
    <r>
      <rPr>
        <sz val="9"/>
        <color theme="1"/>
        <rFont val="Arial"/>
        <family val="2"/>
      </rPr>
      <t>NCH1</t>
    </r>
  </si>
  <si>
    <r>
      <rPr>
        <sz val="9"/>
        <color theme="1"/>
        <rFont val="Arial"/>
        <family val="2"/>
      </rPr>
      <t>HNO1.3</t>
    </r>
  </si>
  <si>
    <r>
      <rPr>
        <sz val="9"/>
        <rFont val="Arial"/>
        <family val="2"/>
      </rPr>
      <t>Chirurgie de l’oreille moyenne (tympanoplastie, chirurgie mastoïdienne, ossiculoplastie y c. chirurgie stapédienne)</t>
    </r>
  </si>
  <si>
    <r>
      <rPr>
        <sz val="9"/>
        <color theme="1"/>
        <rFont val="Arial"/>
        <family val="2"/>
      </rPr>
      <t>Oto-rhino-laryngologie</t>
    </r>
  </si>
  <si>
    <r>
      <rPr>
        <sz val="9"/>
        <color theme="1"/>
        <rFont val="Arial"/>
        <family val="2"/>
      </rPr>
      <t>PBP/PB</t>
    </r>
  </si>
  <si>
    <r>
      <rPr>
        <sz val="9"/>
        <color theme="1"/>
        <rFont val="Arial"/>
        <family val="2"/>
      </rPr>
      <t>HNO1.3.1</t>
    </r>
  </si>
  <si>
    <r>
      <rPr>
        <sz val="9"/>
        <color theme="1"/>
        <rFont val="Arial"/>
        <family val="2"/>
      </rPr>
      <t>Chirurgie élargie de l’oreille avec oreille interne et/ou ouverture de la dure-mère</t>
    </r>
  </si>
  <si>
    <r>
      <rPr>
        <sz val="9"/>
        <color theme="1"/>
        <rFont val="Arial"/>
        <family val="2"/>
      </rPr>
      <t>(Oto-rhino-laryngologie avec formation approfondie en chirurgie cervico-faciale)</t>
    </r>
  </si>
  <si>
    <r>
      <rPr>
        <sz val="9"/>
        <color theme="1"/>
        <rFont val="Arial"/>
        <family val="2"/>
      </rPr>
      <t>PB</t>
    </r>
  </si>
  <si>
    <r>
      <rPr>
        <sz val="9"/>
        <color theme="1"/>
        <rFont val="Arial"/>
        <family val="2"/>
      </rPr>
      <t>NCH1</t>
    </r>
  </si>
  <si>
    <r>
      <rPr>
        <sz val="9"/>
        <color theme="1"/>
        <rFont val="Arial"/>
        <family val="2"/>
      </rPr>
      <t>HNO1.3.2</t>
    </r>
  </si>
  <si>
    <r>
      <rPr>
        <sz val="9"/>
        <color theme="1"/>
        <rFont val="Arial"/>
        <family val="2"/>
      </rPr>
      <t>Implants cochléaires (CIMHS)</t>
    </r>
  </si>
  <si>
    <r>
      <rPr>
        <sz val="9"/>
        <color theme="1"/>
        <rFont val="Arial"/>
        <family val="2"/>
      </rPr>
      <t>Les exigences actuelles de la CIMHS font foi</t>
    </r>
  </si>
  <si>
    <r>
      <rPr>
        <sz val="9"/>
        <color theme="1"/>
        <rFont val="Arial"/>
        <family val="2"/>
      </rPr>
      <t>HNO2</t>
    </r>
  </si>
  <si>
    <r>
      <rPr>
        <sz val="9"/>
        <color theme="1"/>
        <rFont val="Arial"/>
        <family val="2"/>
      </rPr>
      <t>Chirurgie de la thyroïde et des parathyroïdes</t>
    </r>
  </si>
  <si>
    <r>
      <rPr>
        <sz val="9"/>
        <color theme="1"/>
        <rFont val="Arial"/>
        <family val="2"/>
      </rPr>
      <t>(Oto-rhino-laryngologie)
(chirurgie)</t>
    </r>
  </si>
  <si>
    <r>
      <rPr>
        <sz val="9"/>
        <color theme="1"/>
        <rFont val="Arial"/>
        <family val="2"/>
      </rPr>
      <t>PBP/PB</t>
    </r>
  </si>
  <si>
    <r>
      <rPr>
        <sz val="9"/>
        <color theme="1"/>
        <rFont val="Arial"/>
        <family val="2"/>
      </rPr>
      <t>END1 + NUK1</t>
    </r>
  </si>
  <si>
    <r>
      <rPr>
        <sz val="9"/>
        <color theme="1"/>
        <rFont val="Arial"/>
        <family val="2"/>
      </rPr>
      <t>S:10</t>
    </r>
  </si>
  <si>
    <r>
      <rPr>
        <sz val="9"/>
        <rFont val="Arial"/>
        <family val="2"/>
      </rPr>
      <t>Neuromonitoring du nerf récurrent, évaluation postopératoire systématique de la fonction des cordes vocales, mesures du taux de calcium et de parathormone en cas de thyroïdectomie totale.</t>
    </r>
  </si>
  <si>
    <r>
      <rPr>
        <sz val="9"/>
        <color theme="1"/>
        <rFont val="Arial"/>
        <family val="2"/>
      </rPr>
      <t>KIE1</t>
    </r>
  </si>
  <si>
    <r>
      <rPr>
        <sz val="9"/>
        <rFont val="Arial"/>
        <family val="2"/>
      </rPr>
      <t>Chirurgie maxillaire</t>
    </r>
  </si>
  <si>
    <r>
      <rPr>
        <sz val="9"/>
        <color theme="1"/>
        <rFont val="Arial"/>
        <family val="2"/>
      </rPr>
      <t>(Chirurgie orale et maxillo-faciale)
(chirurgie plastique, reconstructive et esthétique)</t>
    </r>
  </si>
  <si>
    <r>
      <rPr>
        <sz val="9"/>
        <color theme="1"/>
        <rFont val="Arial"/>
        <family val="2"/>
      </rPr>
      <t>PBP/PB</t>
    </r>
  </si>
  <si>
    <r>
      <rPr>
        <sz val="9"/>
        <color theme="1"/>
        <rFont val="Arial"/>
        <family val="2"/>
      </rPr>
      <t>Neurochirurgie</t>
    </r>
  </si>
  <si>
    <r>
      <rPr>
        <sz val="9"/>
        <color theme="1"/>
        <rFont val="Arial"/>
        <family val="2"/>
      </rPr>
      <t>NCH1</t>
    </r>
  </si>
  <si>
    <r>
      <rPr>
        <sz val="9"/>
        <color theme="1"/>
        <rFont val="Arial"/>
        <family val="2"/>
      </rPr>
      <t>Neurochirurgie crânienne</t>
    </r>
  </si>
  <si>
    <r>
      <rPr>
        <sz val="9"/>
        <color theme="1"/>
        <rFont val="Arial"/>
        <family val="2"/>
      </rPr>
      <t>Neurochirurgie</t>
    </r>
  </si>
  <si>
    <r>
      <rPr>
        <sz val="9"/>
        <rFont val="Arial"/>
        <family val="2"/>
      </rPr>
      <t>PB</t>
    </r>
  </si>
  <si>
    <r>
      <rPr>
        <sz val="9"/>
        <rFont val="Arial"/>
        <family val="2"/>
      </rPr>
      <t>RAD1 + NEU1
+ HNO1</t>
    </r>
  </si>
  <si>
    <r>
      <rPr>
        <sz val="9"/>
        <color theme="1"/>
        <rFont val="Arial"/>
        <family val="2"/>
      </rPr>
      <t>NCH1.1</t>
    </r>
  </si>
  <si>
    <r>
      <rPr>
        <sz val="9"/>
        <rFont val="Arial"/>
        <family val="2"/>
      </rPr>
      <t>Neurochirurgie spécialisée</t>
    </r>
  </si>
  <si>
    <r>
      <rPr>
        <sz val="9"/>
        <color theme="1"/>
        <rFont val="Arial"/>
        <family val="2"/>
      </rPr>
      <t>Neurochirurgie</t>
    </r>
  </si>
  <si>
    <r>
      <rPr>
        <sz val="9"/>
        <color theme="1"/>
        <rFont val="Arial"/>
        <family val="2"/>
      </rPr>
      <t>PB</t>
    </r>
  </si>
  <si>
    <r>
      <rPr>
        <sz val="9"/>
        <color theme="1"/>
        <rFont val="Arial"/>
        <family val="2"/>
      </rPr>
      <t>AUG1 + END1</t>
    </r>
  </si>
  <si>
    <r>
      <rPr>
        <sz val="9"/>
        <color theme="1"/>
        <rFont val="Arial"/>
        <family val="2"/>
      </rPr>
      <t>S:10</t>
    </r>
  </si>
  <si>
    <r>
      <rPr>
        <sz val="9"/>
        <color theme="1"/>
        <rFont val="Arial"/>
        <family val="2"/>
      </rPr>
      <t>NCH1.1.1</t>
    </r>
  </si>
  <si>
    <r>
      <rPr>
        <sz val="9"/>
        <rFont val="Arial"/>
        <family val="2"/>
      </rPr>
      <t>Traitement des pathologies vasculaires du SNC autres que les anomalies vasculaires complexes (CIMHS)</t>
    </r>
  </si>
  <si>
    <r>
      <rPr>
        <sz val="9"/>
        <color theme="1"/>
        <rFont val="Arial"/>
        <family val="2"/>
      </rPr>
      <t>Les exigences actuelles de la CIMHS font foi</t>
    </r>
  </si>
  <si>
    <r>
      <rPr>
        <sz val="10"/>
        <rFont val="Arial"/>
        <family val="2"/>
      </rPr>
      <t>NCH1
NCH1.1</t>
    </r>
  </si>
  <si>
    <r>
      <rPr>
        <sz val="9"/>
        <color theme="1"/>
        <rFont val="Arial"/>
        <family val="2"/>
      </rPr>
      <t>NCH1.1.1.1</t>
    </r>
  </si>
  <si>
    <r>
      <rPr>
        <sz val="9"/>
        <rFont val="Arial"/>
        <family val="2"/>
      </rPr>
      <t>Traitement des anomalies vasculaires complexes du SNC (CIMHS)</t>
    </r>
  </si>
  <si>
    <r>
      <rPr>
        <sz val="9"/>
        <color theme="1"/>
        <rFont val="Arial"/>
        <family val="2"/>
      </rPr>
      <t>Les exigences actuelles de la CIMHS font foi</t>
    </r>
  </si>
  <si>
    <r>
      <rPr>
        <sz val="10"/>
        <rFont val="Arial"/>
        <family val="2"/>
      </rPr>
      <t>NCH1
NCH1.1
NCH1.1.1</t>
    </r>
  </si>
  <si>
    <r>
      <rPr>
        <sz val="9"/>
        <color theme="1"/>
        <rFont val="Arial"/>
        <family val="2"/>
      </rPr>
      <t>NCH1.1.2</t>
    </r>
  </si>
  <si>
    <r>
      <rPr>
        <sz val="9"/>
        <rFont val="Arial"/>
        <family val="2"/>
      </rPr>
      <t>Neurochirurgie stéréotaxique fonctionnelle (CIMHS)</t>
    </r>
  </si>
  <si>
    <r>
      <rPr>
        <sz val="9"/>
        <color theme="1"/>
        <rFont val="Arial"/>
        <family val="2"/>
      </rPr>
      <t>Les exigences actuelles de la CIMHS font foi</t>
    </r>
  </si>
  <si>
    <r>
      <rPr>
        <sz val="10"/>
        <rFont val="Arial"/>
        <family val="2"/>
      </rPr>
      <t>NCH1
NCH1.1</t>
    </r>
  </si>
  <si>
    <r>
      <rPr>
        <sz val="9"/>
        <color theme="1"/>
        <rFont val="Arial"/>
        <family val="2"/>
      </rPr>
      <t>NCH1.1.3</t>
    </r>
  </si>
  <si>
    <r>
      <rPr>
        <sz val="9"/>
        <rFont val="Arial"/>
        <family val="2"/>
      </rPr>
      <t>Chirurgie de l’épilepsie (CIMHS)</t>
    </r>
  </si>
  <si>
    <r>
      <rPr>
        <sz val="9"/>
        <color theme="1"/>
        <rFont val="Arial"/>
        <family val="2"/>
      </rPr>
      <t>Les exigences actuelles de la CIMHS font foi</t>
    </r>
  </si>
  <si>
    <r>
      <rPr>
        <sz val="10"/>
        <rFont val="Arial"/>
        <family val="2"/>
      </rPr>
      <t>NCH1
NCH1.1</t>
    </r>
  </si>
  <si>
    <r>
      <rPr>
        <sz val="9"/>
        <color theme="1"/>
        <rFont val="Arial"/>
        <family val="2"/>
      </rPr>
      <t>NCH2</t>
    </r>
  </si>
  <si>
    <r>
      <rPr>
        <sz val="9"/>
        <rFont val="Arial"/>
        <family val="2"/>
      </rPr>
      <t>Neurochirurgie spinale</t>
    </r>
  </si>
  <si>
    <r>
      <rPr>
        <sz val="9"/>
        <color theme="1"/>
        <rFont val="Arial"/>
        <family val="2"/>
      </rPr>
      <t>(Neurochirurgie)</t>
    </r>
  </si>
  <si>
    <r>
      <rPr>
        <sz val="9"/>
        <color theme="1"/>
        <rFont val="Arial"/>
        <family val="2"/>
      </rPr>
      <t>PBP/PB</t>
    </r>
  </si>
  <si>
    <r>
      <rPr>
        <sz val="9"/>
        <color theme="1"/>
        <rFont val="Arial"/>
        <family val="2"/>
      </rPr>
      <t>BEW8</t>
    </r>
  </si>
  <si>
    <r>
      <rPr>
        <sz val="9"/>
        <color theme="1"/>
        <rFont val="Arial"/>
        <family val="2"/>
      </rPr>
      <t>NCH2.1</t>
    </r>
  </si>
  <si>
    <r>
      <rPr>
        <sz val="9"/>
        <rFont val="Arial"/>
        <family val="2"/>
      </rPr>
      <t>Processus expansifs intramédullaires primaires et secondaires (CIMHS)</t>
    </r>
  </si>
  <si>
    <r>
      <rPr>
        <sz val="9"/>
        <color theme="1"/>
        <rFont val="Arial"/>
        <family val="2"/>
      </rPr>
      <t>Les exigences actuelles de la CIMHS font foi</t>
    </r>
  </si>
  <si>
    <r>
      <rPr>
        <sz val="10"/>
        <rFont val="Arial"/>
        <family val="2"/>
      </rPr>
      <t>NCH2</t>
    </r>
  </si>
  <si>
    <r>
      <rPr>
        <sz val="9"/>
        <color theme="1"/>
        <rFont val="Arial"/>
        <family val="2"/>
      </rPr>
      <t>NCH3</t>
    </r>
  </si>
  <si>
    <r>
      <rPr>
        <sz val="9"/>
        <color theme="1"/>
        <rFont val="Arial"/>
        <family val="2"/>
      </rPr>
      <t>Neurochirurgie périphérique</t>
    </r>
  </si>
  <si>
    <r>
      <rPr>
        <sz val="9"/>
        <color theme="1"/>
        <rFont val="Arial"/>
        <family val="2"/>
      </rPr>
      <t>(Neurochirurgie)</t>
    </r>
  </si>
  <si>
    <r>
      <rPr>
        <sz val="9"/>
        <color theme="1"/>
        <rFont val="Arial"/>
        <family val="2"/>
      </rPr>
      <t>PBP/PB</t>
    </r>
  </si>
  <si>
    <r>
      <rPr>
        <sz val="9"/>
        <color theme="1"/>
        <rFont val="Arial"/>
        <family val="2"/>
      </rPr>
      <t>BEW1 ou BEW2 ou BEW3</t>
    </r>
  </si>
  <si>
    <r>
      <rPr>
        <sz val="9"/>
        <color theme="1"/>
        <rFont val="Arial"/>
        <family val="2"/>
      </rPr>
      <t>Neurologie</t>
    </r>
  </si>
  <si>
    <r>
      <rPr>
        <sz val="9"/>
        <color theme="1"/>
        <rFont val="Arial"/>
        <family val="2"/>
      </rPr>
      <t>NEU1</t>
    </r>
  </si>
  <si>
    <r>
      <rPr>
        <sz val="9"/>
        <color theme="1"/>
        <rFont val="Arial"/>
        <family val="2"/>
      </rPr>
      <t>Neurologie</t>
    </r>
  </si>
  <si>
    <r>
      <rPr>
        <sz val="9"/>
        <rFont val="Arial"/>
        <family val="2"/>
      </rPr>
      <t>(Neurologie)</t>
    </r>
  </si>
  <si>
    <r>
      <rPr>
        <sz val="9"/>
        <rFont val="Arial"/>
        <family val="2"/>
      </rPr>
      <t>PB</t>
    </r>
  </si>
  <si>
    <r>
      <rPr>
        <sz val="9"/>
        <color theme="1"/>
        <rFont val="Arial"/>
        <family val="2"/>
      </rPr>
      <t>NEU2</t>
    </r>
  </si>
  <si>
    <r>
      <rPr>
        <sz val="9"/>
        <rFont val="Arial"/>
        <family val="2"/>
      </rPr>
      <t>Tumeur maligne secondaire du système nerveux</t>
    </r>
  </si>
  <si>
    <r>
      <rPr>
        <sz val="9"/>
        <color theme="1"/>
        <rFont val="Arial"/>
        <family val="2"/>
      </rPr>
      <t>Médecine interne générale
Neurologie
Radio-oncologie / radiothérapie
Oncologie médicale</t>
    </r>
  </si>
  <si>
    <r>
      <rPr>
        <sz val="9"/>
        <color theme="1"/>
        <rFont val="Arial"/>
        <family val="2"/>
      </rPr>
      <t>PB</t>
    </r>
  </si>
  <si>
    <r>
      <rPr>
        <sz val="9"/>
        <color theme="1"/>
        <rFont val="Arial"/>
        <family val="2"/>
      </rPr>
      <t>NEU2.1</t>
    </r>
  </si>
  <si>
    <r>
      <rPr>
        <sz val="9"/>
        <color theme="1"/>
        <rFont val="Arial"/>
        <family val="2"/>
      </rPr>
      <t>Tumeur primaire du système nerveux (sans patients palliatifs)</t>
    </r>
  </si>
  <si>
    <r>
      <rPr>
        <sz val="9"/>
        <color theme="1"/>
        <rFont val="Arial"/>
        <family val="2"/>
      </rPr>
      <t>Neurologie
Neurochirurgie</t>
    </r>
  </si>
  <si>
    <r>
      <rPr>
        <sz val="9"/>
        <color theme="1"/>
        <rFont val="Arial"/>
        <family val="2"/>
      </rPr>
      <t>PB</t>
    </r>
  </si>
  <si>
    <r>
      <rPr>
        <sz val="9"/>
        <rFont val="Arial"/>
        <family val="2"/>
      </rPr>
      <t>NEU1 + NCH1</t>
    </r>
  </si>
  <si>
    <r>
      <rPr>
        <sz val="9"/>
        <color theme="1"/>
        <rFont val="Arial"/>
        <family val="2"/>
      </rPr>
      <t>RAO1</t>
    </r>
  </si>
  <si>
    <r>
      <rPr>
        <sz val="9"/>
        <rFont val="Arial"/>
        <family val="2"/>
      </rPr>
      <t>NEU3</t>
    </r>
  </si>
  <si>
    <r>
      <rPr>
        <sz val="9"/>
        <rFont val="Arial"/>
        <family val="2"/>
      </rPr>
      <t>Maladies cérébrovasculaires</t>
    </r>
  </si>
  <si>
    <r>
      <rPr>
        <sz val="9"/>
        <rFont val="Arial"/>
        <family val="2"/>
      </rPr>
      <t>Neurologie
Médecine interne générale</t>
    </r>
  </si>
  <si>
    <r>
      <rPr>
        <sz val="9"/>
        <color theme="1"/>
        <rFont val="Arial"/>
        <family val="2"/>
      </rPr>
      <t>PB</t>
    </r>
  </si>
  <si>
    <r>
      <rPr>
        <sz val="9"/>
        <color theme="1"/>
        <rFont val="Arial"/>
        <family val="2"/>
      </rPr>
      <t>NEU3.1</t>
    </r>
  </si>
  <si>
    <r>
      <rPr>
        <sz val="9"/>
        <color theme="1"/>
        <rFont val="Arial"/>
        <family val="2"/>
      </rPr>
      <t>Stroke unit certifiée selon la Swiss Federation of Clinical Neuro-Societies (SFCNS)</t>
    </r>
  </si>
  <si>
    <r>
      <rPr>
        <sz val="9"/>
        <rFont val="Arial"/>
        <family val="2"/>
      </rPr>
      <t>NEU3.1</t>
    </r>
  </si>
  <si>
    <r>
      <rPr>
        <sz val="9"/>
        <color theme="1"/>
        <rFont val="Arial"/>
        <family val="2"/>
      </rPr>
      <t>Traitement des maladies cérébrovasculaires en Stroke Center (CIMHS)</t>
    </r>
  </si>
  <si>
    <r>
      <rPr>
        <sz val="9"/>
        <color theme="1"/>
        <rFont val="Arial"/>
        <family val="2"/>
      </rPr>
      <t>Les exigences actuelles de la CIMHS font foi</t>
    </r>
  </si>
  <si>
    <r>
      <rPr>
        <sz val="10"/>
        <rFont val="Arial"/>
        <family val="2"/>
      </rPr>
      <t>NEU3</t>
    </r>
  </si>
  <si>
    <r>
      <rPr>
        <sz val="9"/>
        <rFont val="Arial"/>
        <family val="2"/>
      </rPr>
      <t>NEU4</t>
    </r>
  </si>
  <si>
    <r>
      <rPr>
        <sz val="9"/>
        <rFont val="Arial"/>
        <family val="2"/>
      </rPr>
      <t>Epileptologie : diagnostic complexe</t>
    </r>
  </si>
  <si>
    <r>
      <rPr>
        <sz val="9"/>
        <color theme="1"/>
        <rFont val="Arial"/>
        <family val="2"/>
      </rPr>
      <t>Neurologie</t>
    </r>
  </si>
  <si>
    <r>
      <rPr>
        <sz val="9"/>
        <color theme="1"/>
        <rFont val="Arial"/>
        <family val="2"/>
      </rPr>
      <t>NEU4.1 + NEU4.2</t>
    </r>
  </si>
  <si>
    <r>
      <rPr>
        <sz val="9"/>
        <color theme="1"/>
        <rFont val="Arial"/>
        <family val="2"/>
      </rPr>
      <t>S:10</t>
    </r>
  </si>
  <si>
    <r>
      <rPr>
        <sz val="9"/>
        <rFont val="Arial"/>
        <family val="2"/>
      </rPr>
      <t>Un monitorage vidéo/EEG à long terme est obligatoire, personnel formé dans le domaine (FND) disponible en cas de besoin. Evaluation psychiatrique obligatoire pour le diagnostic d’une crise psychogène non épileptique.</t>
    </r>
  </si>
  <si>
    <r>
      <rPr>
        <sz val="9"/>
        <color theme="1"/>
        <rFont val="Arial"/>
        <family val="2"/>
      </rPr>
      <t>NEU4.1</t>
    </r>
  </si>
  <si>
    <r>
      <rPr>
        <sz val="9"/>
        <color theme="1"/>
        <rFont val="Arial"/>
        <family val="2"/>
      </rPr>
      <t>Epileptologie : traitement complexe</t>
    </r>
  </si>
  <si>
    <r>
      <rPr>
        <sz val="9"/>
        <color theme="1"/>
        <rFont val="Arial"/>
        <family val="2"/>
      </rPr>
      <t>Neurologie</t>
    </r>
  </si>
  <si>
    <r>
      <rPr>
        <sz val="9"/>
        <color theme="1"/>
        <rFont val="Arial"/>
        <family val="2"/>
      </rPr>
      <t>S:10</t>
    </r>
  </si>
  <si>
    <r>
      <rPr>
        <sz val="9"/>
        <color theme="1"/>
        <rFont val="Arial"/>
        <family val="2"/>
      </rPr>
      <t>Des représentants de tous les domaines thérapeutiques impliqués doivent participer à chaque réunion hebdomadaire de l’équipe.</t>
    </r>
  </si>
  <si>
    <r>
      <rPr>
        <sz val="9"/>
        <rFont val="Arial"/>
        <family val="2"/>
      </rPr>
      <t>NEU4.2</t>
    </r>
  </si>
  <si>
    <r>
      <rPr>
        <sz val="9"/>
        <rFont val="Arial"/>
        <family val="2"/>
      </rPr>
      <t>Epileptologie : diagnostic préopératoire de l’épilepsie (CIMHS)</t>
    </r>
  </si>
  <si>
    <r>
      <rPr>
        <sz val="9"/>
        <color theme="1"/>
        <rFont val="Arial"/>
        <family val="2"/>
      </rPr>
      <t>Les exigences actuelles de la CIMHS font foi</t>
    </r>
  </si>
  <si>
    <r>
      <rPr>
        <sz val="9"/>
        <color theme="1"/>
        <rFont val="Arial"/>
        <family val="2"/>
      </rPr>
      <t>Ophtalmologie</t>
    </r>
  </si>
  <si>
    <r>
      <rPr>
        <sz val="9"/>
        <rFont val="Arial"/>
        <family val="2"/>
      </rPr>
      <t>AUG1</t>
    </r>
  </si>
  <si>
    <r>
      <rPr>
        <sz val="9"/>
        <rFont val="Arial"/>
        <family val="2"/>
      </rPr>
      <t>Ophtalmologie</t>
    </r>
  </si>
  <si>
    <r>
      <rPr>
        <sz val="9"/>
        <rFont val="Arial"/>
        <family val="2"/>
      </rPr>
      <t>(Ophtalmologie avec formation approfondie en chirurgie ophtalmologique)</t>
    </r>
  </si>
  <si>
    <r>
      <rPr>
        <sz val="9"/>
        <rFont val="Arial"/>
        <family val="2"/>
      </rPr>
      <t>PBP/PB</t>
    </r>
  </si>
  <si>
    <r>
      <rPr>
        <sz val="9"/>
        <rFont val="Arial"/>
        <family val="2"/>
      </rPr>
      <t>AUG1.1</t>
    </r>
  </si>
  <si>
    <r>
      <rPr>
        <sz val="9"/>
        <rFont val="Arial"/>
        <family val="2"/>
      </rPr>
      <t>Strabologie</t>
    </r>
  </si>
  <si>
    <r>
      <rPr>
        <sz val="9"/>
        <rFont val="Arial"/>
        <family val="2"/>
      </rPr>
      <t>(Ophtalmologie avec formation approfondie en chirurgie ophtalmologique)</t>
    </r>
  </si>
  <si>
    <r>
      <rPr>
        <sz val="9"/>
        <rFont val="Arial"/>
        <family val="2"/>
      </rPr>
      <t>PBP/PB</t>
    </r>
  </si>
  <si>
    <r>
      <rPr>
        <sz val="9"/>
        <rFont val="Arial"/>
        <family val="2"/>
      </rPr>
      <t>AUG1.2</t>
    </r>
  </si>
  <si>
    <r>
      <rPr>
        <sz val="9"/>
        <rFont val="Arial"/>
        <family val="2"/>
      </rPr>
      <t>Orbite, paupières, voies lacrymales</t>
    </r>
  </si>
  <si>
    <r>
      <rPr>
        <sz val="9"/>
        <rFont val="Arial"/>
        <family val="2"/>
      </rPr>
      <t>(Ophtalmologie avec formation approfondie en chirurgie ophtalmologique)</t>
    </r>
  </si>
  <si>
    <r>
      <rPr>
        <sz val="9"/>
        <rFont val="Arial"/>
        <family val="2"/>
      </rPr>
      <t>PBP/PB</t>
    </r>
  </si>
  <si>
    <r>
      <rPr>
        <sz val="9"/>
        <rFont val="Arial"/>
        <family val="2"/>
      </rPr>
      <t>AUG1.3</t>
    </r>
  </si>
  <si>
    <r>
      <rPr>
        <sz val="9"/>
        <rFont val="Arial"/>
        <family val="2"/>
      </rPr>
      <t>Chirurgie spécialisée du segment antérieur</t>
    </r>
  </si>
  <si>
    <r>
      <rPr>
        <sz val="9"/>
        <rFont val="Arial"/>
        <family val="2"/>
      </rPr>
      <t>(Ophtalmologie avec formation approfondie en chirurgie ophtalmologique)</t>
    </r>
  </si>
  <si>
    <r>
      <rPr>
        <sz val="9"/>
        <rFont val="Arial"/>
        <family val="2"/>
      </rPr>
      <t>PBP/PB</t>
    </r>
  </si>
  <si>
    <r>
      <rPr>
        <sz val="9"/>
        <rFont val="Arial"/>
        <family val="2"/>
      </rPr>
      <t>AUG1.4</t>
    </r>
  </si>
  <si>
    <r>
      <rPr>
        <sz val="9"/>
        <rFont val="Arial"/>
        <family val="2"/>
      </rPr>
      <t>Cataracte</t>
    </r>
  </si>
  <si>
    <r>
      <rPr>
        <sz val="9"/>
        <rFont val="Arial"/>
        <family val="2"/>
      </rPr>
      <t>(Ophtalmologie avec formation approfondie en chirurgie ophtalmologique)</t>
    </r>
  </si>
  <si>
    <r>
      <rPr>
        <sz val="9"/>
        <rFont val="Arial"/>
        <family val="2"/>
      </rPr>
      <t>PBP/PB</t>
    </r>
  </si>
  <si>
    <r>
      <rPr>
        <sz val="9"/>
        <rFont val="Arial"/>
        <family val="2"/>
      </rPr>
      <t>AUG1.5</t>
    </r>
  </si>
  <si>
    <r>
      <rPr>
        <sz val="9"/>
        <rFont val="Arial"/>
        <family val="2"/>
      </rPr>
      <t>Affections du corps vitré / de la rétine</t>
    </r>
  </si>
  <si>
    <r>
      <rPr>
        <sz val="9"/>
        <rFont val="Arial"/>
        <family val="2"/>
      </rPr>
      <t>(Ophtalmologie avec formation approfondie en chirurgie ophtalmologique)</t>
    </r>
  </si>
  <si>
    <r>
      <rPr>
        <sz val="9"/>
        <rFont val="Arial"/>
        <family val="2"/>
      </rPr>
      <t>PBP/PB</t>
    </r>
  </si>
  <si>
    <r>
      <rPr>
        <sz val="9"/>
        <color theme="1"/>
        <rFont val="Arial"/>
        <family val="2"/>
      </rPr>
      <t>Organes internes</t>
    </r>
  </si>
  <si>
    <r>
      <rPr>
        <sz val="9"/>
        <color theme="1"/>
        <rFont val="Arial"/>
        <family val="2"/>
      </rPr>
      <t>Endocrinologie</t>
    </r>
  </si>
  <si>
    <r>
      <rPr>
        <sz val="9"/>
        <color theme="1"/>
        <rFont val="Arial"/>
        <family val="2"/>
      </rPr>
      <t>END1</t>
    </r>
  </si>
  <si>
    <r>
      <rPr>
        <sz val="9"/>
        <color theme="1"/>
        <rFont val="Arial"/>
        <family val="2"/>
      </rPr>
      <t>Endocrinologie</t>
    </r>
  </si>
  <si>
    <r>
      <rPr>
        <sz val="9"/>
        <rFont val="Arial"/>
        <family val="2"/>
      </rPr>
      <t>(Endocrinologie/diabétologie)</t>
    </r>
  </si>
  <si>
    <r>
      <rPr>
        <sz val="9"/>
        <color theme="1"/>
        <rFont val="Arial"/>
        <family val="2"/>
      </rPr>
      <t>PB</t>
    </r>
  </si>
  <si>
    <r>
      <rPr>
        <sz val="9"/>
        <color theme="1"/>
        <rFont val="Arial"/>
        <family val="2"/>
      </rPr>
      <t>Conseils en nutrition et en lien avec le diabète</t>
    </r>
  </si>
  <si>
    <r>
      <rPr>
        <sz val="9"/>
        <color theme="1"/>
        <rFont val="Arial"/>
        <family val="2"/>
      </rPr>
      <t>Gastroentérologie</t>
    </r>
  </si>
  <si>
    <r>
      <rPr>
        <sz val="9"/>
        <color theme="1"/>
        <rFont val="Arial"/>
        <family val="2"/>
      </rPr>
      <t>GAE1</t>
    </r>
  </si>
  <si>
    <r>
      <rPr>
        <sz val="9"/>
        <color theme="1"/>
        <rFont val="Arial"/>
        <family val="2"/>
      </rPr>
      <t>Gastroentérologie</t>
    </r>
  </si>
  <si>
    <r>
      <rPr>
        <sz val="9"/>
        <color theme="1"/>
        <rFont val="Arial"/>
        <family val="2"/>
      </rPr>
      <t>(Gastroentérologie)</t>
    </r>
  </si>
  <si>
    <r>
      <rPr>
        <sz val="9"/>
        <color theme="1"/>
        <rFont val="Arial"/>
        <family val="2"/>
      </rPr>
      <t>PB</t>
    </r>
  </si>
  <si>
    <r>
      <rPr>
        <sz val="9"/>
        <color theme="1"/>
        <rFont val="Arial"/>
        <family val="2"/>
      </rPr>
      <t>VIS1</t>
    </r>
  </si>
  <si>
    <r>
      <rPr>
        <sz val="9"/>
        <color theme="1"/>
        <rFont val="Arial"/>
        <family val="2"/>
      </rPr>
      <t>GAE1.1</t>
    </r>
  </si>
  <si>
    <r>
      <rPr>
        <sz val="9"/>
        <color theme="1"/>
        <rFont val="Arial"/>
        <family val="2"/>
      </rPr>
      <t>Gastroentérologie spécialisée</t>
    </r>
  </si>
  <si>
    <r>
      <rPr>
        <sz val="9"/>
        <color theme="1"/>
        <rFont val="Arial"/>
        <family val="2"/>
      </rPr>
      <t>Gastroentérologie</t>
    </r>
  </si>
  <si>
    <r>
      <rPr>
        <sz val="9"/>
        <color theme="1"/>
        <rFont val="Arial"/>
        <family val="2"/>
      </rPr>
      <t>PB</t>
    </r>
  </si>
  <si>
    <r>
      <rPr>
        <sz val="9"/>
        <color theme="1"/>
        <rFont val="Arial"/>
        <family val="2"/>
      </rPr>
      <t>Chirurgie viscérale</t>
    </r>
  </si>
  <si>
    <r>
      <rPr>
        <sz val="9"/>
        <color theme="1"/>
        <rFont val="Arial"/>
        <family val="2"/>
      </rPr>
      <t>VIS1</t>
    </r>
  </si>
  <si>
    <r>
      <rPr>
        <sz val="9"/>
        <color theme="1"/>
        <rFont val="Arial"/>
        <family val="2"/>
      </rPr>
      <t>Chirurgie viscérale</t>
    </r>
  </si>
  <si>
    <r>
      <rPr>
        <sz val="9"/>
        <rFont val="Arial"/>
        <family val="2"/>
      </rPr>
      <t>(Chirurgie avec formation approfondie en chirurgie viscérale)</t>
    </r>
  </si>
  <si>
    <r>
      <rPr>
        <sz val="9"/>
        <color theme="1"/>
        <rFont val="Arial"/>
        <family val="2"/>
      </rPr>
      <t>PB</t>
    </r>
  </si>
  <si>
    <r>
      <rPr>
        <sz val="9"/>
        <color theme="1"/>
        <rFont val="Arial"/>
        <family val="2"/>
      </rPr>
      <t>GAE1</t>
    </r>
  </si>
  <si>
    <r>
      <rPr>
        <sz val="9"/>
        <color theme="1"/>
        <rFont val="Arial"/>
        <family val="2"/>
      </rPr>
      <t>Le programme de qualité Chirurgie colorectale (</t>
    </r>
    <r>
      <rPr>
        <i/>
        <sz val="9"/>
        <color theme="1"/>
        <rFont val="Arial"/>
        <family val="2"/>
      </rPr>
      <t>« Kolonchirurgie »</t>
    </r>
    <r>
      <rPr>
        <sz val="9"/>
        <color theme="1"/>
        <rFont val="Arial"/>
        <family val="2"/>
      </rPr>
      <t>) de la société de chirurgie du canton de Zurich (CGZH) est en cours de finalisation. La participation est obligatoire pour les hôpitaux zurichois répertoriés avec mandat de prestation VIS1.</t>
    </r>
  </si>
  <si>
    <r>
      <rPr>
        <sz val="9"/>
        <color theme="1"/>
        <rFont val="Arial"/>
        <family val="2"/>
      </rPr>
      <t>VIS1.1</t>
    </r>
  </si>
  <si>
    <r>
      <rPr>
        <sz val="9"/>
        <color theme="1"/>
        <rFont val="Arial"/>
        <family val="2"/>
      </rPr>
      <t>Interventions majeures sur le pancréas (CIMHS)</t>
    </r>
  </si>
  <si>
    <r>
      <rPr>
        <sz val="9"/>
        <color theme="1"/>
        <rFont val="Arial"/>
        <family val="2"/>
      </rPr>
      <t>Les exigences actuelles de la CIMHS font foi</t>
    </r>
  </si>
  <si>
    <r>
      <rPr>
        <sz val="10"/>
        <rFont val="Arial"/>
        <family val="2"/>
      </rPr>
      <t>VIS1</t>
    </r>
  </si>
  <si>
    <r>
      <rPr>
        <sz val="9"/>
        <color theme="1"/>
        <rFont val="Arial"/>
        <family val="2"/>
      </rPr>
      <t>VIS1.2</t>
    </r>
  </si>
  <si>
    <r>
      <rPr>
        <sz val="9"/>
        <color theme="1"/>
        <rFont val="Arial"/>
        <family val="2"/>
      </rPr>
      <t>Interventions majeures sur le foie (CIMHS)</t>
    </r>
  </si>
  <si>
    <r>
      <rPr>
        <sz val="9"/>
        <color theme="1"/>
        <rFont val="Arial"/>
        <family val="2"/>
      </rPr>
      <t>Les exigences actuelles de la CIMHS font foi</t>
    </r>
  </si>
  <si>
    <r>
      <rPr>
        <sz val="10"/>
        <rFont val="Arial"/>
        <family val="2"/>
      </rPr>
      <t>VIS1</t>
    </r>
  </si>
  <si>
    <r>
      <rPr>
        <sz val="9"/>
        <color theme="1"/>
        <rFont val="Arial"/>
        <family val="2"/>
      </rPr>
      <t>VIS1.3</t>
    </r>
  </si>
  <si>
    <r>
      <rPr>
        <sz val="9"/>
        <color theme="1"/>
        <rFont val="Arial"/>
        <family val="2"/>
      </rPr>
      <t>Chirurgie de l’œsophage (CIMHS)</t>
    </r>
  </si>
  <si>
    <r>
      <rPr>
        <sz val="9"/>
        <color theme="1"/>
        <rFont val="Arial"/>
        <family val="2"/>
      </rPr>
      <t>Les exigences actuelles de la CIMHS font foi</t>
    </r>
  </si>
  <si>
    <r>
      <rPr>
        <sz val="10"/>
        <rFont val="Arial"/>
        <family val="2"/>
      </rPr>
      <t>VIS1</t>
    </r>
  </si>
  <si>
    <r>
      <rPr>
        <sz val="9"/>
        <color theme="1"/>
        <rFont val="Arial"/>
        <family val="2"/>
      </rPr>
      <t>VIS1.4</t>
    </r>
  </si>
  <si>
    <r>
      <rPr>
        <sz val="9"/>
        <color theme="1"/>
        <rFont val="Arial"/>
        <family val="2"/>
      </rPr>
      <t>Chirurgie bariatrique</t>
    </r>
  </si>
  <si>
    <r>
      <rPr>
        <sz val="9"/>
        <rFont val="Arial"/>
        <family val="2"/>
      </rPr>
      <t>(Chirurgie avec formation approfondie en chirurgie viscérale)</t>
    </r>
  </si>
  <si>
    <r>
      <rPr>
        <sz val="9"/>
        <rFont val="Arial"/>
        <family val="2"/>
      </rPr>
      <t>PB</t>
    </r>
  </si>
  <si>
    <r>
      <rPr>
        <sz val="9"/>
        <rFont val="Arial"/>
        <family val="2"/>
      </rPr>
      <t>END1</t>
    </r>
  </si>
  <si>
    <r>
      <rPr>
        <sz val="9"/>
        <color theme="1"/>
        <rFont val="Arial"/>
        <family val="2"/>
      </rPr>
      <t>Reconnaissance SMOB Centre primaire ou centre de référence</t>
    </r>
  </si>
  <si>
    <r>
      <rPr>
        <sz val="10"/>
        <rFont val="Arial"/>
        <family val="2"/>
      </rPr>
      <t>VIS1</t>
    </r>
  </si>
  <si>
    <r>
      <rPr>
        <sz val="9"/>
        <color theme="1"/>
        <rFont val="Arial"/>
        <family val="2"/>
      </rPr>
      <t>VIS1.4.1</t>
    </r>
  </si>
  <si>
    <r>
      <rPr>
        <sz val="9"/>
        <color theme="1"/>
        <rFont val="Arial"/>
        <family val="2"/>
      </rPr>
      <t>Chirurgie bariatrique spécialisée (CIMHS)</t>
    </r>
  </si>
  <si>
    <r>
      <rPr>
        <sz val="9"/>
        <color theme="1"/>
        <rFont val="Arial"/>
        <family val="2"/>
      </rPr>
      <t>Les exigences actuelles de la CIMHS font foi</t>
    </r>
  </si>
  <si>
    <r>
      <rPr>
        <sz val="10"/>
        <rFont val="Arial"/>
        <family val="2"/>
      </rPr>
      <t>VIS1
VIS1.4</t>
    </r>
  </si>
  <si>
    <r>
      <rPr>
        <sz val="9"/>
        <color theme="1"/>
        <rFont val="Arial"/>
        <family val="2"/>
      </rPr>
      <t>VIS1.5</t>
    </r>
  </si>
  <si>
    <r>
      <rPr>
        <sz val="9"/>
        <color theme="1"/>
        <rFont val="Arial"/>
        <family val="2"/>
      </rPr>
      <t>Interventions sur le bas rectum (CIMHS)</t>
    </r>
  </si>
  <si>
    <r>
      <rPr>
        <sz val="9"/>
        <color theme="1"/>
        <rFont val="Arial"/>
        <family val="2"/>
      </rPr>
      <t>Les exigences actuelles de la CIMHS font foi</t>
    </r>
  </si>
  <si>
    <r>
      <rPr>
        <sz val="9"/>
        <color theme="1"/>
        <rFont val="Arial"/>
        <family val="2"/>
      </rPr>
      <t>Hématologie</t>
    </r>
  </si>
  <si>
    <r>
      <rPr>
        <sz val="9"/>
        <color theme="1"/>
        <rFont val="Arial"/>
        <family val="2"/>
      </rPr>
      <t>HAE1</t>
    </r>
  </si>
  <si>
    <r>
      <rPr>
        <sz val="9"/>
        <color theme="1"/>
        <rFont val="Arial"/>
        <family val="2"/>
      </rPr>
      <t>Lymphomes agressifs et leucémies aiguës</t>
    </r>
  </si>
  <si>
    <r>
      <rPr>
        <sz val="9"/>
        <color theme="1"/>
        <rFont val="Arial"/>
        <family val="2"/>
      </rPr>
      <t>Hématologie
Oncologie médicale
Médecine interne générale</t>
    </r>
  </si>
  <si>
    <r>
      <rPr>
        <sz val="9"/>
        <color theme="1"/>
        <rFont val="Arial"/>
        <family val="2"/>
      </rPr>
      <t>PB</t>
    </r>
  </si>
  <si>
    <r>
      <rPr>
        <sz val="9"/>
        <color theme="1"/>
        <rFont val="Arial"/>
        <family val="2"/>
      </rPr>
      <t>ONK1</t>
    </r>
  </si>
  <si>
    <r>
      <rPr>
        <sz val="9"/>
        <color theme="1"/>
        <rFont val="Arial"/>
        <family val="2"/>
      </rPr>
      <t>HAE1.1</t>
    </r>
  </si>
  <si>
    <r>
      <rPr>
        <sz val="9"/>
        <color theme="1"/>
        <rFont val="Arial"/>
        <family val="2"/>
      </rPr>
      <t>Lymphomes très agressifs et leucémies aiguës avec chimiothérapie curative</t>
    </r>
  </si>
  <si>
    <r>
      <rPr>
        <sz val="9"/>
        <color theme="1"/>
        <rFont val="Arial"/>
        <family val="2"/>
      </rPr>
      <t xml:space="preserve">Hématologie
Oncologie médicale
</t>
    </r>
  </si>
  <si>
    <r>
      <rPr>
        <sz val="9"/>
        <color theme="1"/>
        <rFont val="Arial"/>
        <family val="2"/>
      </rPr>
      <t>PB</t>
    </r>
  </si>
  <si>
    <r>
      <rPr>
        <sz val="9"/>
        <color theme="1"/>
        <rFont val="Arial"/>
        <family val="2"/>
      </rPr>
      <t>ONK1</t>
    </r>
  </si>
  <si>
    <r>
      <rPr>
        <sz val="9"/>
        <color theme="1"/>
        <rFont val="Arial"/>
        <family val="2"/>
      </rPr>
      <t>S:10</t>
    </r>
  </si>
  <si>
    <r>
      <rPr>
        <sz val="10"/>
        <rFont val="Arial"/>
        <family val="2"/>
      </rPr>
      <t>HAE1</t>
    </r>
  </si>
  <si>
    <r>
      <rPr>
        <sz val="9"/>
        <color theme="1"/>
        <rFont val="Arial"/>
        <family val="2"/>
      </rPr>
      <t>HAE2</t>
    </r>
  </si>
  <si>
    <r>
      <rPr>
        <sz val="9"/>
        <color theme="1"/>
        <rFont val="Arial"/>
        <family val="2"/>
      </rPr>
      <t>Lymphomes indolents et leucémies chroniques</t>
    </r>
  </si>
  <si>
    <r>
      <rPr>
        <sz val="9"/>
        <color theme="1"/>
        <rFont val="Arial"/>
        <family val="2"/>
      </rPr>
      <t>Hématologie
Oncologie médicale
Médecine interne générale</t>
    </r>
  </si>
  <si>
    <r>
      <rPr>
        <sz val="9"/>
        <color theme="1"/>
        <rFont val="Arial"/>
        <family val="2"/>
      </rPr>
      <t>PB</t>
    </r>
  </si>
  <si>
    <r>
      <rPr>
        <sz val="9"/>
        <color theme="1"/>
        <rFont val="Arial"/>
        <family val="2"/>
      </rPr>
      <t>ONK1</t>
    </r>
  </si>
  <si>
    <r>
      <rPr>
        <sz val="9"/>
        <color theme="1"/>
        <rFont val="Arial"/>
        <family val="2"/>
      </rPr>
      <t>HAE3</t>
    </r>
  </si>
  <si>
    <r>
      <rPr>
        <sz val="9"/>
        <rFont val="Arial"/>
        <family val="2"/>
      </rPr>
      <t>Affections myéloprolifératives et syndromes myélodysplasiques</t>
    </r>
  </si>
  <si>
    <r>
      <rPr>
        <sz val="9"/>
        <color theme="1"/>
        <rFont val="Arial"/>
        <family val="2"/>
      </rPr>
      <t>Hématologie
Oncologie médicale
Médecine interne générale</t>
    </r>
  </si>
  <si>
    <r>
      <rPr>
        <sz val="9"/>
        <color theme="1"/>
        <rFont val="Arial"/>
        <family val="2"/>
      </rPr>
      <t>PB</t>
    </r>
  </si>
  <si>
    <r>
      <rPr>
        <sz val="9"/>
        <rFont val="Arial"/>
        <family val="2"/>
      </rPr>
      <t>HAE4</t>
    </r>
  </si>
  <si>
    <r>
      <rPr>
        <sz val="9"/>
        <color theme="1"/>
        <rFont val="Arial"/>
        <family val="2"/>
      </rPr>
      <t>Transplantation de cellules souches hématopoïétiques autologues</t>
    </r>
  </si>
  <si>
    <r>
      <rPr>
        <sz val="9"/>
        <color theme="1"/>
        <rFont val="Arial"/>
        <family val="2"/>
      </rPr>
      <t>(Oncologie médicale)
(Hématologie)</t>
    </r>
  </si>
  <si>
    <r>
      <rPr>
        <sz val="9"/>
        <color theme="1"/>
        <rFont val="Arial"/>
        <family val="2"/>
      </rPr>
      <t>PB</t>
    </r>
  </si>
  <si>
    <r>
      <rPr>
        <sz val="9"/>
        <color theme="1"/>
        <rFont val="Arial"/>
        <family val="2"/>
      </rPr>
      <t>S:10</t>
    </r>
  </si>
  <si>
    <r>
      <rPr>
        <sz val="9"/>
        <color theme="1"/>
        <rFont val="Arial"/>
        <family val="2"/>
      </rPr>
      <t>Accréditation JACIE</t>
    </r>
  </si>
  <si>
    <r>
      <rPr>
        <sz val="9"/>
        <rFont val="Arial"/>
        <family val="2"/>
      </rPr>
      <t>HAE5</t>
    </r>
  </si>
  <si>
    <r>
      <rPr>
        <sz val="9"/>
        <color theme="1"/>
        <rFont val="Arial"/>
        <family val="2"/>
      </rPr>
      <t>Transplantation allogénique de cellules souches hématopoïétiques (CIMHS)</t>
    </r>
  </si>
  <si>
    <r>
      <rPr>
        <sz val="9"/>
        <color theme="1"/>
        <rFont val="Arial"/>
        <family val="2"/>
      </rPr>
      <t>Les exigences actuelles de la CIMHS font foi</t>
    </r>
  </si>
  <si>
    <r>
      <rPr>
        <sz val="9"/>
        <color theme="1"/>
        <rFont val="Arial"/>
        <family val="2"/>
      </rPr>
      <t>Vaisseaux</t>
    </r>
  </si>
  <si>
    <r>
      <rPr>
        <sz val="9"/>
        <color theme="1"/>
        <rFont val="Arial"/>
        <family val="2"/>
      </rPr>
      <t>GEF1</t>
    </r>
  </si>
  <si>
    <r>
      <rPr>
        <sz val="9"/>
        <color theme="1"/>
        <rFont val="Arial"/>
        <family val="2"/>
      </rPr>
      <t>Chirurgie vasculaire périphérique (artérielle)</t>
    </r>
  </si>
  <si>
    <r>
      <rPr>
        <sz val="9"/>
        <color theme="1"/>
        <rFont val="Arial"/>
        <family val="2"/>
      </rPr>
      <t>(Chirurgie vasculaire)
(chirurgie cardiaque et vasculaire thoracique)</t>
    </r>
  </si>
  <si>
    <r>
      <rPr>
        <sz val="9"/>
        <color theme="1"/>
        <rFont val="Arial"/>
        <family val="2"/>
      </rPr>
      <t>PB</t>
    </r>
  </si>
  <si>
    <r>
      <rPr>
        <sz val="9"/>
        <color theme="1"/>
        <rFont val="Arial"/>
        <family val="2"/>
      </rPr>
      <t xml:space="preserve">ANG1 + RAD1
</t>
    </r>
  </si>
  <si>
    <r>
      <rPr>
        <sz val="9"/>
        <color theme="1"/>
        <rFont val="Arial"/>
        <family val="2"/>
      </rPr>
      <t>S:10</t>
    </r>
  </si>
  <si>
    <r>
      <rPr>
        <sz val="9"/>
        <color theme="1"/>
        <rFont val="Arial"/>
        <family val="2"/>
      </rPr>
      <t>Conférence interdisciplinaire d’indication avec des MQS chirurgie et intervention. Concept de collaboration spécifique nécessaire</t>
    </r>
  </si>
  <si>
    <r>
      <rPr>
        <sz val="9"/>
        <color theme="1"/>
        <rFont val="Arial"/>
        <family val="2"/>
      </rPr>
      <t>ANG1</t>
    </r>
  </si>
  <si>
    <r>
      <rPr>
        <sz val="9"/>
        <color theme="1"/>
        <rFont val="Arial"/>
        <family val="2"/>
      </rPr>
      <t>IInterventions sur les vaisseaux périphériques (artériels)</t>
    </r>
  </si>
  <si>
    <r>
      <rPr>
        <sz val="9"/>
        <color theme="1"/>
        <rFont val="Arial"/>
        <family val="2"/>
      </rPr>
      <t xml:space="preserve">(Angiologie)
(Radiologie)
(Cardiologie)
</t>
    </r>
  </si>
  <si>
    <r>
      <rPr>
        <sz val="9"/>
        <color theme="1"/>
        <rFont val="Arial"/>
        <family val="2"/>
      </rPr>
      <t>PB</t>
    </r>
  </si>
  <si>
    <r>
      <rPr>
        <sz val="9"/>
        <color theme="1"/>
        <rFont val="Arial"/>
        <family val="2"/>
      </rPr>
      <t>RAD1</t>
    </r>
  </si>
  <si>
    <r>
      <rPr>
        <sz val="9"/>
        <color theme="1"/>
        <rFont val="Arial"/>
        <family val="2"/>
      </rPr>
      <t xml:space="preserve">GEF1
</t>
    </r>
  </si>
  <si>
    <r>
      <rPr>
        <sz val="9"/>
        <color theme="1"/>
        <rFont val="Arial"/>
        <family val="2"/>
      </rPr>
      <t>Conférence interdisciplinaire d’indication avec des MQS chirurgie et intervention. Concept de collaboration spécifique nécessaire</t>
    </r>
  </si>
  <si>
    <r>
      <rPr>
        <sz val="9"/>
        <color theme="1"/>
        <rFont val="Arial"/>
        <family val="2"/>
      </rPr>
      <t>GEFA</t>
    </r>
  </si>
  <si>
    <r>
      <rPr>
        <sz val="9"/>
        <color theme="1"/>
        <rFont val="Arial"/>
        <family val="2"/>
      </rPr>
      <t>Interventions et chirurgie vasculaire sur les vaisseaux intra-abdominaux</t>
    </r>
  </si>
  <si>
    <r>
      <rPr>
        <sz val="9"/>
        <color theme="1"/>
        <rFont val="Arial"/>
        <family val="2"/>
      </rPr>
      <t>Chirurgie vasculaire
Chirurgie cardiaque et vasculaire thoracique
(Angiologie)
(Radiologie)
(Cardiologie)</t>
    </r>
  </si>
  <si>
    <r>
      <rPr>
        <sz val="9"/>
        <color theme="1"/>
        <rFont val="Arial"/>
        <family val="2"/>
      </rPr>
      <t>PB</t>
    </r>
  </si>
  <si>
    <r>
      <rPr>
        <sz val="9"/>
        <color theme="1"/>
        <rFont val="Arial"/>
        <family val="2"/>
      </rPr>
      <t>RAD1</t>
    </r>
  </si>
  <si>
    <r>
      <rPr>
        <sz val="9"/>
        <color theme="1"/>
        <rFont val="Arial"/>
        <family val="2"/>
      </rPr>
      <t>HER1.1</t>
    </r>
  </si>
  <si>
    <r>
      <rPr>
        <sz val="9"/>
        <color theme="1"/>
        <rFont val="Arial"/>
        <family val="2"/>
      </rPr>
      <t>S:20</t>
    </r>
  </si>
  <si>
    <r>
      <rPr>
        <sz val="9"/>
        <color theme="1"/>
        <rFont val="Arial"/>
        <family val="2"/>
      </rPr>
      <t>- Pour les interventions, uniquement MQS angiologie, radiologie ou cardiologie
- Pour les opérations, uniquement MQS chirurgie vasculaire, chirurgie cardiaque et vasculaire thoracique ou chirurgie pédiatrique autorisés
- Opérateurs joignables en tout temps en phase postopératoire et intervention en 30 min garantie au besoin
- Conférence interdisciplinaire d’indication avec des MQS chirurgie et intervention. Concept de collaboration spécifique nécessaire
- Données à saisir dans le registre Swissvasc</t>
    </r>
  </si>
  <si>
    <r>
      <rPr>
        <sz val="9"/>
        <color theme="1"/>
        <rFont val="Arial"/>
        <family val="2"/>
      </rPr>
      <t>GEF3</t>
    </r>
  </si>
  <si>
    <r>
      <rPr>
        <sz val="9"/>
        <color theme="1"/>
        <rFont val="Arial"/>
        <family val="2"/>
      </rPr>
      <t>Chirurgie carotidienne</t>
    </r>
  </si>
  <si>
    <r>
      <rPr>
        <sz val="7.5"/>
        <rFont val="Arial"/>
        <family val="2"/>
      </rPr>
      <t>(Chirurgie vasculaire)
(Chirurgie cardiaque et vasculaire thoracique, chirurgie vasculaire)      
(Radiologie interventionnelle EBIR)
(Neurochirurgie)</t>
    </r>
  </si>
  <si>
    <r>
      <rPr>
        <sz val="9"/>
        <color theme="1"/>
        <rFont val="Arial"/>
        <family val="2"/>
      </rPr>
      <t>PB</t>
    </r>
  </si>
  <si>
    <r>
      <rPr>
        <sz val="9"/>
        <rFont val="Arial"/>
        <family val="2"/>
      </rPr>
      <t>NEU1 + RAD1</t>
    </r>
  </si>
  <si>
    <r>
      <rPr>
        <sz val="9"/>
        <rFont val="Arial"/>
        <family val="2"/>
      </rPr>
      <t>ANG3 + HER1.1</t>
    </r>
  </si>
  <si>
    <r>
      <rPr>
        <sz val="9"/>
        <color theme="1"/>
        <rFont val="Arial"/>
        <family val="2"/>
      </rPr>
      <t>S:10
(ou 20 avec ANG3)</t>
    </r>
  </si>
  <si>
    <r>
      <rPr>
        <sz val="9"/>
        <color theme="1"/>
        <rFont val="Arial"/>
        <family val="2"/>
      </rPr>
      <t>- Spécialiste joignable en tout temps en phase postopératoire afin de garantir une intervention nécessaire dans l’heure.
- En cas d’intervention sur la carotide, discuter et documenter lors de la conférence interdisciplinaire d’indication
- Conférence interdisciplinaire d’indication avec des MQS chirurgie et intervention. Concept de collaboration spécifique nécessaire
- Saisir les données dans le registre Swissvasc
- Contrôle de suivi par spécialiste en neurologie 30 jours après intervention</t>
    </r>
  </si>
  <si>
    <r>
      <rPr>
        <sz val="9"/>
        <color theme="1"/>
        <rFont val="Arial"/>
        <family val="2"/>
      </rPr>
      <t>ANG3</t>
    </r>
  </si>
  <si>
    <r>
      <rPr>
        <sz val="9"/>
        <color theme="1"/>
        <rFont val="Arial"/>
        <family val="2"/>
      </rPr>
      <t>Interventions sur la carotide et les vaisseaux extracrâniens</t>
    </r>
  </si>
  <si>
    <r>
      <rPr>
        <sz val="9"/>
        <rFont val="Arial"/>
        <family val="2"/>
      </rPr>
      <t>(Angiologie)
(Radiologie)
(Cardiologie)
(Radiologie avec formation approfondie en neuroradiologie invasive)</t>
    </r>
  </si>
  <si>
    <r>
      <rPr>
        <sz val="9"/>
        <color theme="1"/>
        <rFont val="Arial"/>
        <family val="2"/>
      </rPr>
      <t>PB</t>
    </r>
  </si>
  <si>
    <r>
      <rPr>
        <sz val="9"/>
        <color theme="1"/>
        <rFont val="Arial"/>
        <family val="2"/>
      </rPr>
      <t xml:space="preserve">GEF3 + NEU1
+ RAD1
</t>
    </r>
  </si>
  <si>
    <r>
      <rPr>
        <sz val="9"/>
        <color theme="1"/>
        <rFont val="Arial"/>
        <family val="2"/>
      </rPr>
      <t xml:space="preserve">HER1.1
</t>
    </r>
  </si>
  <si>
    <r>
      <rPr>
        <sz val="9"/>
        <color theme="1"/>
        <rFont val="Arial"/>
        <family val="2"/>
      </rPr>
      <t>S:10
(ou 20 avec GEF3)</t>
    </r>
  </si>
  <si>
    <r>
      <rPr>
        <sz val="9"/>
        <color theme="1"/>
        <rFont val="Arial"/>
        <family val="2"/>
      </rPr>
      <t>- Spécialiste joignable en tout temps en phase postopératoire afin de garantir une intervention nécessaire dans l’heure.
- En cas d’intervention sur la carotide, discuter et documenter lors de la conférence interdisciplinaire d’indication
- Saisir les données dans le registre Swissvasc
- Contrôle de suivi par spécialiste en neurologie 30 jours après l’intervention</t>
    </r>
  </si>
  <si>
    <r>
      <rPr>
        <sz val="9"/>
        <color theme="1"/>
        <rFont val="Arial"/>
        <family val="2"/>
      </rPr>
      <t>RAD1</t>
    </r>
  </si>
  <si>
    <r>
      <rPr>
        <sz val="9"/>
        <color theme="1"/>
        <rFont val="Arial"/>
        <family val="2"/>
      </rPr>
      <t>Radiologie interventionnelle (pour les vaisseaux, seulement diagnostique)</t>
    </r>
  </si>
  <si>
    <r>
      <rPr>
        <sz val="9"/>
        <color theme="1"/>
        <rFont val="Arial"/>
        <family val="2"/>
      </rPr>
      <t>Radiologie</t>
    </r>
  </si>
  <si>
    <r>
      <rPr>
        <sz val="9"/>
        <color theme="1"/>
        <rFont val="Arial"/>
        <family val="2"/>
      </rPr>
      <t>PB</t>
    </r>
  </si>
  <si>
    <r>
      <rPr>
        <sz val="9"/>
        <color theme="1"/>
        <rFont val="Arial"/>
        <family val="2"/>
      </rPr>
      <t>Conférence interdisciplinaire d’indication (GEF/ANG)</t>
    </r>
  </si>
  <si>
    <r>
      <rPr>
        <sz val="9"/>
        <color theme="1"/>
        <rFont val="Arial"/>
        <family val="2"/>
      </rPr>
      <t>RAD2</t>
    </r>
  </si>
  <si>
    <r>
      <rPr>
        <sz val="9"/>
        <color theme="1"/>
        <rFont val="Arial"/>
        <family val="2"/>
      </rPr>
      <t>Radiologie interventionnelle complexe</t>
    </r>
  </si>
  <si>
    <r>
      <rPr>
        <sz val="9"/>
        <color theme="1"/>
        <rFont val="Arial"/>
        <family val="2"/>
      </rPr>
      <t>Radiologie interventionnelle EBIR</t>
    </r>
  </si>
  <si>
    <r>
      <rPr>
        <sz val="9"/>
        <color theme="1"/>
        <rFont val="Arial"/>
        <family val="2"/>
      </rPr>
      <t>PB</t>
    </r>
  </si>
  <si>
    <r>
      <rPr>
        <sz val="9"/>
        <color theme="1"/>
        <rFont val="Arial"/>
        <family val="2"/>
      </rPr>
      <t>Conférence interdisciplinaire d’indication (GEF/ANG)</t>
    </r>
  </si>
  <si>
    <r>
      <rPr>
        <sz val="9"/>
        <color theme="1"/>
        <rFont val="Arial"/>
        <family val="2"/>
      </rPr>
      <t>Cœur</t>
    </r>
  </si>
  <si>
    <r>
      <rPr>
        <sz val="9"/>
        <color theme="1"/>
        <rFont val="Arial"/>
        <family val="2"/>
      </rPr>
      <t>HER1</t>
    </r>
  </si>
  <si>
    <r>
      <rPr>
        <sz val="9"/>
        <color theme="1"/>
        <rFont val="Arial"/>
        <family val="2"/>
      </rPr>
      <t>Chirurgie cardiaque simple</t>
    </r>
  </si>
  <si>
    <r>
      <rPr>
        <sz val="9"/>
        <color theme="1"/>
        <rFont val="Arial"/>
        <family val="2"/>
      </rPr>
      <t>Chirurgie cardiaque et vasculaire thoracique</t>
    </r>
  </si>
  <si>
    <r>
      <rPr>
        <sz val="9"/>
        <color theme="1"/>
        <rFont val="Arial"/>
        <family val="2"/>
      </rPr>
      <t>PB</t>
    </r>
  </si>
  <si>
    <r>
      <rPr>
        <sz val="9"/>
        <color theme="1"/>
        <rFont val="Arial"/>
        <family val="2"/>
      </rPr>
      <t>HER1.1</t>
    </r>
  </si>
  <si>
    <r>
      <rPr>
        <sz val="9"/>
        <color theme="1"/>
        <rFont val="Arial"/>
        <family val="2"/>
      </rPr>
      <t>Programme de qualité cantonal jusqu’à définition d’une solution nationale</t>
    </r>
  </si>
  <si>
    <r>
      <rPr>
        <sz val="9"/>
        <color theme="1"/>
        <rFont val="Arial"/>
        <family val="2"/>
      </rPr>
      <t>HER1.1</t>
    </r>
  </si>
  <si>
    <r>
      <rPr>
        <sz val="9"/>
        <rFont val="Arial"/>
        <family val="2"/>
      </rPr>
      <t>Chirurgie cardiaque et chirurgie vasculaire avec machine cœur-poumons (sans chirurgie coronarienne)</t>
    </r>
  </si>
  <si>
    <r>
      <rPr>
        <sz val="9"/>
        <color theme="1"/>
        <rFont val="Arial"/>
        <family val="2"/>
      </rPr>
      <t>Chirurgie cardiaque et vasculaire thoracique</t>
    </r>
  </si>
  <si>
    <r>
      <rPr>
        <sz val="9"/>
        <color theme="1"/>
        <rFont val="Arial"/>
        <family val="2"/>
      </rPr>
      <t>PB</t>
    </r>
  </si>
  <si>
    <r>
      <rPr>
        <sz val="9"/>
        <color theme="1"/>
        <rFont val="Arial"/>
        <family val="2"/>
      </rPr>
      <t xml:space="preserve">KAR3 + 
KAR3.1
</t>
    </r>
  </si>
  <si>
    <r>
      <rPr>
        <sz val="9"/>
        <color theme="1"/>
        <rFont val="Arial"/>
        <family val="2"/>
      </rPr>
      <t>Programme de qualité cantonal jusqu’à définition d’une solution nationale</t>
    </r>
  </si>
  <si>
    <r>
      <rPr>
        <sz val="9"/>
        <color theme="1"/>
        <rFont val="Arial"/>
        <family val="2"/>
      </rPr>
      <t>HER1.1.1</t>
    </r>
  </si>
  <si>
    <r>
      <rPr>
        <sz val="9"/>
        <color theme="1"/>
        <rFont val="Arial"/>
        <family val="2"/>
      </rPr>
      <t>Chirurgie coronarienne (PAC)</t>
    </r>
  </si>
  <si>
    <r>
      <rPr>
        <sz val="9"/>
        <color theme="1"/>
        <rFont val="Arial"/>
        <family val="2"/>
      </rPr>
      <t>Chirurgie cardiaque et vasculaire thoracique</t>
    </r>
  </si>
  <si>
    <r>
      <rPr>
        <sz val="9"/>
        <color theme="1"/>
        <rFont val="Arial"/>
        <family val="2"/>
      </rPr>
      <t>PB</t>
    </r>
  </si>
  <si>
    <r>
      <rPr>
        <sz val="9"/>
        <color theme="1"/>
        <rFont val="Arial"/>
        <family val="2"/>
      </rPr>
      <t>S:100</t>
    </r>
  </si>
  <si>
    <r>
      <rPr>
        <sz val="9"/>
        <color theme="1"/>
        <rFont val="Arial"/>
        <family val="2"/>
      </rPr>
      <t>Programme de qualité cantonal jusqu’à définition d’une solution nationale</t>
    </r>
  </si>
  <si>
    <r>
      <rPr>
        <sz val="9"/>
        <color theme="1"/>
        <rFont val="Arial"/>
        <family val="2"/>
      </rPr>
      <t>HER1.1.2</t>
    </r>
  </si>
  <si>
    <r>
      <rPr>
        <sz val="9"/>
        <color theme="1"/>
        <rFont val="Arial"/>
        <family val="2"/>
      </rPr>
      <t>Chirurgie cardiaque congénitale complexe</t>
    </r>
  </si>
  <si>
    <r>
      <rPr>
        <sz val="9"/>
        <color theme="1"/>
        <rFont val="Arial"/>
        <family val="2"/>
      </rPr>
      <t>Chirurgie cardiaque et vasculaire thoracique
Cardiologie</t>
    </r>
  </si>
  <si>
    <r>
      <rPr>
        <sz val="9"/>
        <color theme="1"/>
        <rFont val="Arial"/>
        <family val="2"/>
      </rPr>
      <t>PB</t>
    </r>
  </si>
  <si>
    <r>
      <rPr>
        <sz val="9"/>
        <color theme="1"/>
        <rFont val="Arial"/>
        <family val="2"/>
      </rPr>
      <t>S:10</t>
    </r>
  </si>
  <si>
    <r>
      <rPr>
        <sz val="9"/>
        <color theme="1"/>
        <rFont val="Arial"/>
        <family val="2"/>
      </rPr>
      <t>Programme de qualité cantonal jusqu’à définition d’une solution nationale</t>
    </r>
  </si>
  <si>
    <r>
      <rPr>
        <sz val="9"/>
        <color theme="1"/>
        <rFont val="Arial"/>
        <family val="2"/>
      </rPr>
      <t>HER1.1.3</t>
    </r>
  </si>
  <si>
    <r>
      <rPr>
        <sz val="9"/>
        <color theme="1"/>
        <rFont val="Arial"/>
        <family val="2"/>
      </rPr>
      <t>Chirurgie et interventions sur l’aorte thoracique</t>
    </r>
  </si>
  <si>
    <r>
      <rPr>
        <sz val="9"/>
        <color theme="1"/>
        <rFont val="Arial"/>
        <family val="2"/>
      </rPr>
      <t>Chirurgie cardiaque et vasculaire thoracique</t>
    </r>
  </si>
  <si>
    <r>
      <rPr>
        <sz val="9"/>
        <color theme="1"/>
        <rFont val="Arial"/>
        <family val="2"/>
      </rPr>
      <t>PB</t>
    </r>
  </si>
  <si>
    <r>
      <rPr>
        <sz val="9"/>
        <color theme="1"/>
        <rFont val="Arial"/>
        <family val="2"/>
      </rPr>
      <t>Programme de qualité cantonal jusqu’à définition d’une solution nationale</t>
    </r>
  </si>
  <si>
    <r>
      <rPr>
        <sz val="9"/>
        <color theme="1"/>
        <rFont val="Arial"/>
        <family val="2"/>
      </rPr>
      <t>HER1.1.4</t>
    </r>
  </si>
  <si>
    <r>
      <rPr>
        <sz val="9"/>
        <color theme="1"/>
        <rFont val="Arial"/>
        <family val="2"/>
      </rPr>
      <t>Interventions ouvertes sur la valve aortique</t>
    </r>
  </si>
  <si>
    <r>
      <rPr>
        <sz val="9"/>
        <color theme="1"/>
        <rFont val="Arial"/>
        <family val="2"/>
      </rPr>
      <t>Chirurgie cardiaque et vasculaire thoracique</t>
    </r>
  </si>
  <si>
    <r>
      <rPr>
        <sz val="9"/>
        <color theme="1"/>
        <rFont val="Arial"/>
        <family val="2"/>
      </rPr>
      <t>PB</t>
    </r>
  </si>
  <si>
    <r>
      <rPr>
        <sz val="9"/>
        <color theme="1"/>
        <rFont val="Arial"/>
        <family val="2"/>
      </rPr>
      <t>Programme de qualité cantonal jusqu’à définition d’une solution nationale</t>
    </r>
  </si>
  <si>
    <r>
      <rPr>
        <sz val="9"/>
        <color theme="1"/>
        <rFont val="Arial"/>
        <family val="2"/>
      </rPr>
      <t>HER1.1.5</t>
    </r>
  </si>
  <si>
    <r>
      <rPr>
        <sz val="9"/>
        <color theme="1"/>
        <rFont val="Arial"/>
        <family val="2"/>
      </rPr>
      <t>Interventions ouvertes sur la valve mitrale</t>
    </r>
  </si>
  <si>
    <r>
      <rPr>
        <sz val="9"/>
        <color theme="1"/>
        <rFont val="Arial"/>
        <family val="2"/>
      </rPr>
      <t>Chirurgie cardiaque et vasculaire thoracique</t>
    </r>
  </si>
  <si>
    <r>
      <rPr>
        <sz val="9"/>
        <color theme="1"/>
        <rFont val="Arial"/>
        <family val="2"/>
      </rPr>
      <t>PB</t>
    </r>
  </si>
  <si>
    <r>
      <rPr>
        <sz val="9"/>
        <color theme="1"/>
        <rFont val="Arial"/>
        <family val="2"/>
      </rPr>
      <t>Programme de qualité cantonal jusqu’à définition d’une solution nationale</t>
    </r>
  </si>
  <si>
    <r>
      <rPr>
        <sz val="9"/>
        <color theme="1"/>
        <rFont val="Arial"/>
        <family val="2"/>
      </rPr>
      <t>KAR1</t>
    </r>
  </si>
  <si>
    <r>
      <rPr>
        <sz val="9"/>
        <rFont val="Arial"/>
        <family val="2"/>
      </rPr>
      <t>Cardiologie (y c. stimulateur cardiaque)</t>
    </r>
  </si>
  <si>
    <r>
      <rPr>
        <sz val="9"/>
        <rFont val="Arial"/>
        <family val="2"/>
      </rPr>
      <t>Cardiologie 
Chirurgie cardiaque et vasculaire thoracique</t>
    </r>
  </si>
  <si>
    <r>
      <rPr>
        <sz val="9"/>
        <color theme="1"/>
        <rFont val="Arial"/>
        <family val="2"/>
      </rPr>
      <t>PB</t>
    </r>
  </si>
  <si>
    <r>
      <rPr>
        <sz val="9"/>
        <color theme="1"/>
        <rFont val="Arial"/>
        <family val="2"/>
      </rPr>
      <t>KAR3 + KAR3.1</t>
    </r>
  </si>
  <si>
    <r>
      <rPr>
        <sz val="9"/>
        <color theme="1"/>
        <rFont val="Arial"/>
        <family val="2"/>
      </rPr>
      <t>S: 50</t>
    </r>
  </si>
  <si>
    <r>
      <rPr>
        <sz val="9"/>
        <color theme="1"/>
        <rFont val="Arial"/>
        <family val="2"/>
      </rPr>
      <t>Directives de la Société Suisse de Cardiologie relatives à la thérapie par défibrillateur, documentation dans le registre</t>
    </r>
  </si>
  <si>
    <r>
      <rPr>
        <sz val="9"/>
        <rFont val="Arial"/>
        <family val="2"/>
      </rPr>
      <t>KAR2</t>
    </r>
  </si>
  <si>
    <r>
      <rPr>
        <sz val="9"/>
        <rFont val="Arial"/>
        <family val="2"/>
      </rPr>
      <t>Electrophysiologie et CRT</t>
    </r>
  </si>
  <si>
    <r>
      <rPr>
        <sz val="9"/>
        <color theme="1"/>
        <rFont val="Arial"/>
        <family val="2"/>
      </rPr>
      <t>Cardiologie</t>
    </r>
  </si>
  <si>
    <r>
      <rPr>
        <sz val="9"/>
        <color theme="1"/>
        <rFont val="Arial"/>
        <family val="2"/>
      </rPr>
      <t>PB</t>
    </r>
  </si>
  <si>
    <r>
      <rPr>
        <sz val="9"/>
        <rFont val="Arial"/>
        <family val="2"/>
      </rPr>
      <t xml:space="preserve">HER1.1
</t>
    </r>
  </si>
  <si>
    <r>
      <rPr>
        <sz val="9"/>
        <rFont val="Arial"/>
        <family val="2"/>
      </rPr>
      <t>S: 100</t>
    </r>
  </si>
  <si>
    <r>
      <rPr>
        <sz val="9"/>
        <rFont val="Arial"/>
        <family val="2"/>
      </rPr>
      <t>KAR3</t>
    </r>
  </si>
  <si>
    <r>
      <rPr>
        <sz val="9"/>
        <rFont val="Arial"/>
        <family val="2"/>
      </rPr>
      <t>Cardiologie interventionnelle (interventions coronariennes)</t>
    </r>
  </si>
  <si>
    <r>
      <rPr>
        <sz val="9"/>
        <color theme="1"/>
        <rFont val="Arial"/>
        <family val="2"/>
      </rPr>
      <t>Cardiologie</t>
    </r>
  </si>
  <si>
    <r>
      <rPr>
        <sz val="9"/>
        <color theme="1"/>
        <rFont val="Arial"/>
        <family val="2"/>
      </rPr>
      <t>PB</t>
    </r>
  </si>
  <si>
    <r>
      <rPr>
        <sz val="9"/>
        <rFont val="Arial"/>
        <family val="2"/>
      </rPr>
      <t>HER1.1</t>
    </r>
  </si>
  <si>
    <r>
      <rPr>
        <sz val="9"/>
        <rFont val="Arial"/>
        <family val="2"/>
      </rPr>
      <t>S: 500</t>
    </r>
  </si>
  <si>
    <r>
      <rPr>
        <sz val="9"/>
        <rFont val="Arial"/>
        <family val="2"/>
      </rPr>
      <t>KAR3.1</t>
    </r>
  </si>
  <si>
    <r>
      <rPr>
        <sz val="9"/>
        <rFont val="Arial"/>
        <family val="2"/>
      </rPr>
      <t>Cardiologie interventionnelle (interventions structurelles)</t>
    </r>
  </si>
  <si>
    <r>
      <rPr>
        <sz val="9"/>
        <color theme="1"/>
        <rFont val="Arial"/>
        <family val="2"/>
      </rPr>
      <t>Cardiologie
Chirurgie cardiaque et vasculaire thoracique</t>
    </r>
  </si>
  <si>
    <r>
      <rPr>
        <sz val="9"/>
        <color theme="1"/>
        <rFont val="Arial"/>
        <family val="2"/>
      </rPr>
      <t>PB</t>
    </r>
  </si>
  <si>
    <r>
      <rPr>
        <sz val="9"/>
        <rFont val="Arial"/>
        <family val="2"/>
      </rPr>
      <t>HER1.1</t>
    </r>
  </si>
  <si>
    <r>
      <rPr>
        <sz val="9"/>
        <rFont val="Arial"/>
        <family val="2"/>
      </rPr>
      <t>S:10</t>
    </r>
  </si>
  <si>
    <r>
      <rPr>
        <sz val="10"/>
        <rFont val="Arial"/>
        <family val="2"/>
      </rPr>
      <t>KAR3</t>
    </r>
  </si>
  <si>
    <r>
      <rPr>
        <sz val="9"/>
        <rFont val="Arial"/>
        <family val="2"/>
      </rPr>
      <t>KAR3.1.1</t>
    </r>
  </si>
  <si>
    <r>
      <rPr>
        <sz val="9"/>
        <rFont val="Arial"/>
        <family val="2"/>
      </rPr>
      <t>Cardiologie interventionnelle complexe (interventions structurelles)</t>
    </r>
  </si>
  <si>
    <r>
      <rPr>
        <sz val="9"/>
        <color theme="1"/>
        <rFont val="Arial"/>
        <family val="2"/>
      </rPr>
      <t>Cardiologie
Chirurgie cardiaque et vasculaire thoracique</t>
    </r>
  </si>
  <si>
    <r>
      <rPr>
        <sz val="9"/>
        <color theme="1"/>
        <rFont val="Arial"/>
        <family val="2"/>
      </rPr>
      <t>PB</t>
    </r>
  </si>
  <si>
    <r>
      <rPr>
        <sz val="9"/>
        <rFont val="Arial"/>
        <family val="2"/>
      </rPr>
      <t>HER1.1</t>
    </r>
  </si>
  <si>
    <r>
      <rPr>
        <sz val="9"/>
        <rFont val="Arial"/>
        <family val="2"/>
      </rPr>
      <t>S:75</t>
    </r>
  </si>
  <si>
    <r>
      <rPr>
        <sz val="10"/>
        <rFont val="Arial"/>
        <family val="2"/>
      </rPr>
      <t>KAR3
KAR3.1</t>
    </r>
  </si>
  <si>
    <r>
      <rPr>
        <sz val="9"/>
        <color theme="1"/>
        <rFont val="Arial"/>
        <family val="2"/>
      </rPr>
      <t>Néphrologi</t>
    </r>
    <r>
      <rPr>
        <sz val="10"/>
        <color theme="1"/>
        <rFont val="Arial"/>
        <family val="2"/>
      </rPr>
      <t>e</t>
    </r>
  </si>
  <si>
    <r>
      <rPr>
        <sz val="9"/>
        <color theme="1"/>
        <rFont val="Arial"/>
        <family val="2"/>
      </rPr>
      <t>NEP1</t>
    </r>
  </si>
  <si>
    <r>
      <rPr>
        <sz val="9"/>
        <color theme="1"/>
        <rFont val="Arial"/>
        <family val="2"/>
      </rPr>
      <t>Néphrologie (défaillance rénale aiguë et insuffisance rénale chronique terminale)</t>
    </r>
  </si>
  <si>
    <r>
      <rPr>
        <sz val="9"/>
        <color theme="1"/>
        <rFont val="Arial"/>
        <family val="2"/>
      </rPr>
      <t>(Néphrologie)
Médecine intensive</t>
    </r>
  </si>
  <si>
    <r>
      <rPr>
        <sz val="9"/>
        <color theme="1"/>
        <rFont val="Arial"/>
        <family val="2"/>
      </rPr>
      <t>PB</t>
    </r>
  </si>
  <si>
    <r>
      <rPr>
        <sz val="9"/>
        <rFont val="Arial"/>
        <family val="2"/>
      </rPr>
      <t>VIS1 + GEF1 +  ANG1 + RAD1</t>
    </r>
  </si>
  <si>
    <r>
      <rPr>
        <sz val="9"/>
        <color theme="1"/>
        <rFont val="Arial"/>
        <family val="2"/>
      </rPr>
      <t>L’hémodialyse ambulatoire ne peut être proposée qu’en association avec la dialyse péritonéale</t>
    </r>
  </si>
  <si>
    <r>
      <rPr>
        <sz val="9"/>
        <color theme="1"/>
        <rFont val="Arial"/>
        <family val="2"/>
      </rPr>
      <t>Urologie</t>
    </r>
  </si>
  <si>
    <r>
      <rPr>
        <sz val="9"/>
        <color theme="1"/>
        <rFont val="Arial"/>
        <family val="2"/>
      </rPr>
      <t>URO1</t>
    </r>
  </si>
  <si>
    <r>
      <rPr>
        <sz val="9"/>
        <color theme="1"/>
        <rFont val="Arial"/>
        <family val="2"/>
      </rPr>
      <t>Urologie sans titre de formation approfondie « urologie opératoire »</t>
    </r>
  </si>
  <si>
    <r>
      <rPr>
        <sz val="9"/>
        <rFont val="Arial"/>
        <family val="2"/>
      </rPr>
      <t>(Urologie)</t>
    </r>
  </si>
  <si>
    <r>
      <rPr>
        <sz val="9"/>
        <color theme="1"/>
        <rFont val="Arial"/>
        <family val="2"/>
      </rPr>
      <t>PBP/PB</t>
    </r>
  </si>
  <si>
    <r>
      <rPr>
        <sz val="9"/>
        <color theme="1"/>
        <rFont val="Arial"/>
        <family val="2"/>
      </rPr>
      <t>URO1.1</t>
    </r>
  </si>
  <si>
    <r>
      <rPr>
        <sz val="9"/>
        <color theme="1"/>
        <rFont val="Arial"/>
        <family val="2"/>
      </rPr>
      <t>Urologie avec titre de formation approfondie « urologie opératoire »</t>
    </r>
  </si>
  <si>
    <r>
      <rPr>
        <sz val="9"/>
        <rFont val="Arial"/>
        <family val="2"/>
      </rPr>
      <t>(Urologie avec formation approfondie en urologie opératoire)</t>
    </r>
  </si>
  <si>
    <r>
      <rPr>
        <sz val="9"/>
        <color theme="1"/>
        <rFont val="Arial"/>
        <family val="2"/>
      </rPr>
      <t>PBP/PB</t>
    </r>
  </si>
  <si>
    <r>
      <rPr>
        <sz val="9"/>
        <color theme="1"/>
        <rFont val="Arial"/>
        <family val="2"/>
      </rPr>
      <t>URO1.1.1</t>
    </r>
  </si>
  <si>
    <r>
      <rPr>
        <sz val="9"/>
        <color theme="1"/>
        <rFont val="Arial"/>
        <family val="2"/>
      </rPr>
      <t>Prostatectomie radicale</t>
    </r>
  </si>
  <si>
    <r>
      <rPr>
        <sz val="9"/>
        <rFont val="Arial"/>
        <family val="2"/>
      </rPr>
      <t>(Urologie avec formation approfondie en urologie opératoire)</t>
    </r>
  </si>
  <si>
    <r>
      <rPr>
        <sz val="9"/>
        <color theme="1"/>
        <rFont val="Arial"/>
        <family val="2"/>
      </rPr>
      <t>PBP/PB</t>
    </r>
  </si>
  <si>
    <r>
      <rPr>
        <sz val="9"/>
        <color theme="1"/>
        <rFont val="Arial"/>
        <family val="2"/>
      </rPr>
      <t>O:10
S:10</t>
    </r>
  </si>
  <si>
    <r>
      <rPr>
        <sz val="9"/>
        <rFont val="Arial"/>
        <family val="2"/>
      </rPr>
      <t>Opérateur joignable en tout temps en phase postopératoire afin de garantir une intervention nécessaire dans l’heure</t>
    </r>
  </si>
  <si>
    <r>
      <rPr>
        <sz val="9"/>
        <color theme="1"/>
        <rFont val="Arial"/>
        <family val="2"/>
      </rPr>
      <t>URO1.1.2</t>
    </r>
  </si>
  <si>
    <r>
      <rPr>
        <sz val="9"/>
        <color theme="1"/>
        <rFont val="Arial"/>
        <family val="2"/>
      </rPr>
      <t>Cystectomie radicale (CIMHS)</t>
    </r>
  </si>
  <si>
    <r>
      <rPr>
        <sz val="9"/>
        <color theme="1"/>
        <rFont val="Arial"/>
        <family val="2"/>
      </rPr>
      <t>Les exigences actuelles de la CIMHS font foi</t>
    </r>
  </si>
  <si>
    <r>
      <rPr>
        <sz val="9"/>
        <color theme="1"/>
        <rFont val="Arial"/>
        <family val="2"/>
      </rPr>
      <t>URO1.1.3</t>
    </r>
  </si>
  <si>
    <r>
      <rPr>
        <sz val="9"/>
        <color theme="1"/>
        <rFont val="Arial"/>
        <family val="2"/>
      </rPr>
      <t>Chirurgie complexe des reins (néphrectomie pour tumeur et résection partielle du rein)</t>
    </r>
  </si>
  <si>
    <r>
      <rPr>
        <sz val="9"/>
        <rFont val="Arial"/>
        <family val="2"/>
      </rPr>
      <t>(Urologie avec formation approfondie en urologie opératoire)</t>
    </r>
  </si>
  <si>
    <r>
      <rPr>
        <sz val="9"/>
        <color theme="1"/>
        <rFont val="Arial"/>
        <family val="2"/>
      </rPr>
      <t>PBP/PB</t>
    </r>
  </si>
  <si>
    <r>
      <rPr>
        <sz val="9"/>
        <color theme="1"/>
        <rFont val="Arial"/>
        <family val="2"/>
      </rPr>
      <t>S:10</t>
    </r>
  </si>
  <si>
    <r>
      <rPr>
        <sz val="9"/>
        <color theme="1"/>
        <rFont val="Arial"/>
        <family val="2"/>
      </rPr>
      <t>URO1.1.4</t>
    </r>
  </si>
  <si>
    <r>
      <rPr>
        <sz val="9"/>
        <color theme="1"/>
        <rFont val="Arial"/>
        <family val="2"/>
      </rPr>
      <t>Surrénalectomie isolée</t>
    </r>
  </si>
  <si>
    <r>
      <rPr>
        <sz val="9"/>
        <rFont val="Arial"/>
        <family val="2"/>
      </rPr>
      <t>(Urologie avec formation approfondie en urologie opératoire)
(Chirurgie avec formation approfondie en chirurgie viscérale)</t>
    </r>
  </si>
  <si>
    <r>
      <rPr>
        <sz val="9"/>
        <rFont val="Arial"/>
        <family val="2"/>
      </rPr>
      <t>PBP/PB</t>
    </r>
  </si>
  <si>
    <r>
      <rPr>
        <sz val="9"/>
        <rFont val="Arial"/>
        <family val="2"/>
      </rPr>
      <t>END1</t>
    </r>
  </si>
  <si>
    <r>
      <rPr>
        <sz val="9"/>
        <color theme="1"/>
        <rFont val="Arial"/>
        <family val="2"/>
      </rPr>
      <t>URO1.1.7</t>
    </r>
  </si>
  <si>
    <r>
      <rPr>
        <sz val="9"/>
        <color theme="1"/>
        <rFont val="Arial"/>
        <family val="2"/>
      </rPr>
      <t>Implantation d’un sphincter urinaire artificiel</t>
    </r>
  </si>
  <si>
    <r>
      <rPr>
        <sz val="9"/>
        <rFont val="Arial"/>
        <family val="2"/>
      </rPr>
      <t>(Urologie avec formations approfondies en urologie opératoire, en neuro-urologie et en urologie de la femme)</t>
    </r>
  </si>
  <si>
    <r>
      <rPr>
        <sz val="9"/>
        <color theme="1"/>
        <rFont val="Arial"/>
        <family val="2"/>
      </rPr>
      <t>PBP/PB</t>
    </r>
  </si>
  <si>
    <r>
      <rPr>
        <sz val="9"/>
        <color theme="1"/>
        <rFont val="Arial"/>
        <family val="2"/>
      </rPr>
      <t>URO1.1.8</t>
    </r>
  </si>
  <si>
    <r>
      <rPr>
        <sz val="9"/>
        <color theme="1"/>
        <rFont val="Arial"/>
        <family val="2"/>
      </rPr>
      <t>Néphrostomie percutanée avec fragmentation de calculs</t>
    </r>
  </si>
  <si>
    <r>
      <rPr>
        <sz val="9"/>
        <rFont val="Arial"/>
        <family val="2"/>
      </rPr>
      <t>(Urologie avec formation approfondie en urologie opératoire)</t>
    </r>
  </si>
  <si>
    <r>
      <rPr>
        <sz val="9"/>
        <color theme="1"/>
        <rFont val="Arial"/>
        <family val="2"/>
      </rPr>
      <t>PBP/PB</t>
    </r>
  </si>
  <si>
    <r>
      <rPr>
        <sz val="9"/>
        <color theme="1"/>
        <rFont val="Arial"/>
        <family val="2"/>
      </rPr>
      <t>RAD1</t>
    </r>
  </si>
  <si>
    <r>
      <rPr>
        <sz val="9"/>
        <color theme="1"/>
        <rFont val="Arial"/>
        <family val="2"/>
      </rPr>
      <t>Pneumologie</t>
    </r>
  </si>
  <si>
    <r>
      <rPr>
        <sz val="9"/>
        <color theme="1"/>
        <rFont val="Arial"/>
        <family val="2"/>
      </rPr>
      <t>PNE1</t>
    </r>
  </si>
  <si>
    <r>
      <rPr>
        <sz val="9"/>
        <color theme="1"/>
        <rFont val="Arial"/>
        <family val="2"/>
      </rPr>
      <t>Pneumologie</t>
    </r>
  </si>
  <si>
    <r>
      <rPr>
        <sz val="9"/>
        <color theme="1"/>
        <rFont val="Arial"/>
        <family val="2"/>
      </rPr>
      <t>(Pneumologie)</t>
    </r>
  </si>
  <si>
    <r>
      <rPr>
        <sz val="9"/>
        <color theme="1"/>
        <rFont val="Arial"/>
        <family val="2"/>
      </rPr>
      <t>PB</t>
    </r>
  </si>
  <si>
    <r>
      <rPr>
        <sz val="9"/>
        <color theme="1"/>
        <rFont val="Arial"/>
        <family val="2"/>
      </rPr>
      <t>THO1.1</t>
    </r>
  </si>
  <si>
    <r>
      <rPr>
        <sz val="9"/>
        <color theme="1"/>
        <rFont val="Arial"/>
        <family val="2"/>
      </rPr>
      <t>Possibilité de surveillance continue des patients, d’intubation et de ventilation mécanique de courte durée</t>
    </r>
  </si>
  <si>
    <r>
      <rPr>
        <sz val="9"/>
        <rFont val="Arial"/>
        <family val="2"/>
      </rPr>
      <t>PNE1.1</t>
    </r>
  </si>
  <si>
    <r>
      <rPr>
        <sz val="9"/>
        <color theme="1"/>
        <rFont val="Arial"/>
        <family val="2"/>
      </rPr>
      <t>Pneumologie avec assistance ventilatoire spéciale</t>
    </r>
  </si>
  <si>
    <r>
      <rPr>
        <sz val="9"/>
        <color theme="1"/>
        <rFont val="Arial"/>
        <family val="2"/>
      </rPr>
      <t>Pneumologie</t>
    </r>
  </si>
  <si>
    <r>
      <rPr>
        <sz val="9"/>
        <color theme="1"/>
        <rFont val="Arial"/>
        <family val="2"/>
      </rPr>
      <t>PB</t>
    </r>
  </si>
  <si>
    <r>
      <rPr>
        <sz val="9"/>
        <rFont val="Arial"/>
        <family val="2"/>
      </rPr>
      <t>PNE1.2</t>
    </r>
  </si>
  <si>
    <r>
      <rPr>
        <sz val="9"/>
        <rFont val="Arial"/>
        <family val="2"/>
      </rPr>
      <t>Evaluation avant ou status après transplantation pulmonaire</t>
    </r>
  </si>
  <si>
    <r>
      <rPr>
        <sz val="9"/>
        <color theme="1"/>
        <rFont val="Arial"/>
        <family val="2"/>
      </rPr>
      <t>Pneumologie</t>
    </r>
  </si>
  <si>
    <r>
      <rPr>
        <sz val="9"/>
        <rFont val="Arial"/>
        <family val="2"/>
      </rPr>
      <t>PB</t>
    </r>
  </si>
  <si>
    <r>
      <rPr>
        <sz val="9"/>
        <rFont val="Arial"/>
        <family val="2"/>
      </rPr>
      <t>TPL2</t>
    </r>
  </si>
  <si>
    <r>
      <rPr>
        <sz val="9"/>
        <rFont val="Arial"/>
        <family val="2"/>
      </rPr>
      <t>PNE1.3</t>
    </r>
  </si>
  <si>
    <r>
      <rPr>
        <sz val="9"/>
        <rFont val="Arial"/>
        <family val="2"/>
      </rPr>
      <t>Mmucoviscidose</t>
    </r>
  </si>
  <si>
    <r>
      <rPr>
        <sz val="9"/>
        <color theme="1"/>
        <rFont val="Arial"/>
        <family val="2"/>
      </rPr>
      <t>Pneumologie</t>
    </r>
  </si>
  <si>
    <r>
      <rPr>
        <sz val="9"/>
        <rFont val="Arial"/>
        <family val="2"/>
      </rPr>
      <t>PB</t>
    </r>
  </si>
  <si>
    <r>
      <rPr>
        <sz val="9"/>
        <rFont val="Arial"/>
        <family val="2"/>
      </rPr>
      <t>THO1 + END1
+ HNO1.2 + GAE1</t>
    </r>
  </si>
  <si>
    <r>
      <rPr>
        <sz val="9"/>
        <color theme="1"/>
        <rFont val="Arial"/>
        <family val="2"/>
      </rPr>
      <t>TPL2</t>
    </r>
  </si>
  <si>
    <r>
      <rPr>
        <sz val="9"/>
        <color theme="1"/>
        <rFont val="Arial"/>
        <family val="2"/>
      </rPr>
      <t>Centre mucoviscidose avec personnel multidisciplinaire spécialisé en mucoviscidose et spécialiste mucoviscidose en tant que responsable médical, physiothérapie, conseil en nutrition, etc.</t>
    </r>
  </si>
  <si>
    <r>
      <rPr>
        <sz val="9"/>
        <color theme="1"/>
        <rFont val="Arial"/>
        <family val="2"/>
      </rPr>
      <t>PNE2</t>
    </r>
  </si>
  <si>
    <r>
      <rPr>
        <sz val="9"/>
        <color theme="1"/>
        <rFont val="Arial"/>
        <family val="2"/>
      </rPr>
      <t>Polysomnographie</t>
    </r>
  </si>
  <si>
    <r>
      <rPr>
        <sz val="9"/>
        <rFont val="Arial"/>
        <family val="2"/>
      </rPr>
      <t>Certificat de capacité en médecine du sommeil avec titre 
de spécialiste en pneumologie ou neurologie ou
psychiatrie et psychothérapie</t>
    </r>
  </si>
  <si>
    <r>
      <rPr>
        <sz val="9"/>
        <color theme="1"/>
        <rFont val="Arial"/>
        <family val="2"/>
      </rPr>
      <t>Accréditation comme centre du sommeil par la SGSSC</t>
    </r>
  </si>
  <si>
    <r>
      <rPr>
        <sz val="9"/>
        <color theme="1"/>
        <rFont val="Arial"/>
        <family val="2"/>
      </rPr>
      <t>Chirurgie thoracique</t>
    </r>
  </si>
  <si>
    <r>
      <rPr>
        <sz val="9"/>
        <color theme="1"/>
        <rFont val="Arial"/>
        <family val="2"/>
      </rPr>
      <t>THO1</t>
    </r>
  </si>
  <si>
    <r>
      <rPr>
        <sz val="9"/>
        <color theme="1"/>
        <rFont val="Arial"/>
        <family val="2"/>
      </rPr>
      <t>Chirurgie thoracique</t>
    </r>
  </si>
  <si>
    <r>
      <rPr>
        <sz val="9"/>
        <color theme="1"/>
        <rFont val="Arial"/>
        <family val="2"/>
      </rPr>
      <t>Chirurgie, avec formation approfondie en chirurgie générale et traumatologie ou chirurgie viscérale
Chirurgie thoracique</t>
    </r>
  </si>
  <si>
    <r>
      <rPr>
        <sz val="9"/>
        <color theme="1"/>
        <rFont val="Arial"/>
        <family val="2"/>
      </rPr>
      <t>PB</t>
    </r>
  </si>
  <si>
    <r>
      <rPr>
        <sz val="9"/>
        <color theme="1"/>
        <rFont val="Arial"/>
        <family val="2"/>
      </rPr>
      <t>PNE1</t>
    </r>
  </si>
  <si>
    <r>
      <rPr>
        <sz val="9"/>
        <color theme="1"/>
        <rFont val="Arial"/>
        <family val="2"/>
      </rPr>
      <t>THO1.1</t>
    </r>
  </si>
  <si>
    <r>
      <rPr>
        <sz val="9"/>
        <color theme="1"/>
        <rFont val="Arial"/>
        <family val="2"/>
      </rPr>
      <t>Néoplasmes malins de l'appareil respiratoire (résection curative par lobectomie / pneumonectomie)</t>
    </r>
  </si>
  <si>
    <r>
      <rPr>
        <sz val="9"/>
        <color theme="1"/>
        <rFont val="Arial"/>
        <family val="2"/>
      </rPr>
      <t>Chirurgie thoracique</t>
    </r>
  </si>
  <si>
    <r>
      <rPr>
        <sz val="9"/>
        <color theme="1"/>
        <rFont val="Arial"/>
        <family val="2"/>
      </rPr>
      <t>PB</t>
    </r>
  </si>
  <si>
    <r>
      <rPr>
        <sz val="9"/>
        <color theme="1"/>
        <rFont val="Arial"/>
        <family val="2"/>
      </rPr>
      <t>S:30</t>
    </r>
  </si>
  <si>
    <r>
      <rPr>
        <sz val="9"/>
        <color theme="1"/>
        <rFont val="Arial"/>
        <family val="2"/>
      </rPr>
      <t>THO1.2</t>
    </r>
  </si>
  <si>
    <r>
      <rPr>
        <sz val="9"/>
        <color theme="1"/>
        <rFont val="Arial"/>
        <family val="2"/>
      </rPr>
      <t>Opérations sur le médiastin</t>
    </r>
  </si>
  <si>
    <r>
      <rPr>
        <sz val="9"/>
        <color theme="1"/>
        <rFont val="Arial"/>
        <family val="2"/>
      </rPr>
      <t>Chirurgie thoracique</t>
    </r>
  </si>
  <si>
    <r>
      <rPr>
        <sz val="9"/>
        <color theme="1"/>
        <rFont val="Arial"/>
        <family val="2"/>
      </rPr>
      <t>PB</t>
    </r>
  </si>
  <si>
    <r>
      <rPr>
        <sz val="9"/>
        <color theme="1"/>
        <rFont val="Arial"/>
        <family val="2"/>
      </rPr>
      <t>Transplantations</t>
    </r>
  </si>
  <si>
    <r>
      <rPr>
        <sz val="9"/>
        <color theme="1"/>
        <rFont val="Arial"/>
        <family val="2"/>
      </rPr>
      <t>TPL1</t>
    </r>
  </si>
  <si>
    <r>
      <rPr>
        <sz val="9"/>
        <color theme="1"/>
        <rFont val="Arial"/>
        <family val="2"/>
      </rPr>
      <t>Transplantation cardiaque (CIMHS)</t>
    </r>
  </si>
  <si>
    <r>
      <rPr>
        <sz val="9"/>
        <color theme="1"/>
        <rFont val="Arial"/>
        <family val="2"/>
      </rPr>
      <t>Les exigences actuelles de la CIMHS font foi</t>
    </r>
  </si>
  <si>
    <r>
      <rPr>
        <sz val="9"/>
        <color theme="1"/>
        <rFont val="Arial"/>
        <family val="2"/>
      </rPr>
      <t>TPL2</t>
    </r>
  </si>
  <si>
    <r>
      <rPr>
        <sz val="9"/>
        <color theme="1"/>
        <rFont val="Arial"/>
        <family val="2"/>
      </rPr>
      <t>Transplantation pulmonaire (CIMHS)</t>
    </r>
  </si>
  <si>
    <r>
      <rPr>
        <sz val="9"/>
        <color theme="1"/>
        <rFont val="Arial"/>
        <family val="2"/>
      </rPr>
      <t>Les exigences actuelles de la CIMHS font foi</t>
    </r>
  </si>
  <si>
    <r>
      <rPr>
        <sz val="9"/>
        <color theme="1"/>
        <rFont val="Arial"/>
        <family val="2"/>
      </rPr>
      <t>TPL3</t>
    </r>
  </si>
  <si>
    <r>
      <rPr>
        <sz val="9"/>
        <color theme="1"/>
        <rFont val="Arial"/>
        <family val="2"/>
      </rPr>
      <t>Transplantation hépatique (CIMHS)</t>
    </r>
  </si>
  <si>
    <r>
      <rPr>
        <sz val="9"/>
        <color theme="1"/>
        <rFont val="Arial"/>
        <family val="2"/>
      </rPr>
      <t>Les exigences actuelles de la CIMHS font foi</t>
    </r>
  </si>
  <si>
    <r>
      <rPr>
        <sz val="9"/>
        <color theme="1"/>
        <rFont val="Arial"/>
        <family val="2"/>
      </rPr>
      <t>TPL4</t>
    </r>
  </si>
  <si>
    <r>
      <rPr>
        <sz val="9"/>
        <color theme="1"/>
        <rFont val="Arial"/>
        <family val="2"/>
      </rPr>
      <t>Transplantation de pancréas (CIMHS)</t>
    </r>
  </si>
  <si>
    <r>
      <rPr>
        <sz val="9"/>
        <color theme="1"/>
        <rFont val="Arial"/>
        <family val="2"/>
      </rPr>
      <t>Les exigences actuelles de la CIMHS font foi</t>
    </r>
  </si>
  <si>
    <r>
      <rPr>
        <sz val="9"/>
        <color theme="1"/>
        <rFont val="Arial"/>
        <family val="2"/>
      </rPr>
      <t>TPL5</t>
    </r>
  </si>
  <si>
    <r>
      <rPr>
        <sz val="9"/>
        <color theme="1"/>
        <rFont val="Arial"/>
        <family val="2"/>
      </rPr>
      <t>Transplantation rénale (CIMHS)</t>
    </r>
  </si>
  <si>
    <r>
      <rPr>
        <sz val="9"/>
        <color theme="1"/>
        <rFont val="Arial"/>
        <family val="2"/>
      </rPr>
      <t>Les exigences actuelles de la CIMHS font foi</t>
    </r>
  </si>
  <si>
    <r>
      <rPr>
        <sz val="9"/>
        <color theme="1"/>
        <rFont val="Arial"/>
        <family val="2"/>
      </rPr>
      <t>TPL6</t>
    </r>
  </si>
  <si>
    <r>
      <rPr>
        <sz val="9"/>
        <color theme="1"/>
        <rFont val="Arial"/>
        <family val="2"/>
      </rPr>
      <t>Transplantation intestinale</t>
    </r>
  </si>
  <si>
    <r>
      <rPr>
        <sz val="9"/>
        <color theme="1"/>
        <rFont val="Arial"/>
        <family val="2"/>
      </rPr>
      <t>PB</t>
    </r>
  </si>
  <si>
    <r>
      <rPr>
        <sz val="9"/>
        <color theme="1"/>
        <rFont val="Arial"/>
        <family val="2"/>
      </rPr>
      <t>TPL7</t>
    </r>
  </si>
  <si>
    <r>
      <rPr>
        <sz val="9"/>
        <color theme="1"/>
        <rFont val="Arial"/>
        <family val="2"/>
      </rPr>
      <t>Transplantation splénique</t>
    </r>
  </si>
  <si>
    <r>
      <rPr>
        <sz val="9"/>
        <color theme="1"/>
        <rFont val="Arial"/>
        <family val="2"/>
      </rPr>
      <t>PB</t>
    </r>
  </si>
  <si>
    <r>
      <rPr>
        <sz val="9"/>
        <color theme="1"/>
        <rFont val="Arial"/>
        <family val="2"/>
      </rPr>
      <t>Appareil locomoteur</t>
    </r>
  </si>
  <si>
    <r>
      <rPr>
        <sz val="9"/>
        <color theme="1"/>
        <rFont val="Arial"/>
        <family val="2"/>
      </rPr>
      <t>Chirurgie de l’appareil locomoteur</t>
    </r>
  </si>
  <si>
    <r>
      <rPr>
        <sz val="9"/>
        <color theme="1"/>
        <rFont val="Arial"/>
        <family val="2"/>
      </rPr>
      <t>BEW1</t>
    </r>
  </si>
  <si>
    <r>
      <rPr>
        <sz val="9"/>
        <color theme="1"/>
        <rFont val="Arial"/>
        <family val="2"/>
      </rPr>
      <t>Chirurgie de l’appareil locomoteur</t>
    </r>
  </si>
  <si>
    <r>
      <rPr>
        <sz val="9"/>
        <rFont val="Arial"/>
        <family val="2"/>
      </rPr>
      <t>(Chirurgie orthopédique et traumatologie de l’appareil locomoteur)
(Chirurgie avec formation approfondie en chirurgie générale et traumatologie)</t>
    </r>
  </si>
  <si>
    <r>
      <rPr>
        <sz val="9"/>
        <color theme="1"/>
        <rFont val="Arial"/>
        <family val="2"/>
      </rPr>
      <t>PBP/PB</t>
    </r>
  </si>
  <si>
    <r>
      <rPr>
        <sz val="9"/>
        <color theme="1"/>
        <rFont val="Arial"/>
        <family val="2"/>
      </rPr>
      <t>BEW2</t>
    </r>
  </si>
  <si>
    <r>
      <rPr>
        <sz val="9"/>
        <color theme="1"/>
        <rFont val="Arial"/>
        <family val="2"/>
      </rPr>
      <t>Orthopédie</t>
    </r>
  </si>
  <si>
    <r>
      <rPr>
        <sz val="9"/>
        <color theme="1"/>
        <rFont val="Arial"/>
        <family val="2"/>
      </rPr>
      <t>(Chirurgie orthopédique et traumatologie de l’appareil locomoteur)</t>
    </r>
  </si>
  <si>
    <r>
      <rPr>
        <sz val="9"/>
        <color theme="1"/>
        <rFont val="Arial"/>
        <family val="2"/>
      </rPr>
      <t>PBP/PB</t>
    </r>
  </si>
  <si>
    <r>
      <rPr>
        <sz val="9"/>
        <color theme="1"/>
        <rFont val="Arial"/>
        <family val="2"/>
      </rPr>
      <t>BEW3</t>
    </r>
  </si>
  <si>
    <r>
      <rPr>
        <sz val="9"/>
        <color theme="1"/>
        <rFont val="Arial"/>
        <family val="2"/>
      </rPr>
      <t>Chirurgie de la main</t>
    </r>
  </si>
  <si>
    <r>
      <rPr>
        <sz val="9"/>
        <color theme="1"/>
        <rFont val="Arial"/>
        <family val="2"/>
      </rPr>
      <t>((Chirurgie de la main)</t>
    </r>
  </si>
  <si>
    <r>
      <rPr>
        <sz val="9"/>
        <color theme="1"/>
        <rFont val="Arial"/>
        <family val="2"/>
      </rPr>
      <t>PBP/PB</t>
    </r>
  </si>
  <si>
    <r>
      <rPr>
        <sz val="9"/>
        <color theme="1"/>
        <rFont val="Arial"/>
        <family val="2"/>
      </rPr>
      <t>Clinique de jour spécialisée en chirurgie de la main</t>
    </r>
  </si>
  <si>
    <r>
      <rPr>
        <sz val="9"/>
        <rFont val="Arial"/>
        <family val="2"/>
      </rPr>
      <t>BEW4</t>
    </r>
  </si>
  <si>
    <r>
      <rPr>
        <sz val="9"/>
        <color theme="1"/>
        <rFont val="Arial"/>
        <family val="2"/>
      </rPr>
      <t>Arthroscopie de l’épaule et du coude</t>
    </r>
  </si>
  <si>
    <r>
      <rPr>
        <sz val="9"/>
        <rFont val="Arial"/>
        <family val="2"/>
      </rPr>
      <t>(Chirurgie orthopédique et traumatologie de l’appareil locomoteur)
(Chirurgie avec formation approfondie en chirurgie générale et traumatologie)</t>
    </r>
  </si>
  <si>
    <r>
      <rPr>
        <sz val="9"/>
        <color theme="1"/>
        <rFont val="Arial"/>
        <family val="2"/>
      </rPr>
      <t>PBP/PB</t>
    </r>
  </si>
  <si>
    <r>
      <rPr>
        <sz val="9"/>
        <color theme="1"/>
        <rFont val="Arial"/>
        <family val="2"/>
      </rPr>
      <t>BEW1 ou BEW2 ou BEW3</t>
    </r>
  </si>
  <si>
    <r>
      <rPr>
        <sz val="9"/>
        <rFont val="Arial"/>
        <family val="2"/>
      </rPr>
      <t>BEW5</t>
    </r>
  </si>
  <si>
    <r>
      <rPr>
        <sz val="9"/>
        <color theme="1"/>
        <rFont val="Arial"/>
        <family val="2"/>
      </rPr>
      <t>Arthroscopie du genou</t>
    </r>
  </si>
  <si>
    <r>
      <rPr>
        <sz val="9"/>
        <rFont val="Arial"/>
        <family val="2"/>
      </rPr>
      <t>(Chirurgie orthopédique et traumatologie de l’appareil locomoteur)
(Chirurgie avec formation approfondie en chirurgie générale et traumatologie)</t>
    </r>
  </si>
  <si>
    <r>
      <rPr>
        <sz val="9"/>
        <color theme="1"/>
        <rFont val="Arial"/>
        <family val="2"/>
      </rPr>
      <t>PBP/PB</t>
    </r>
  </si>
  <si>
    <r>
      <rPr>
        <sz val="9"/>
        <color theme="1"/>
        <rFont val="Arial"/>
        <family val="2"/>
      </rPr>
      <t>BEW1 ou BEW2</t>
    </r>
  </si>
  <si>
    <r>
      <rPr>
        <sz val="9"/>
        <rFont val="Arial"/>
        <family val="2"/>
      </rPr>
      <t>BEW6</t>
    </r>
  </si>
  <si>
    <r>
      <rPr>
        <sz val="9"/>
        <color theme="1"/>
        <rFont val="Arial"/>
        <family val="2"/>
      </rPr>
      <t>Reconstruction des membres supérieurs</t>
    </r>
  </si>
  <si>
    <r>
      <rPr>
        <sz val="9"/>
        <color theme="1"/>
        <rFont val="Arial"/>
        <family val="2"/>
      </rPr>
      <t>(Chirurgie orthopédique et traumatologie de l’appareil locomoteur)
(Chirurgie avec formation approfondie en chirurgie générale et traumatologie)
(Chirurgie de la main)</t>
    </r>
  </si>
  <si>
    <r>
      <rPr>
        <sz val="9"/>
        <color theme="1"/>
        <rFont val="Arial"/>
        <family val="2"/>
      </rPr>
      <t>PBP/PB</t>
    </r>
  </si>
  <si>
    <r>
      <rPr>
        <sz val="9"/>
        <color theme="1"/>
        <rFont val="Arial"/>
        <family val="2"/>
      </rPr>
      <t>BEW1 ou BEW2 ou BEW3</t>
    </r>
  </si>
  <si>
    <r>
      <rPr>
        <sz val="9"/>
        <rFont val="Arial"/>
        <family val="2"/>
      </rPr>
      <t>BEW7</t>
    </r>
  </si>
  <si>
    <r>
      <rPr>
        <sz val="9"/>
        <color theme="1"/>
        <rFont val="Arial"/>
        <family val="2"/>
      </rPr>
      <t>Reconstruction des membres inférieurs</t>
    </r>
  </si>
  <si>
    <r>
      <rPr>
        <sz val="9"/>
        <rFont val="Arial"/>
        <family val="2"/>
      </rPr>
      <t>(Chirurgie orthopédique et traumatologie de l’appareil locomoteur)
(Chirurgie avec formation approfondie en chirurgie générale et traumatologie)</t>
    </r>
  </si>
  <si>
    <r>
      <rPr>
        <sz val="9"/>
        <color theme="1"/>
        <rFont val="Arial"/>
        <family val="2"/>
      </rPr>
      <t>PBP/PB</t>
    </r>
  </si>
  <si>
    <r>
      <rPr>
        <sz val="9"/>
        <color theme="1"/>
        <rFont val="Arial"/>
        <family val="2"/>
      </rPr>
      <t>BEW1 ou BEW2</t>
    </r>
  </si>
  <si>
    <r>
      <rPr>
        <sz val="9"/>
        <rFont val="Arial"/>
        <family val="2"/>
      </rPr>
      <t xml:space="preserve">BEW7.1 </t>
    </r>
  </si>
  <si>
    <r>
      <rPr>
        <sz val="9"/>
        <color theme="1"/>
        <rFont val="Arial"/>
        <family val="2"/>
      </rPr>
      <t>Prothèses de hanche de première intention</t>
    </r>
  </si>
  <si>
    <r>
      <rPr>
        <sz val="9"/>
        <color theme="1"/>
        <rFont val="Arial"/>
        <family val="2"/>
      </rPr>
      <t>(Chirurgie orthopédique et traumatologie de l’appareil locomoteur)
(Chirurgie avec formation approfondie en chirurgie générale et traumatologie)</t>
    </r>
  </si>
  <si>
    <r>
      <rPr>
        <sz val="9"/>
        <color theme="1"/>
        <rFont val="Arial"/>
        <family val="2"/>
      </rPr>
      <t>PBP/PB</t>
    </r>
  </si>
  <si>
    <r>
      <rPr>
        <sz val="9"/>
        <color theme="1"/>
        <rFont val="Arial"/>
        <family val="2"/>
      </rPr>
      <t>BEW1 ou BEW2</t>
    </r>
  </si>
  <si>
    <r>
      <rPr>
        <sz val="9"/>
        <color theme="1"/>
        <rFont val="Arial"/>
        <family val="2"/>
      </rPr>
      <t>O:15
S:50</t>
    </r>
  </si>
  <si>
    <r>
      <rPr>
        <sz val="7.5"/>
        <color theme="1"/>
        <rFont val="Arial"/>
        <family val="2"/>
      </rPr>
      <t>La disponibilité d'un opérateur agréé dans les 24 heures doit être garantie pour la prise en charge d’urgence des fractures au moyen de prothèses totales
- Gérer un contrôle de l’indication tenant compte du résultat pour le patient, sur la base de SIRIS</t>
    </r>
  </si>
  <si>
    <r>
      <rPr>
        <sz val="10"/>
        <rFont val="Arial"/>
        <family val="2"/>
      </rPr>
      <t>BEW7</t>
    </r>
  </si>
  <si>
    <r>
      <rPr>
        <sz val="9"/>
        <rFont val="Arial"/>
        <family val="2"/>
      </rPr>
      <t>BEW7.1.1</t>
    </r>
  </si>
  <si>
    <r>
      <rPr>
        <sz val="9"/>
        <rFont val="Arial"/>
        <family val="2"/>
      </rPr>
      <t>Reprises de prothèse de hanche</t>
    </r>
  </si>
  <si>
    <r>
      <rPr>
        <sz val="9"/>
        <rFont val="Arial"/>
        <family val="2"/>
      </rPr>
      <t>(Chirurgie orthopédique et traumatologie de l’appareil locomoteur)</t>
    </r>
  </si>
  <si>
    <r>
      <rPr>
        <sz val="9"/>
        <rFont val="Arial"/>
        <family val="2"/>
      </rPr>
      <t>PBP/PB</t>
    </r>
  </si>
  <si>
    <r>
      <rPr>
        <sz val="9"/>
        <rFont val="Arial"/>
        <family val="2"/>
      </rPr>
      <t xml:space="preserve">O: 50 dans BEW7.1
</t>
    </r>
  </si>
  <si>
    <r>
      <rPr>
        <sz val="10"/>
        <rFont val="Arial"/>
        <family val="2"/>
      </rPr>
      <t>BEW7
BEW7.1</t>
    </r>
  </si>
  <si>
    <r>
      <rPr>
        <sz val="9"/>
        <rFont val="Arial"/>
        <family val="2"/>
      </rPr>
      <t>BEW7.2</t>
    </r>
  </si>
  <si>
    <r>
      <rPr>
        <sz val="9"/>
        <rFont val="Arial"/>
        <family val="2"/>
      </rPr>
      <t>Prothèses du genou de première intention</t>
    </r>
  </si>
  <si>
    <r>
      <rPr>
        <sz val="9"/>
        <rFont val="Arial"/>
        <family val="2"/>
      </rPr>
      <t>(Chirurgie orthopédique et traumatologie de l’appareil locomoteur)</t>
    </r>
  </si>
  <si>
    <r>
      <rPr>
        <sz val="9"/>
        <rFont val="Arial"/>
        <family val="2"/>
      </rPr>
      <t>PBP/PB</t>
    </r>
  </si>
  <si>
    <r>
      <rPr>
        <sz val="9"/>
        <rFont val="Arial"/>
        <family val="2"/>
      </rPr>
      <t>BEW1 ou BEW2</t>
    </r>
  </si>
  <si>
    <r>
      <rPr>
        <sz val="9"/>
        <color theme="1"/>
        <rFont val="Arial"/>
        <family val="2"/>
      </rPr>
      <t>O:15
S:50</t>
    </r>
  </si>
  <si>
    <r>
      <rPr>
        <sz val="10"/>
        <rFont val="Arial"/>
        <family val="2"/>
      </rPr>
      <t>BEW7</t>
    </r>
  </si>
  <si>
    <r>
      <rPr>
        <sz val="9"/>
        <rFont val="Arial"/>
        <family val="2"/>
      </rPr>
      <t>BEW7.2.1</t>
    </r>
  </si>
  <si>
    <r>
      <rPr>
        <sz val="9"/>
        <rFont val="Arial"/>
        <family val="2"/>
      </rPr>
      <t>Reprises de prothèses de genou</t>
    </r>
  </si>
  <si>
    <r>
      <rPr>
        <sz val="9"/>
        <rFont val="Arial"/>
        <family val="2"/>
      </rPr>
      <t>(Chirurgie orthopédique et traumatologie de l’appareil locomoteur)</t>
    </r>
  </si>
  <si>
    <r>
      <rPr>
        <sz val="9"/>
        <rFont val="Arial"/>
        <family val="2"/>
      </rPr>
      <t>PBP/PB</t>
    </r>
  </si>
  <si>
    <r>
      <rPr>
        <sz val="9"/>
        <rFont val="Arial"/>
        <family val="2"/>
      </rPr>
      <t>O: 50 dans BEW7.2</t>
    </r>
  </si>
  <si>
    <r>
      <rPr>
        <sz val="10"/>
        <rFont val="Arial"/>
        <family val="2"/>
      </rPr>
      <t>BEW7.2</t>
    </r>
  </si>
  <si>
    <r>
      <rPr>
        <sz val="9"/>
        <rFont val="Arial"/>
        <family val="2"/>
      </rPr>
      <t>BEW8</t>
    </r>
  </si>
  <si>
    <r>
      <rPr>
        <sz val="9"/>
        <color theme="1"/>
        <rFont val="Arial"/>
        <family val="2"/>
      </rPr>
      <t>Chirurgie de la colonne vertébrale</t>
    </r>
  </si>
  <si>
    <r>
      <rPr>
        <sz val="9"/>
        <color theme="1"/>
        <rFont val="Arial"/>
        <family val="2"/>
      </rPr>
      <t xml:space="preserve">(Titre de formation approfondie en chirurgie de la colonne vertébrale)
</t>
    </r>
  </si>
  <si>
    <r>
      <rPr>
        <sz val="9"/>
        <color theme="1"/>
        <rFont val="Arial"/>
        <family val="2"/>
      </rPr>
      <t>PBP/PB</t>
    </r>
  </si>
  <si>
    <r>
      <rPr>
        <sz val="9"/>
        <color theme="1"/>
        <rFont val="Arial"/>
        <family val="2"/>
      </rPr>
      <t>BEW1 ou BEW2 ou NCH2 ou NCH3</t>
    </r>
  </si>
  <si>
    <r>
      <rPr>
        <sz val="9"/>
        <color theme="1"/>
        <rFont val="Arial"/>
        <family val="2"/>
      </rPr>
      <t>RHE1 + NCH2</t>
    </r>
  </si>
  <si>
    <r>
      <rPr>
        <sz val="7.5"/>
        <color theme="1"/>
        <rFont val="Arial"/>
        <family val="2"/>
      </rPr>
      <t>S:100, O:50</t>
    </r>
  </si>
  <si>
    <r>
      <rPr>
        <sz val="9"/>
        <rFont val="Arial"/>
        <family val="2"/>
      </rPr>
      <t>BEW8.1</t>
    </r>
  </si>
  <si>
    <r>
      <rPr>
        <sz val="9"/>
        <color theme="1"/>
        <rFont val="Arial"/>
        <family val="2"/>
      </rPr>
      <t>Chirurgie spécialisée de la colonne vertébrale</t>
    </r>
  </si>
  <si>
    <r>
      <rPr>
        <sz val="9"/>
        <color theme="1"/>
        <rFont val="Arial"/>
        <family val="2"/>
      </rPr>
      <t xml:space="preserve">(Titre de formation approfondie en chirurgie de la colonne vertébrale)
</t>
    </r>
  </si>
  <si>
    <r>
      <rPr>
        <sz val="9"/>
        <color theme="1"/>
        <rFont val="Arial"/>
        <family val="2"/>
      </rPr>
      <t>PBP/PB</t>
    </r>
  </si>
  <si>
    <r>
      <rPr>
        <sz val="7.5"/>
        <color theme="1"/>
        <rFont val="Arial"/>
        <family val="2"/>
      </rPr>
      <t>S:20, O:10</t>
    </r>
  </si>
  <si>
    <r>
      <rPr>
        <sz val="9"/>
        <color theme="1"/>
        <rFont val="Arial"/>
        <family val="2"/>
      </rPr>
      <t>Neuromonitoring peropératoire en collaboration avec la neurologie et participation au registre national des implants SIRIS Spine</t>
    </r>
  </si>
  <si>
    <r>
      <rPr>
        <sz val="9"/>
        <rFont val="Arial"/>
        <family val="2"/>
      </rPr>
      <t>BEW8.1.1</t>
    </r>
  </si>
  <si>
    <r>
      <rPr>
        <sz val="9"/>
        <color theme="1"/>
        <rFont val="Arial"/>
        <family val="2"/>
      </rPr>
      <t>Chirurgie complexe de la colonne vertébrale</t>
    </r>
  </si>
  <si>
    <r>
      <rPr>
        <sz val="9"/>
        <color theme="1"/>
        <rFont val="Arial"/>
        <family val="2"/>
      </rPr>
      <t xml:space="preserve">(Titre de formation approfondie en chirurgie de la colonne vertébrale)
</t>
    </r>
  </si>
  <si>
    <r>
      <rPr>
        <sz val="9"/>
        <color theme="1"/>
        <rFont val="Arial"/>
        <family val="2"/>
      </rPr>
      <t>PBP/PB</t>
    </r>
  </si>
  <si>
    <r>
      <rPr>
        <sz val="7.5"/>
        <rFont val="Arial"/>
        <family val="2"/>
      </rPr>
      <t xml:space="preserve">S:15, O:10 dans BEW8.1 </t>
    </r>
  </si>
  <si>
    <r>
      <rPr>
        <sz val="10"/>
        <rFont val="Arial"/>
        <family val="2"/>
      </rPr>
      <t>BEW8
BEW8.1</t>
    </r>
  </si>
  <si>
    <r>
      <rPr>
        <sz val="9"/>
        <rFont val="Arial"/>
        <family val="2"/>
      </rPr>
      <t>BEW9</t>
    </r>
  </si>
  <si>
    <r>
      <rPr>
        <sz val="9"/>
        <rFont val="Arial"/>
        <family val="2"/>
      </rPr>
      <t>Tumeurs osseuses</t>
    </r>
  </si>
  <si>
    <r>
      <rPr>
        <sz val="9"/>
        <color theme="1"/>
        <rFont val="Arial"/>
        <family val="2"/>
      </rPr>
      <t>(Chirurgie orthopédique et traumatologie de l’appareil locomoteur)</t>
    </r>
  </si>
  <si>
    <r>
      <rPr>
        <sz val="9"/>
        <color theme="1"/>
        <rFont val="Arial"/>
        <family val="2"/>
      </rPr>
      <t>PBP/PB</t>
    </r>
  </si>
  <si>
    <r>
      <rPr>
        <sz val="9"/>
        <color theme="1"/>
        <rFont val="Arial"/>
        <family val="2"/>
      </rPr>
      <t>BEW1 ou BEW2 ou NCH2 ou NCH3</t>
    </r>
  </si>
  <si>
    <r>
      <rPr>
        <sz val="9"/>
        <color theme="1"/>
        <rFont val="Arial"/>
        <family val="2"/>
      </rPr>
      <t>S:10</t>
    </r>
  </si>
  <si>
    <r>
      <rPr>
        <sz val="9"/>
        <rFont val="Arial"/>
        <family val="2"/>
      </rPr>
      <t>BEW10</t>
    </r>
  </si>
  <si>
    <r>
      <rPr>
        <sz val="9"/>
        <color theme="1"/>
        <rFont val="Arial"/>
        <family val="2"/>
      </rPr>
      <t>Chirurgie du plexus</t>
    </r>
  </si>
  <si>
    <r>
      <rPr>
        <sz val="9"/>
        <color theme="1"/>
        <rFont val="Arial"/>
        <family val="2"/>
      </rPr>
      <t>(Chirurgie de la main)
(Neurochirurgie)</t>
    </r>
  </si>
  <si>
    <r>
      <rPr>
        <sz val="9"/>
        <color theme="1"/>
        <rFont val="Arial"/>
        <family val="2"/>
      </rPr>
      <t>PBP/PB</t>
    </r>
  </si>
  <si>
    <r>
      <rPr>
        <sz val="9"/>
        <color theme="1"/>
        <rFont val="Arial"/>
        <family val="2"/>
      </rPr>
      <t>BEW1 ou BEW2 ou BEW3 ou NCH3</t>
    </r>
  </si>
  <si>
    <r>
      <rPr>
        <sz val="9"/>
        <color theme="1"/>
        <rFont val="Arial"/>
        <family val="2"/>
      </rPr>
      <t>S:10</t>
    </r>
  </si>
  <si>
    <r>
      <rPr>
        <sz val="9"/>
        <rFont val="Arial"/>
        <family val="2"/>
      </rPr>
      <t>BEW11</t>
    </r>
  </si>
  <si>
    <r>
      <rPr>
        <sz val="9"/>
        <color theme="1"/>
        <rFont val="Arial"/>
        <family val="2"/>
      </rPr>
      <t>Réimplantations</t>
    </r>
  </si>
  <si>
    <r>
      <rPr>
        <sz val="9"/>
        <color theme="1"/>
        <rFont val="Arial"/>
        <family val="2"/>
      </rPr>
      <t>Chirurgie de la main</t>
    </r>
  </si>
  <si>
    <r>
      <rPr>
        <sz val="9"/>
        <color theme="1"/>
        <rFont val="Arial"/>
        <family val="2"/>
      </rPr>
      <t>PB</t>
    </r>
  </si>
  <si>
    <r>
      <rPr>
        <sz val="9"/>
        <color theme="1"/>
        <rFont val="Arial"/>
        <family val="2"/>
      </rPr>
      <t>BEW1 ou BEW2 ou BEW3 et NCH3</t>
    </r>
  </si>
  <si>
    <r>
      <rPr>
        <sz val="7.5"/>
        <color theme="1"/>
        <rFont val="Arial"/>
        <family val="2"/>
      </rPr>
      <t>Clinique de jour spécialisée en chirurgie de la main, monitoring peropératoire des nerfs (par la neurologie)</t>
    </r>
  </si>
  <si>
    <r>
      <rPr>
        <sz val="9"/>
        <color theme="1"/>
        <rFont val="Arial"/>
        <family val="2"/>
      </rPr>
      <t>Rhumatologie</t>
    </r>
  </si>
  <si>
    <r>
      <rPr>
        <sz val="9"/>
        <color theme="1"/>
        <rFont val="Arial"/>
        <family val="2"/>
      </rPr>
      <t>RHE1</t>
    </r>
  </si>
  <si>
    <r>
      <rPr>
        <sz val="9"/>
        <color theme="1"/>
        <rFont val="Arial"/>
        <family val="2"/>
      </rPr>
      <t>Rhumatologie</t>
    </r>
  </si>
  <si>
    <r>
      <rPr>
        <sz val="9"/>
        <color theme="1"/>
        <rFont val="Arial"/>
        <family val="2"/>
      </rPr>
      <t>(Rhumatologie)
(Médecine physique et réadaptation)</t>
    </r>
  </si>
  <si>
    <r>
      <rPr>
        <sz val="9"/>
        <color theme="1"/>
        <rFont val="Arial"/>
        <family val="2"/>
      </rPr>
      <t>PBP/PB</t>
    </r>
  </si>
  <si>
    <r>
      <rPr>
        <sz val="9"/>
        <rFont val="Arial"/>
        <family val="2"/>
      </rPr>
      <t>BEW8 + NEU1</t>
    </r>
  </si>
  <si>
    <r>
      <rPr>
        <sz val="9"/>
        <color theme="1"/>
        <rFont val="Arial"/>
        <family val="2"/>
      </rPr>
      <t>RHE2</t>
    </r>
  </si>
  <si>
    <r>
      <rPr>
        <sz val="9"/>
        <color theme="1"/>
        <rFont val="Arial"/>
        <family val="2"/>
      </rPr>
      <t>Rhumatologie interdisciplinaire</t>
    </r>
  </si>
  <si>
    <r>
      <rPr>
        <sz val="9"/>
        <rFont val="Arial"/>
        <family val="2"/>
      </rPr>
      <t>Rhumatologie
Rhumatologie et médecine physique et réadaptation</t>
    </r>
  </si>
  <si>
    <r>
      <rPr>
        <sz val="9"/>
        <color theme="1"/>
        <rFont val="Arial"/>
        <family val="2"/>
      </rPr>
      <t>PB</t>
    </r>
  </si>
  <si>
    <r>
      <rPr>
        <sz val="9"/>
        <rFont val="Arial"/>
        <family val="2"/>
      </rPr>
      <t>NEU1 +  PNE1
+ DER1 + BEW2
+ ANG1 + GAE1
+ KAR1</t>
    </r>
  </si>
  <si>
    <r>
      <rPr>
        <sz val="9"/>
        <color theme="1"/>
        <rFont val="Arial"/>
        <family val="2"/>
      </rPr>
      <t>Gynécologie et obstétrique</t>
    </r>
  </si>
  <si>
    <r>
      <rPr>
        <sz val="9"/>
        <color theme="1"/>
        <rFont val="Arial"/>
        <family val="2"/>
      </rPr>
      <t>Gynécologie</t>
    </r>
  </si>
  <si>
    <r>
      <rPr>
        <sz val="9"/>
        <color theme="1"/>
        <rFont val="Arial"/>
        <family val="2"/>
      </rPr>
      <t>GYN1</t>
    </r>
  </si>
  <si>
    <r>
      <rPr>
        <sz val="9"/>
        <color theme="1"/>
        <rFont val="Arial"/>
        <family val="2"/>
      </rPr>
      <t>Gynécologie</t>
    </r>
  </si>
  <si>
    <r>
      <rPr>
        <sz val="9"/>
        <color theme="1"/>
        <rFont val="Arial"/>
        <family val="2"/>
      </rPr>
      <t>(Gynécologie et obstétrique)</t>
    </r>
  </si>
  <si>
    <r>
      <rPr>
        <sz val="9"/>
        <color theme="1"/>
        <rFont val="Arial"/>
        <family val="2"/>
      </rPr>
      <t>PBP/PB</t>
    </r>
  </si>
  <si>
    <r>
      <rPr>
        <sz val="9"/>
        <color theme="1"/>
        <rFont val="Arial"/>
        <family val="2"/>
      </rPr>
      <t>GYNT</t>
    </r>
  </si>
  <si>
    <r>
      <rPr>
        <sz val="9"/>
        <color theme="1"/>
        <rFont val="Arial"/>
        <family val="2"/>
      </rPr>
      <t>Tumeurs gynécologiques</t>
    </r>
  </si>
  <si>
    <r>
      <rPr>
        <sz val="9"/>
        <color theme="1"/>
        <rFont val="Arial"/>
        <family val="2"/>
      </rPr>
      <t>Gynécologie et obstétrique avec formation approfondie en oncologie gynécologique 
Exceptionnellement chirurgie avec formation approfondie en chirurgie viscérale</t>
    </r>
  </si>
  <si>
    <r>
      <rPr>
        <sz val="9"/>
        <color theme="1"/>
        <rFont val="Arial"/>
        <family val="2"/>
      </rPr>
      <t>PBP/PB</t>
    </r>
  </si>
  <si>
    <r>
      <rPr>
        <sz val="9"/>
        <rFont val="Arial"/>
        <family val="2"/>
      </rPr>
      <t>VIS1</t>
    </r>
  </si>
  <si>
    <r>
      <rPr>
        <sz val="9"/>
        <rFont val="Arial"/>
        <family val="2"/>
      </rPr>
      <t>RAO1</t>
    </r>
  </si>
  <si>
    <r>
      <rPr>
        <sz val="9"/>
        <color theme="1"/>
        <rFont val="Arial"/>
        <family val="2"/>
      </rPr>
      <t>O:20
S:20</t>
    </r>
  </si>
  <si>
    <r>
      <rPr>
        <sz val="9"/>
        <color theme="1"/>
        <rFont val="Arial"/>
        <family val="2"/>
      </rPr>
      <t>GYN2</t>
    </r>
  </si>
  <si>
    <r>
      <rPr>
        <sz val="9"/>
        <color theme="1"/>
        <rFont val="Arial"/>
        <family val="2"/>
      </rPr>
      <t>Centre de sénologie certifié reconnu</t>
    </r>
  </si>
  <si>
    <r>
      <rPr>
        <sz val="9"/>
        <color theme="1"/>
        <rFont val="Arial"/>
        <family val="2"/>
      </rPr>
      <t>(Preuve de 50 opérations en qualité d’opérateur principal sur des néoplasmes des glandes mammaires)</t>
    </r>
  </si>
  <si>
    <r>
      <rPr>
        <sz val="9"/>
        <color theme="1"/>
        <rFont val="Arial"/>
        <family val="2"/>
      </rPr>
      <t>PBP/PB</t>
    </r>
  </si>
  <si>
    <r>
      <rPr>
        <sz val="9"/>
        <color theme="1"/>
        <rFont val="Arial"/>
        <family val="2"/>
      </rPr>
      <t>O:30
S:100 (ou 50 par hôpital du réseau)</t>
    </r>
  </si>
  <si>
    <r>
      <rPr>
        <sz val="9"/>
        <color theme="1"/>
        <rFont val="Arial"/>
        <family val="2"/>
      </rPr>
      <t>Certification reconnue comme centre de sénologie exigée. Les organismes suivants sont reconnus : Ligue suisse contre le cancer, société suisse de sénologie, société allemande de cancérologie et société européenne des spécialistes du cancer du sein</t>
    </r>
  </si>
  <si>
    <r>
      <rPr>
        <sz val="9"/>
        <color theme="1"/>
        <rFont val="Arial"/>
        <family val="2"/>
      </rPr>
      <t>PLC1</t>
    </r>
  </si>
  <si>
    <r>
      <rPr>
        <sz val="9"/>
        <color theme="1"/>
        <rFont val="Arial"/>
        <family val="2"/>
      </rPr>
      <t>Interventions liées à la transsexualité</t>
    </r>
  </si>
  <si>
    <r>
      <rPr>
        <sz val="9"/>
        <rFont val="Arial"/>
        <family val="2"/>
      </rPr>
      <t>Chirurgie plastique, reconstructive et esthétique
Gynécologie et obstétrique</t>
    </r>
  </si>
  <si>
    <r>
      <rPr>
        <sz val="9"/>
        <color theme="1"/>
        <rFont val="Arial"/>
        <family val="2"/>
      </rPr>
      <t>PB</t>
    </r>
  </si>
  <si>
    <r>
      <rPr>
        <sz val="9"/>
        <color theme="1"/>
        <rFont val="Arial"/>
        <family val="2"/>
      </rPr>
      <t>GYN1</t>
    </r>
  </si>
  <si>
    <r>
      <rPr>
        <sz val="9"/>
        <color theme="1"/>
        <rFont val="Arial"/>
        <family val="2"/>
      </rPr>
      <t>Endocrinologie gynécologique, prise en charge psychiatrique</t>
    </r>
  </si>
  <si>
    <r>
      <rPr>
        <sz val="9"/>
        <color theme="1"/>
        <rFont val="Arial"/>
        <family val="2"/>
      </rPr>
      <t>Obstétrique</t>
    </r>
  </si>
  <si>
    <r>
      <rPr>
        <sz val="9"/>
        <color theme="1"/>
        <rFont val="Arial"/>
        <family val="2"/>
      </rPr>
      <t>GEBH</t>
    </r>
  </si>
  <si>
    <r>
      <rPr>
        <sz val="9"/>
        <color theme="1"/>
        <rFont val="Arial"/>
        <family val="2"/>
      </rPr>
      <t>GEBH Maisons de naissance (≥ 36 0/7 SA)</t>
    </r>
  </si>
  <si>
    <r>
      <rPr>
        <sz val="9"/>
        <color theme="1"/>
        <rFont val="Arial"/>
        <family val="2"/>
      </rPr>
      <t>(Gynécologie et obstétrique)</t>
    </r>
  </si>
  <si>
    <r>
      <rPr>
        <sz val="9"/>
        <color theme="1"/>
        <rFont val="Arial"/>
        <family val="2"/>
      </rPr>
      <t>NEOG</t>
    </r>
  </si>
  <si>
    <r>
      <rPr>
        <sz val="9"/>
        <color theme="1"/>
        <rFont val="Arial"/>
        <family val="2"/>
      </rPr>
      <t>GEB1 + NEO1</t>
    </r>
  </si>
  <si>
    <r>
      <rPr>
        <sz val="9"/>
        <rFont val="Arial"/>
        <family val="2"/>
      </rPr>
      <t>Exigences de qualité
pour maisons de naissance</t>
    </r>
  </si>
  <si>
    <r>
      <rPr>
        <sz val="9"/>
        <color theme="1"/>
        <rFont val="Arial"/>
        <family val="2"/>
      </rPr>
      <t>GEBS</t>
    </r>
  </si>
  <si>
    <r>
      <rPr>
        <sz val="9"/>
        <color theme="1"/>
        <rFont val="Arial"/>
        <family val="2"/>
      </rPr>
      <t>Obstétrique dirigée par des sages-femmes à l’hôpital ou en milieu hospitalier</t>
    </r>
  </si>
  <si>
    <r>
      <rPr>
        <sz val="9"/>
        <color theme="1"/>
        <rFont val="Arial"/>
        <family val="2"/>
      </rPr>
      <t>NEO1</t>
    </r>
  </si>
  <si>
    <r>
      <rPr>
        <sz val="9"/>
        <color theme="1"/>
        <rFont val="Arial"/>
        <family val="2"/>
      </rPr>
      <t>GEB1 + NEO1</t>
    </r>
  </si>
  <si>
    <r>
      <rPr>
        <sz val="9"/>
        <rFont val="Arial"/>
        <family val="2"/>
      </rPr>
      <t>Exigences de qualité
pour l’obstétrique dirigée par des sages-femmes à l’hôpital ou en milieu hospitalier selon les « Exigences supplémentaires portant sur des prestations spécifiques - Soins somatiques aigus »</t>
    </r>
  </si>
  <si>
    <r>
      <rPr>
        <sz val="9"/>
        <color theme="1"/>
        <rFont val="Arial"/>
        <family val="2"/>
      </rPr>
      <t>GEB1</t>
    </r>
  </si>
  <si>
    <r>
      <rPr>
        <sz val="9"/>
        <color theme="1"/>
        <rFont val="Arial"/>
        <family val="2"/>
      </rPr>
      <t>Soins de base en obstétrique (AG ≥ 35 0/7 SA et PN 2000 g)</t>
    </r>
  </si>
  <si>
    <r>
      <rPr>
        <sz val="9"/>
        <color theme="1"/>
        <rFont val="Arial"/>
        <family val="2"/>
      </rPr>
      <t>(Gynécologie et obstétrique)</t>
    </r>
  </si>
  <si>
    <r>
      <rPr>
        <sz val="9"/>
        <color theme="1"/>
        <rFont val="Arial"/>
        <family val="2"/>
      </rPr>
      <t>PB</t>
    </r>
  </si>
  <si>
    <r>
      <rPr>
        <sz val="9"/>
        <color theme="1"/>
        <rFont val="Arial"/>
        <family val="2"/>
      </rPr>
      <t>NEO1</t>
    </r>
  </si>
  <si>
    <r>
      <rPr>
        <sz val="9"/>
        <rFont val="Arial"/>
        <family val="2"/>
      </rPr>
      <t>NEO1.1</t>
    </r>
  </si>
  <si>
    <r>
      <rPr>
        <sz val="9"/>
        <rFont val="Arial"/>
        <family val="2"/>
      </rPr>
      <t>En cas d’hospitalisation prénatale, concertation avec NEO1.1</t>
    </r>
  </si>
  <si>
    <r>
      <rPr>
        <sz val="9"/>
        <color theme="1"/>
        <rFont val="Arial"/>
        <family val="2"/>
      </rPr>
      <t>GEB1.1</t>
    </r>
  </si>
  <si>
    <r>
      <rPr>
        <sz val="9"/>
        <color theme="1"/>
        <rFont val="Arial"/>
        <family val="2"/>
      </rPr>
      <t>Obstétrique (≥ 32 0/7 SA et PN 1250 g)</t>
    </r>
  </si>
  <si>
    <r>
      <rPr>
        <sz val="9"/>
        <color theme="1"/>
        <rFont val="Arial"/>
        <family val="2"/>
      </rPr>
      <t>Gynécologie et obstétrique</t>
    </r>
  </si>
  <si>
    <r>
      <rPr>
        <sz val="9"/>
        <color theme="1"/>
        <rFont val="Arial"/>
        <family val="2"/>
      </rPr>
      <t>PB</t>
    </r>
  </si>
  <si>
    <r>
      <rPr>
        <sz val="9"/>
        <rFont val="Arial"/>
        <family val="2"/>
      </rPr>
      <t>NEO1.1</t>
    </r>
  </si>
  <si>
    <r>
      <rPr>
        <sz val="9"/>
        <color theme="1"/>
        <rFont val="Arial"/>
        <family val="2"/>
      </rPr>
      <t>GEB1.1.1</t>
    </r>
  </si>
  <si>
    <r>
      <rPr>
        <sz val="7.5"/>
        <rFont val="Arial"/>
        <family val="2"/>
      </rPr>
      <t>Valeur cible
1500*</t>
    </r>
  </si>
  <si>
    <r>
      <rPr>
        <sz val="7.5"/>
        <rFont val="Arial"/>
        <family val="2"/>
      </rPr>
      <t>*concerne la somme des cas des GPPH GEB1 et GEB1.1</t>
    </r>
  </si>
  <si>
    <r>
      <rPr>
        <sz val="9"/>
        <rFont val="Arial"/>
        <family val="2"/>
      </rPr>
      <t>GEB1.1.1</t>
    </r>
  </si>
  <si>
    <r>
      <rPr>
        <sz val="9"/>
        <color theme="1"/>
        <rFont val="Arial"/>
        <family val="2"/>
      </rPr>
      <t>Obstétrique spécialisée</t>
    </r>
  </si>
  <si>
    <r>
      <rPr>
        <sz val="9"/>
        <rFont val="Arial"/>
        <family val="2"/>
      </rPr>
      <t>Gynécologie et obstétrique avec formation approfondie en médecine fœto-maternelle</t>
    </r>
  </si>
  <si>
    <r>
      <rPr>
        <sz val="9"/>
        <color theme="1"/>
        <rFont val="Arial"/>
        <family val="2"/>
      </rPr>
      <t>PB</t>
    </r>
  </si>
  <si>
    <r>
      <rPr>
        <sz val="9"/>
        <rFont val="Arial"/>
        <family val="2"/>
      </rPr>
      <t>NEO1.1.1</t>
    </r>
  </si>
  <si>
    <r>
      <rPr>
        <sz val="9"/>
        <color theme="1"/>
        <rFont val="Arial"/>
        <family val="2"/>
      </rPr>
      <t>Nouveau-nés</t>
    </r>
  </si>
  <si>
    <r>
      <rPr>
        <sz val="9"/>
        <color theme="1"/>
        <rFont val="Arial"/>
        <family val="2"/>
      </rPr>
      <t>NEOG</t>
    </r>
  </si>
  <si>
    <r>
      <rPr>
        <sz val="9"/>
        <rFont val="Arial"/>
        <family val="2"/>
      </rPr>
      <t>NEOG Soins de base aux nouveau-nés maison de naissance (dès 37 SA et PN 2000 g)</t>
    </r>
  </si>
  <si>
    <r>
      <rPr>
        <sz val="9"/>
        <color theme="1"/>
        <rFont val="Arial"/>
        <family val="2"/>
      </rPr>
      <t>GEBH</t>
    </r>
  </si>
  <si>
    <r>
      <rPr>
        <sz val="9"/>
        <color theme="1"/>
        <rFont val="Arial"/>
        <family val="2"/>
      </rPr>
      <t>GEB1 + NEO1</t>
    </r>
  </si>
  <si>
    <r>
      <rPr>
        <sz val="9"/>
        <color theme="1"/>
        <rFont val="Arial"/>
        <family val="2"/>
      </rPr>
      <t>Exigences de qualité
pour maisons de naissance</t>
    </r>
  </si>
  <si>
    <r>
      <rPr>
        <sz val="9"/>
        <rFont val="Arial"/>
        <family val="2"/>
      </rPr>
      <t>NEO1</t>
    </r>
  </si>
  <si>
    <r>
      <rPr>
        <sz val="9"/>
        <rFont val="Arial"/>
        <family val="2"/>
      </rPr>
      <t>Soins de base aux nouveau-nés (dès AG 35 0/7 SA et PN 2000 g)</t>
    </r>
  </si>
  <si>
    <r>
      <rPr>
        <sz val="9"/>
        <color theme="1"/>
        <rFont val="Arial"/>
        <family val="2"/>
      </rPr>
      <t>(Gynécologie et obstétrique)
(médecine de l’enfant et de l’adolescent)</t>
    </r>
  </si>
  <si>
    <r>
      <rPr>
        <sz val="9"/>
        <color theme="1"/>
        <rFont val="Arial"/>
        <family val="2"/>
      </rPr>
      <t>PB</t>
    </r>
  </si>
  <si>
    <r>
      <rPr>
        <sz val="9"/>
        <rFont val="Arial"/>
        <family val="2"/>
      </rPr>
      <t>GEB1</t>
    </r>
  </si>
  <si>
    <r>
      <rPr>
        <sz val="9"/>
        <rFont val="Arial"/>
        <family val="2"/>
      </rPr>
      <t>Autres exigences selon le niveau I des Standards for Levels of Neonatal Care in Switzerland</t>
    </r>
  </si>
  <si>
    <r>
      <rPr>
        <sz val="9"/>
        <rFont val="Arial"/>
        <family val="2"/>
      </rPr>
      <t>NEO1.1</t>
    </r>
  </si>
  <si>
    <r>
      <rPr>
        <sz val="9"/>
        <rFont val="Arial"/>
        <family val="2"/>
      </rPr>
      <t>Néonatologie (dès AG 32 0/7 SA et PN 1250 g)</t>
    </r>
  </si>
  <si>
    <r>
      <rPr>
        <sz val="9"/>
        <color theme="1"/>
        <rFont val="Arial"/>
        <family val="2"/>
      </rPr>
      <t>Médecine de l’enfant et de l’adolescent avec formation approfondie en néonatologie</t>
    </r>
  </si>
  <si>
    <r>
      <rPr>
        <sz val="9"/>
        <color theme="1"/>
        <rFont val="Arial"/>
        <family val="2"/>
      </rPr>
      <t>PB</t>
    </r>
  </si>
  <si>
    <r>
      <rPr>
        <sz val="9"/>
        <rFont val="Arial"/>
        <family val="2"/>
      </rPr>
      <t>GEB1.1</t>
    </r>
  </si>
  <si>
    <r>
      <rPr>
        <sz val="9"/>
        <color theme="1"/>
        <rFont val="Arial"/>
        <family val="2"/>
      </rPr>
      <t>NEO1.1.1.1</t>
    </r>
  </si>
  <si>
    <r>
      <rPr>
        <sz val="9"/>
        <rFont val="Arial"/>
        <family val="2"/>
      </rPr>
      <t>Autres exigences selon le niveau IIB des Standards for Levels of Neonatal Care in Switzerland</t>
    </r>
  </si>
  <si>
    <r>
      <rPr>
        <sz val="9"/>
        <rFont val="Arial"/>
        <family val="2"/>
      </rPr>
      <t>NEO1.1.1</t>
    </r>
  </si>
  <si>
    <r>
      <rPr>
        <sz val="9"/>
        <rFont val="Arial"/>
        <family val="2"/>
      </rPr>
      <t>Néonatologie spécialisée (dès AG 28 0/7 SA et PN 1000 g)</t>
    </r>
  </si>
  <si>
    <r>
      <rPr>
        <sz val="9"/>
        <rFont val="Arial"/>
        <family val="2"/>
      </rPr>
      <t>Médecine de l’enfant et de l’adolescent avec formation approfondie en néonatologie</t>
    </r>
  </si>
  <si>
    <r>
      <rPr>
        <sz val="9"/>
        <color theme="1"/>
        <rFont val="Arial"/>
        <family val="2"/>
      </rPr>
      <t>PB</t>
    </r>
  </si>
  <si>
    <r>
      <rPr>
        <sz val="9"/>
        <rFont val="Arial"/>
        <family val="2"/>
      </rPr>
      <t>GEB1.1.1</t>
    </r>
  </si>
  <si>
    <r>
      <rPr>
        <sz val="9"/>
        <color theme="1"/>
        <rFont val="Arial"/>
        <family val="2"/>
      </rPr>
      <t>NEO1.1.1.1</t>
    </r>
  </si>
  <si>
    <r>
      <rPr>
        <sz val="9"/>
        <rFont val="Arial"/>
        <family val="2"/>
      </rPr>
      <t>Autres exigences selon le niveau III des Standards for Levels of Neonatal Care in Switzerland / concernant le NMC selon les « Exigences supplémentaires portant sur des prestations spécifiques - Soins somatiques aigus »</t>
    </r>
  </si>
  <si>
    <r>
      <rPr>
        <sz val="9"/>
        <rFont val="Arial"/>
        <family val="2"/>
      </rPr>
      <t>NEO1.1.1.1</t>
    </r>
  </si>
  <si>
    <r>
      <rPr>
        <sz val="9"/>
        <rFont val="Arial"/>
        <family val="2"/>
      </rPr>
      <t>Néonatologie hautement spécialisée (AG &lt; 28 0/7 SA et PN &lt; 1000 g)</t>
    </r>
  </si>
  <si>
    <r>
      <rPr>
        <sz val="9"/>
        <rFont val="Arial"/>
        <family val="2"/>
      </rPr>
      <t>Médecine de l’enfant et de l’adolescent avec formation approfondie en néonatologie</t>
    </r>
  </si>
  <si>
    <r>
      <rPr>
        <sz val="9"/>
        <color theme="1"/>
        <rFont val="Arial"/>
        <family val="2"/>
      </rPr>
      <t>PB</t>
    </r>
  </si>
  <si>
    <r>
      <rPr>
        <sz val="9"/>
        <rFont val="Arial"/>
        <family val="2"/>
      </rPr>
      <t>GEB1.1.1</t>
    </r>
  </si>
  <si>
    <r>
      <rPr>
        <sz val="9"/>
        <rFont val="Arial"/>
        <family val="2"/>
      </rPr>
      <t>Autres exigences selon le niveau III des Standards for Levels of Neonatal Care in Switzerland</t>
    </r>
  </si>
  <si>
    <r>
      <rPr>
        <sz val="9"/>
        <color theme="1"/>
        <rFont val="Arial"/>
        <family val="2"/>
      </rPr>
      <t>Autres</t>
    </r>
  </si>
  <si>
    <r>
      <rPr>
        <sz val="9"/>
        <color theme="1"/>
        <rFont val="Arial"/>
        <family val="2"/>
      </rPr>
      <t>(Radio-)oncologie</t>
    </r>
  </si>
  <si>
    <r>
      <rPr>
        <sz val="9"/>
        <color theme="1"/>
        <rFont val="Arial"/>
        <family val="2"/>
      </rPr>
      <t>ONK1</t>
    </r>
  </si>
  <si>
    <r>
      <rPr>
        <sz val="9"/>
        <color theme="1"/>
        <rFont val="Arial"/>
        <family val="2"/>
      </rPr>
      <t>Oncologie</t>
    </r>
  </si>
  <si>
    <r>
      <rPr>
        <sz val="9"/>
        <color theme="1"/>
        <rFont val="Arial"/>
        <family val="2"/>
      </rPr>
      <t>(Oncologie médicale)
(Médecine interne générale)</t>
    </r>
  </si>
  <si>
    <r>
      <rPr>
        <sz val="9"/>
        <color theme="1"/>
        <rFont val="Arial"/>
        <family val="2"/>
      </rPr>
      <t>PB</t>
    </r>
  </si>
  <si>
    <r>
      <rPr>
        <sz val="9"/>
        <color theme="1"/>
        <rFont val="Arial"/>
        <family val="2"/>
      </rPr>
      <t>RAO1 + NUK1</t>
    </r>
  </si>
  <si>
    <r>
      <rPr>
        <sz val="9"/>
        <color theme="1"/>
        <rFont val="Arial"/>
        <family val="2"/>
      </rPr>
      <t>RAO1</t>
    </r>
  </si>
  <si>
    <r>
      <rPr>
        <sz val="9"/>
        <color theme="1"/>
        <rFont val="Arial"/>
        <family val="2"/>
      </rPr>
      <t>Radio-oncologie</t>
    </r>
  </si>
  <si>
    <r>
      <rPr>
        <sz val="9"/>
        <color theme="1"/>
        <rFont val="Arial"/>
        <family val="2"/>
      </rPr>
      <t>Radio-oncologie / radiothérapie</t>
    </r>
  </si>
  <si>
    <r>
      <rPr>
        <sz val="9"/>
        <color theme="1"/>
        <rFont val="Arial"/>
        <family val="2"/>
      </rPr>
      <t>PB</t>
    </r>
  </si>
  <si>
    <r>
      <rPr>
        <sz val="9"/>
        <color theme="1"/>
        <rFont val="Arial"/>
        <family val="2"/>
      </rPr>
      <t>ONK1</t>
    </r>
  </si>
  <si>
    <r>
      <rPr>
        <sz val="9"/>
        <color theme="1"/>
        <rFont val="Arial"/>
        <family val="2"/>
      </rPr>
      <t>NUK1</t>
    </r>
  </si>
  <si>
    <r>
      <rPr>
        <sz val="9"/>
        <color theme="1"/>
        <rFont val="Arial"/>
        <family val="2"/>
      </rPr>
      <t>Médecine nucléaire</t>
    </r>
  </si>
  <si>
    <r>
      <rPr>
        <sz val="9"/>
        <color theme="1"/>
        <rFont val="Arial"/>
        <family val="2"/>
      </rPr>
      <t>Médecine nucléaire</t>
    </r>
  </si>
  <si>
    <r>
      <rPr>
        <sz val="9"/>
        <color theme="1"/>
        <rFont val="Arial"/>
        <family val="2"/>
      </rPr>
      <t>PB</t>
    </r>
  </si>
  <si>
    <r>
      <rPr>
        <sz val="9"/>
        <color theme="1"/>
        <rFont val="Arial"/>
        <family val="2"/>
      </rPr>
      <t>END1</t>
    </r>
  </si>
  <si>
    <r>
      <rPr>
        <sz val="9"/>
        <color theme="1"/>
        <rFont val="Arial"/>
        <family val="2"/>
      </rPr>
      <t>Prescriptions de radioprotection de l’OFSP</t>
    </r>
  </si>
  <si>
    <r>
      <rPr>
        <sz val="9"/>
        <color theme="1"/>
        <rFont val="Arial"/>
        <family val="2"/>
      </rPr>
      <t>Blessures graves</t>
    </r>
  </si>
  <si>
    <r>
      <rPr>
        <sz val="9"/>
        <color theme="1"/>
        <rFont val="Arial"/>
        <family val="2"/>
      </rPr>
      <t>UNF1</t>
    </r>
  </si>
  <si>
    <r>
      <rPr>
        <sz val="9"/>
        <rFont val="Arial"/>
        <family val="2"/>
      </rPr>
      <t>Chirurgie orthopédique et traumatologique (polytraumatismes)</t>
    </r>
  </si>
  <si>
    <r>
      <rPr>
        <sz val="7.5"/>
        <color theme="1"/>
        <rFont val="Arial"/>
        <family val="2"/>
      </rPr>
      <t>UNF1.1</t>
    </r>
  </si>
  <si>
    <r>
      <rPr>
        <sz val="9"/>
        <color theme="1"/>
        <rFont val="Arial"/>
        <family val="2"/>
      </rPr>
      <t>UNF1.1</t>
    </r>
  </si>
  <si>
    <r>
      <rPr>
        <sz val="9"/>
        <color theme="1"/>
        <rFont val="Arial"/>
        <family val="2"/>
      </rPr>
      <t>Prise en charge des blessés graves (CIMHS)</t>
    </r>
  </si>
  <si>
    <r>
      <rPr>
        <sz val="9"/>
        <color theme="1"/>
        <rFont val="Arial"/>
        <family val="2"/>
      </rPr>
      <t>Les exigences actuelles de la CIMHS font foi</t>
    </r>
  </si>
  <si>
    <r>
      <rPr>
        <sz val="10"/>
        <rFont val="Arial"/>
        <family val="2"/>
      </rPr>
      <t>UNF1</t>
    </r>
  </si>
  <si>
    <r>
      <rPr>
        <sz val="9"/>
        <color theme="1"/>
        <rFont val="Arial"/>
        <family val="2"/>
      </rPr>
      <t>UNF2</t>
    </r>
  </si>
  <si>
    <r>
      <rPr>
        <sz val="9"/>
        <color theme="1"/>
        <rFont val="Arial"/>
        <family val="2"/>
      </rPr>
      <t>Brûlures graves (CIMHS)</t>
    </r>
  </si>
  <si>
    <r>
      <rPr>
        <sz val="9"/>
        <color theme="1"/>
        <rFont val="Arial"/>
        <family val="2"/>
      </rPr>
      <t>Les exigences actuelles de la CIMHS font foi</t>
    </r>
  </si>
  <si>
    <r>
      <rPr>
        <sz val="9"/>
        <color theme="1"/>
        <rFont val="Arial"/>
        <family val="2"/>
      </rPr>
      <t>Domaines transversaux</t>
    </r>
  </si>
  <si>
    <r>
      <rPr>
        <sz val="10"/>
        <color theme="1"/>
        <rFont val="Arial"/>
        <family val="2"/>
      </rPr>
      <t>Pédiatrie</t>
    </r>
  </si>
  <si>
    <r>
      <rPr>
        <sz val="9"/>
        <color theme="1"/>
        <rFont val="Arial"/>
        <family val="2"/>
      </rPr>
      <t>KINM</t>
    </r>
  </si>
  <si>
    <r>
      <rPr>
        <sz val="9"/>
        <color theme="1"/>
        <rFont val="Arial"/>
        <family val="2"/>
      </rPr>
      <t>Pédiatrie</t>
    </r>
  </si>
  <si>
    <r>
      <rPr>
        <sz val="9"/>
        <color theme="1"/>
        <rFont val="Arial"/>
        <family val="2"/>
      </rPr>
      <t>Médecine de l’enfant et de l’adolescent</t>
    </r>
  </si>
  <si>
    <r>
      <rPr>
        <sz val="9"/>
        <color theme="1"/>
        <rFont val="Arial"/>
        <family val="2"/>
      </rPr>
      <t>PB</t>
    </r>
  </si>
  <si>
    <r>
      <rPr>
        <sz val="9"/>
        <rFont val="Arial"/>
        <family val="2"/>
      </rPr>
      <t>Clinique pédiatrique selon les « Exigences supplémentaires portant sur des prestations spécifiques - Soins somatiques aigus »</t>
    </r>
  </si>
  <si>
    <r>
      <rPr>
        <sz val="10"/>
        <color theme="1"/>
        <rFont val="Arial"/>
        <family val="2"/>
      </rPr>
      <t>Chirurgie pédiatrique</t>
    </r>
  </si>
  <si>
    <r>
      <rPr>
        <sz val="9"/>
        <color theme="1"/>
        <rFont val="Arial"/>
        <family val="2"/>
      </rPr>
      <t>KINC</t>
    </r>
  </si>
  <si>
    <r>
      <rPr>
        <sz val="9"/>
        <color theme="1"/>
        <rFont val="Arial"/>
        <family val="2"/>
      </rPr>
      <t>Chirurgie pédiatrique</t>
    </r>
  </si>
  <si>
    <r>
      <rPr>
        <sz val="9"/>
        <color theme="1"/>
        <rFont val="Arial"/>
        <family val="2"/>
      </rPr>
      <t>Chirurgie pédiatrique</t>
    </r>
  </si>
  <si>
    <r>
      <rPr>
        <sz val="9"/>
        <color theme="1"/>
        <rFont val="Arial"/>
        <family val="2"/>
      </rPr>
      <t>PBP/PB</t>
    </r>
  </si>
  <si>
    <r>
      <rPr>
        <sz val="9"/>
        <rFont val="Arial"/>
        <family val="2"/>
      </rPr>
      <t>Clinique pédiatrique selon les « Exigences supplémentaires portant sur des prestations spécifiques - Soins somatiques aigus »</t>
    </r>
  </si>
  <si>
    <r>
      <rPr>
        <sz val="9"/>
        <color theme="1"/>
        <rFont val="Arial"/>
        <family val="2"/>
      </rPr>
      <t>KINB</t>
    </r>
  </si>
  <si>
    <r>
      <rPr>
        <sz val="9"/>
        <color theme="1"/>
        <rFont val="Arial"/>
        <family val="2"/>
      </rPr>
      <t>Chirurgie pédiatrique de base</t>
    </r>
  </si>
  <si>
    <r>
      <rPr>
        <sz val="9"/>
        <color theme="1"/>
        <rFont val="Arial"/>
        <family val="2"/>
      </rPr>
      <t>PBP/PB</t>
    </r>
  </si>
  <si>
    <r>
      <rPr>
        <sz val="9"/>
        <rFont val="Arial"/>
        <family val="2"/>
      </rPr>
      <t>- Les exigences posées à une clinique pédiatrique ainsi que les exigences spécifiques aux organes doivent être remplies. Les prestations en chirurgie pédiatrique de base peuvent également être offertes sans clinique pédiatrique.
- Anesthésie pédiatrique disponible en 30 minutes, 24 heures sur 24, en cours d’intervention et en postopératoire chez les enfants de moins de 6 ans Mandat de prestation correspondant de la médecine de l’adulte.</t>
    </r>
  </si>
  <si>
    <r>
      <rPr>
        <sz val="9"/>
        <color theme="1"/>
        <rFont val="Arial"/>
        <family val="2"/>
      </rPr>
      <t>GER</t>
    </r>
  </si>
  <si>
    <r>
      <rPr>
        <sz val="9"/>
        <color theme="1"/>
        <rFont val="Arial"/>
        <family val="2"/>
      </rPr>
      <t>Centre de compétences en gériatrie aiguë</t>
    </r>
  </si>
  <si>
    <r>
      <rPr>
        <sz val="9"/>
        <color theme="1"/>
        <rFont val="Arial"/>
        <family val="2"/>
      </rPr>
      <t>Médecine interne générale avec formation approfondie en gériatrie</t>
    </r>
  </si>
  <si>
    <r>
      <rPr>
        <sz val="9"/>
        <rFont val="Arial"/>
        <family val="2"/>
      </rPr>
      <t>Centre de compétences GER selon les « Exigences supplémentaires portant sur des prestations spécifiques - Soins somatiques aigus »</t>
    </r>
  </si>
  <si>
    <r>
      <rPr>
        <sz val="10"/>
        <color theme="1"/>
        <rFont val="Arial"/>
        <family val="2"/>
      </rPr>
      <t>Soins palliatifs spécialisés</t>
    </r>
  </si>
  <si>
    <r>
      <rPr>
        <sz val="9"/>
        <color theme="1"/>
        <rFont val="Arial"/>
        <family val="2"/>
      </rPr>
      <t>PAL</t>
    </r>
  </si>
  <si>
    <r>
      <rPr>
        <sz val="9"/>
        <color theme="1"/>
        <rFont val="Arial"/>
        <family val="2"/>
      </rPr>
      <t>Centre de compétences en soins palliatifs</t>
    </r>
  </si>
  <si>
    <r>
      <rPr>
        <sz val="9"/>
        <rFont val="Arial"/>
        <family val="2"/>
      </rPr>
      <t>Médecine interne générale</t>
    </r>
  </si>
  <si>
    <r>
      <rPr>
        <sz val="9"/>
        <color theme="1"/>
        <rFont val="Arial"/>
        <family val="2"/>
      </rPr>
      <t>Label « Qualité dans les soins palliatifs » (liste A de palliative.ch ; version 17.09.2010)</t>
    </r>
  </si>
  <si>
    <r>
      <rPr>
        <sz val="9"/>
        <color theme="1"/>
        <rFont val="Arial"/>
        <family val="2"/>
      </rPr>
      <t>AVA</t>
    </r>
  </si>
  <si>
    <r>
      <rPr>
        <sz val="9"/>
        <color theme="1"/>
        <rFont val="Arial"/>
        <family val="2"/>
      </rPr>
      <t>Ssoins somatiques aigus de personnes souffrant de maladies de dépendance</t>
    </r>
  </si>
  <si>
    <r>
      <rPr>
        <sz val="9"/>
        <rFont val="Arial"/>
        <family val="2"/>
      </rPr>
      <t>Médecine interne générale
(Psychiatrie et psychothérapie)</t>
    </r>
  </si>
  <si>
    <r>
      <rPr>
        <sz val="9"/>
        <rFont val="Arial"/>
        <family val="2"/>
      </rPr>
      <t>ISO</t>
    </r>
  </si>
  <si>
    <r>
      <rPr>
        <sz val="9"/>
        <rFont val="Arial"/>
        <family val="2"/>
      </rPr>
      <t>Unité d’isolement spéciale (CIMHS)</t>
    </r>
  </si>
  <si>
    <r>
      <rPr>
        <sz val="9"/>
        <color theme="1"/>
        <rFont val="Arial"/>
        <family val="2"/>
      </rPr>
      <t>Le concept de la CDS concernant les maladies de type « Ebola » s’applique</t>
    </r>
  </si>
  <si>
    <r>
      <rPr>
        <b/>
        <sz val="14"/>
        <color theme="1"/>
        <rFont val="Arial"/>
        <family val="2"/>
      </rPr>
      <t>Exigences nominales définies pour les groupes de prestations : Spécialistes</t>
    </r>
  </si>
  <si>
    <r>
      <rPr>
        <sz val="10"/>
        <color theme="1"/>
        <rFont val="Arial"/>
        <family val="2"/>
      </rPr>
      <t>RHE1</t>
    </r>
  </si>
  <si>
    <r>
      <rPr>
        <sz val="10"/>
        <color theme="1"/>
        <rFont val="Arial"/>
        <family val="2"/>
      </rPr>
      <t>Somme</t>
    </r>
  </si>
  <si>
    <r>
      <rPr>
        <b/>
        <sz val="10"/>
        <color theme="1"/>
        <rFont val="Arial"/>
        <family val="2"/>
      </rPr>
      <t xml:space="preserve">Spécialistes exerçant à l’hôpital à </t>
    </r>
    <r>
      <rPr>
        <b/>
        <u/>
        <sz val="10"/>
        <color rgb="FFFF00FF"/>
        <rFont val="Arial"/>
        <family val="2"/>
      </rPr>
      <t>à partir de la LH 2022</t>
    </r>
  </si>
  <si>
    <r>
      <rPr>
        <sz val="10"/>
        <color rgb="FF000000"/>
        <rFont val="Arial"/>
        <family val="2"/>
      </rPr>
      <t>Somme</t>
    </r>
  </si>
  <si>
    <r>
      <rPr>
        <b/>
        <sz val="10"/>
        <color theme="1"/>
        <rFont val="Arial"/>
        <family val="2"/>
      </rPr>
      <t xml:space="preserve">Quel médecin travaillera dans la clinique à </t>
    </r>
    <r>
      <rPr>
        <b/>
        <u/>
        <sz val="10"/>
        <color rgb="FFFF00FF"/>
        <rFont val="Arial"/>
        <family val="2"/>
      </rPr>
      <t>à partir de la LH 2022</t>
    </r>
    <r>
      <rPr>
        <b/>
        <sz val="10"/>
        <color theme="1"/>
        <rFont val="Arial"/>
        <family val="2"/>
      </rPr>
      <t> ?</t>
    </r>
  </si>
  <si>
    <r>
      <rPr>
        <sz val="10"/>
        <color theme="1"/>
        <rFont val="Arial"/>
        <family val="2"/>
      </rPr>
      <t>Somme</t>
    </r>
  </si>
  <si>
    <r>
      <rPr>
        <b/>
        <sz val="14"/>
        <color theme="1"/>
        <rFont val="Arial"/>
        <family val="2"/>
      </rPr>
      <t>Exigences définies pour les groupes de prestations ici : Spécialistes</t>
    </r>
  </si>
  <si>
    <r>
      <rPr>
        <sz val="10"/>
        <color theme="1"/>
        <rFont val="Arial"/>
        <family val="2"/>
      </rPr>
      <t>Description / définition / explication</t>
    </r>
  </si>
  <si>
    <r>
      <rPr>
        <b/>
        <sz val="10"/>
        <color theme="1"/>
        <rFont val="Arial"/>
        <family val="2"/>
      </rPr>
      <t xml:space="preserve">Spécialistes exerçant à l’hôpital à </t>
    </r>
    <r>
      <rPr>
        <b/>
        <u/>
        <sz val="10"/>
        <color rgb="FFFF00FF"/>
        <rFont val="Arial"/>
        <family val="2"/>
      </rPr>
      <t>à partir de la LH 2022</t>
    </r>
  </si>
  <si>
    <r>
      <rPr>
        <sz val="10"/>
        <color theme="1"/>
        <rFont val="Arial"/>
        <family val="2"/>
      </rPr>
      <t xml:space="preserve">Disponibilité </t>
    </r>
    <r>
      <rPr>
        <sz val="10"/>
        <color rgb="FFFF0000"/>
        <rFont val="Arial"/>
        <family val="2"/>
      </rPr>
      <t>2012</t>
    </r>
    <r>
      <rPr>
        <sz val="10"/>
        <color theme="1"/>
        <rFont val="Arial"/>
        <family val="2"/>
      </rPr>
      <t xml:space="preserve"> du spéc. (indications de l’hôpital)</t>
    </r>
  </si>
  <si>
    <r>
      <rPr>
        <sz val="10"/>
        <color theme="1"/>
        <rFont val="Arial"/>
        <family val="2"/>
      </rPr>
      <t>Somme</t>
    </r>
  </si>
  <si>
    <r>
      <t xml:space="preserve">22.2 Groupes de prestations et exigences
</t>
    </r>
    <r>
      <rPr>
        <b/>
        <sz val="12"/>
        <color theme="0"/>
        <rFont val="Arial"/>
        <family val="2"/>
      </rPr>
      <t>sur la base de</t>
    </r>
    <r>
      <rPr>
        <b/>
        <sz val="12"/>
        <color theme="0"/>
        <rFont val="Arial"/>
        <family val="2"/>
      </rPr>
      <t xml:space="preserve"> </t>
    </r>
    <r>
      <rPr>
        <b/>
        <sz val="12"/>
        <color theme="0"/>
        <rFont val="Arial"/>
        <family val="2"/>
      </rPr>
      <t>l’annexe à la liste hospitalière zurichoise 2023 en soins somatiques aigus :</t>
    </r>
    <r>
      <rPr>
        <b/>
        <sz val="12"/>
        <color theme="0"/>
        <rFont val="Arial"/>
        <family val="2"/>
      </rPr>
      <t xml:space="preserve"> </t>
    </r>
    <r>
      <rPr>
        <b/>
        <sz val="12"/>
        <color theme="0"/>
        <rFont val="Arial"/>
        <family val="2"/>
      </rPr>
      <t>Exigences spécifiques aux prestations (version 2023.1 ;</t>
    </r>
    <r>
      <rPr>
        <b/>
        <sz val="12"/>
        <color theme="0"/>
        <rFont val="Arial"/>
        <family val="2"/>
      </rPr>
      <t xml:space="preserve"> </t>
    </r>
    <r>
      <rPr>
        <b/>
        <sz val="12"/>
        <color theme="0"/>
        <rFont val="Arial"/>
        <family val="2"/>
      </rPr>
      <t>valable à partir du 1</t>
    </r>
    <r>
      <rPr>
        <b/>
        <vertAlign val="superscript"/>
        <sz val="12"/>
        <color theme="0"/>
        <rFont val="Arial"/>
        <family val="2"/>
      </rPr>
      <t>er</t>
    </r>
    <r>
      <rPr>
        <b/>
        <sz val="12"/>
        <color theme="0"/>
        <rFont val="Arial"/>
        <family val="2"/>
      </rPr>
      <t> janvier 2023)</t>
    </r>
  </si>
  <si>
    <t>Les groupes de prestations sont énumérés ci-dessous avec les exigences spécifiques correspondantes. Les exigences sont décrites en détail dans les tableaux 3.3 à 3.8. De plus amples informations sur les exigences spécifiques aux prestations sont décrites dans le document « Exigences supplémentaires portant sur des prestations spécifiques - Soins somatiques aigu ZH (état 1.1.2023) ».</t>
  </si>
  <si>
    <t>Légende des différentes colonnes</t>
  </si>
  <si>
    <t>Tumor board : Le traitement de patients présentant une tumeur cancéreuse requiert généralement un tumor board. Ce groupe interdisciplinaire, qui se réunit régulièrement, comprend généralement un radio-oncologue, des oncologues, des internistes, des radiologues, un pathologiste ainsi qu’un spécialiste de l’organe touché. Le groupe peut en principe être géré en coopération avec un autre hôpital. Les recommandations du tumor board doivent en règle générale être mises en œuvre et expliquées aux patients dans le cadre d’un entretien d’information par les experts agréés.</t>
  </si>
  <si>
    <t>Les modifications par rapport à 2018 sont marquées en orange.</t>
  </si>
  <si>
    <t>Soins de base aux nouveau-nés (AG ≥ 36 0/7 SA et PN 2000 g)</t>
  </si>
  <si>
    <t>Soins de base aux nouveau-nés (AG ≥ 35 0/7 SA et PN 2000 g)</t>
  </si>
  <si>
    <t>Néonatologie (AG ≥ 32 0/7 SA et PN 1250 g)</t>
  </si>
  <si>
    <t>Néonatologie spécialisée (AG ≥ 28 0/7 SA et PN ≥1000 g)</t>
  </si>
  <si>
    <t>Néonatologie hautement spécialisée (AG &lt; 32 0/7 SA et PN &lt; 1500 g)</t>
  </si>
  <si>
    <t>Liens</t>
  </si>
  <si>
    <t>Exigences spécifiques aux groupes de prestations</t>
  </si>
  <si>
    <t xml:space="preserve">Angiologie
Radiologie interventionnelle EBIR
Cardiologie
Chirurgie vasculaire   
Oncologie médicale                                                                                                                                                                              </t>
  </si>
  <si>
    <t>Informations importantes 
sur l’appel d’offre</t>
  </si>
  <si>
    <t>Documents à remplir par l’offrant</t>
  </si>
  <si>
    <t>Note rédactionnelle</t>
  </si>
  <si>
    <t>Offre de l’établissement hospitalier :</t>
  </si>
  <si>
    <t>Pour le site :</t>
  </si>
  <si>
    <r>
      <t xml:space="preserve">Les spécialisations (FMH ou titre étranger équivalent) nécessaires dépendent du groupe de prestations. L’hôpital doit disposer d’au moins un des spécialistes mentionnés. En principe, les patients doivent être traités par ces spécialistes. Il incombe toutefois à l’hôpital ou aux spécialistes de déléguer le traitement. Lorsqu’un titre de spécialisation est indiqué, les interventions du groupe de prestations correspondant ne peuvent être pratiquées que par des opérateurs disposant de la qualification correspondante, qui interviennent en tant qu’opérateurs responsables. </t>
    </r>
    <r>
      <rPr>
        <sz val="10"/>
        <color rgb="FFFF0000"/>
        <rFont val="Arial"/>
        <family val="2"/>
      </rPr>
      <t xml:space="preserve">
</t>
    </r>
  </si>
  <si>
    <t xml:space="preserve">Si des prestations en pédiatrie sont proposées, le titre de spécialiste correspondant est obligatoire. Les qualifications de spécialiste avec titre de formation approfondie en médecine de l’enfant et de l’adolescent sont décrites dans le document « Exigences supplémentaires portant sur des prestations spécifiques - Soins somatiques aigus°». </t>
  </si>
  <si>
    <t xml:space="preserve">Pour chaque groupe de prestations, la rapidité avec laquelle l’hôpital doit pouvoir disposer d’un spécialiste ou d’un médecin au bénéfice de la qualification de spécialiste correspondante (MQS) est déterminée et doit être garantie 24 heures sur 24, 365 jours par an. Ces conditions s’appliquent également en cas de recours à des médecins agréés ou consultants. </t>
  </si>
  <si>
    <t>Nous vous prions de bien vouloir nous fournir les informations relatives aux spécialistes indiqués ci-après. Il faut indiquer le nombre de spécialistes ainsi que leur disponibilité à partir de 2024 pour chaque titre de spécialisation.</t>
  </si>
  <si>
    <t>3.6 Tumor boards</t>
  </si>
  <si>
    <t>Titre fédéral de spécialiste ou titre étranger équivalent. Les formations approfondies ne peuvent pas être considérées comme des titres séparés.</t>
  </si>
  <si>
    <t>Radiologie interventionnelle EBIR</t>
  </si>
  <si>
    <t>Maximum</t>
  </si>
  <si>
    <r>
      <rPr>
        <b/>
        <sz val="9"/>
        <rFont val="Arial"/>
        <family val="2"/>
      </rPr>
      <t>Nombre minimum de cas :</t>
    </r>
    <r>
      <rPr>
        <sz val="9"/>
        <rFont val="Arial"/>
        <family val="2"/>
      </rPr>
      <t xml:space="preserve"> Des nombres minimum de cas (NMC) sont exigés pour certains groupes de prestations. Ils s’appliquent à l’hôpital («H») et/ou à l’opérateur («O»).. Les nombres minimum de cas indiqués s’entendent par année civile. Les prescriptions concrètes concernant le NMC figurent dans les exigences générales et dans les exigences supplémentaires.</t>
    </r>
  </si>
  <si>
    <t>Les sites hospitaliers fournissant le paquet de base (PB) et accueillant donc des patients en urgence doivent impérativement disposer d’un service d’urgences adéquat. Les exigences relatives aux services d’urgence sont classées en niveaux 1 à 3 en fonction de l’urgence des traitements d’urgence par groupe de prestations. Des exigences spécifiques pour les cas d’urgence en obstétrique sont en outre définies au niveau 4. Nous vous prions de bien vouloir indiquer le niveau d’urgence que vous visez pour la liste hospitalière 2024 dans les champs jaune clair ci-dessous.</t>
  </si>
  <si>
    <t>A) Les prestataires qui remplissent les exigences pour une clinique pédiatrique peuvent faire une offre pour des mandats de prestation en pédiatrie et chirurgie pédiatrique.</t>
  </si>
  <si>
    <t xml:space="preserve"> - Les interventions chirurgicales complexes peuvent être réalisées par la clinique pédiatrique en collaboration avec un hôpital pour adultes. La condition 
   préalable en est que les conditions de base anesthésiologiques soient remplies et qu’une prise en charge adaptée aux enfants soit garantie.</t>
  </si>
  <si>
    <t>B) Les prestataires qui ne remplissent PAS les exigences pour une clinique pédiatrique peuvent faire une offre pour un mandat de 
    prestation pour la chirurgie pédiatrique de base.</t>
  </si>
  <si>
    <r>
      <t xml:space="preserve"> - Chez les enfants de moins de 6 ans (jusqu’au 6</t>
    </r>
    <r>
      <rPr>
        <vertAlign val="superscript"/>
        <sz val="10"/>
        <rFont val="Arial"/>
        <family val="2"/>
      </rPr>
      <t>e</t>
    </r>
    <r>
      <rPr>
        <sz val="10"/>
        <rFont val="Arial"/>
        <family val="2"/>
      </rPr>
      <t xml:space="preserve"> anniversaire), l’anesthésie pédiatrique postopératoire doit être disponible dans les 30 minutes durant
   24 heures.</t>
    </r>
  </si>
  <si>
    <t>La maison de naissance dispose d’appareils et de matériel facilement accessibles, y compris les médicaments, nécessaires pour : 
-	  Examiner et surveiller la mère et le fœtus
-	  La prise en charge pendant l’accouchement, y compris la prise en charge de ruptures du périnée et le traitement de l’atonie utérine 
-	  L’examen, le traitement et, si nécessaire, la réanimation du nouveau-né
-	  La réalisation du dépistage et de la surveillance continue du nouveau-né
-  	L’approvisionnement en oxygène pour la mère ou le nouveau-né au besoin
-  	L’accès intraveineux.</t>
  </si>
  <si>
    <r>
      <rPr>
        <u/>
        <sz val="10"/>
        <rFont val="Arial"/>
        <family val="2"/>
      </rPr>
      <t>Au moins 1 contrôle avant la 36 0/7 SA</t>
    </r>
    <r>
      <rPr>
        <sz val="10"/>
        <rFont val="Arial"/>
        <family val="2"/>
      </rPr>
      <t xml:space="preserve"> :
- Au moins un examen préliminaire et une anamnèse auprès de la sage-femme de la maison de naissance.
- Une échographie chez un spécialiste en gynécologie/obstétrique est recommandée et exigée en cas d’anomalies. Si la patiente y renonce après avoir été 
  informée et conseillée par la sage-femme, ce fait est documenté.
</t>
    </r>
  </si>
  <si>
    <r>
      <rPr>
        <sz val="10"/>
        <rFont val="Arial"/>
        <family val="2"/>
      </rPr>
      <t>Médecine interne générale (sans formation approfondie)</t>
    </r>
  </si>
  <si>
    <t>Exécution d’accouchements spontanés qui s’annoncent sans complication. La sage-femme responsable décide de l’accouchement, de la puerpéralité et de l’allaitement au sein de la maison de naissance. Les diagnostics d’admission autorisés sont identifiés par les mentions « GEBH » et « NEOG » dans les tableaux Obstétrique et Nouveau-nés du document « Domaines de prestations » disponible sur le site Internet de la CDS.</t>
  </si>
  <si>
    <t xml:space="preserve">Les centres de compétence en soins palliatifs fournissent des prestations spécialisées dans ce domaine. Il s’agit notamment des tâches spécifiques suivantes :
a. 	Traitement des patients nécessitant une prise en charge palliative complexe dans le but de contrôler leurs symptômes et de stabiliser leur situation psychosociale
b. 	Admission stationnaire de patients en vue de réévaluer et d’optimiser les soins palliatifs
c. 	Participation au développement et à l’évaluation de processus et de normes pour les soins palliatifs
d. 	Participation au service d’assistance téléphonique et aux équipes mobiles de soins palliatifs pour soutenir les autres établissements du canton et les prestataires 
    ambulatoires dans les situations palliatives complexes ou mise à disposition d’un service pédiatrique de fond 24 heures sur 24.
e. 	Formation et formation continue en soins palliatifs :
    -	 Participation au développement et à l’évaluation des normes de formation
    -	 Participation à la réalisation de la formation et de la formation postgraduée pour les spécialistes internes et externes (médecins, soignants, thérapeutes)
    -	 Mise à disposition de places de stage pour les médecins, soignants et thérapeutes
    -	 Certification avec le label « Qualité dans les soins palliatifs » de palliative.ch	</t>
  </si>
  <si>
    <t xml:space="preserve">Cette feuille de l’offre contient tous les groupes de prestations de la médecine somatique aiguë adulte et les exigences correspondantes. Pour faciliter la lecture, vos indications concernant les exigences spécifiques des feuilles 3.2 – 3.7 et celles concernant le paquet de base de la feuille 3.8 ont été reportées sur la présente feuille. Les couleurs suivantes ont été utilisées en fonction des informations que vous avez fournies : vert = les exigences sont remplies à partir de 2024 / rouge = les exigences ne sont pas remplies.
Les couleurs sont indicatives. Vous pouvez faire une offre pour chaque groupe de prestations dans la colonne ouiune clair, indépendamment des couleurs. Vous devez toutefois tenir compte des liens possibles entre les différents groupes de prestations. Les prestations qui sont étroitement liées sur le plan médical ont été associées et doivent être prodiguées par le même prestataire. </t>
  </si>
  <si>
    <t>Niveau 4 Obstétrique</t>
  </si>
  <si>
    <t>oui</t>
  </si>
  <si>
    <t>Ex post 
oui</t>
  </si>
  <si>
    <t>oui (tumeurs du médiastin)</t>
  </si>
  <si>
    <t>ssp@fr.ch</t>
  </si>
  <si>
    <r>
      <t xml:space="preserve">Direction de la santé et des affaires sociales </t>
    </r>
    <r>
      <rPr>
        <b/>
        <sz val="8"/>
        <color theme="1"/>
        <rFont val="Arial"/>
        <family val="2"/>
      </rPr>
      <t>DSAS</t>
    </r>
  </si>
  <si>
    <r>
      <t xml:space="preserve">Direktion für Gesundheit und Soziales </t>
    </r>
    <r>
      <rPr>
        <b/>
        <sz val="8"/>
        <color theme="1"/>
        <rFont val="Arial"/>
        <family val="2"/>
      </rPr>
      <t>GSD</t>
    </r>
  </si>
  <si>
    <t>Votre demande doit être déposée d’ici au 31 octobre 2023</t>
  </si>
  <si>
    <t>Veuillez saisir : établissement hospitalier</t>
  </si>
  <si>
    <r>
      <t xml:space="preserve">Les dossiers d’offre doivent être déposés sous </t>
    </r>
    <r>
      <rPr>
        <b/>
        <sz val="10"/>
        <rFont val="Arial"/>
        <family val="2"/>
      </rPr>
      <t xml:space="preserve">forme électronique jusqu’au 31 octobre 2023 à 23h59 </t>
    </r>
    <r>
      <rPr>
        <sz val="10"/>
        <rFont val="Arial"/>
        <family val="2"/>
      </rPr>
      <t>à l’adresse suivante :</t>
    </r>
  </si>
  <si>
    <r>
      <t xml:space="preserve">En outre, la </t>
    </r>
    <r>
      <rPr>
        <b/>
        <sz val="10"/>
        <rFont val="Arial"/>
        <family val="2"/>
      </rPr>
      <t xml:space="preserve">confirmation </t>
    </r>
    <r>
      <rPr>
        <sz val="10"/>
        <rFont val="Arial"/>
        <family val="2"/>
      </rPr>
      <t>signée par les personnes autorisées</t>
    </r>
    <r>
      <rPr>
        <b/>
        <sz val="10"/>
        <rFont val="Arial"/>
        <family val="2"/>
      </rPr>
      <t>, feuille</t>
    </r>
    <r>
      <rPr>
        <sz val="10"/>
        <rFont val="Arial"/>
        <family val="2"/>
      </rPr>
      <t> </t>
    </r>
    <r>
      <rPr>
        <b/>
        <sz val="10"/>
        <rFont val="Arial"/>
        <family val="2"/>
      </rPr>
      <t>5 du dossier de d’offre (uniquement la feuille 5) doit être retournée par poste jusqu’au 31 octobre 2023 (date du cachet de poste)</t>
    </r>
    <r>
      <rPr>
        <sz val="10"/>
        <rFont val="Arial"/>
        <family val="2"/>
      </rPr>
      <t xml:space="preserve"> à l’adresse suivante :</t>
    </r>
  </si>
  <si>
    <r>
      <t xml:space="preserve">En outre, la </t>
    </r>
    <r>
      <rPr>
        <b/>
        <sz val="10"/>
        <rFont val="Arial"/>
        <family val="2"/>
      </rPr>
      <t>confirmation signée par les personnes autorisées, feuille 5 du dossier d’offre (uniquement la présente feuille 5)</t>
    </r>
    <r>
      <rPr>
        <sz val="10"/>
        <rFont val="Arial"/>
        <family val="2"/>
      </rPr>
      <t xml:space="preserve"> doit être retournée par poste jusqu’au </t>
    </r>
    <r>
      <rPr>
        <b/>
        <sz val="10"/>
        <rFont val="Arial"/>
        <family val="2"/>
      </rPr>
      <t>31 octobre 2023 (date du cachet de poste)</t>
    </r>
    <r>
      <rPr>
        <sz val="10"/>
        <rFont val="Arial"/>
        <family val="2"/>
      </rPr>
      <t xml:space="preserve"> à l’adresse suivante :</t>
    </r>
  </si>
  <si>
    <t>Exigences générales 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</si>
</sst>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2]\ * #,##0.00_ ;_ [$€-2]\ * \-#,##0.00_ ;_ [$€-2]\ * &quot;-&quot;??_ "/>
    <numFmt numFmtId="165" formatCode="0.0"/>
  </numFmts>
  <fonts count="11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name val="Arial"/>
      <family val="2"/>
    </font>
    <font>
      <u/>
      <sz val="10"/>
      <color indexed="12"/>
      <name val="Arial"/>
      <family val="2"/>
    </font>
    <font>
      <sz val="10"/>
      <color indexed="8"/>
      <name val="Arial"/>
      <family val="2"/>
    </font>
    <font>
      <sz val="8"/>
      <name val="Arial"/>
      <family val="2"/>
    </font>
    <font>
      <b/>
      <sz val="10"/>
      <name val="Arial"/>
      <family val="2"/>
    </font>
    <font>
      <sz val="10"/>
      <name val="Arial"/>
      <family val="2"/>
    </font>
    <font>
      <b/>
      <sz val="12"/>
      <name val="Arial"/>
      <family val="2"/>
    </font>
    <font>
      <sz val="12"/>
      <name val="Arial"/>
      <family val="2"/>
    </font>
    <font>
      <sz val="14"/>
      <name val="Arial"/>
      <family val="2"/>
    </font>
    <font>
      <sz val="28"/>
      <name val="Arial"/>
      <family val="2"/>
    </font>
    <font>
      <sz val="10"/>
      <color indexed="10"/>
      <name val="Arial"/>
      <family val="2"/>
    </font>
    <font>
      <b/>
      <sz val="16"/>
      <name val="Arial"/>
      <family val="2"/>
    </font>
    <font>
      <b/>
      <i/>
      <sz val="10"/>
      <name val="Arial"/>
      <family val="2"/>
    </font>
    <font>
      <u/>
      <sz val="10"/>
      <name val="Arial"/>
      <family val="2"/>
    </font>
    <font>
      <b/>
      <sz val="24"/>
      <name val="Arial"/>
      <family val="2"/>
    </font>
    <font>
      <b/>
      <sz val="14"/>
      <name val="Arial"/>
      <family val="2"/>
    </font>
    <font>
      <i/>
      <sz val="10"/>
      <name val="Arial"/>
      <family val="2"/>
    </font>
    <font>
      <vertAlign val="superscript"/>
      <sz val="10"/>
      <name val="Arial"/>
      <family val="2"/>
    </font>
    <font>
      <sz val="10"/>
      <name val="Arial"/>
      <family val="2"/>
    </font>
    <font>
      <b/>
      <sz val="36"/>
      <name val="Arial"/>
      <family val="2"/>
    </font>
    <font>
      <sz val="8"/>
      <name val="Arial"/>
      <family val="2"/>
    </font>
    <font>
      <sz val="16"/>
      <name val="Arial"/>
      <family val="2"/>
    </font>
    <font>
      <sz val="12"/>
      <color indexed="10"/>
      <name val="Arial"/>
      <family val="2"/>
    </font>
    <font>
      <sz val="10"/>
      <name val="Arial"/>
      <family val="2"/>
    </font>
    <font>
      <b/>
      <sz val="10"/>
      <color indexed="22"/>
      <name val="Arial"/>
      <family val="2"/>
    </font>
    <font>
      <sz val="8"/>
      <name val="Arial"/>
      <family val="2"/>
    </font>
    <font>
      <b/>
      <sz val="8"/>
      <name val="Arial"/>
      <family val="2"/>
    </font>
    <font>
      <sz val="10"/>
      <name val="MS Sans Serif"/>
      <family val="2"/>
    </font>
    <font>
      <sz val="10"/>
      <name val="Verdana"/>
      <family val="2"/>
    </font>
    <font>
      <sz val="8"/>
      <name val="Arial"/>
      <family val="2"/>
    </font>
    <font>
      <sz val="8"/>
      <color indexed="8"/>
      <name val="Arial"/>
      <family val="2"/>
    </font>
    <font>
      <sz val="9"/>
      <color indexed="81"/>
      <name val="Tahoma"/>
      <family val="2"/>
    </font>
    <font>
      <sz val="9"/>
      <name val="Arial"/>
      <family val="2"/>
    </font>
    <font>
      <sz val="14"/>
      <color rgb="FFFF9999"/>
      <name val="Arial"/>
      <family val="2"/>
    </font>
    <font>
      <u/>
      <sz val="12"/>
      <color rgb="FF800080"/>
      <name val="Arial"/>
      <family val="2"/>
    </font>
    <font>
      <sz val="10"/>
      <color rgb="FFFF0000"/>
      <name val="Arial"/>
      <family val="2"/>
    </font>
    <font>
      <b/>
      <sz val="9"/>
      <name val="Arial"/>
      <family val="2"/>
    </font>
    <font>
      <sz val="10"/>
      <color theme="0"/>
      <name val="Arial"/>
      <family val="2"/>
    </font>
    <font>
      <b/>
      <sz val="11"/>
      <color theme="0"/>
      <name val="Arial"/>
      <family val="2"/>
    </font>
    <font>
      <b/>
      <sz val="10"/>
      <color theme="0"/>
      <name val="Arial"/>
      <family val="2"/>
    </font>
    <font>
      <b/>
      <sz val="26"/>
      <name val="Arial"/>
      <family val="2"/>
    </font>
    <font>
      <b/>
      <sz val="11"/>
      <name val="Arial"/>
      <family val="2"/>
    </font>
    <font>
      <b/>
      <sz val="16"/>
      <color theme="0"/>
      <name val="Arial"/>
      <family val="2"/>
    </font>
    <font>
      <b/>
      <u/>
      <sz val="11"/>
      <name val="Arial"/>
      <family val="2"/>
    </font>
    <font>
      <b/>
      <u/>
      <sz val="12"/>
      <name val="Arial"/>
      <family val="2"/>
    </font>
    <font>
      <sz val="8"/>
      <color rgb="FF0000FF"/>
      <name val="Arial"/>
      <family val="2"/>
    </font>
    <font>
      <sz val="10"/>
      <color rgb="FF0000FF"/>
      <name val="Arial"/>
      <family val="2"/>
    </font>
    <font>
      <sz val="11"/>
      <name val="Arial"/>
      <family val="2"/>
    </font>
    <font>
      <sz val="22"/>
      <name val="Arial"/>
      <family val="2"/>
    </font>
    <font>
      <sz val="10"/>
      <name val="Arial"/>
      <family val="2"/>
    </font>
    <font>
      <sz val="10"/>
      <color theme="1"/>
      <name val="Arial"/>
      <family val="2"/>
    </font>
    <font>
      <b/>
      <sz val="10"/>
      <color theme="1"/>
      <name val="Arial"/>
      <family val="2"/>
    </font>
    <font>
      <strike/>
      <sz val="10"/>
      <name val="Arial"/>
      <family val="2"/>
    </font>
    <font>
      <sz val="9"/>
      <color theme="1"/>
      <name val="Arial"/>
      <family val="2"/>
    </font>
    <font>
      <sz val="10"/>
      <color rgb="FFFF6600"/>
      <name val="Arial"/>
      <family val="2"/>
    </font>
    <font>
      <sz val="12"/>
      <color rgb="FFFF6600"/>
      <name val="Arial"/>
      <family val="2"/>
    </font>
    <font>
      <sz val="10"/>
      <color rgb="FFFF00FF"/>
      <name val="Arial"/>
      <family val="2"/>
    </font>
    <font>
      <strike/>
      <sz val="10"/>
      <color rgb="FFFF00FF"/>
      <name val="Arial"/>
      <family val="2"/>
    </font>
    <font>
      <sz val="10"/>
      <color rgb="FFC00000"/>
      <name val="Arial"/>
      <family val="2"/>
    </font>
    <font>
      <b/>
      <sz val="9"/>
      <color rgb="FFFF00FF"/>
      <name val="Arial"/>
      <family val="2"/>
    </font>
    <font>
      <sz val="8"/>
      <color rgb="FFFF00FF"/>
      <name val="Arial"/>
      <family val="2"/>
    </font>
    <font>
      <b/>
      <u/>
      <sz val="10"/>
      <color rgb="FFFF00FF"/>
      <name val="Arial"/>
      <family val="2"/>
    </font>
    <font>
      <b/>
      <sz val="12"/>
      <color rgb="FFFF00FF"/>
      <name val="Arial"/>
      <family val="2"/>
    </font>
    <font>
      <b/>
      <sz val="14"/>
      <color theme="1"/>
      <name val="Arial"/>
      <family val="2"/>
    </font>
    <font>
      <sz val="14"/>
      <color theme="1"/>
      <name val="Arial"/>
      <family val="2"/>
    </font>
    <font>
      <b/>
      <sz val="14"/>
      <color rgb="FFFF00FF"/>
      <name val="Arial"/>
      <family val="2"/>
    </font>
    <font>
      <b/>
      <sz val="10"/>
      <color rgb="FF0000FF"/>
      <name val="Arial"/>
      <family val="2"/>
    </font>
    <font>
      <strike/>
      <sz val="12"/>
      <color rgb="FF0000FF"/>
      <name val="Arial"/>
      <family val="2"/>
    </font>
    <font>
      <sz val="10"/>
      <color rgb="FF0000FF"/>
      <name val="Cambria"/>
      <family val="1"/>
    </font>
    <font>
      <b/>
      <sz val="10"/>
      <color rgb="FFFF0000"/>
      <name val="Cambria"/>
      <family val="1"/>
    </font>
    <font>
      <sz val="10"/>
      <color rgb="FF000000"/>
      <name val="Arial"/>
      <family val="2"/>
    </font>
    <font>
      <sz val="14"/>
      <color rgb="FF000000"/>
      <name val="Arial"/>
      <family val="2"/>
    </font>
    <font>
      <b/>
      <sz val="10"/>
      <color indexed="8"/>
      <name val="Arial"/>
      <family val="2"/>
    </font>
    <font>
      <b/>
      <sz val="9"/>
      <color indexed="81"/>
      <name val="Tahoma"/>
      <family val="2"/>
    </font>
    <font>
      <i/>
      <sz val="10"/>
      <color theme="0"/>
      <name val="Cambria"/>
      <family val="1"/>
    </font>
    <font>
      <b/>
      <sz val="24"/>
      <color rgb="FFFF0000"/>
      <name val="Arial"/>
      <family val="2"/>
    </font>
    <font>
      <b/>
      <sz val="10"/>
      <color rgb="FFFF0000"/>
      <name val="Arial"/>
      <family val="2"/>
    </font>
    <font>
      <b/>
      <sz val="12"/>
      <color theme="0"/>
      <name val="Arial"/>
      <family val="2"/>
    </font>
    <font>
      <sz val="10"/>
      <color indexed="81"/>
      <name val="Tahoma"/>
      <family val="2"/>
    </font>
    <font>
      <sz val="10"/>
      <color rgb="FF000000"/>
      <name val="Tahoma"/>
      <family val="2"/>
    </font>
    <font>
      <b/>
      <sz val="9"/>
      <color theme="1"/>
      <name val="Arial"/>
      <family val="2"/>
    </font>
    <font>
      <strike/>
      <sz val="9"/>
      <color rgb="FFFF0000"/>
      <name val="Arial"/>
      <family val="2"/>
    </font>
    <font>
      <sz val="9"/>
      <color rgb="FFFFFF00"/>
      <name val="Arial"/>
      <family val="2"/>
    </font>
    <font>
      <sz val="9"/>
      <color rgb="FFFF0000"/>
      <name val="Arial"/>
      <family val="2"/>
    </font>
    <font>
      <strike/>
      <sz val="9"/>
      <color theme="1"/>
      <name val="Arial"/>
      <family val="2"/>
    </font>
    <font>
      <b/>
      <sz val="18"/>
      <color theme="0"/>
      <name val="Arial"/>
      <family val="2"/>
    </font>
    <font>
      <sz val="7.5"/>
      <color theme="1"/>
      <name val="Arial"/>
      <family val="2"/>
    </font>
    <font>
      <sz val="7.5"/>
      <name val="Arial"/>
      <family val="2"/>
    </font>
    <font>
      <u/>
      <sz val="10"/>
      <color rgb="FFFF0000"/>
      <name val="Arial"/>
      <family val="2"/>
    </font>
    <font>
      <sz val="9"/>
      <color rgb="FFFFC000"/>
      <name val="Arial"/>
      <family val="2"/>
    </font>
    <font>
      <vertAlign val="superscript"/>
      <sz val="10"/>
      <color theme="1"/>
      <name val="Arial"/>
      <family val="2"/>
    </font>
    <font>
      <sz val="8"/>
      <color theme="1"/>
      <name val="Arial"/>
      <family val="2"/>
    </font>
    <font>
      <b/>
      <sz val="14"/>
      <color rgb="FF0070C0"/>
      <name val="Calibri"/>
      <family val="2"/>
      <scheme val="minor"/>
    </font>
    <font>
      <b/>
      <u/>
      <sz val="11"/>
      <color theme="1"/>
      <name val="Arial"/>
      <family val="2"/>
    </font>
    <font>
      <u/>
      <sz val="10"/>
      <color theme="1"/>
      <name val="Arial"/>
      <family val="2"/>
    </font>
    <font>
      <b/>
      <sz val="10"/>
      <color rgb="FFFF00FF"/>
      <name val="Arial"/>
      <family val="2"/>
    </font>
    <font>
      <i/>
      <sz val="10"/>
      <color theme="1"/>
      <name val="Cambria"/>
      <family val="1"/>
    </font>
    <font>
      <u/>
      <sz val="10"/>
      <color theme="1"/>
      <name val="Cambria"/>
      <family val="1"/>
    </font>
    <font>
      <sz val="12"/>
      <name val="Calibri"/>
      <family val="2"/>
    </font>
    <font>
      <b/>
      <vertAlign val="superscript"/>
      <sz val="12"/>
      <color theme="0"/>
      <name val="Arial"/>
      <family val="2"/>
    </font>
    <font>
      <vertAlign val="superscript"/>
      <sz val="9"/>
      <name val="Arial"/>
      <family val="2"/>
    </font>
    <font>
      <b/>
      <vertAlign val="superscript"/>
      <sz val="10"/>
      <name val="Arial"/>
      <family val="2"/>
    </font>
    <font>
      <vertAlign val="superscript"/>
      <sz val="8"/>
      <name val="Arial"/>
      <family val="2"/>
    </font>
    <font>
      <i/>
      <sz val="9"/>
      <color theme="1"/>
      <name val="Arial"/>
      <family val="2"/>
    </font>
    <font>
      <b/>
      <sz val="8"/>
      <color theme="1"/>
      <name val="Arial"/>
      <family val="2"/>
    </font>
  </fonts>
  <fills count="33">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rgb="FFFFFF99"/>
        <bgColor rgb="FF000000"/>
      </patternFill>
    </fill>
    <fill>
      <patternFill patternType="solid">
        <fgColor rgb="FFFFFF99"/>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tint="-0.14999847407452621"/>
        <bgColor rgb="FF000000"/>
      </patternFill>
    </fill>
    <fill>
      <patternFill patternType="solid">
        <fgColor theme="0"/>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rgb="FFFFC9C9"/>
        <bgColor indexed="64"/>
      </patternFill>
    </fill>
    <fill>
      <patternFill patternType="solid">
        <fgColor rgb="FFFFC000"/>
        <bgColor indexed="64"/>
      </patternFill>
    </fill>
    <fill>
      <patternFill patternType="solid">
        <fgColor rgb="FFFFFFFF"/>
        <bgColor rgb="FF000000"/>
      </patternFill>
    </fill>
    <fill>
      <patternFill patternType="solid">
        <fgColor rgb="FFFF9998"/>
        <bgColor indexed="64"/>
      </patternFill>
    </fill>
    <fill>
      <patternFill patternType="solid">
        <fgColor theme="0" tint="-0.34998626667073579"/>
        <bgColor indexed="64"/>
      </patternFill>
    </fill>
    <fill>
      <patternFill patternType="solid">
        <fgColor theme="8" tint="0.59999389629810485"/>
        <bgColor indexed="64"/>
      </patternFill>
    </fill>
    <fill>
      <patternFill patternType="solid">
        <fgColor rgb="FFFFFD78"/>
        <bgColor indexed="64"/>
      </patternFill>
    </fill>
    <fill>
      <patternFill patternType="solid">
        <fgColor rgb="FFC6F0CE"/>
        <bgColor indexed="64"/>
      </patternFill>
    </fill>
    <fill>
      <patternFill patternType="solid">
        <fgColor rgb="FFFFC7CE"/>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CCFFCC"/>
        <bgColor indexed="64"/>
      </patternFill>
    </fill>
    <fill>
      <patternFill patternType="solid">
        <fgColor theme="2" tint="-9.9978637043366805E-2"/>
        <bgColor indexed="64"/>
      </patternFill>
    </fill>
    <fill>
      <patternFill patternType="solid">
        <fgColor rgb="FFB4EBF3"/>
        <bgColor indexed="64"/>
      </patternFill>
    </fill>
    <fill>
      <patternFill patternType="solid">
        <fgColor rgb="FFCAFBFC"/>
        <bgColor indexed="64"/>
      </patternFill>
    </fill>
    <fill>
      <patternFill patternType="solid">
        <fgColor rgb="FFBFBFBF"/>
        <bgColor indexed="64"/>
      </patternFill>
    </fill>
    <fill>
      <patternFill patternType="solid">
        <fgColor rgb="FFFFFD78"/>
        <bgColor rgb="FF000000"/>
      </patternFill>
    </fill>
  </fills>
  <borders count="155">
    <border>
      <left/>
      <right/>
      <top/>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hair">
        <color indexed="64"/>
      </bottom>
      <diagonal/>
    </border>
    <border>
      <left/>
      <right style="thin">
        <color indexed="64"/>
      </right>
      <top style="thin">
        <color indexed="64"/>
      </top>
      <bottom/>
      <diagonal/>
    </border>
    <border>
      <left/>
      <right/>
      <top style="medium">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right/>
      <top style="medium">
        <color indexed="64"/>
      </top>
      <bottom/>
      <diagonal/>
    </border>
    <border>
      <left style="medium">
        <color indexed="64"/>
      </left>
      <right/>
      <top style="thin">
        <color indexed="64"/>
      </top>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medium">
        <color indexed="64"/>
      </top>
      <bottom style="hair">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hair">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thin">
        <color theme="0" tint="-0.14993743705557422"/>
      </top>
      <bottom style="thin">
        <color theme="0" tint="-0.14993743705557422"/>
      </bottom>
      <diagonal/>
    </border>
    <border>
      <left/>
      <right/>
      <top style="thin">
        <color theme="0" tint="-0.14996795556505021"/>
      </top>
      <bottom style="thin">
        <color theme="0" tint="-0.14996795556505021"/>
      </bottom>
      <diagonal/>
    </border>
    <border>
      <left/>
      <right/>
      <top style="thin">
        <color theme="0" tint="-0.14996795556505021"/>
      </top>
      <bottom style="thin">
        <color theme="0" tint="-0.34998626667073579"/>
      </bottom>
      <diagonal/>
    </border>
    <border>
      <left/>
      <right/>
      <top style="thin">
        <color theme="0" tint="-0.34998626667073579"/>
      </top>
      <bottom style="thin">
        <color theme="0" tint="-0.14993743705557422"/>
      </bottom>
      <diagonal/>
    </border>
    <border>
      <left/>
      <right/>
      <top style="thin">
        <color theme="0" tint="-0.14993743705557422"/>
      </top>
      <bottom style="thin">
        <color theme="0" tint="-0.34998626667073579"/>
      </bottom>
      <diagonal/>
    </border>
    <border>
      <left/>
      <right/>
      <top/>
      <bottom style="thin">
        <color theme="0" tint="-0.34998626667073579"/>
      </bottom>
      <diagonal/>
    </border>
    <border>
      <left/>
      <right/>
      <top style="thin">
        <color theme="0" tint="-0.14993743705557422"/>
      </top>
      <bottom/>
      <diagonal/>
    </border>
    <border>
      <left/>
      <right/>
      <top style="thin">
        <color theme="0" tint="-0.34998626667073579"/>
      </top>
      <bottom style="thin">
        <color theme="0" tint="-0.34998626667073579"/>
      </bottom>
      <diagonal/>
    </border>
    <border>
      <left/>
      <right/>
      <top/>
      <bottom style="thin">
        <color theme="0" tint="-0.14993743705557422"/>
      </bottom>
      <diagonal/>
    </border>
    <border>
      <left/>
      <right/>
      <top style="thin">
        <color theme="0" tint="-0.14993743705557422"/>
      </top>
      <bottom style="medium">
        <color theme="0" tint="-0.34998626667073579"/>
      </bottom>
      <diagonal/>
    </border>
    <border>
      <left/>
      <right/>
      <top style="medium">
        <color theme="0" tint="-0.34998626667073579"/>
      </top>
      <bottom style="thin">
        <color theme="0" tint="-0.14993743705557422"/>
      </bottom>
      <diagonal/>
    </border>
    <border>
      <left style="thin">
        <color theme="0" tint="-0.14990691854609822"/>
      </left>
      <right style="thin">
        <color theme="0" tint="-0.14990691854609822"/>
      </right>
      <top style="thin">
        <color theme="0" tint="-0.14993743705557422"/>
      </top>
      <bottom style="thin">
        <color theme="0" tint="-0.14990691854609822"/>
      </bottom>
      <diagonal/>
    </border>
    <border>
      <left/>
      <right/>
      <top style="thin">
        <color theme="0" tint="-0.14993743705557422"/>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thin">
        <color theme="0" tint="-0.14996795556505021"/>
      </bottom>
      <diagonal/>
    </border>
    <border>
      <left style="thin">
        <color theme="0" tint="-0.34998626667073579"/>
      </left>
      <right style="thin">
        <color theme="0" tint="-0.34998626667073579"/>
      </right>
      <top/>
      <bottom/>
      <diagonal/>
    </border>
    <border>
      <left style="medium">
        <color indexed="64"/>
      </left>
      <right style="medium">
        <color indexed="64"/>
      </right>
      <top style="hair">
        <color indexed="64"/>
      </top>
      <bottom style="medium">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style="thin">
        <color indexed="64"/>
      </left>
      <right/>
      <top style="thin">
        <color indexed="64"/>
      </top>
      <bottom style="medium">
        <color indexed="64"/>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medium">
        <color indexed="64"/>
      </left>
      <right style="medium">
        <color indexed="64"/>
      </right>
      <top/>
      <bottom style="thin">
        <color indexed="64"/>
      </bottom>
      <diagonal/>
    </border>
    <border>
      <left/>
      <right style="medium">
        <color indexed="64"/>
      </right>
      <top/>
      <bottom style="hair">
        <color indexed="64"/>
      </bottom>
      <diagonal/>
    </border>
    <border>
      <left/>
      <right style="medium">
        <color indexed="64"/>
      </right>
      <top style="hair">
        <color indexed="64"/>
      </top>
      <bottom style="medium">
        <color indexed="64"/>
      </bottom>
      <diagonal/>
    </border>
    <border>
      <left/>
      <right/>
      <top style="thin">
        <color theme="0" tint="-0.249977111117893"/>
      </top>
      <bottom/>
      <diagonal/>
    </border>
    <border>
      <left style="thin">
        <color theme="0" tint="-0.14996795556505021"/>
      </left>
      <right style="thin">
        <color theme="0" tint="-0.14996795556505021"/>
      </right>
      <top style="thin">
        <color theme="0" tint="-0.14993743705557422"/>
      </top>
      <bottom/>
      <diagonal/>
    </border>
    <border>
      <left/>
      <right style="hair">
        <color indexed="64"/>
      </right>
      <top style="hair">
        <color indexed="64"/>
      </top>
      <bottom style="thin">
        <color indexed="64"/>
      </bottom>
      <diagonal/>
    </border>
  </borders>
  <cellStyleXfs count="22">
    <xf numFmtId="0" fontId="0" fillId="0" borderId="0"/>
    <xf numFmtId="0" fontId="11" fillId="0" borderId="0" applyNumberFormat="0" applyFill="0" applyBorder="0" applyAlignment="0" applyProtection="0"/>
    <xf numFmtId="164" fontId="7"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xf numFmtId="0" fontId="34" fillId="0" borderId="0"/>
    <xf numFmtId="0" fontId="35" fillId="0" borderId="0"/>
    <xf numFmtId="0" fontId="35" fillId="0" borderId="0"/>
    <xf numFmtId="164" fontId="7" fillId="0" borderId="0"/>
    <xf numFmtId="0" fontId="7" fillId="0" borderId="0"/>
    <xf numFmtId="0" fontId="56"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3" fillId="0" borderId="0"/>
    <xf numFmtId="0" fontId="2" fillId="0" borderId="0"/>
    <xf numFmtId="0" fontId="1" fillId="0" borderId="0"/>
  </cellStyleXfs>
  <cellXfs count="1120">
    <xf numFmtId="0" fontId="0" fillId="0" borderId="0" xfId="0"/>
    <xf numFmtId="0" fontId="54" fillId="0" borderId="0" xfId="0" applyFont="1" applyAlignment="1">
      <alignment horizontal="left" vertical="center" wrapText="1" readingOrder="1"/>
    </xf>
    <xf numFmtId="0" fontId="0" fillId="0" borderId="0" xfId="0" applyAlignment="1">
      <alignment horizontal="center" readingOrder="1"/>
    </xf>
    <xf numFmtId="0" fontId="0" fillId="0" borderId="0" xfId="0" applyAlignment="1">
      <alignment horizontal="left" readingOrder="1"/>
    </xf>
    <xf numFmtId="0" fontId="7" fillId="0" borderId="0" xfId="0" applyFont="1" applyAlignment="1">
      <alignment horizontal="center" vertical="top" readingOrder="1"/>
    </xf>
    <xf numFmtId="0" fontId="0" fillId="0" borderId="0" xfId="0" applyAlignment="1">
      <alignment horizontal="center" vertical="top" readingOrder="1"/>
    </xf>
    <xf numFmtId="0" fontId="36" fillId="0" borderId="0" xfId="0" applyFont="1" applyAlignment="1">
      <alignment horizontal="center" vertical="top" readingOrder="1"/>
    </xf>
    <xf numFmtId="0" fontId="12" fillId="0" borderId="0" xfId="0" applyFont="1" applyAlignment="1">
      <alignment horizontal="left" vertical="top" wrapText="1" readingOrder="1"/>
    </xf>
    <xf numFmtId="0" fontId="0" fillId="0" borderId="0" xfId="0" applyAlignment="1">
      <alignment horizontal="center" vertical="center" wrapText="1" readingOrder="1"/>
    </xf>
    <xf numFmtId="0" fontId="36" fillId="0" borderId="0" xfId="0" applyFont="1" applyAlignment="1">
      <alignment horizontal="center" vertical="center" wrapText="1" readingOrder="1"/>
    </xf>
    <xf numFmtId="0" fontId="10" fillId="0" borderId="0" xfId="0" applyFont="1" applyAlignment="1">
      <alignment vertical="top" wrapText="1" readingOrder="1"/>
    </xf>
    <xf numFmtId="0" fontId="0" fillId="0" borderId="0" xfId="0" applyAlignment="1">
      <alignment horizontal="left" vertical="top" readingOrder="1"/>
    </xf>
    <xf numFmtId="0" fontId="14" fillId="0" borderId="0" xfId="0" applyFont="1"/>
    <xf numFmtId="0" fontId="15" fillId="0" borderId="0" xfId="0" applyFont="1" applyAlignment="1">
      <alignment horizontal="center" readingOrder="1"/>
    </xf>
    <xf numFmtId="0" fontId="22" fillId="0" borderId="0" xfId="0" applyFont="1" applyAlignment="1">
      <alignment horizontal="center" readingOrder="1"/>
    </xf>
    <xf numFmtId="0" fontId="7" fillId="0" borderId="0" xfId="0" applyFont="1" applyAlignment="1">
      <alignment horizontal="center" readingOrder="1"/>
    </xf>
    <xf numFmtId="0" fontId="40" fillId="0" borderId="0" xfId="0" applyFont="1" applyAlignment="1">
      <alignment horizontal="center" readingOrder="1"/>
    </xf>
    <xf numFmtId="0" fontId="14" fillId="0" borderId="0" xfId="0" applyFont="1" applyAlignment="1">
      <alignment horizontal="center" readingOrder="1"/>
    </xf>
    <xf numFmtId="0" fontId="14" fillId="0" borderId="0" xfId="0" applyFont="1" applyAlignment="1">
      <alignment horizontal="left" readingOrder="1"/>
    </xf>
    <xf numFmtId="0" fontId="41" fillId="0" borderId="0" xfId="0" applyFont="1" applyAlignment="1">
      <alignment horizontal="center" readingOrder="1"/>
    </xf>
    <xf numFmtId="0" fontId="41" fillId="0" borderId="0" xfId="0" applyFont="1" applyAlignment="1">
      <alignment horizontal="left" readingOrder="1"/>
    </xf>
    <xf numFmtId="0" fontId="11" fillId="0" borderId="0" xfId="0" applyFont="1" applyAlignment="1">
      <alignment vertical="center" wrapText="1" readingOrder="1"/>
    </xf>
    <xf numFmtId="0" fontId="11" fillId="0" borderId="0" xfId="0" applyFont="1" applyAlignment="1">
      <alignment vertical="top" wrapText="1" readingOrder="1"/>
    </xf>
    <xf numFmtId="0" fontId="11" fillId="10" borderId="0" xfId="0" applyFont="1" applyFill="1" applyAlignment="1">
      <alignment horizontal="left" vertical="top" readingOrder="1"/>
    </xf>
    <xf numFmtId="0" fontId="7" fillId="10" borderId="0" xfId="0" applyFont="1" applyFill="1" applyAlignment="1">
      <alignment horizontal="left" vertical="top" readingOrder="1"/>
    </xf>
    <xf numFmtId="0" fontId="7" fillId="10" borderId="0" xfId="0" quotePrefix="1" applyFont="1" applyFill="1" applyAlignment="1">
      <alignment horizontal="left" vertical="top" readingOrder="1"/>
    </xf>
    <xf numFmtId="0" fontId="0" fillId="13" borderId="0" xfId="0" applyFill="1"/>
    <xf numFmtId="0" fontId="37" fillId="0" borderId="0" xfId="0" applyFont="1" applyAlignment="1">
      <alignment vertical="top" wrapText="1" readingOrder="1"/>
    </xf>
    <xf numFmtId="0" fontId="10" fillId="0" borderId="0" xfId="0" applyFont="1" applyAlignment="1">
      <alignment horizontal="left" vertical="top" wrapText="1" readingOrder="1"/>
    </xf>
    <xf numFmtId="0" fontId="27" fillId="0" borderId="0" xfId="0" applyFont="1" applyAlignment="1">
      <alignment horizontal="center" vertical="top" wrapText="1" readingOrder="1"/>
    </xf>
    <xf numFmtId="0" fontId="20" fillId="0" borderId="0" xfId="3" applyFont="1" applyFill="1" applyAlignment="1" applyProtection="1">
      <alignment horizontal="left" vertical="top" indent="1" readingOrder="1"/>
    </xf>
    <xf numFmtId="0" fontId="20" fillId="0" borderId="0" xfId="3" applyFont="1" applyFill="1" applyAlignment="1" applyProtection="1">
      <alignment horizontal="left" indent="1" readingOrder="1"/>
    </xf>
    <xf numFmtId="0" fontId="51" fillId="0" borderId="0" xfId="3" applyFont="1" applyFill="1" applyAlignment="1" applyProtection="1">
      <alignment vertical="top" readingOrder="1"/>
    </xf>
    <xf numFmtId="0" fontId="45" fillId="11" borderId="0" xfId="0" applyFont="1" applyFill="1" applyAlignment="1">
      <alignment horizontal="left" vertical="top" readingOrder="1"/>
    </xf>
    <xf numFmtId="0" fontId="44" fillId="11" borderId="0" xfId="0" applyFont="1" applyFill="1" applyAlignment="1">
      <alignment horizontal="left" vertical="top" readingOrder="1"/>
    </xf>
    <xf numFmtId="0" fontId="48" fillId="10" borderId="0" xfId="0" applyFont="1" applyFill="1" applyAlignment="1">
      <alignment horizontal="left" vertical="top" readingOrder="1"/>
    </xf>
    <xf numFmtId="0" fontId="45" fillId="0" borderId="0" xfId="0" applyFont="1" applyAlignment="1">
      <alignment horizontal="left" vertical="top" readingOrder="1"/>
    </xf>
    <xf numFmtId="0" fontId="44" fillId="0" borderId="0" xfId="0" applyFont="1" applyAlignment="1">
      <alignment horizontal="left" vertical="top" readingOrder="1"/>
    </xf>
    <xf numFmtId="0" fontId="48" fillId="0" borderId="0" xfId="0" applyFont="1" applyAlignment="1">
      <alignment horizontal="left" vertical="top" readingOrder="1"/>
    </xf>
    <xf numFmtId="0" fontId="7" fillId="0" borderId="0" xfId="0" quotePrefix="1" applyFont="1" applyAlignment="1">
      <alignment horizontal="left" vertical="top" readingOrder="1"/>
    </xf>
    <xf numFmtId="2" fontId="7" fillId="0" borderId="0" xfId="0" applyNumberFormat="1" applyFont="1" applyAlignment="1">
      <alignment horizontal="left" vertical="top" readingOrder="1"/>
    </xf>
    <xf numFmtId="0" fontId="7" fillId="0" borderId="0" xfId="0" applyFont="1" applyAlignment="1">
      <alignment horizontal="left" vertical="top" readingOrder="1"/>
    </xf>
    <xf numFmtId="0" fontId="11" fillId="0" borderId="0" xfId="0" applyFont="1" applyAlignment="1">
      <alignment horizontal="left" vertical="top" readingOrder="1"/>
    </xf>
    <xf numFmtId="0" fontId="0" fillId="0" borderId="0" xfId="0" applyAlignment="1">
      <alignment vertical="top" wrapText="1" readingOrder="1"/>
    </xf>
    <xf numFmtId="0" fontId="10" fillId="0" borderId="0" xfId="0" applyFont="1" applyAlignment="1">
      <alignment horizontal="center" vertical="top" wrapText="1" readingOrder="1"/>
    </xf>
    <xf numFmtId="0" fontId="7" fillId="0" borderId="0" xfId="0" applyFont="1" applyAlignment="1">
      <alignment vertical="top" wrapText="1" readingOrder="1"/>
    </xf>
    <xf numFmtId="0" fontId="51" fillId="0" borderId="0" xfId="3" applyFont="1" applyFill="1" applyAlignment="1" applyProtection="1">
      <alignment horizontal="left" vertical="top" readingOrder="1"/>
    </xf>
    <xf numFmtId="0" fontId="7" fillId="0" borderId="0" xfId="0" applyFont="1" applyAlignment="1">
      <alignment vertical="top" readingOrder="1"/>
    </xf>
    <xf numFmtId="0" fontId="16" fillId="0" borderId="0" xfId="0" applyFont="1" applyAlignment="1">
      <alignment vertical="top" readingOrder="1"/>
    </xf>
    <xf numFmtId="0" fontId="7" fillId="0" borderId="0" xfId="0" applyFont="1"/>
    <xf numFmtId="0" fontId="0" fillId="0" borderId="0" xfId="0" applyAlignment="1">
      <alignment horizontal="center" vertical="top" wrapText="1" readingOrder="1"/>
    </xf>
    <xf numFmtId="0" fontId="0" fillId="0" borderId="0" xfId="0" applyAlignment="1">
      <alignment vertical="top" readingOrder="1"/>
    </xf>
    <xf numFmtId="0" fontId="12" fillId="0" borderId="0" xfId="0" applyFont="1" applyAlignment="1">
      <alignment vertical="top" readingOrder="1"/>
    </xf>
    <xf numFmtId="165" fontId="7" fillId="10" borderId="0" xfId="0" applyNumberFormat="1" applyFont="1" applyFill="1" applyAlignment="1">
      <alignment horizontal="left" vertical="top" readingOrder="1"/>
    </xf>
    <xf numFmtId="2" fontId="7" fillId="10" borderId="0" xfId="0" quotePrefix="1" applyNumberFormat="1" applyFont="1" applyFill="1" applyAlignment="1">
      <alignment horizontal="left" vertical="top" readingOrder="1"/>
    </xf>
    <xf numFmtId="0" fontId="20" fillId="0" borderId="0" xfId="3" applyFont="1" applyAlignment="1" applyProtection="1">
      <alignment vertical="top" readingOrder="1"/>
    </xf>
    <xf numFmtId="0" fontId="7" fillId="0" borderId="0" xfId="9"/>
    <xf numFmtId="0" fontId="7" fillId="0" borderId="0" xfId="0" applyFont="1" applyAlignment="1">
      <alignment horizontal="left" readingOrder="1"/>
    </xf>
    <xf numFmtId="0" fontId="13" fillId="0" borderId="0" xfId="0" applyFont="1" applyAlignment="1">
      <alignment vertical="center" readingOrder="1"/>
    </xf>
    <xf numFmtId="0" fontId="11" fillId="0" borderId="0" xfId="9" applyFont="1" applyAlignment="1">
      <alignment vertical="center" wrapText="1" readingOrder="1"/>
    </xf>
    <xf numFmtId="0" fontId="7" fillId="13" borderId="0" xfId="0" applyFont="1" applyFill="1"/>
    <xf numFmtId="0" fontId="11" fillId="10" borderId="61" xfId="0" applyFont="1" applyFill="1" applyBorder="1" applyAlignment="1">
      <alignment horizontal="center" vertical="center" wrapText="1" readingOrder="1"/>
    </xf>
    <xf numFmtId="0" fontId="11" fillId="10" borderId="84" xfId="8" applyNumberFormat="1" applyFont="1" applyFill="1" applyBorder="1" applyAlignment="1">
      <alignment horizontal="center" vertical="center" wrapText="1" readingOrder="1"/>
    </xf>
    <xf numFmtId="0" fontId="11" fillId="10" borderId="11" xfId="8" applyNumberFormat="1" applyFont="1" applyFill="1" applyBorder="1" applyAlignment="1">
      <alignment horizontal="center" vertical="center" wrapText="1" readingOrder="1"/>
    </xf>
    <xf numFmtId="0" fontId="11" fillId="10" borderId="63" xfId="8" applyNumberFormat="1" applyFont="1" applyFill="1" applyBorder="1" applyAlignment="1">
      <alignment horizontal="center" vertical="center" wrapText="1" readingOrder="1"/>
    </xf>
    <xf numFmtId="0" fontId="11" fillId="10" borderId="98" xfId="0" applyFont="1" applyFill="1" applyBorder="1" applyAlignment="1">
      <alignment horizontal="center" vertical="center" wrapText="1" readingOrder="1"/>
    </xf>
    <xf numFmtId="0" fontId="11" fillId="10" borderId="56" xfId="8" applyNumberFormat="1" applyFont="1" applyFill="1" applyBorder="1" applyAlignment="1">
      <alignment horizontal="center" vertical="center" wrapText="1" readingOrder="1"/>
    </xf>
    <xf numFmtId="0" fontId="10" fillId="13" borderId="0" xfId="0" applyFont="1" applyFill="1" applyAlignment="1">
      <alignment vertical="top" wrapText="1" readingOrder="1"/>
    </xf>
    <xf numFmtId="0" fontId="10" fillId="13" borderId="0" xfId="0" applyFont="1" applyFill="1" applyAlignment="1">
      <alignment horizontal="left" vertical="top" wrapText="1" readingOrder="1"/>
    </xf>
    <xf numFmtId="0" fontId="7" fillId="14" borderId="6" xfId="0" applyFont="1" applyFill="1" applyBorder="1" applyAlignment="1">
      <alignment vertical="top" wrapText="1" readingOrder="1"/>
    </xf>
    <xf numFmtId="0" fontId="63" fillId="0" borderId="0" xfId="0" applyFont="1" applyAlignment="1">
      <alignment vertical="top" readingOrder="1"/>
    </xf>
    <xf numFmtId="0" fontId="10" fillId="0" borderId="11" xfId="0" applyFont="1" applyBorder="1" applyAlignment="1">
      <alignment horizontal="center" vertical="top" wrapText="1" readingOrder="1"/>
    </xf>
    <xf numFmtId="0" fontId="53" fillId="0" borderId="0" xfId="0" applyFont="1" applyAlignment="1">
      <alignment vertical="top" readingOrder="1"/>
    </xf>
    <xf numFmtId="0" fontId="53" fillId="0" borderId="0" xfId="0" applyFont="1"/>
    <xf numFmtId="0" fontId="8" fillId="0" borderId="0" xfId="3" applyAlignment="1" applyProtection="1">
      <alignment vertical="top" readingOrder="1"/>
    </xf>
    <xf numFmtId="0" fontId="7" fillId="0" borderId="76" xfId="0" applyFont="1" applyBorder="1" applyAlignment="1">
      <alignment vertical="top" wrapText="1" readingOrder="1"/>
    </xf>
    <xf numFmtId="0" fontId="7" fillId="0" borderId="73" xfId="0" applyFont="1" applyBorder="1" applyAlignment="1">
      <alignment vertical="top" wrapText="1" readingOrder="1"/>
    </xf>
    <xf numFmtId="0" fontId="7" fillId="0" borderId="71" xfId="0" applyFont="1" applyBorder="1" applyAlignment="1">
      <alignment vertical="top" wrapText="1" readingOrder="1"/>
    </xf>
    <xf numFmtId="0" fontId="7" fillId="0" borderId="72" xfId="0" applyFont="1" applyBorder="1" applyAlignment="1">
      <alignment vertical="top" wrapText="1" readingOrder="1"/>
    </xf>
    <xf numFmtId="0" fontId="7" fillId="0" borderId="76" xfId="0" applyFont="1" applyBorder="1" applyAlignment="1">
      <alignment horizontal="left" vertical="top" wrapText="1" readingOrder="1"/>
    </xf>
    <xf numFmtId="0" fontId="7" fillId="0" borderId="15" xfId="0" applyFont="1" applyBorder="1" applyAlignment="1">
      <alignment horizontal="left" vertical="top" wrapText="1" readingOrder="1"/>
    </xf>
    <xf numFmtId="0" fontId="7" fillId="0" borderId="0" xfId="9" applyAlignment="1">
      <alignment vertical="top" readingOrder="1"/>
    </xf>
    <xf numFmtId="0" fontId="10" fillId="0" borderId="27" xfId="0" applyFont="1" applyBorder="1" applyAlignment="1">
      <alignment horizontal="center" vertical="top" wrapText="1" readingOrder="1"/>
    </xf>
    <xf numFmtId="0" fontId="53" fillId="13" borderId="0" xfId="0" applyFont="1" applyFill="1" applyAlignment="1">
      <alignment vertical="top" readingOrder="1"/>
    </xf>
    <xf numFmtId="0" fontId="39" fillId="0" borderId="0" xfId="0" applyFont="1" applyAlignment="1">
      <alignment vertical="top" readingOrder="1"/>
    </xf>
    <xf numFmtId="0" fontId="16" fillId="0" borderId="0" xfId="0" applyFont="1" applyAlignment="1">
      <alignment horizontal="center" readingOrder="1"/>
    </xf>
    <xf numFmtId="0" fontId="16" fillId="0" borderId="0" xfId="0" applyFont="1" applyAlignment="1">
      <alignment horizontal="left" readingOrder="1"/>
    </xf>
    <xf numFmtId="0" fontId="16" fillId="0" borderId="0" xfId="0" applyFont="1"/>
    <xf numFmtId="0" fontId="0" fillId="0" borderId="0" xfId="0" applyAlignment="1">
      <alignment horizontal="right" readingOrder="1"/>
    </xf>
    <xf numFmtId="0" fontId="0" fillId="0" borderId="0" xfId="0" applyAlignment="1">
      <alignment horizontal="right" vertical="top" readingOrder="1"/>
    </xf>
    <xf numFmtId="0" fontId="44" fillId="11" borderId="0" xfId="0" applyFont="1" applyFill="1" applyAlignment="1">
      <alignment horizontal="center" vertical="center" wrapText="1" readingOrder="1"/>
    </xf>
    <xf numFmtId="0" fontId="0" fillId="10" borderId="0" xfId="0" applyFill="1" applyAlignment="1">
      <alignment horizontal="center" vertical="center" wrapText="1" readingOrder="1"/>
    </xf>
    <xf numFmtId="0" fontId="22" fillId="0" borderId="0" xfId="0" applyFont="1" applyAlignment="1">
      <alignment horizontal="center" vertical="center" readingOrder="1"/>
    </xf>
    <xf numFmtId="0" fontId="61" fillId="0" borderId="0" xfId="0" applyFont="1" applyAlignment="1">
      <alignment vertical="top" readingOrder="1"/>
    </xf>
    <xf numFmtId="0" fontId="42" fillId="0" borderId="0" xfId="0" applyFont="1"/>
    <xf numFmtId="0" fontId="7" fillId="13" borderId="0" xfId="0" applyFont="1" applyFill="1" applyAlignment="1">
      <alignment vertical="top" wrapText="1" readingOrder="1"/>
    </xf>
    <xf numFmtId="0" fontId="57" fillId="0" borderId="0" xfId="0" applyFont="1"/>
    <xf numFmtId="0" fontId="7" fillId="0" borderId="0" xfId="0" applyFont="1" applyAlignment="1">
      <alignment vertical="center" wrapText="1" readingOrder="1"/>
    </xf>
    <xf numFmtId="0" fontId="7" fillId="0" borderId="31" xfId="0" applyFont="1" applyBorder="1" applyAlignment="1">
      <alignment vertical="top" wrapText="1" readingOrder="1"/>
    </xf>
    <xf numFmtId="0" fontId="28" fillId="13" borderId="0" xfId="0" applyFont="1" applyFill="1" applyAlignment="1">
      <alignment horizontal="center" vertical="center" wrapText="1" readingOrder="1"/>
    </xf>
    <xf numFmtId="0" fontId="53" fillId="13" borderId="0" xfId="0" applyFont="1" applyFill="1"/>
    <xf numFmtId="0" fontId="0" fillId="13" borderId="0" xfId="0" applyFill="1" applyAlignment="1">
      <alignment vertical="top" readingOrder="1"/>
    </xf>
    <xf numFmtId="0" fontId="0" fillId="13" borderId="0" xfId="0" applyFill="1" applyAlignment="1">
      <alignment vertical="top" wrapText="1" readingOrder="1"/>
    </xf>
    <xf numFmtId="0" fontId="11" fillId="13" borderId="0" xfId="0" applyFont="1" applyFill="1" applyAlignment="1">
      <alignment vertical="top" readingOrder="1"/>
    </xf>
    <xf numFmtId="0" fontId="58" fillId="13" borderId="0" xfId="0" applyFont="1" applyFill="1" applyAlignment="1">
      <alignment vertical="top" readingOrder="1"/>
    </xf>
    <xf numFmtId="0" fontId="12" fillId="13" borderId="0" xfId="0" applyFont="1" applyFill="1" applyAlignment="1">
      <alignment horizontal="left" vertical="top" wrapText="1" readingOrder="1"/>
    </xf>
    <xf numFmtId="0" fontId="44" fillId="13" borderId="0" xfId="0" applyFont="1" applyFill="1"/>
    <xf numFmtId="0" fontId="28" fillId="0" borderId="0" xfId="0" applyFont="1" applyAlignment="1">
      <alignment horizontal="center" vertical="center" wrapText="1" readingOrder="1"/>
    </xf>
    <xf numFmtId="0" fontId="29" fillId="0" borderId="0" xfId="0" applyFont="1" applyAlignment="1">
      <alignment vertical="top" wrapText="1" readingOrder="1"/>
    </xf>
    <xf numFmtId="0" fontId="11" fillId="3" borderId="15" xfId="0" applyFont="1" applyFill="1" applyBorder="1" applyAlignment="1">
      <alignment horizontal="center" vertical="top" readingOrder="1"/>
    </xf>
    <xf numFmtId="0" fontId="11" fillId="3" borderId="60" xfId="0" applyFont="1" applyFill="1" applyBorder="1" applyAlignment="1">
      <alignment horizontal="center" vertical="top" readingOrder="1"/>
    </xf>
    <xf numFmtId="0" fontId="11" fillId="3" borderId="70" xfId="0" applyFont="1" applyFill="1" applyBorder="1" applyAlignment="1">
      <alignment horizontal="center" vertical="top" readingOrder="1"/>
    </xf>
    <xf numFmtId="0" fontId="0" fillId="0" borderId="7" xfId="0" applyBorder="1" applyAlignment="1">
      <alignment vertical="top" wrapText="1" readingOrder="1"/>
    </xf>
    <xf numFmtId="0" fontId="0" fillId="0" borderId="5" xfId="0" applyBorder="1" applyAlignment="1">
      <alignment vertical="top" wrapText="1" readingOrder="1"/>
    </xf>
    <xf numFmtId="0" fontId="0" fillId="0" borderId="24" xfId="0" applyBorder="1" applyAlignment="1">
      <alignment vertical="top" wrapText="1" readingOrder="1"/>
    </xf>
    <xf numFmtId="0" fontId="42" fillId="0" borderId="0" xfId="0" applyFont="1" applyAlignment="1">
      <alignment vertical="top" readingOrder="1"/>
    </xf>
    <xf numFmtId="0" fontId="7" fillId="0" borderId="35" xfId="0" applyFont="1" applyBorder="1" applyAlignment="1">
      <alignment vertical="top" wrapText="1" readingOrder="1"/>
    </xf>
    <xf numFmtId="0" fontId="7" fillId="0" borderId="95" xfId="0" applyFont="1" applyBorder="1" applyAlignment="1">
      <alignment vertical="top" wrapText="1" readingOrder="1"/>
    </xf>
    <xf numFmtId="0" fontId="7" fillId="0" borderId="37" xfId="0" applyFont="1" applyBorder="1" applyAlignment="1">
      <alignment vertical="top" wrapText="1" readingOrder="1"/>
    </xf>
    <xf numFmtId="0" fontId="7" fillId="0" borderId="77" xfId="0" applyFont="1" applyBorder="1" applyAlignment="1">
      <alignment vertical="top" wrapText="1" readingOrder="1"/>
    </xf>
    <xf numFmtId="0" fontId="7" fillId="0" borderId="69" xfId="0" applyFont="1" applyBorder="1" applyAlignment="1">
      <alignment vertical="top" wrapText="1" readingOrder="1"/>
    </xf>
    <xf numFmtId="0" fontId="7" fillId="0" borderId="78" xfId="0" applyFont="1" applyBorder="1" applyAlignment="1">
      <alignment vertical="top" wrapText="1" readingOrder="1"/>
    </xf>
    <xf numFmtId="0" fontId="7" fillId="0" borderId="39" xfId="0" applyFont="1" applyBorder="1" applyAlignment="1">
      <alignment vertical="top" wrapText="1" readingOrder="1"/>
    </xf>
    <xf numFmtId="0" fontId="7" fillId="0" borderId="53" xfId="0" applyFont="1" applyBorder="1" applyAlignment="1">
      <alignment vertical="top" wrapText="1" readingOrder="1"/>
    </xf>
    <xf numFmtId="0" fontId="7" fillId="0" borderId="69" xfId="0" applyFont="1" applyBorder="1" applyAlignment="1">
      <alignment horizontal="left" vertical="top" wrapText="1" readingOrder="1"/>
    </xf>
    <xf numFmtId="0" fontId="0" fillId="13" borderId="0" xfId="0" applyFill="1" applyAlignment="1">
      <alignment horizontal="center" vertical="top" readingOrder="1"/>
    </xf>
    <xf numFmtId="0" fontId="29" fillId="13" borderId="0" xfId="0" applyFont="1" applyFill="1" applyAlignment="1">
      <alignment vertical="top" wrapText="1" readingOrder="1"/>
    </xf>
    <xf numFmtId="0" fontId="17" fillId="13" borderId="0" xfId="0" applyFont="1" applyFill="1" applyAlignment="1">
      <alignment vertical="top" wrapText="1" readingOrder="1"/>
    </xf>
    <xf numFmtId="0" fontId="11" fillId="13" borderId="0" xfId="0" applyFont="1" applyFill="1" applyAlignment="1">
      <alignment horizontal="center" vertical="center" wrapText="1" readingOrder="1"/>
    </xf>
    <xf numFmtId="0" fontId="11" fillId="10" borderId="59" xfId="0" applyFont="1" applyFill="1" applyBorder="1" applyAlignment="1">
      <alignment horizontal="center" vertical="center" wrapText="1" readingOrder="1"/>
    </xf>
    <xf numFmtId="1" fontId="11" fillId="10" borderId="61" xfId="0" applyNumberFormat="1" applyFont="1" applyFill="1" applyBorder="1" applyAlignment="1">
      <alignment horizontal="center" vertical="center" wrapText="1" readingOrder="1"/>
    </xf>
    <xf numFmtId="0" fontId="11" fillId="10" borderId="0" xfId="0" applyFont="1" applyFill="1" applyAlignment="1">
      <alignment horizontal="center" vertical="center" wrapText="1" readingOrder="1"/>
    </xf>
    <xf numFmtId="0" fontId="7" fillId="13" borderId="7" xfId="0" applyFont="1" applyFill="1" applyBorder="1" applyAlignment="1">
      <alignment horizontal="left" vertical="top" wrapText="1" readingOrder="1"/>
    </xf>
    <xf numFmtId="0" fontId="7" fillId="13" borderId="75" xfId="0" applyFont="1" applyFill="1" applyBorder="1" applyAlignment="1">
      <alignment horizontal="left" vertical="top" wrapText="1" readingOrder="1"/>
    </xf>
    <xf numFmtId="0" fontId="7" fillId="13" borderId="75" xfId="0" applyFont="1" applyFill="1" applyBorder="1" applyAlignment="1">
      <alignment horizontal="center" vertical="top" wrapText="1" readingOrder="1"/>
    </xf>
    <xf numFmtId="0" fontId="7" fillId="13" borderId="50" xfId="0" applyFont="1" applyFill="1" applyBorder="1" applyAlignment="1">
      <alignment horizontal="left" vertical="top" wrapText="1" readingOrder="1"/>
    </xf>
    <xf numFmtId="0" fontId="7" fillId="13" borderId="0" xfId="0" applyFont="1" applyFill="1" applyAlignment="1">
      <alignment vertical="top" readingOrder="1"/>
    </xf>
    <xf numFmtId="0" fontId="7" fillId="13" borderId="35" xfId="0" applyFont="1" applyFill="1" applyBorder="1" applyAlignment="1">
      <alignment horizontal="left" vertical="top" wrapText="1" readingOrder="1"/>
    </xf>
    <xf numFmtId="0" fontId="7" fillId="13" borderId="74" xfId="0" applyFont="1" applyFill="1" applyBorder="1" applyAlignment="1">
      <alignment horizontal="left" vertical="top" wrapText="1" readingOrder="1"/>
    </xf>
    <xf numFmtId="0" fontId="7" fillId="13" borderId="74" xfId="0" applyFont="1" applyFill="1" applyBorder="1" applyAlignment="1">
      <alignment horizontal="center" vertical="top" wrapText="1" readingOrder="1"/>
    </xf>
    <xf numFmtId="0" fontId="7" fillId="13" borderId="52" xfId="0" applyFont="1" applyFill="1" applyBorder="1" applyAlignment="1">
      <alignment horizontal="left" vertical="top" wrapText="1" readingOrder="1"/>
    </xf>
    <xf numFmtId="0" fontId="7" fillId="13" borderId="69" xfId="0" applyFont="1" applyFill="1" applyBorder="1" applyAlignment="1">
      <alignment horizontal="left" vertical="top" wrapText="1" readingOrder="1"/>
    </xf>
    <xf numFmtId="0" fontId="7" fillId="13" borderId="71" xfId="0" applyFont="1" applyFill="1" applyBorder="1" applyAlignment="1">
      <alignment horizontal="left" vertical="top" wrapText="1" readingOrder="1"/>
    </xf>
    <xf numFmtId="0" fontId="7" fillId="13" borderId="28" xfId="0" applyFont="1" applyFill="1" applyBorder="1" applyAlignment="1">
      <alignment horizontal="left" vertical="top" wrapText="1" readingOrder="1"/>
    </xf>
    <xf numFmtId="0" fontId="7" fillId="13" borderId="28" xfId="0" applyFont="1" applyFill="1" applyBorder="1" applyAlignment="1">
      <alignment horizontal="center" vertical="top" wrapText="1" readingOrder="1"/>
    </xf>
    <xf numFmtId="0" fontId="7" fillId="13" borderId="29" xfId="0" applyFont="1" applyFill="1" applyBorder="1" applyAlignment="1">
      <alignment horizontal="left" vertical="top" wrapText="1" readingOrder="1"/>
    </xf>
    <xf numFmtId="0" fontId="7" fillId="13" borderId="76" xfId="0" applyFont="1" applyFill="1" applyBorder="1" applyAlignment="1">
      <alignment horizontal="left" vertical="top" wrapText="1" readingOrder="1"/>
    </xf>
    <xf numFmtId="0" fontId="7" fillId="13" borderId="49" xfId="0" applyFont="1" applyFill="1" applyBorder="1" applyAlignment="1">
      <alignment horizontal="left" vertical="top" wrapText="1" readingOrder="1"/>
    </xf>
    <xf numFmtId="0" fontId="7" fillId="13" borderId="49" xfId="0" applyFont="1" applyFill="1" applyBorder="1" applyAlignment="1">
      <alignment horizontal="center" vertical="top" wrapText="1" readingOrder="1"/>
    </xf>
    <xf numFmtId="0" fontId="7" fillId="13" borderId="51" xfId="0" applyFont="1" applyFill="1" applyBorder="1" applyAlignment="1">
      <alignment horizontal="left" vertical="top" wrapText="1" readingOrder="1"/>
    </xf>
    <xf numFmtId="0" fontId="7" fillId="13" borderId="94" xfId="0" applyFont="1" applyFill="1" applyBorder="1" applyAlignment="1">
      <alignment horizontal="left" vertical="top" wrapText="1" readingOrder="1"/>
    </xf>
    <xf numFmtId="0" fontId="59" fillId="13" borderId="49" xfId="0" applyFont="1" applyFill="1" applyBorder="1" applyAlignment="1">
      <alignment horizontal="left" vertical="top" wrapText="1" readingOrder="1"/>
    </xf>
    <xf numFmtId="0" fontId="59" fillId="13" borderId="49" xfId="0" applyFont="1" applyFill="1" applyBorder="1" applyAlignment="1">
      <alignment horizontal="center" vertical="top" wrapText="1" readingOrder="1"/>
    </xf>
    <xf numFmtId="0" fontId="7" fillId="0" borderId="29" xfId="0" applyFont="1" applyBorder="1" applyAlignment="1">
      <alignment horizontal="left" vertical="top" wrapText="1" readingOrder="1"/>
    </xf>
    <xf numFmtId="0" fontId="7" fillId="13" borderId="94" xfId="0" applyFont="1" applyFill="1" applyBorder="1" applyAlignment="1">
      <alignment horizontal="center" vertical="top" wrapText="1" readingOrder="1"/>
    </xf>
    <xf numFmtId="0" fontId="7" fillId="0" borderId="80" xfId="0" applyFont="1" applyBorder="1" applyAlignment="1">
      <alignment horizontal="left" vertical="top" wrapText="1" readingOrder="1"/>
    </xf>
    <xf numFmtId="0" fontId="7" fillId="13" borderId="80" xfId="0" applyFont="1" applyFill="1" applyBorder="1" applyAlignment="1">
      <alignment horizontal="left" vertical="top" wrapText="1" readingOrder="1"/>
    </xf>
    <xf numFmtId="0" fontId="7" fillId="13" borderId="42" xfId="0" applyFont="1" applyFill="1" applyBorder="1" applyAlignment="1">
      <alignment horizontal="left" vertical="top" wrapText="1" readingOrder="1"/>
    </xf>
    <xf numFmtId="0" fontId="7" fillId="13" borderId="42" xfId="0" applyFont="1" applyFill="1" applyBorder="1" applyAlignment="1">
      <alignment horizontal="center" vertical="top" wrapText="1" readingOrder="1"/>
    </xf>
    <xf numFmtId="0" fontId="7" fillId="0" borderId="51" xfId="0" applyFont="1" applyBorder="1" applyAlignment="1">
      <alignment horizontal="left" vertical="top" wrapText="1" readingOrder="1"/>
    </xf>
    <xf numFmtId="0" fontId="7" fillId="13" borderId="73" xfId="0" applyFont="1" applyFill="1" applyBorder="1" applyAlignment="1">
      <alignment horizontal="left" vertical="top" wrapText="1" readingOrder="1"/>
    </xf>
    <xf numFmtId="0" fontId="7" fillId="13" borderId="73" xfId="0" applyFont="1" applyFill="1" applyBorder="1" applyAlignment="1">
      <alignment horizontal="center" vertical="top" wrapText="1" readingOrder="1"/>
    </xf>
    <xf numFmtId="0" fontId="7" fillId="13" borderId="53" xfId="0" applyFont="1" applyFill="1" applyBorder="1" applyAlignment="1">
      <alignment horizontal="left" vertical="top" wrapText="1" readingOrder="1"/>
    </xf>
    <xf numFmtId="0" fontId="7" fillId="13" borderId="72" xfId="0" applyFont="1" applyFill="1" applyBorder="1" applyAlignment="1">
      <alignment horizontal="center" vertical="top" wrapText="1" readingOrder="1"/>
    </xf>
    <xf numFmtId="0" fontId="7" fillId="0" borderId="49" xfId="0" applyFont="1" applyBorder="1" applyAlignment="1">
      <alignment horizontal="center" vertical="top" wrapText="1" readingOrder="1"/>
    </xf>
    <xf numFmtId="0" fontId="7" fillId="13" borderId="29" xfId="0" applyFont="1" applyFill="1" applyBorder="1" applyAlignment="1">
      <alignment horizontal="center" vertical="top" wrapText="1" readingOrder="1"/>
    </xf>
    <xf numFmtId="0" fontId="7" fillId="13" borderId="51" xfId="0" applyFont="1" applyFill="1" applyBorder="1" applyAlignment="1">
      <alignment horizontal="center" vertical="top" wrapText="1" readingOrder="1"/>
    </xf>
    <xf numFmtId="0" fontId="7" fillId="13" borderId="52" xfId="0" applyFont="1" applyFill="1" applyBorder="1" applyAlignment="1">
      <alignment horizontal="center" vertical="top" wrapText="1" readingOrder="1"/>
    </xf>
    <xf numFmtId="0" fontId="7" fillId="13" borderId="71" xfId="0" applyFont="1" applyFill="1" applyBorder="1" applyAlignment="1">
      <alignment horizontal="center" vertical="top" wrapText="1" readingOrder="1"/>
    </xf>
    <xf numFmtId="0" fontId="7" fillId="13" borderId="78" xfId="0" applyFont="1" applyFill="1" applyBorder="1" applyAlignment="1">
      <alignment horizontal="left" vertical="top" wrapText="1" readingOrder="1"/>
    </xf>
    <xf numFmtId="0" fontId="7" fillId="13" borderId="15" xfId="0" applyFont="1" applyFill="1" applyBorder="1" applyAlignment="1">
      <alignment horizontal="left" vertical="top" wrapText="1" readingOrder="1"/>
    </xf>
    <xf numFmtId="0" fontId="7" fillId="13" borderId="99" xfId="0" applyFont="1" applyFill="1" applyBorder="1" applyAlignment="1">
      <alignment horizontal="left" vertical="top" wrapText="1" readingOrder="1"/>
    </xf>
    <xf numFmtId="0" fontId="7" fillId="13" borderId="99" xfId="0" applyFont="1" applyFill="1" applyBorder="1" applyAlignment="1">
      <alignment horizontal="center" vertical="top" wrapText="1" readingOrder="1"/>
    </xf>
    <xf numFmtId="0" fontId="7" fillId="13" borderId="41" xfId="0" applyFont="1" applyFill="1" applyBorder="1" applyAlignment="1">
      <alignment horizontal="left" vertical="top" wrapText="1" readingOrder="1"/>
    </xf>
    <xf numFmtId="0" fontId="7" fillId="13" borderId="0" xfId="0" applyFont="1" applyFill="1" applyAlignment="1">
      <alignment horizontal="left" vertical="top" readingOrder="1"/>
    </xf>
    <xf numFmtId="0" fontId="7" fillId="13" borderId="44" xfId="0" applyFont="1" applyFill="1" applyBorder="1" applyAlignment="1">
      <alignment vertical="top" readingOrder="1"/>
    </xf>
    <xf numFmtId="0" fontId="0" fillId="13" borderId="0" xfId="0" applyFill="1" applyAlignment="1">
      <alignment wrapText="1" readingOrder="1"/>
    </xf>
    <xf numFmtId="0" fontId="0" fillId="13" borderId="0" xfId="0" applyFill="1" applyAlignment="1">
      <alignment horizontal="center" readingOrder="1"/>
    </xf>
    <xf numFmtId="0" fontId="18" fillId="0" borderId="0" xfId="0" applyFont="1" applyAlignment="1">
      <alignment vertical="center" readingOrder="1"/>
    </xf>
    <xf numFmtId="0" fontId="13" fillId="13" borderId="0" xfId="0" applyFont="1" applyFill="1" applyAlignment="1">
      <alignment vertical="top" readingOrder="1"/>
    </xf>
    <xf numFmtId="0" fontId="0" fillId="10" borderId="0" xfId="0" applyFill="1"/>
    <xf numFmtId="0" fontId="11" fillId="13" borderId="0" xfId="0" applyFont="1" applyFill="1" applyAlignment="1">
      <alignment vertical="top" wrapText="1" readingOrder="1"/>
    </xf>
    <xf numFmtId="0" fontId="11" fillId="0" borderId="0" xfId="0" applyFont="1" applyAlignment="1">
      <alignment vertical="top" readingOrder="1"/>
    </xf>
    <xf numFmtId="0" fontId="11" fillId="0" borderId="0" xfId="0" applyFont="1" applyAlignment="1">
      <alignment horizontal="left" vertical="top" wrapText="1" readingOrder="1"/>
    </xf>
    <xf numFmtId="0" fontId="0" fillId="14" borderId="0" xfId="0" applyFill="1"/>
    <xf numFmtId="0" fontId="7" fillId="14" borderId="0" xfId="0" applyFont="1" applyFill="1"/>
    <xf numFmtId="0" fontId="12" fillId="0" borderId="0" xfId="0" applyFont="1" applyAlignment="1">
      <alignment horizontal="center" vertical="top" readingOrder="1"/>
    </xf>
    <xf numFmtId="0" fontId="12" fillId="14" borderId="0" xfId="0" applyFont="1" applyFill="1" applyAlignment="1">
      <alignment vertical="top" readingOrder="1"/>
    </xf>
    <xf numFmtId="0" fontId="7" fillId="14" borderId="0" xfId="0" applyFont="1" applyFill="1" applyAlignment="1">
      <alignment vertical="top" wrapText="1" readingOrder="1"/>
    </xf>
    <xf numFmtId="0" fontId="12" fillId="14" borderId="0" xfId="0" applyFont="1" applyFill="1" applyAlignment="1">
      <alignment vertical="top" wrapText="1" readingOrder="1"/>
    </xf>
    <xf numFmtId="0" fontId="10" fillId="13" borderId="0" xfId="0" applyFont="1" applyFill="1" applyAlignment="1">
      <alignment horizontal="center" vertical="center" readingOrder="1"/>
    </xf>
    <xf numFmtId="0" fontId="10" fillId="0" borderId="0" xfId="0" applyFont="1" applyAlignment="1">
      <alignment horizontal="center" vertical="center" readingOrder="1"/>
    </xf>
    <xf numFmtId="0" fontId="10" fillId="0" borderId="0" xfId="0" applyFont="1" applyAlignment="1">
      <alignment horizontal="center" vertical="center" wrapText="1" readingOrder="1"/>
    </xf>
    <xf numFmtId="0" fontId="53" fillId="0" borderId="0" xfId="0" applyFont="1" applyAlignment="1">
      <alignment vertical="top" wrapText="1" readingOrder="1"/>
    </xf>
    <xf numFmtId="0" fontId="63" fillId="0" borderId="0" xfId="0" applyFont="1" applyAlignment="1">
      <alignment horizontal="left" vertical="top" readingOrder="1"/>
    </xf>
    <xf numFmtId="0" fontId="24" fillId="0" borderId="0" xfId="0" applyFont="1" applyAlignment="1">
      <alignment horizontal="left" vertical="top" wrapText="1" readingOrder="1"/>
    </xf>
    <xf numFmtId="0" fontId="12" fillId="0" borderId="0" xfId="0" applyFont="1"/>
    <xf numFmtId="0" fontId="63" fillId="0" borderId="0" xfId="0" applyFont="1"/>
    <xf numFmtId="0" fontId="12" fillId="0" borderId="0" xfId="0" applyFont="1" applyAlignment="1">
      <alignment horizontal="center" vertical="center" readingOrder="1"/>
    </xf>
    <xf numFmtId="0" fontId="13" fillId="0" borderId="0" xfId="0" applyFont="1" applyAlignment="1">
      <alignment horizontal="center" vertical="center" readingOrder="1"/>
    </xf>
    <xf numFmtId="0" fontId="7" fillId="0" borderId="0" xfId="0" applyFont="1" applyAlignment="1">
      <alignment horizontal="center" vertical="center" readingOrder="1"/>
    </xf>
    <xf numFmtId="0" fontId="24" fillId="0" borderId="0" xfId="0" applyFont="1" applyAlignment="1">
      <alignment vertical="top" readingOrder="1"/>
    </xf>
    <xf numFmtId="0" fontId="25" fillId="0" borderId="0" xfId="0" applyFont="1" applyAlignment="1">
      <alignment vertical="top" readingOrder="1"/>
    </xf>
    <xf numFmtId="0" fontId="7" fillId="13" borderId="0" xfId="0" applyFont="1" applyFill="1" applyAlignment="1">
      <alignment horizontal="left" readingOrder="1"/>
    </xf>
    <xf numFmtId="0" fontId="18" fillId="14" borderId="0" xfId="0" applyFont="1" applyFill="1"/>
    <xf numFmtId="0" fontId="7" fillId="14" borderId="0" xfId="0" applyFont="1" applyFill="1" applyAlignment="1">
      <alignment horizontal="center" vertical="top" readingOrder="1"/>
    </xf>
    <xf numFmtId="0" fontId="7" fillId="14" borderId="0" xfId="0" applyFont="1" applyFill="1" applyAlignment="1">
      <alignment vertical="top" readingOrder="1"/>
    </xf>
    <xf numFmtId="0" fontId="13" fillId="0" borderId="0" xfId="0" applyFont="1" applyAlignment="1">
      <alignment horizontal="center" vertical="top" wrapText="1" readingOrder="1"/>
    </xf>
    <xf numFmtId="0" fontId="13" fillId="13" borderId="0" xfId="0" applyFont="1" applyFill="1" applyAlignment="1">
      <alignment horizontal="center" vertical="top" wrapText="1" readingOrder="1"/>
    </xf>
    <xf numFmtId="0" fontId="13" fillId="14" borderId="0" xfId="0" applyFont="1" applyFill="1" applyAlignment="1">
      <alignment horizontal="center" vertical="top" wrapText="1" readingOrder="1"/>
    </xf>
    <xf numFmtId="0" fontId="11" fillId="14" borderId="0" xfId="0" applyFont="1" applyFill="1" applyAlignment="1">
      <alignment horizontal="center" vertical="top" wrapText="1" readingOrder="1"/>
    </xf>
    <xf numFmtId="0" fontId="7" fillId="14" borderId="0" xfId="0" applyFont="1" applyFill="1" applyAlignment="1">
      <alignment horizontal="center" vertical="top" wrapText="1" readingOrder="1"/>
    </xf>
    <xf numFmtId="0" fontId="7" fillId="14" borderId="0" xfId="0" applyFont="1" applyFill="1" applyAlignment="1">
      <alignment horizontal="center" vertical="center" wrapText="1" readingOrder="1"/>
    </xf>
    <xf numFmtId="0" fontId="7" fillId="14" borderId="0" xfId="0" applyFont="1" applyFill="1" applyAlignment="1">
      <alignment vertical="center" wrapText="1" readingOrder="1"/>
    </xf>
    <xf numFmtId="0" fontId="42" fillId="0" borderId="0" xfId="0" applyFont="1" applyAlignment="1">
      <alignment horizontal="left" vertical="center" wrapText="1" readingOrder="1"/>
    </xf>
    <xf numFmtId="0" fontId="0" fillId="0" borderId="0" xfId="0" applyAlignment="1">
      <alignment vertical="center" wrapText="1" readingOrder="1"/>
    </xf>
    <xf numFmtId="0" fontId="7" fillId="14" borderId="0" xfId="0" applyFont="1" applyFill="1" applyAlignment="1">
      <alignment horizontal="left" vertical="top" wrapText="1" readingOrder="1"/>
    </xf>
    <xf numFmtId="0" fontId="7" fillId="13" borderId="0" xfId="0" applyFont="1" applyFill="1" applyAlignment="1">
      <alignment horizontal="center" vertical="top" readingOrder="1"/>
    </xf>
    <xf numFmtId="0" fontId="7" fillId="13" borderId="0" xfId="0" applyFont="1" applyFill="1" applyAlignment="1">
      <alignment horizontal="center" readingOrder="1"/>
    </xf>
    <xf numFmtId="0" fontId="11" fillId="0" borderId="0" xfId="0" applyFont="1" applyAlignment="1">
      <alignment horizontal="right" vertical="top" readingOrder="1"/>
    </xf>
    <xf numFmtId="0" fontId="12" fillId="0" borderId="0" xfId="0" applyFont="1" applyAlignment="1">
      <alignment vertical="center" readingOrder="1"/>
    </xf>
    <xf numFmtId="0" fontId="23" fillId="0" borderId="0" xfId="0" applyFont="1" applyAlignment="1">
      <alignment vertical="top" wrapText="1" readingOrder="1"/>
    </xf>
    <xf numFmtId="0" fontId="0" fillId="0" borderId="0" xfId="0" applyAlignment="1">
      <alignment horizontal="center" vertical="center" textRotation="90" wrapText="1" readingOrder="1"/>
    </xf>
    <xf numFmtId="0" fontId="0" fillId="0" borderId="0" xfId="0" quotePrefix="1"/>
    <xf numFmtId="0" fontId="18" fillId="0" borderId="0" xfId="7" applyFont="1" applyAlignment="1">
      <alignment vertical="top" readingOrder="1"/>
    </xf>
    <xf numFmtId="0" fontId="35" fillId="0" borderId="0" xfId="7" applyAlignment="1">
      <alignment vertical="top" wrapText="1" readingOrder="1"/>
    </xf>
    <xf numFmtId="0" fontId="0" fillId="0" borderId="0" xfId="0" applyAlignment="1">
      <alignment horizontal="left" wrapText="1" readingOrder="1"/>
    </xf>
    <xf numFmtId="0" fontId="7" fillId="13" borderId="0" xfId="9" applyFill="1" applyAlignment="1">
      <alignment vertical="top" readingOrder="1"/>
    </xf>
    <xf numFmtId="0" fontId="66" fillId="0" borderId="0" xfId="0" applyFont="1" applyAlignment="1">
      <alignment vertical="center" wrapText="1" readingOrder="1"/>
    </xf>
    <xf numFmtId="0" fontId="63" fillId="13" borderId="0" xfId="9" applyFont="1" applyFill="1" applyAlignment="1">
      <alignment vertical="top" wrapText="1" readingOrder="1"/>
    </xf>
    <xf numFmtId="0" fontId="11" fillId="13" borderId="0" xfId="9" applyFont="1" applyFill="1" applyAlignment="1">
      <alignment vertical="center" wrapText="1" readingOrder="1"/>
    </xf>
    <xf numFmtId="0" fontId="39" fillId="13" borderId="0" xfId="0" applyFont="1" applyFill="1" applyAlignment="1">
      <alignment vertical="top" readingOrder="1"/>
    </xf>
    <xf numFmtId="0" fontId="39" fillId="13" borderId="0" xfId="0" applyFont="1" applyFill="1" applyAlignment="1">
      <alignment horizontal="left" vertical="top" readingOrder="1"/>
    </xf>
    <xf numFmtId="0" fontId="43" fillId="13" borderId="0" xfId="0" applyFont="1" applyFill="1" applyAlignment="1">
      <alignment horizontal="left" vertical="top" readingOrder="1"/>
    </xf>
    <xf numFmtId="0" fontId="10" fillId="0" borderId="43" xfId="0" applyFont="1" applyBorder="1" applyAlignment="1">
      <alignment horizontal="center" vertical="top" wrapText="1" readingOrder="1"/>
    </xf>
    <xf numFmtId="0" fontId="15" fillId="0" borderId="0" xfId="0" applyFont="1" applyAlignment="1">
      <alignment vertical="top" readingOrder="1"/>
    </xf>
    <xf numFmtId="0" fontId="33" fillId="0" borderId="0" xfId="0" applyFont="1" applyAlignment="1">
      <alignment horizontal="center" vertical="center" wrapText="1" readingOrder="1"/>
    </xf>
    <xf numFmtId="0" fontId="18" fillId="0" borderId="0" xfId="0" applyFont="1" applyAlignment="1">
      <alignment vertical="center" wrapText="1" readingOrder="1"/>
    </xf>
    <xf numFmtId="0" fontId="57" fillId="5" borderId="0" xfId="0" applyFont="1" applyFill="1" applyAlignment="1">
      <alignment horizontal="left" vertical="top" wrapText="1" readingOrder="1"/>
    </xf>
    <xf numFmtId="0" fontId="69" fillId="13" borderId="0" xfId="0" applyFont="1" applyFill="1" applyAlignment="1">
      <alignment horizontal="left" vertical="center" readingOrder="1"/>
    </xf>
    <xf numFmtId="0" fontId="57" fillId="0" borderId="6" xfId="0" applyFont="1" applyBorder="1" applyAlignment="1">
      <alignment horizontal="left" vertical="top" wrapText="1" readingOrder="1"/>
    </xf>
    <xf numFmtId="0" fontId="60" fillId="0" borderId="6" xfId="0" applyFont="1" applyBorder="1" applyAlignment="1">
      <alignment horizontal="left" vertical="top" wrapText="1" readingOrder="1"/>
    </xf>
    <xf numFmtId="0" fontId="57" fillId="5" borderId="0" xfId="0" applyFont="1" applyFill="1"/>
    <xf numFmtId="0" fontId="57" fillId="5" borderId="0" xfId="0" applyFont="1" applyFill="1" applyAlignment="1">
      <alignment horizontal="left" readingOrder="1"/>
    </xf>
    <xf numFmtId="0" fontId="77" fillId="18" borderId="0" xfId="0" applyFont="1" applyFill="1"/>
    <xf numFmtId="0" fontId="70" fillId="5" borderId="0" xfId="0" applyFont="1" applyFill="1" applyAlignment="1">
      <alignment horizontal="left" vertical="top" readingOrder="1"/>
    </xf>
    <xf numFmtId="0" fontId="71" fillId="5" borderId="0" xfId="0" applyFont="1" applyFill="1" applyAlignment="1">
      <alignment vertical="top" readingOrder="1"/>
    </xf>
    <xf numFmtId="0" fontId="78" fillId="18" borderId="0" xfId="0" applyFont="1" applyFill="1" applyAlignment="1">
      <alignment vertical="top" readingOrder="1"/>
    </xf>
    <xf numFmtId="0" fontId="57" fillId="5" borderId="6" xfId="0" applyFont="1" applyFill="1" applyBorder="1" applyAlignment="1">
      <alignment horizontal="left" vertical="center" wrapText="1" readingOrder="1"/>
    </xf>
    <xf numFmtId="0" fontId="57" fillId="0" borderId="6" xfId="0" applyFont="1" applyBorder="1" applyAlignment="1">
      <alignment horizontal="center" vertical="center" wrapText="1" readingOrder="1"/>
    </xf>
    <xf numFmtId="0" fontId="57" fillId="5" borderId="6" xfId="0" applyFont="1" applyFill="1" applyBorder="1" applyAlignment="1">
      <alignment horizontal="center" vertical="center" wrapText="1" readingOrder="1"/>
    </xf>
    <xf numFmtId="0" fontId="57" fillId="16" borderId="6" xfId="0" applyFont="1" applyFill="1" applyBorder="1" applyAlignment="1">
      <alignment horizontal="center" vertical="center" wrapText="1" readingOrder="1"/>
    </xf>
    <xf numFmtId="0" fontId="63" fillId="5" borderId="6" xfId="0" applyFont="1" applyFill="1" applyBorder="1" applyAlignment="1">
      <alignment horizontal="center" vertical="center" wrapText="1" readingOrder="1"/>
    </xf>
    <xf numFmtId="0" fontId="63" fillId="16" borderId="6" xfId="0" applyFont="1" applyFill="1" applyBorder="1" applyAlignment="1">
      <alignment horizontal="center" vertical="center" wrapText="1" readingOrder="1"/>
    </xf>
    <xf numFmtId="0" fontId="63" fillId="6" borderId="6" xfId="0" applyFont="1" applyFill="1" applyBorder="1" applyAlignment="1">
      <alignment horizontal="center" vertical="center" wrapText="1" readingOrder="1"/>
    </xf>
    <xf numFmtId="0" fontId="57" fillId="7" borderId="6" xfId="0" applyFont="1" applyFill="1" applyBorder="1" applyAlignment="1">
      <alignment horizontal="center" vertical="center" wrapText="1" readingOrder="1"/>
    </xf>
    <xf numFmtId="0" fontId="7" fillId="16" borderId="6" xfId="0" applyFont="1" applyFill="1" applyBorder="1" applyAlignment="1">
      <alignment horizontal="center" vertical="center" wrapText="1" readingOrder="1"/>
    </xf>
    <xf numFmtId="0" fontId="63" fillId="17" borderId="6" xfId="0" applyFont="1" applyFill="1" applyBorder="1" applyAlignment="1">
      <alignment horizontal="center" vertical="center" wrapText="1" readingOrder="1"/>
    </xf>
    <xf numFmtId="0" fontId="57" fillId="5" borderId="6" xfId="0" applyFont="1" applyFill="1" applyBorder="1"/>
    <xf numFmtId="0" fontId="57" fillId="5" borderId="27" xfId="0" applyFont="1" applyFill="1" applyBorder="1" applyAlignment="1">
      <alignment horizontal="center" vertical="center" wrapText="1" readingOrder="1"/>
    </xf>
    <xf numFmtId="0" fontId="63" fillId="5" borderId="11" xfId="0" applyFont="1" applyFill="1" applyBorder="1" applyAlignment="1">
      <alignment horizontal="center" vertical="center" wrapText="1" readingOrder="1"/>
    </xf>
    <xf numFmtId="0" fontId="57" fillId="17" borderId="6" xfId="0" applyFont="1" applyFill="1" applyBorder="1" applyAlignment="1">
      <alignment horizontal="center" vertical="center" wrapText="1" readingOrder="1"/>
    </xf>
    <xf numFmtId="0" fontId="57" fillId="5" borderId="85" xfId="0" applyFont="1" applyFill="1" applyBorder="1" applyAlignment="1">
      <alignment horizontal="left" vertical="center" wrapText="1" readingOrder="1"/>
    </xf>
    <xf numFmtId="0" fontId="57" fillId="5" borderId="86" xfId="0" applyFont="1" applyFill="1" applyBorder="1" applyAlignment="1">
      <alignment horizontal="left" vertical="center" wrapText="1" readingOrder="1"/>
    </xf>
    <xf numFmtId="0" fontId="57" fillId="5" borderId="86" xfId="0" applyFont="1" applyFill="1" applyBorder="1" applyAlignment="1">
      <alignment horizontal="center" vertical="center" wrapText="1" readingOrder="1"/>
    </xf>
    <xf numFmtId="1" fontId="77" fillId="18" borderId="0" xfId="0" applyNumberFormat="1" applyFont="1" applyFill="1"/>
    <xf numFmtId="0" fontId="57" fillId="5" borderId="25" xfId="0" applyFont="1" applyFill="1" applyBorder="1" applyAlignment="1">
      <alignment horizontal="left" vertical="center" wrapText="1" readingOrder="1"/>
    </xf>
    <xf numFmtId="0" fontId="57" fillId="5" borderId="87" xfId="0" applyFont="1" applyFill="1" applyBorder="1" applyAlignment="1">
      <alignment horizontal="left" vertical="center" wrapText="1" readingOrder="1"/>
    </xf>
    <xf numFmtId="0" fontId="57" fillId="5" borderId="87" xfId="0" applyFont="1" applyFill="1" applyBorder="1" applyAlignment="1">
      <alignment horizontal="center" vertical="center" wrapText="1" readingOrder="1"/>
    </xf>
    <xf numFmtId="0" fontId="57" fillId="5" borderId="88" xfId="0" applyFont="1" applyFill="1" applyBorder="1" applyAlignment="1">
      <alignment horizontal="center" vertical="center" wrapText="1" readingOrder="1"/>
    </xf>
    <xf numFmtId="1" fontId="77" fillId="18" borderId="84" xfId="0" applyNumberFormat="1" applyFont="1" applyFill="1" applyBorder="1" applyAlignment="1">
      <alignment horizontal="center" vertical="center" wrapText="1" readingOrder="1"/>
    </xf>
    <xf numFmtId="0" fontId="58" fillId="5" borderId="87" xfId="0" applyFont="1" applyFill="1" applyBorder="1" applyAlignment="1">
      <alignment horizontal="left" vertical="center" wrapText="1" readingOrder="1"/>
    </xf>
    <xf numFmtId="0" fontId="57" fillId="5" borderId="87" xfId="0" applyFont="1" applyFill="1" applyBorder="1"/>
    <xf numFmtId="0" fontId="57" fillId="5" borderId="89" xfId="0" applyFont="1" applyFill="1" applyBorder="1"/>
    <xf numFmtId="0" fontId="57" fillId="5" borderId="85" xfId="0" applyFont="1" applyFill="1" applyBorder="1" applyAlignment="1">
      <alignment horizontal="center" vertical="center" wrapText="1" readingOrder="1"/>
    </xf>
    <xf numFmtId="0" fontId="57" fillId="5" borderId="25" xfId="0" applyFont="1" applyFill="1" applyBorder="1" applyAlignment="1">
      <alignment horizontal="center" vertical="center" wrapText="1" readingOrder="1"/>
    </xf>
    <xf numFmtId="0" fontId="81" fillId="0" borderId="0" xfId="5" quotePrefix="1" applyFont="1" applyAlignment="1">
      <alignment horizontal="left" vertical="top" wrapText="1" readingOrder="1"/>
    </xf>
    <xf numFmtId="0" fontId="57" fillId="6" borderId="6" xfId="0" applyFont="1" applyFill="1" applyBorder="1" applyAlignment="1">
      <alignment horizontal="center" vertical="center" wrapText="1" readingOrder="1"/>
    </xf>
    <xf numFmtId="0" fontId="63" fillId="6" borderId="11" xfId="0" applyFont="1" applyFill="1" applyBorder="1" applyAlignment="1">
      <alignment horizontal="center" vertical="center" wrapText="1" readingOrder="1"/>
    </xf>
    <xf numFmtId="0" fontId="63" fillId="7" borderId="6" xfId="0" applyFont="1" applyFill="1" applyBorder="1" applyAlignment="1">
      <alignment horizontal="center" vertical="center" wrapText="1" readingOrder="1"/>
    </xf>
    <xf numFmtId="0" fontId="7" fillId="0" borderId="0" xfId="0" applyFont="1" applyAlignment="1">
      <alignment horizontal="left" vertical="top" wrapText="1" readingOrder="1"/>
    </xf>
    <xf numFmtId="0" fontId="7" fillId="13" borderId="0" xfId="0" applyFont="1" applyFill="1" applyAlignment="1">
      <alignment horizontal="left" vertical="top" wrapText="1" readingOrder="1"/>
    </xf>
    <xf numFmtId="0" fontId="33" fillId="13" borderId="0" xfId="0" applyFont="1" applyFill="1" applyAlignment="1">
      <alignment horizontal="center" vertical="center" wrapText="1" readingOrder="1"/>
    </xf>
    <xf numFmtId="0" fontId="0" fillId="0" borderId="0" xfId="0" applyAlignment="1">
      <alignment horizontal="left" vertical="top" wrapText="1" readingOrder="1"/>
    </xf>
    <xf numFmtId="0" fontId="20" fillId="0" borderId="0" xfId="3" applyFont="1" applyAlignment="1" applyProtection="1">
      <alignment horizontal="left" vertical="top" readingOrder="1"/>
    </xf>
    <xf numFmtId="0" fontId="11" fillId="0" borderId="0" xfId="0" applyFont="1" applyAlignment="1">
      <alignment horizontal="left" vertical="center" wrapText="1" readingOrder="1"/>
    </xf>
    <xf numFmtId="0" fontId="10" fillId="13" borderId="0" xfId="0" applyFont="1" applyFill="1" applyAlignment="1">
      <alignment horizontal="center" vertical="top" wrapText="1" readingOrder="1"/>
    </xf>
    <xf numFmtId="0" fontId="14" fillId="0" borderId="0" xfId="0" applyFont="1" applyAlignment="1">
      <alignment horizontal="center" vertical="top" readingOrder="1"/>
    </xf>
    <xf numFmtId="0" fontId="12" fillId="0" borderId="0" xfId="0" applyFont="1" applyAlignment="1">
      <alignment vertical="top" wrapText="1" readingOrder="1"/>
    </xf>
    <xf numFmtId="0" fontId="11" fillId="0" borderId="0" xfId="0" applyFont="1" applyAlignment="1">
      <alignment horizontal="center" vertical="top" wrapText="1" readingOrder="1"/>
    </xf>
    <xf numFmtId="0" fontId="24" fillId="0" borderId="0" xfId="0" applyFont="1" applyAlignment="1">
      <alignment vertical="top" wrapText="1" readingOrder="1"/>
    </xf>
    <xf numFmtId="0" fontId="7" fillId="0" borderId="0" xfId="9" applyAlignment="1">
      <alignment horizontal="left" vertical="top" wrapText="1" readingOrder="1"/>
    </xf>
    <xf numFmtId="0" fontId="7" fillId="0" borderId="0" xfId="0" applyFont="1" applyAlignment="1">
      <alignment horizontal="center" vertical="top" wrapText="1" readingOrder="1"/>
    </xf>
    <xf numFmtId="0" fontId="7" fillId="9" borderId="0" xfId="0" applyFont="1" applyFill="1" applyAlignment="1">
      <alignment vertical="top" wrapText="1" readingOrder="1"/>
    </xf>
    <xf numFmtId="0" fontId="0" fillId="0" borderId="0" xfId="0" applyProtection="1">
      <protection hidden="1"/>
    </xf>
    <xf numFmtId="0" fontId="7" fillId="0" borderId="0" xfId="0" applyFont="1" applyProtection="1">
      <protection hidden="1"/>
    </xf>
    <xf numFmtId="0" fontId="7" fillId="0" borderId="0" xfId="0" applyFont="1" applyAlignment="1" applyProtection="1">
      <alignment horizontal="center" vertical="center" wrapText="1" readingOrder="1"/>
      <protection hidden="1"/>
    </xf>
    <xf numFmtId="0" fontId="7" fillId="0" borderId="13" xfId="0" applyFont="1" applyBorder="1" applyAlignment="1" applyProtection="1">
      <alignment vertical="top" wrapText="1" readingOrder="1"/>
      <protection hidden="1"/>
    </xf>
    <xf numFmtId="0" fontId="7" fillId="0" borderId="58" xfId="0" applyFont="1" applyBorder="1" applyAlignment="1" applyProtection="1">
      <alignment vertical="top" wrapText="1" readingOrder="1"/>
      <protection hidden="1"/>
    </xf>
    <xf numFmtId="0" fontId="7" fillId="0" borderId="13" xfId="0" applyFont="1" applyBorder="1" applyAlignment="1" applyProtection="1">
      <alignment horizontal="left" vertical="top" wrapText="1" readingOrder="1"/>
      <protection hidden="1"/>
    </xf>
    <xf numFmtId="0" fontId="7" fillId="0" borderId="13" xfId="0" applyFont="1" applyBorder="1" applyAlignment="1" applyProtection="1">
      <alignment horizontal="center" vertical="top" wrapText="1" readingOrder="1"/>
      <protection hidden="1"/>
    </xf>
    <xf numFmtId="1" fontId="7" fillId="0" borderId="13" xfId="0" applyNumberFormat="1" applyFont="1" applyBorder="1" applyAlignment="1" applyProtection="1">
      <alignment horizontal="center" vertical="top" wrapText="1" readingOrder="1"/>
      <protection hidden="1"/>
    </xf>
    <xf numFmtId="0" fontId="7" fillId="0" borderId="101" xfId="0" applyFont="1" applyBorder="1" applyAlignment="1" applyProtection="1">
      <alignment horizontal="center" vertical="top" wrapText="1" readingOrder="1"/>
      <protection hidden="1"/>
    </xf>
    <xf numFmtId="0" fontId="7" fillId="0" borderId="3" xfId="0" applyFont="1" applyBorder="1" applyAlignment="1" applyProtection="1">
      <alignment horizontal="center" vertical="top" wrapText="1" readingOrder="1"/>
      <protection hidden="1"/>
    </xf>
    <xf numFmtId="0" fontId="7" fillId="0" borderId="56" xfId="0" applyFont="1" applyBorder="1" applyAlignment="1" applyProtection="1">
      <alignment horizontal="center" vertical="top" wrapText="1" readingOrder="1"/>
      <protection hidden="1"/>
    </xf>
    <xf numFmtId="0" fontId="7" fillId="0" borderId="8" xfId="0" applyFont="1" applyBorder="1" applyAlignment="1" applyProtection="1">
      <alignment horizontal="center" vertical="top" wrapText="1" readingOrder="1"/>
      <protection hidden="1"/>
    </xf>
    <xf numFmtId="1" fontId="7" fillId="0" borderId="0" xfId="0" applyNumberFormat="1" applyFont="1" applyAlignment="1" applyProtection="1">
      <alignment vertical="top" wrapText="1" readingOrder="1"/>
      <protection hidden="1"/>
    </xf>
    <xf numFmtId="0" fontId="7" fillId="0" borderId="0" xfId="0" applyFont="1" applyAlignment="1" applyProtection="1">
      <alignment vertical="top" wrapText="1" readingOrder="1"/>
      <protection hidden="1"/>
    </xf>
    <xf numFmtId="0" fontId="7" fillId="0" borderId="54" xfId="0" applyFont="1" applyBorder="1" applyAlignment="1" applyProtection="1">
      <alignment vertical="top" wrapText="1" readingOrder="1"/>
      <protection hidden="1"/>
    </xf>
    <xf numFmtId="0" fontId="7" fillId="0" borderId="17" xfId="0" applyFont="1" applyBorder="1" applyAlignment="1" applyProtection="1">
      <alignment vertical="top" wrapText="1" readingOrder="1"/>
      <protection hidden="1"/>
    </xf>
    <xf numFmtId="0" fontId="7" fillId="0" borderId="66" xfId="0" applyFont="1" applyBorder="1" applyAlignment="1" applyProtection="1">
      <alignment vertical="top" wrapText="1" readingOrder="1"/>
      <protection hidden="1"/>
    </xf>
    <xf numFmtId="0" fontId="7" fillId="0" borderId="10" xfId="0" applyFont="1" applyBorder="1" applyAlignment="1" applyProtection="1">
      <alignment vertical="top" wrapText="1" readingOrder="1"/>
      <protection hidden="1"/>
    </xf>
    <xf numFmtId="0" fontId="7" fillId="0" borderId="17" xfId="0" applyFont="1" applyBorder="1" applyAlignment="1" applyProtection="1">
      <alignment horizontal="left" vertical="top" wrapText="1" readingOrder="1"/>
      <protection hidden="1"/>
    </xf>
    <xf numFmtId="0" fontId="7" fillId="0" borderId="17" xfId="0" applyFont="1" applyBorder="1" applyAlignment="1" applyProtection="1">
      <alignment horizontal="center" vertical="top" wrapText="1" readingOrder="1"/>
      <protection hidden="1"/>
    </xf>
    <xf numFmtId="1" fontId="7" fillId="0" borderId="17" xfId="0" applyNumberFormat="1" applyFont="1" applyBorder="1" applyAlignment="1" applyProtection="1">
      <alignment horizontal="center" vertical="top" wrapText="1" readingOrder="1"/>
      <protection hidden="1"/>
    </xf>
    <xf numFmtId="0" fontId="7" fillId="0" borderId="102" xfId="0" applyFont="1" applyBorder="1" applyAlignment="1" applyProtection="1">
      <alignment horizontal="center" vertical="top" wrapText="1" readingOrder="1"/>
      <protection hidden="1"/>
    </xf>
    <xf numFmtId="0" fontId="7" fillId="0" borderId="46" xfId="0" applyFont="1" applyBorder="1" applyAlignment="1" applyProtection="1">
      <alignment horizontal="center" vertical="top" wrapText="1" readingOrder="1"/>
      <protection hidden="1"/>
    </xf>
    <xf numFmtId="0" fontId="7" fillId="0" borderId="81" xfId="0" applyFont="1" applyBorder="1" applyAlignment="1" applyProtection="1">
      <alignment horizontal="center" vertical="top" wrapText="1" readingOrder="1"/>
      <protection hidden="1"/>
    </xf>
    <xf numFmtId="0" fontId="7" fillId="0" borderId="14" xfId="0" applyFont="1" applyBorder="1" applyAlignment="1" applyProtection="1">
      <alignment vertical="top" wrapText="1" readingOrder="1"/>
      <protection hidden="1"/>
    </xf>
    <xf numFmtId="0" fontId="7" fillId="0" borderId="67" xfId="0" applyFont="1" applyBorder="1" applyAlignment="1" applyProtection="1">
      <alignment vertical="top" wrapText="1" readingOrder="1"/>
      <protection hidden="1"/>
    </xf>
    <xf numFmtId="0" fontId="7" fillId="0" borderId="55" xfId="0" applyFont="1" applyBorder="1" applyAlignment="1" applyProtection="1">
      <alignment vertical="top" wrapText="1" readingOrder="1"/>
      <protection hidden="1"/>
    </xf>
    <xf numFmtId="0" fontId="7" fillId="0" borderId="14" xfId="0" applyFont="1" applyBorder="1" applyAlignment="1" applyProtection="1">
      <alignment horizontal="left" vertical="top" wrapText="1" readingOrder="1"/>
      <protection hidden="1"/>
    </xf>
    <xf numFmtId="0" fontId="7" fillId="0" borderId="14" xfId="0" applyFont="1" applyBorder="1" applyAlignment="1" applyProtection="1">
      <alignment horizontal="center" vertical="top" wrapText="1" readingOrder="1"/>
      <protection hidden="1"/>
    </xf>
    <xf numFmtId="1" fontId="7" fillId="0" borderId="14" xfId="0" applyNumberFormat="1" applyFont="1" applyBorder="1" applyAlignment="1" applyProtection="1">
      <alignment horizontal="center" vertical="top" wrapText="1" readingOrder="1"/>
      <protection hidden="1"/>
    </xf>
    <xf numFmtId="0" fontId="7" fillId="0" borderId="11" xfId="0" applyFont="1" applyBorder="1" applyAlignment="1" applyProtection="1">
      <alignment horizontal="center" vertical="top" wrapText="1" readingOrder="1"/>
      <protection hidden="1"/>
    </xf>
    <xf numFmtId="0" fontId="7" fillId="0" borderId="20" xfId="0" applyFont="1" applyBorder="1" applyAlignment="1" applyProtection="1">
      <alignment horizontal="center" vertical="top" wrapText="1" readingOrder="1"/>
      <protection hidden="1"/>
    </xf>
    <xf numFmtId="0" fontId="7" fillId="0" borderId="47" xfId="0" applyFont="1" applyBorder="1" applyAlignment="1" applyProtection="1">
      <alignment vertical="top" wrapText="1" readingOrder="1"/>
      <protection hidden="1"/>
    </xf>
    <xf numFmtId="0" fontId="7" fillId="0" borderId="1" xfId="0" applyFont="1" applyBorder="1" applyAlignment="1" applyProtection="1">
      <alignment vertical="top" wrapText="1" readingOrder="1"/>
      <protection hidden="1"/>
    </xf>
    <xf numFmtId="0" fontId="7" fillId="0" borderId="23" xfId="0" applyFont="1" applyBorder="1" applyAlignment="1" applyProtection="1">
      <alignment vertical="top" wrapText="1" readingOrder="1"/>
      <protection hidden="1"/>
    </xf>
    <xf numFmtId="0" fontId="7" fillId="0" borderId="4" xfId="0" applyFont="1" applyBorder="1" applyAlignment="1" applyProtection="1">
      <alignment vertical="top" wrapText="1" readingOrder="1"/>
      <protection hidden="1"/>
    </xf>
    <xf numFmtId="0" fontId="7" fillId="0" borderId="1" xfId="0" applyFont="1" applyBorder="1" applyAlignment="1" applyProtection="1">
      <alignment horizontal="left" vertical="top" wrapText="1" readingOrder="1"/>
      <protection hidden="1"/>
    </xf>
    <xf numFmtId="0" fontId="7" fillId="0" borderId="1" xfId="0" applyFont="1" applyBorder="1" applyAlignment="1" applyProtection="1">
      <alignment horizontal="center" vertical="top" wrapText="1" readingOrder="1"/>
      <protection hidden="1"/>
    </xf>
    <xf numFmtId="1" fontId="7" fillId="0" borderId="1" xfId="0" applyNumberFormat="1" applyFont="1" applyBorder="1" applyAlignment="1" applyProtection="1">
      <alignment horizontal="center" vertical="top" wrapText="1" readingOrder="1"/>
      <protection hidden="1"/>
    </xf>
    <xf numFmtId="0" fontId="7" fillId="0" borderId="9" xfId="0" applyFont="1" applyBorder="1" applyAlignment="1" applyProtection="1">
      <alignment horizontal="center" vertical="top" wrapText="1" readingOrder="1"/>
      <protection hidden="1"/>
    </xf>
    <xf numFmtId="0" fontId="7" fillId="0" borderId="45" xfId="0" applyFont="1" applyBorder="1" applyAlignment="1" applyProtection="1">
      <alignment vertical="top" wrapText="1" readingOrder="1"/>
      <protection hidden="1"/>
    </xf>
    <xf numFmtId="0" fontId="7" fillId="0" borderId="46" xfId="0" applyFont="1" applyBorder="1" applyAlignment="1" applyProtection="1">
      <alignment vertical="top" wrapText="1" readingOrder="1"/>
      <protection hidden="1"/>
    </xf>
    <xf numFmtId="0" fontId="7" fillId="10" borderId="9" xfId="0" applyFont="1" applyFill="1" applyBorder="1" applyAlignment="1" applyProtection="1">
      <alignment horizontal="center" vertical="top" wrapText="1" readingOrder="1"/>
      <protection hidden="1"/>
    </xf>
    <xf numFmtId="0" fontId="7" fillId="0" borderId="62" xfId="0" applyFont="1" applyBorder="1" applyAlignment="1" applyProtection="1">
      <alignment vertical="top" wrapText="1" readingOrder="1"/>
      <protection hidden="1"/>
    </xf>
    <xf numFmtId="1" fontId="0" fillId="0" borderId="17" xfId="0" applyNumberFormat="1" applyBorder="1" applyAlignment="1" applyProtection="1">
      <alignment horizontal="center" vertical="top" wrapText="1" readingOrder="1"/>
      <protection hidden="1"/>
    </xf>
    <xf numFmtId="0" fontId="7" fillId="0" borderId="76" xfId="0" applyFont="1" applyBorder="1" applyAlignment="1" applyProtection="1">
      <alignment vertical="top" wrapText="1" readingOrder="1"/>
      <protection hidden="1"/>
    </xf>
    <xf numFmtId="0" fontId="7" fillId="0" borderId="11" xfId="0" applyFont="1" applyBorder="1" applyAlignment="1" applyProtection="1">
      <alignment vertical="top" wrapText="1" readingOrder="1"/>
      <protection hidden="1"/>
    </xf>
    <xf numFmtId="0" fontId="7" fillId="0" borderId="63" xfId="0" applyFont="1" applyBorder="1" applyAlignment="1" applyProtection="1">
      <alignment vertical="top" wrapText="1" readingOrder="1"/>
      <protection hidden="1"/>
    </xf>
    <xf numFmtId="0" fontId="7" fillId="0" borderId="11" xfId="0" applyFont="1" applyBorder="1" applyAlignment="1" applyProtection="1">
      <alignment horizontal="left" vertical="top" wrapText="1" readingOrder="1"/>
      <protection hidden="1"/>
    </xf>
    <xf numFmtId="1" fontId="0" fillId="0" borderId="11" xfId="0" applyNumberFormat="1" applyBorder="1" applyAlignment="1" applyProtection="1">
      <alignment horizontal="center" vertical="top" wrapText="1" readingOrder="1"/>
      <protection hidden="1"/>
    </xf>
    <xf numFmtId="1" fontId="7" fillId="0" borderId="11" xfId="0" applyNumberFormat="1" applyFont="1" applyBorder="1" applyAlignment="1" applyProtection="1">
      <alignment horizontal="center" vertical="top" wrapText="1" readingOrder="1"/>
      <protection hidden="1"/>
    </xf>
    <xf numFmtId="0" fontId="7" fillId="0" borderId="2" xfId="0" applyFont="1" applyBorder="1" applyAlignment="1" applyProtection="1">
      <alignment vertical="top" wrapText="1" readingOrder="1"/>
      <protection hidden="1"/>
    </xf>
    <xf numFmtId="0" fontId="7" fillId="0" borderId="81" xfId="0" applyFont="1" applyBorder="1" applyAlignment="1" applyProtection="1">
      <alignment vertical="top" wrapText="1" readingOrder="1"/>
      <protection hidden="1"/>
    </xf>
    <xf numFmtId="0" fontId="7" fillId="0" borderId="74" xfId="0" applyFont="1" applyBorder="1" applyAlignment="1" applyProtection="1">
      <alignment vertical="top" wrapText="1" readingOrder="1"/>
      <protection hidden="1"/>
    </xf>
    <xf numFmtId="1" fontId="0" fillId="0" borderId="14" xfId="0" applyNumberFormat="1" applyBorder="1" applyAlignment="1" applyProtection="1">
      <alignment horizontal="center" vertical="top" wrapText="1" readingOrder="1"/>
      <protection hidden="1"/>
    </xf>
    <xf numFmtId="0" fontId="7" fillId="0" borderId="71" xfId="0" applyFont="1" applyBorder="1" applyAlignment="1" applyProtection="1">
      <alignment vertical="top" wrapText="1" readingOrder="1"/>
      <protection hidden="1"/>
    </xf>
    <xf numFmtId="1" fontId="0" fillId="0" borderId="1" xfId="0" applyNumberFormat="1" applyBorder="1" applyAlignment="1" applyProtection="1">
      <alignment horizontal="center" vertical="top" wrapText="1" readingOrder="1"/>
      <protection hidden="1"/>
    </xf>
    <xf numFmtId="0" fontId="7" fillId="0" borderId="16" xfId="0" applyFont="1" applyBorder="1" applyAlignment="1" applyProtection="1">
      <alignment vertical="top" wrapText="1" readingOrder="1"/>
      <protection hidden="1"/>
    </xf>
    <xf numFmtId="0" fontId="7" fillId="0" borderId="6" xfId="0" applyFont="1" applyBorder="1" applyAlignment="1" applyProtection="1">
      <alignment vertical="top" wrapText="1" readingOrder="1"/>
      <protection hidden="1"/>
    </xf>
    <xf numFmtId="0" fontId="7" fillId="0" borderId="40" xfId="0" applyFont="1" applyBorder="1" applyAlignment="1" applyProtection="1">
      <alignment vertical="top" wrapText="1" readingOrder="1"/>
      <protection hidden="1"/>
    </xf>
    <xf numFmtId="0" fontId="7" fillId="0" borderId="6" xfId="0" applyFont="1" applyBorder="1" applyAlignment="1" applyProtection="1">
      <alignment horizontal="left" vertical="top" wrapText="1" readingOrder="1"/>
      <protection hidden="1"/>
    </xf>
    <xf numFmtId="0" fontId="7" fillId="0" borderId="6" xfId="0" applyFont="1" applyBorder="1" applyAlignment="1" applyProtection="1">
      <alignment horizontal="center" vertical="top" wrapText="1" readingOrder="1"/>
      <protection hidden="1"/>
    </xf>
    <xf numFmtId="1" fontId="0" fillId="0" borderId="6" xfId="0" applyNumberFormat="1" applyBorder="1" applyAlignment="1" applyProtection="1">
      <alignment horizontal="center" vertical="top" wrapText="1" readingOrder="1"/>
      <protection hidden="1"/>
    </xf>
    <xf numFmtId="1" fontId="7" fillId="0" borderId="6" xfId="0" applyNumberFormat="1" applyFont="1" applyBorder="1" applyAlignment="1" applyProtection="1">
      <alignment horizontal="center" vertical="top" wrapText="1" readingOrder="1"/>
      <protection hidden="1"/>
    </xf>
    <xf numFmtId="0" fontId="7" fillId="0" borderId="26" xfId="0" applyFont="1" applyBorder="1" applyAlignment="1" applyProtection="1">
      <alignment horizontal="center" vertical="top" wrapText="1" readingOrder="1"/>
      <protection hidden="1"/>
    </xf>
    <xf numFmtId="0" fontId="7" fillId="0" borderId="48" xfId="0" applyFont="1" applyBorder="1" applyAlignment="1" applyProtection="1">
      <alignment vertical="top" wrapText="1" readingOrder="1"/>
      <protection hidden="1"/>
    </xf>
    <xf numFmtId="0" fontId="7" fillId="0" borderId="18" xfId="0" applyFont="1" applyBorder="1" applyAlignment="1" applyProtection="1">
      <alignment vertical="top" wrapText="1" readingOrder="1"/>
      <protection hidden="1"/>
    </xf>
    <xf numFmtId="0" fontId="7" fillId="0" borderId="19" xfId="0" applyFont="1" applyBorder="1" applyAlignment="1" applyProtection="1">
      <alignment horizontal="center" vertical="top" wrapText="1" readingOrder="1"/>
      <protection hidden="1"/>
    </xf>
    <xf numFmtId="0" fontId="7" fillId="0" borderId="82" xfId="0" applyFont="1" applyBorder="1" applyAlignment="1" applyProtection="1">
      <alignment vertical="top" wrapText="1" readingOrder="1"/>
      <protection hidden="1"/>
    </xf>
    <xf numFmtId="0" fontId="7" fillId="0" borderId="65" xfId="0" applyFont="1" applyBorder="1" applyAlignment="1" applyProtection="1">
      <alignment horizontal="center" vertical="top" wrapText="1" readingOrder="1"/>
      <protection hidden="1"/>
    </xf>
    <xf numFmtId="1" fontId="7" fillId="5" borderId="1" xfId="0" applyNumberFormat="1" applyFont="1" applyFill="1" applyBorder="1" applyAlignment="1" applyProtection="1">
      <alignment horizontal="center" vertical="top" wrapText="1" readingOrder="1"/>
      <protection hidden="1"/>
    </xf>
    <xf numFmtId="1" fontId="7" fillId="5" borderId="17" xfId="0" applyNumberFormat="1" applyFont="1" applyFill="1" applyBorder="1" applyAlignment="1" applyProtection="1">
      <alignment horizontal="center" vertical="top" wrapText="1" readingOrder="1"/>
      <protection hidden="1"/>
    </xf>
    <xf numFmtId="0" fontId="33" fillId="13" borderId="0" xfId="0" applyFont="1" applyFill="1" applyAlignment="1" applyProtection="1">
      <alignment vertical="center" wrapText="1" readingOrder="1"/>
      <protection hidden="1"/>
    </xf>
    <xf numFmtId="0" fontId="7" fillId="13" borderId="0" xfId="0" applyFont="1" applyFill="1" applyProtection="1">
      <protection hidden="1"/>
    </xf>
    <xf numFmtId="0" fontId="72" fillId="3" borderId="0" xfId="0" applyFont="1" applyFill="1" applyAlignment="1">
      <alignment vertical="center" readingOrder="1"/>
    </xf>
    <xf numFmtId="0" fontId="22" fillId="3" borderId="0" xfId="0" applyFont="1" applyFill="1" applyAlignment="1">
      <alignment vertical="center" readingOrder="1"/>
    </xf>
    <xf numFmtId="0" fontId="11" fillId="3" borderId="7" xfId="0" applyFont="1" applyFill="1" applyBorder="1" applyAlignment="1">
      <alignment horizontal="center" vertical="top" readingOrder="1"/>
    </xf>
    <xf numFmtId="0" fontId="11" fillId="10" borderId="0" xfId="8" applyNumberFormat="1" applyFont="1" applyFill="1" applyAlignment="1">
      <alignment horizontal="center" vertical="center" wrapText="1" readingOrder="1"/>
    </xf>
    <xf numFmtId="0" fontId="7" fillId="13" borderId="72" xfId="0" applyFont="1" applyFill="1" applyBorder="1" applyAlignment="1">
      <alignment horizontal="left" vertical="top" wrapText="1" readingOrder="1"/>
    </xf>
    <xf numFmtId="0" fontId="42" fillId="0" borderId="0" xfId="0" applyFont="1" applyAlignment="1">
      <alignment vertical="top" wrapText="1" readingOrder="1"/>
    </xf>
    <xf numFmtId="0" fontId="7" fillId="0" borderId="49" xfId="0" applyFont="1" applyBorder="1" applyAlignment="1">
      <alignment horizontal="left" vertical="top" wrapText="1" readingOrder="1"/>
    </xf>
    <xf numFmtId="0" fontId="57" fillId="0" borderId="0" xfId="0" applyFont="1" applyAlignment="1">
      <alignment horizontal="left" vertical="top" wrapText="1" readingOrder="1"/>
    </xf>
    <xf numFmtId="0" fontId="58" fillId="0" borderId="6" xfId="0" applyFont="1" applyBorder="1" applyAlignment="1">
      <alignment horizontal="left" vertical="top" wrapText="1" readingOrder="1"/>
    </xf>
    <xf numFmtId="0" fontId="65" fillId="0" borderId="6" xfId="0" applyFont="1" applyBorder="1" applyAlignment="1">
      <alignment horizontal="left" vertical="top" wrapText="1" readingOrder="1"/>
    </xf>
    <xf numFmtId="0" fontId="42" fillId="0" borderId="6" xfId="0" applyFont="1" applyBorder="1" applyAlignment="1">
      <alignment horizontal="left" vertical="top" wrapText="1" readingOrder="1"/>
    </xf>
    <xf numFmtId="0" fontId="57" fillId="0" borderId="48" xfId="0" applyFont="1" applyBorder="1" applyAlignment="1">
      <alignment horizontal="left" vertical="top" wrapText="1" readingOrder="1"/>
    </xf>
    <xf numFmtId="0" fontId="87" fillId="10" borderId="6" xfId="0" applyFont="1" applyFill="1" applyBorder="1" applyAlignment="1">
      <alignment horizontal="left" vertical="top" wrapText="1" readingOrder="1"/>
    </xf>
    <xf numFmtId="0" fontId="87" fillId="10" borderId="6" xfId="0" quotePrefix="1" applyFont="1" applyFill="1" applyBorder="1" applyAlignment="1">
      <alignment horizontal="left" vertical="top" wrapText="1" readingOrder="1"/>
    </xf>
    <xf numFmtId="0" fontId="60" fillId="0" borderId="105" xfId="0" applyFont="1" applyBorder="1" applyAlignment="1">
      <alignment vertical="top" wrapText="1" readingOrder="1"/>
    </xf>
    <xf numFmtId="0" fontId="60" fillId="0" borderId="105" xfId="0" applyFont="1" applyBorder="1" applyAlignment="1">
      <alignment horizontal="right" vertical="top" wrapText="1" readingOrder="1"/>
    </xf>
    <xf numFmtId="0" fontId="60" fillId="0" borderId="105" xfId="0" applyFont="1" applyBorder="1" applyAlignment="1">
      <alignment horizontal="center" vertical="top" wrapText="1" readingOrder="1"/>
    </xf>
    <xf numFmtId="0" fontId="60" fillId="0" borderId="106" xfId="0" applyFont="1" applyBorder="1" applyAlignment="1">
      <alignment vertical="top" wrapText="1" readingOrder="1"/>
    </xf>
    <xf numFmtId="0" fontId="60" fillId="0" borderId="106" xfId="0" applyFont="1" applyBorder="1" applyAlignment="1">
      <alignment horizontal="right" vertical="top" wrapText="1" readingOrder="1"/>
    </xf>
    <xf numFmtId="0" fontId="60" fillId="0" borderId="106" xfId="0" applyFont="1" applyBorder="1" applyAlignment="1">
      <alignment horizontal="center" vertical="top" wrapText="1" readingOrder="1"/>
    </xf>
    <xf numFmtId="0" fontId="60" fillId="0" borderId="107" xfId="0" applyFont="1" applyBorder="1" applyAlignment="1">
      <alignment vertical="top" wrapText="1" readingOrder="1"/>
    </xf>
    <xf numFmtId="0" fontId="39" fillId="0" borderId="107" xfId="0" applyFont="1" applyBorder="1" applyAlignment="1">
      <alignment horizontal="right" vertical="top" wrapText="1" readingOrder="1"/>
    </xf>
    <xf numFmtId="0" fontId="60" fillId="0" borderId="107" xfId="0" applyFont="1" applyBorder="1" applyAlignment="1">
      <alignment horizontal="center" vertical="top" wrapText="1" readingOrder="1"/>
    </xf>
    <xf numFmtId="0" fontId="60" fillId="0" borderId="107" xfId="0" applyFont="1" applyBorder="1" applyAlignment="1">
      <alignment horizontal="right" vertical="top" wrapText="1" readingOrder="1"/>
    </xf>
    <xf numFmtId="0" fontId="60" fillId="0" borderId="104" xfId="0" applyFont="1" applyBorder="1" applyAlignment="1">
      <alignment vertical="top" wrapText="1" readingOrder="1"/>
    </xf>
    <xf numFmtId="0" fontId="60" fillId="0" borderId="104" xfId="0" applyFont="1" applyBorder="1" applyAlignment="1">
      <alignment horizontal="right" vertical="top" wrapText="1" readingOrder="1"/>
    </xf>
    <xf numFmtId="0" fontId="60" fillId="0" borderId="104" xfId="0" applyFont="1" applyBorder="1" applyAlignment="1">
      <alignment horizontal="center" vertical="top" wrapText="1" readingOrder="1"/>
    </xf>
    <xf numFmtId="0" fontId="39" fillId="0" borderId="104" xfId="0" applyFont="1" applyBorder="1" applyAlignment="1">
      <alignment horizontal="center" vertical="top" wrapText="1" readingOrder="1"/>
    </xf>
    <xf numFmtId="0" fontId="60" fillId="0" borderId="108" xfId="0" applyFont="1" applyBorder="1" applyAlignment="1">
      <alignment vertical="top" wrapText="1" readingOrder="1"/>
    </xf>
    <xf numFmtId="0" fontId="60" fillId="0" borderId="108" xfId="0" applyFont="1" applyBorder="1" applyAlignment="1">
      <alignment horizontal="right" vertical="top" wrapText="1" readingOrder="1"/>
    </xf>
    <xf numFmtId="0" fontId="60" fillId="0" borderId="108" xfId="0" applyFont="1" applyBorder="1" applyAlignment="1">
      <alignment horizontal="center" vertical="top" wrapText="1" readingOrder="1"/>
    </xf>
    <xf numFmtId="0" fontId="39" fillId="0" borderId="107" xfId="0" applyFont="1" applyBorder="1" applyAlignment="1">
      <alignment vertical="top" wrapText="1" readingOrder="1"/>
    </xf>
    <xf numFmtId="0" fontId="39" fillId="0" borderId="104" xfId="0" applyFont="1" applyBorder="1" applyAlignment="1">
      <alignment vertical="top" wrapText="1" readingOrder="1"/>
    </xf>
    <xf numFmtId="0" fontId="39" fillId="0" borderId="104" xfId="0" applyFont="1" applyBorder="1" applyAlignment="1">
      <alignment horizontal="right" vertical="top" wrapText="1" readingOrder="1"/>
    </xf>
    <xf numFmtId="0" fontId="39" fillId="0" borderId="108" xfId="0" applyFont="1" applyBorder="1" applyAlignment="1">
      <alignment vertical="top" wrapText="1" readingOrder="1"/>
    </xf>
    <xf numFmtId="0" fontId="39" fillId="0" borderId="107" xfId="0" applyFont="1" applyBorder="1" applyAlignment="1">
      <alignment horizontal="center" vertical="top" wrapText="1" readingOrder="1"/>
    </xf>
    <xf numFmtId="0" fontId="60" fillId="0" borderId="0" xfId="0" applyFont="1" applyAlignment="1">
      <alignment vertical="top" wrapText="1" readingOrder="1"/>
    </xf>
    <xf numFmtId="0" fontId="39" fillId="0" borderId="0" xfId="0" applyFont="1" applyAlignment="1">
      <alignment vertical="top" wrapText="1" readingOrder="1"/>
    </xf>
    <xf numFmtId="0" fontId="60" fillId="0" borderId="0" xfId="0" applyFont="1" applyAlignment="1">
      <alignment horizontal="right" vertical="top" wrapText="1" readingOrder="1"/>
    </xf>
    <xf numFmtId="0" fontId="60" fillId="0" borderId="0" xfId="0" applyFont="1" applyAlignment="1">
      <alignment horizontal="center" vertical="top" wrapText="1" readingOrder="1"/>
    </xf>
    <xf numFmtId="0" fontId="60" fillId="0" borderId="110" xfId="0" applyFont="1" applyBorder="1" applyAlignment="1">
      <alignment horizontal="right" vertical="top" wrapText="1" readingOrder="1"/>
    </xf>
    <xf numFmtId="0" fontId="88" fillId="0" borderId="104" xfId="0" applyFont="1" applyBorder="1" applyAlignment="1">
      <alignment horizontal="center" vertical="top" wrapText="1" readingOrder="1"/>
    </xf>
    <xf numFmtId="0" fontId="39" fillId="0" borderId="0" xfId="0" applyFont="1"/>
    <xf numFmtId="0" fontId="39" fillId="0" borderId="109" xfId="0" applyFont="1" applyBorder="1"/>
    <xf numFmtId="0" fontId="39" fillId="0" borderId="108" xfId="0" applyFont="1" applyBorder="1" applyAlignment="1">
      <alignment horizontal="right" vertical="top" wrapText="1" readingOrder="1"/>
    </xf>
    <xf numFmtId="0" fontId="39" fillId="0" borderId="108" xfId="0" applyFont="1" applyBorder="1" applyAlignment="1">
      <alignment horizontal="center" vertical="top" wrapText="1" readingOrder="1"/>
    </xf>
    <xf numFmtId="0" fontId="39" fillId="0" borderId="0" xfId="0" applyFont="1" applyAlignment="1">
      <alignment horizontal="right" vertical="top" wrapText="1" readingOrder="1"/>
    </xf>
    <xf numFmtId="0" fontId="60" fillId="0" borderId="104" xfId="0" quotePrefix="1" applyFont="1" applyBorder="1" applyAlignment="1">
      <alignment horizontal="center" vertical="top" wrapText="1" readingOrder="1"/>
    </xf>
    <xf numFmtId="0" fontId="60" fillId="0" borderId="110" xfId="0" applyFont="1" applyBorder="1" applyAlignment="1">
      <alignment vertical="top" wrapText="1" readingOrder="1"/>
    </xf>
    <xf numFmtId="0" fontId="39" fillId="0" borderId="110" xfId="0" applyFont="1" applyBorder="1" applyAlignment="1">
      <alignment horizontal="center" vertical="top" wrapText="1" readingOrder="1"/>
    </xf>
    <xf numFmtId="0" fontId="60" fillId="0" borderId="110" xfId="0" applyFont="1" applyBorder="1" applyAlignment="1">
      <alignment horizontal="center" vertical="top" wrapText="1" readingOrder="1"/>
    </xf>
    <xf numFmtId="0" fontId="60" fillId="0" borderId="108" xfId="0" quotePrefix="1" applyFont="1" applyBorder="1" applyAlignment="1">
      <alignment horizontal="center" vertical="top" wrapText="1" readingOrder="1"/>
    </xf>
    <xf numFmtId="0" fontId="60" fillId="0" borderId="107" xfId="0" applyFont="1" applyBorder="1" applyAlignment="1">
      <alignment horizontal="left" vertical="top" wrapText="1" readingOrder="1"/>
    </xf>
    <xf numFmtId="0" fontId="60" fillId="0" borderId="111" xfId="0" applyFont="1" applyBorder="1" applyAlignment="1">
      <alignment vertical="top" wrapText="1" readingOrder="1"/>
    </xf>
    <xf numFmtId="0" fontId="60" fillId="0" borderId="111" xfId="0" applyFont="1" applyBorder="1" applyAlignment="1">
      <alignment horizontal="right" vertical="top" wrapText="1" readingOrder="1"/>
    </xf>
    <xf numFmtId="0" fontId="60" fillId="0" borderId="111" xfId="0" applyFont="1" applyBorder="1" applyAlignment="1">
      <alignment horizontal="center" vertical="top" wrapText="1" readingOrder="1"/>
    </xf>
    <xf numFmtId="0" fontId="39" fillId="0" borderId="111" xfId="0" applyFont="1" applyBorder="1" applyAlignment="1">
      <alignment horizontal="center" vertical="top" wrapText="1" readingOrder="1"/>
    </xf>
    <xf numFmtId="0" fontId="60" fillId="11" borderId="104" xfId="0" applyFont="1" applyFill="1" applyBorder="1" applyAlignment="1">
      <alignment horizontal="center" vertical="top" wrapText="1" readingOrder="1"/>
    </xf>
    <xf numFmtId="0" fontId="89" fillId="0" borderId="104" xfId="0" applyFont="1" applyBorder="1" applyAlignment="1">
      <alignment horizontal="center" vertical="top" wrapText="1" readingOrder="1"/>
    </xf>
    <xf numFmtId="0" fontId="90" fillId="0" borderId="104" xfId="0" applyFont="1" applyBorder="1" applyAlignment="1">
      <alignment horizontal="center" vertical="top" wrapText="1" readingOrder="1"/>
    </xf>
    <xf numFmtId="0" fontId="39" fillId="11" borderId="104" xfId="0" applyFont="1" applyFill="1" applyBorder="1" applyAlignment="1">
      <alignment horizontal="center" vertical="top" wrapText="1" readingOrder="1"/>
    </xf>
    <xf numFmtId="0" fontId="91" fillId="0" borderId="104" xfId="0" applyFont="1" applyBorder="1" applyAlignment="1">
      <alignment horizontal="center" vertical="top" wrapText="1" readingOrder="1"/>
    </xf>
    <xf numFmtId="0" fontId="60" fillId="0" borderId="112" xfId="0" applyFont="1" applyBorder="1" applyAlignment="1">
      <alignment vertical="top" wrapText="1" readingOrder="1"/>
    </xf>
    <xf numFmtId="0" fontId="60" fillId="0" borderId="112" xfId="0" applyFont="1" applyBorder="1" applyAlignment="1">
      <alignment horizontal="right" vertical="top" wrapText="1" readingOrder="1"/>
    </xf>
    <xf numFmtId="0" fontId="60" fillId="0" borderId="112" xfId="0" applyFont="1" applyBorder="1" applyAlignment="1">
      <alignment horizontal="center" vertical="top" wrapText="1" readingOrder="1"/>
    </xf>
    <xf numFmtId="0" fontId="60" fillId="11" borderId="112" xfId="0" applyFont="1" applyFill="1" applyBorder="1" applyAlignment="1">
      <alignment horizontal="center" vertical="top" wrapText="1" readingOrder="1"/>
    </xf>
    <xf numFmtId="0" fontId="39" fillId="0" borderId="115" xfId="0" applyFont="1" applyBorder="1" applyAlignment="1">
      <alignment horizontal="center" vertical="center" wrapText="1" readingOrder="1"/>
    </xf>
    <xf numFmtId="0" fontId="39" fillId="0" borderId="109" xfId="0" applyFont="1" applyBorder="1" applyAlignment="1">
      <alignment horizontal="center" vertical="center" wrapText="1" readingOrder="1"/>
    </xf>
    <xf numFmtId="0" fontId="60" fillId="0" borderId="116" xfId="0" applyFont="1" applyBorder="1" applyAlignment="1">
      <alignment horizontal="center" vertical="top" wrapText="1" readingOrder="1"/>
    </xf>
    <xf numFmtId="0" fontId="60" fillId="0" borderId="109" xfId="0" applyFont="1" applyBorder="1" applyAlignment="1">
      <alignment horizontal="center" vertical="top" wrapText="1" readingOrder="1"/>
    </xf>
    <xf numFmtId="0" fontId="60" fillId="0" borderId="113" xfId="0" applyFont="1" applyBorder="1" applyAlignment="1">
      <alignment vertical="top" wrapText="1" readingOrder="1"/>
    </xf>
    <xf numFmtId="0" fontId="60" fillId="0" borderId="113" xfId="0" applyFont="1" applyBorder="1" applyAlignment="1">
      <alignment horizontal="right" vertical="top" wrapText="1" readingOrder="1"/>
    </xf>
    <xf numFmtId="0" fontId="60" fillId="0" borderId="113" xfId="0" applyFont="1" applyBorder="1" applyAlignment="1">
      <alignment horizontal="center" vertical="top" wrapText="1" readingOrder="1"/>
    </xf>
    <xf numFmtId="0" fontId="60" fillId="0" borderId="114" xfId="0" applyFont="1" applyBorder="1" applyAlignment="1">
      <alignment vertical="top" wrapText="1" readingOrder="1"/>
    </xf>
    <xf numFmtId="0" fontId="60" fillId="0" borderId="114" xfId="0" applyFont="1" applyBorder="1" applyAlignment="1">
      <alignment horizontal="right" vertical="top" wrapText="1" readingOrder="1"/>
    </xf>
    <xf numFmtId="0" fontId="60" fillId="0" borderId="114" xfId="0" applyFont="1" applyBorder="1" applyAlignment="1">
      <alignment horizontal="center" vertical="top" wrapText="1" readingOrder="1"/>
    </xf>
    <xf numFmtId="0" fontId="60" fillId="0" borderId="104" xfId="0" applyFont="1" applyBorder="1" applyAlignment="1">
      <alignment vertical="top" readingOrder="1"/>
    </xf>
    <xf numFmtId="0" fontId="60" fillId="0" borderId="104" xfId="0" applyFont="1" applyBorder="1" applyAlignment="1">
      <alignment horizontal="center" vertical="top" readingOrder="1"/>
    </xf>
    <xf numFmtId="0" fontId="60" fillId="0" borderId="104" xfId="0" applyFont="1" applyBorder="1" applyAlignment="1">
      <alignment horizontal="right" vertical="top" readingOrder="1"/>
    </xf>
    <xf numFmtId="0" fontId="60" fillId="0" borderId="110" xfId="0" applyFont="1" applyBorder="1" applyAlignment="1">
      <alignment vertical="top" readingOrder="1"/>
    </xf>
    <xf numFmtId="0" fontId="39" fillId="0" borderId="110" xfId="0" applyFont="1" applyBorder="1" applyAlignment="1">
      <alignment horizontal="right" vertical="top" wrapText="1" readingOrder="1"/>
    </xf>
    <xf numFmtId="0" fontId="60" fillId="0" borderId="110" xfId="0" applyFont="1" applyBorder="1" applyAlignment="1">
      <alignment horizontal="center" vertical="top" readingOrder="1"/>
    </xf>
    <xf numFmtId="0" fontId="39" fillId="0" borderId="113" xfId="0" applyFont="1" applyBorder="1" applyAlignment="1">
      <alignment vertical="top" readingOrder="1"/>
    </xf>
    <xf numFmtId="0" fontId="39" fillId="0" borderId="113" xfId="0" applyFont="1" applyBorder="1" applyAlignment="1">
      <alignment vertical="top" wrapText="1" readingOrder="1"/>
    </xf>
    <xf numFmtId="0" fontId="60" fillId="5" borderId="0" xfId="0" applyFont="1" applyFill="1" applyAlignment="1">
      <alignment horizontal="left" vertical="top" wrapText="1" readingOrder="1"/>
    </xf>
    <xf numFmtId="0" fontId="57" fillId="0" borderId="6" xfId="0" applyFont="1" applyBorder="1" applyAlignment="1">
      <alignment horizontal="left" vertical="center" wrapText="1" readingOrder="1"/>
    </xf>
    <xf numFmtId="0" fontId="43" fillId="0" borderId="117" xfId="0" applyFont="1" applyBorder="1" applyAlignment="1">
      <alignment vertical="center" wrapText="1" readingOrder="1"/>
    </xf>
    <xf numFmtId="0" fontId="43" fillId="0" borderId="118" xfId="0" applyFont="1" applyBorder="1" applyAlignment="1">
      <alignment vertical="center" readingOrder="1"/>
    </xf>
    <xf numFmtId="0" fontId="43" fillId="0" borderId="119" xfId="0" applyFont="1" applyBorder="1" applyAlignment="1">
      <alignment horizontal="center" vertical="center" wrapText="1" readingOrder="1"/>
    </xf>
    <xf numFmtId="0" fontId="87" fillId="0" borderId="118" xfId="0" applyFont="1" applyBorder="1" applyAlignment="1">
      <alignment horizontal="center" vertical="center" wrapText="1" readingOrder="1"/>
    </xf>
    <xf numFmtId="0" fontId="87" fillId="0" borderId="0" xfId="0" applyFont="1" applyAlignment="1">
      <alignment horizontal="center" vertical="center" wrapText="1" readingOrder="1"/>
    </xf>
    <xf numFmtId="0" fontId="87" fillId="0" borderId="120" xfId="0" applyFont="1" applyBorder="1" applyAlignment="1">
      <alignment horizontal="center" vertical="center" wrapText="1" readingOrder="1"/>
    </xf>
    <xf numFmtId="0" fontId="43" fillId="0" borderId="0" xfId="0" applyFont="1" applyAlignment="1">
      <alignment horizontal="center" vertical="center" wrapText="1" readingOrder="1"/>
    </xf>
    <xf numFmtId="0" fontId="57" fillId="5" borderId="0" xfId="0" applyFont="1" applyFill="1" applyAlignment="1">
      <alignment horizontal="left" vertical="center" wrapText="1" readingOrder="1"/>
    </xf>
    <xf numFmtId="0" fontId="6" fillId="0" borderId="0" xfId="0" applyFont="1"/>
    <xf numFmtId="0" fontId="6" fillId="13" borderId="0" xfId="0" applyFont="1" applyFill="1"/>
    <xf numFmtId="0" fontId="14" fillId="13" borderId="0" xfId="0" applyFont="1" applyFill="1"/>
    <xf numFmtId="0" fontId="94" fillId="0" borderId="104" xfId="0" applyFont="1" applyBorder="1" applyAlignment="1">
      <alignment horizontal="right" vertical="top" wrapText="1" readingOrder="1"/>
    </xf>
    <xf numFmtId="0" fontId="94" fillId="11" borderId="104" xfId="0" applyFont="1" applyFill="1" applyBorder="1" applyAlignment="1">
      <alignment horizontal="right" vertical="top" wrapText="1" readingOrder="1"/>
    </xf>
    <xf numFmtId="0" fontId="93" fillId="0" borderId="108" xfId="0" applyFont="1" applyBorder="1" applyAlignment="1">
      <alignment horizontal="right" vertical="top" wrapText="1" readingOrder="1"/>
    </xf>
    <xf numFmtId="0" fontId="94" fillId="0" borderId="115" xfId="0" applyFont="1" applyBorder="1" applyAlignment="1">
      <alignment horizontal="center" vertical="center" wrapText="1" readingOrder="1"/>
    </xf>
    <xf numFmtId="0" fontId="11" fillId="13" borderId="0" xfId="0" applyFont="1" applyFill="1" applyAlignment="1" applyProtection="1">
      <alignment vertical="center" wrapText="1" readingOrder="1"/>
      <protection hidden="1"/>
    </xf>
    <xf numFmtId="0" fontId="39" fillId="0" borderId="0" xfId="0" applyFont="1" applyAlignment="1">
      <alignment horizontal="center" vertical="top" wrapText="1" readingOrder="1"/>
    </xf>
    <xf numFmtId="0" fontId="60" fillId="17" borderId="0" xfId="0" applyFont="1" applyFill="1" applyAlignment="1">
      <alignment vertical="top" wrapText="1" readingOrder="1"/>
    </xf>
    <xf numFmtId="0" fontId="60" fillId="17" borderId="0" xfId="0" applyFont="1" applyFill="1" applyAlignment="1">
      <alignment horizontal="right" vertical="top" wrapText="1" readingOrder="1"/>
    </xf>
    <xf numFmtId="0" fontId="60" fillId="17" borderId="0" xfId="0" applyFont="1" applyFill="1" applyAlignment="1">
      <alignment horizontal="center" vertical="top" wrapText="1" readingOrder="1"/>
    </xf>
    <xf numFmtId="0" fontId="60" fillId="17" borderId="6" xfId="0" applyFont="1" applyFill="1" applyBorder="1" applyAlignment="1">
      <alignment horizontal="left" vertical="top" wrapText="1" readingOrder="1"/>
    </xf>
    <xf numFmtId="0" fontId="39" fillId="17" borderId="109" xfId="0" applyFont="1" applyFill="1" applyBorder="1" applyAlignment="1">
      <alignment vertical="top" wrapText="1" readingOrder="1"/>
    </xf>
    <xf numFmtId="0" fontId="60" fillId="17" borderId="109" xfId="0" applyFont="1" applyFill="1" applyBorder="1" applyAlignment="1">
      <alignment horizontal="right" vertical="top" wrapText="1" readingOrder="1"/>
    </xf>
    <xf numFmtId="0" fontId="60" fillId="17" borderId="109" xfId="0" applyFont="1" applyFill="1" applyBorder="1" applyAlignment="1">
      <alignment horizontal="center" vertical="top" wrapText="1" readingOrder="1"/>
    </xf>
    <xf numFmtId="0" fontId="60" fillId="17" borderId="104" xfId="0" applyFont="1" applyFill="1" applyBorder="1" applyAlignment="1">
      <alignment horizontal="right" vertical="top" wrapText="1" readingOrder="1"/>
    </xf>
    <xf numFmtId="0" fontId="39" fillId="17" borderId="109" xfId="0" applyFont="1" applyFill="1" applyBorder="1" applyAlignment="1">
      <alignment horizontal="center" vertical="top" wrapText="1" readingOrder="1"/>
    </xf>
    <xf numFmtId="0" fontId="60" fillId="17" borderId="112" xfId="0" applyFont="1" applyFill="1" applyBorder="1" applyAlignment="1">
      <alignment vertical="top" wrapText="1" readingOrder="1"/>
    </xf>
    <xf numFmtId="0" fontId="39" fillId="17" borderId="104" xfId="0" applyFont="1" applyFill="1" applyBorder="1" applyAlignment="1">
      <alignment vertical="top" wrapText="1" readingOrder="1"/>
    </xf>
    <xf numFmtId="0" fontId="60" fillId="17" borderId="104" xfId="0" applyFont="1" applyFill="1" applyBorder="1" applyAlignment="1">
      <alignment vertical="top" wrapText="1" readingOrder="1"/>
    </xf>
    <xf numFmtId="0" fontId="60" fillId="17" borderId="104" xfId="0" applyFont="1" applyFill="1" applyBorder="1" applyAlignment="1">
      <alignment horizontal="center" vertical="top" wrapText="1" readingOrder="1"/>
    </xf>
    <xf numFmtId="0" fontId="91" fillId="17" borderId="104" xfId="0" applyFont="1" applyFill="1" applyBorder="1" applyAlignment="1">
      <alignment horizontal="center" vertical="top" wrapText="1" readingOrder="1"/>
    </xf>
    <xf numFmtId="0" fontId="60" fillId="17" borderId="107" xfId="0" applyFont="1" applyFill="1" applyBorder="1" applyAlignment="1">
      <alignment vertical="top" wrapText="1" readingOrder="1"/>
    </xf>
    <xf numFmtId="0" fontId="60" fillId="17" borderId="112" xfId="0" applyFont="1" applyFill="1" applyBorder="1" applyAlignment="1">
      <alignment horizontal="right" vertical="top" wrapText="1" readingOrder="1"/>
    </xf>
    <xf numFmtId="0" fontId="60" fillId="17" borderId="112" xfId="0" applyFont="1" applyFill="1" applyBorder="1" applyAlignment="1">
      <alignment horizontal="center" vertical="top" wrapText="1" readingOrder="1"/>
    </xf>
    <xf numFmtId="0" fontId="93" fillId="0" borderId="104" xfId="11" applyFont="1" applyBorder="1" applyAlignment="1">
      <alignment horizontal="center" vertical="top" wrapText="1" readingOrder="1"/>
    </xf>
    <xf numFmtId="0" fontId="93" fillId="17" borderId="104" xfId="11" applyFont="1" applyFill="1" applyBorder="1" applyAlignment="1">
      <alignment horizontal="center" vertical="top" wrapText="1" readingOrder="1"/>
    </xf>
    <xf numFmtId="0" fontId="94" fillId="17" borderId="104" xfId="11" applyFont="1" applyFill="1" applyBorder="1" applyAlignment="1">
      <alignment horizontal="center" vertical="top" wrapText="1" readingOrder="1"/>
    </xf>
    <xf numFmtId="0" fontId="7" fillId="17" borderId="49" xfId="0" applyFont="1" applyFill="1" applyBorder="1" applyAlignment="1">
      <alignment horizontal="left" vertical="top" wrapText="1" readingOrder="1"/>
    </xf>
    <xf numFmtId="0" fontId="7" fillId="17" borderId="49" xfId="0" applyFont="1" applyFill="1" applyBorder="1" applyAlignment="1">
      <alignment horizontal="center" vertical="top" wrapText="1" readingOrder="1"/>
    </xf>
    <xf numFmtId="0" fontId="53" fillId="13" borderId="0" xfId="0" applyFont="1" applyFill="1" applyAlignment="1">
      <alignment vertical="top" wrapText="1" readingOrder="1"/>
    </xf>
    <xf numFmtId="0" fontId="39" fillId="17" borderId="108" xfId="0" applyFont="1" applyFill="1" applyBorder="1" applyAlignment="1">
      <alignment vertical="top" wrapText="1" readingOrder="1"/>
    </xf>
    <xf numFmtId="0" fontId="39" fillId="11" borderId="107" xfId="0" applyFont="1" applyFill="1" applyBorder="1" applyAlignment="1">
      <alignment vertical="top" wrapText="1" readingOrder="1"/>
    </xf>
    <xf numFmtId="0" fontId="60" fillId="11" borderId="107" xfId="0" applyFont="1" applyFill="1" applyBorder="1" applyAlignment="1">
      <alignment horizontal="right" vertical="top" wrapText="1" readingOrder="1"/>
    </xf>
    <xf numFmtId="0" fontId="60" fillId="17" borderId="110" xfId="0" applyFont="1" applyFill="1" applyBorder="1" applyAlignment="1">
      <alignment horizontal="right" vertical="top" wrapText="1" readingOrder="1"/>
    </xf>
    <xf numFmtId="0" fontId="60" fillId="17" borderId="107" xfId="0" applyFont="1" applyFill="1" applyBorder="1" applyAlignment="1">
      <alignment horizontal="right" vertical="top" wrapText="1" readingOrder="1"/>
    </xf>
    <xf numFmtId="0" fontId="94" fillId="17" borderId="104" xfId="0" applyFont="1" applyFill="1" applyBorder="1" applyAlignment="1">
      <alignment horizontal="left" vertical="top" wrapText="1" readingOrder="1"/>
    </xf>
    <xf numFmtId="0" fontId="60" fillId="17" borderId="107" xfId="0" quotePrefix="1" applyFont="1" applyFill="1" applyBorder="1" applyAlignment="1">
      <alignment horizontal="left" vertical="top" wrapText="1" readingOrder="1"/>
    </xf>
    <xf numFmtId="0" fontId="93" fillId="13" borderId="109" xfId="0" applyFont="1" applyFill="1" applyBorder="1" applyAlignment="1">
      <alignment horizontal="right" vertical="top" wrapText="1" readingOrder="1"/>
    </xf>
    <xf numFmtId="0" fontId="60" fillId="17" borderId="104" xfId="0" applyFont="1" applyFill="1" applyBorder="1" applyAlignment="1">
      <alignment horizontal="left" vertical="top" wrapText="1" readingOrder="1"/>
    </xf>
    <xf numFmtId="0" fontId="39" fillId="0" borderId="104" xfId="0" applyFont="1" applyBorder="1" applyAlignment="1">
      <alignment horizontal="left" vertical="top" wrapText="1" readingOrder="1"/>
    </xf>
    <xf numFmtId="0" fontId="93" fillId="17" borderId="104" xfId="0" applyFont="1" applyFill="1" applyBorder="1" applyAlignment="1">
      <alignment horizontal="left" vertical="top" wrapText="1" readingOrder="1"/>
    </xf>
    <xf numFmtId="0" fontId="39" fillId="17" borderId="107" xfId="0" applyFont="1" applyFill="1" applyBorder="1" applyAlignment="1">
      <alignment horizontal="right" vertical="top" wrapText="1" readingOrder="1"/>
    </xf>
    <xf numFmtId="0" fontId="39" fillId="17" borderId="104" xfId="0" quotePrefix="1" applyFont="1" applyFill="1" applyBorder="1" applyAlignment="1">
      <alignment horizontal="left" vertical="top" wrapText="1" readingOrder="1"/>
    </xf>
    <xf numFmtId="0" fontId="7" fillId="0" borderId="79" xfId="0" applyFont="1" applyBorder="1" applyAlignment="1">
      <alignment horizontal="left" vertical="top" wrapText="1" readingOrder="1"/>
    </xf>
    <xf numFmtId="0" fontId="7" fillId="0" borderId="70" xfId="0" applyFont="1" applyBorder="1" applyAlignment="1">
      <alignment horizontal="left" vertical="top" wrapText="1" readingOrder="1"/>
    </xf>
    <xf numFmtId="0" fontId="39" fillId="17" borderId="104" xfId="0" applyFont="1" applyFill="1" applyBorder="1" applyAlignment="1">
      <alignment horizontal="right" vertical="top" wrapText="1" readingOrder="1"/>
    </xf>
    <xf numFmtId="0" fontId="63" fillId="0" borderId="6" xfId="0" applyFont="1" applyBorder="1" applyAlignment="1">
      <alignment horizontal="center" vertical="center" wrapText="1" readingOrder="1"/>
    </xf>
    <xf numFmtId="0" fontId="7" fillId="17" borderId="29" xfId="0" applyFont="1" applyFill="1" applyBorder="1" applyAlignment="1">
      <alignment horizontal="left" vertical="top" wrapText="1" readingOrder="1"/>
    </xf>
    <xf numFmtId="0" fontId="5" fillId="5" borderId="6" xfId="0" applyFont="1" applyFill="1" applyBorder="1" applyAlignment="1">
      <alignment horizontal="left" vertical="center" wrapText="1" readingOrder="1"/>
    </xf>
    <xf numFmtId="0" fontId="6" fillId="0" borderId="0" xfId="0" applyFont="1" applyAlignment="1">
      <alignment horizontal="left" vertical="center" wrapText="1" readingOrder="1"/>
    </xf>
    <xf numFmtId="0" fontId="7" fillId="13" borderId="64" xfId="0" applyFont="1" applyFill="1" applyBorder="1" applyAlignment="1">
      <alignment horizontal="left" vertical="top" wrapText="1" readingOrder="1"/>
    </xf>
    <xf numFmtId="0" fontId="7" fillId="0" borderId="103" xfId="0" applyFont="1" applyBorder="1" applyAlignment="1" applyProtection="1">
      <alignment horizontal="left" vertical="top" wrapText="1" readingOrder="1"/>
      <protection hidden="1"/>
    </xf>
    <xf numFmtId="0" fontId="7" fillId="13" borderId="36" xfId="0" applyFont="1" applyFill="1" applyBorder="1" applyAlignment="1">
      <alignment horizontal="left" vertical="top" wrapText="1" readingOrder="1"/>
    </xf>
    <xf numFmtId="0" fontId="7" fillId="0" borderId="83" xfId="0" applyFont="1" applyBorder="1" applyAlignment="1" applyProtection="1">
      <alignment horizontal="center" vertical="top" wrapText="1" readingOrder="1"/>
      <protection hidden="1"/>
    </xf>
    <xf numFmtId="0" fontId="7" fillId="0" borderId="85" xfId="0" applyFont="1" applyBorder="1" applyAlignment="1" applyProtection="1">
      <alignment vertical="top" wrapText="1" readingOrder="1"/>
      <protection hidden="1"/>
    </xf>
    <xf numFmtId="0" fontId="7" fillId="0" borderId="122" xfId="0" applyFont="1" applyBorder="1" applyAlignment="1" applyProtection="1">
      <alignment horizontal="center" vertical="top" wrapText="1" readingOrder="1"/>
      <protection hidden="1"/>
    </xf>
    <xf numFmtId="0" fontId="7" fillId="0" borderId="25" xfId="0" applyFont="1" applyBorder="1" applyAlignment="1" applyProtection="1">
      <alignment vertical="top" wrapText="1" readingOrder="1"/>
      <protection hidden="1"/>
    </xf>
    <xf numFmtId="0" fontId="7" fillId="0" borderId="123" xfId="0" applyFont="1" applyBorder="1" applyAlignment="1" applyProtection="1">
      <alignment horizontal="center" vertical="top" wrapText="1" readingOrder="1"/>
      <protection hidden="1"/>
    </xf>
    <xf numFmtId="0" fontId="7" fillId="0" borderId="124" xfId="0" applyFont="1" applyBorder="1" applyAlignment="1" applyProtection="1">
      <alignment vertical="top" wrapText="1" readingOrder="1"/>
      <protection hidden="1"/>
    </xf>
    <xf numFmtId="0" fontId="7" fillId="0" borderId="125" xfId="0" applyFont="1" applyBorder="1" applyAlignment="1" applyProtection="1">
      <alignment horizontal="center" vertical="top" wrapText="1" readingOrder="1"/>
      <protection hidden="1"/>
    </xf>
    <xf numFmtId="0" fontId="53" fillId="0" borderId="0" xfId="0" applyFont="1" applyAlignment="1">
      <alignment horizontal="left" vertical="top" wrapText="1" readingOrder="1"/>
    </xf>
    <xf numFmtId="0" fontId="11" fillId="0" borderId="6" xfId="0" applyFont="1" applyBorder="1" applyAlignment="1">
      <alignment horizontal="left" vertical="top" wrapText="1" readingOrder="1"/>
    </xf>
    <xf numFmtId="0" fontId="7" fillId="0" borderId="6" xfId="0" applyFont="1" applyBorder="1" applyAlignment="1">
      <alignment horizontal="left" vertical="center" wrapText="1" readingOrder="1"/>
    </xf>
    <xf numFmtId="0" fontId="7" fillId="0" borderId="6" xfId="0" applyFont="1" applyBorder="1" applyAlignment="1">
      <alignment horizontal="left" vertical="top" wrapText="1" readingOrder="1"/>
    </xf>
    <xf numFmtId="0" fontId="42" fillId="0" borderId="6" xfId="0" applyFont="1" applyBorder="1" applyAlignment="1">
      <alignment horizontal="left" vertical="center" wrapText="1" readingOrder="1"/>
    </xf>
    <xf numFmtId="0" fontId="57" fillId="20" borderId="6" xfId="0" applyFont="1" applyFill="1" applyBorder="1" applyAlignment="1">
      <alignment horizontal="left" vertical="center" wrapText="1" readingOrder="1"/>
    </xf>
    <xf numFmtId="0" fontId="57" fillId="20" borderId="6" xfId="0" applyFont="1" applyFill="1" applyBorder="1" applyAlignment="1">
      <alignment horizontal="center" vertical="center" wrapText="1" readingOrder="1"/>
    </xf>
    <xf numFmtId="0" fontId="57" fillId="20" borderId="0" xfId="0" applyFont="1" applyFill="1"/>
    <xf numFmtId="0" fontId="63" fillId="20" borderId="6" xfId="0" applyFont="1" applyFill="1" applyBorder="1" applyAlignment="1">
      <alignment horizontal="center" vertical="center" wrapText="1" readingOrder="1"/>
    </xf>
    <xf numFmtId="0" fontId="42" fillId="20" borderId="6" xfId="0" applyFont="1" applyFill="1" applyBorder="1" applyAlignment="1">
      <alignment horizontal="left" vertical="center" wrapText="1" readingOrder="1"/>
    </xf>
    <xf numFmtId="0" fontId="5" fillId="0" borderId="6" xfId="0" applyFont="1" applyBorder="1" applyAlignment="1">
      <alignment horizontal="center" vertical="center" wrapText="1" readingOrder="1"/>
    </xf>
    <xf numFmtId="0" fontId="77" fillId="0" borderId="84" xfId="0" applyFont="1" applyBorder="1" applyAlignment="1">
      <alignment horizontal="center" vertical="center" wrapText="1" readingOrder="1"/>
    </xf>
    <xf numFmtId="0" fontId="7" fillId="0" borderId="0" xfId="1" applyFont="1" applyAlignment="1" applyProtection="1">
      <alignment horizontal="left" vertical="top" wrapText="1" readingOrder="1"/>
    </xf>
    <xf numFmtId="0" fontId="7" fillId="0" borderId="0" xfId="1" applyFont="1" applyAlignment="1" applyProtection="1">
      <alignment vertical="top" readingOrder="1"/>
    </xf>
    <xf numFmtId="0" fontId="14" fillId="0" borderId="0" xfId="0" applyFont="1" applyAlignment="1">
      <alignment horizontal="left" vertical="center" readingOrder="1"/>
    </xf>
    <xf numFmtId="0" fontId="7" fillId="10" borderId="17" xfId="0" applyFont="1" applyFill="1" applyBorder="1" applyAlignment="1" applyProtection="1">
      <alignment horizontal="center" vertical="top" wrapText="1" readingOrder="1"/>
      <protection hidden="1"/>
    </xf>
    <xf numFmtId="0" fontId="7" fillId="21" borderId="23" xfId="0" applyFont="1" applyFill="1" applyBorder="1" applyAlignment="1" applyProtection="1">
      <alignment vertical="top" wrapText="1" readingOrder="1"/>
      <protection hidden="1"/>
    </xf>
    <xf numFmtId="0" fontId="7" fillId="5" borderId="1" xfId="0" applyFont="1" applyFill="1" applyBorder="1" applyAlignment="1" applyProtection="1">
      <alignment vertical="top" wrapText="1" readingOrder="1"/>
      <protection hidden="1"/>
    </xf>
    <xf numFmtId="0" fontId="7" fillId="5" borderId="17" xfId="0" applyFont="1" applyFill="1" applyBorder="1" applyAlignment="1" applyProtection="1">
      <alignment vertical="top" wrapText="1" readingOrder="1"/>
      <protection hidden="1"/>
    </xf>
    <xf numFmtId="0" fontId="7" fillId="5" borderId="14" xfId="0" applyFont="1" applyFill="1" applyBorder="1" applyAlignment="1" applyProtection="1">
      <alignment vertical="top" wrapText="1" readingOrder="1"/>
      <protection hidden="1"/>
    </xf>
    <xf numFmtId="1" fontId="7" fillId="5" borderId="14" xfId="0" applyNumberFormat="1" applyFont="1" applyFill="1" applyBorder="1" applyAlignment="1" applyProtection="1">
      <alignment horizontal="center" vertical="top" wrapText="1" readingOrder="1"/>
      <protection hidden="1"/>
    </xf>
    <xf numFmtId="1" fontId="0" fillId="0" borderId="86" xfId="0" applyNumberFormat="1" applyBorder="1" applyAlignment="1" applyProtection="1">
      <alignment horizontal="center" vertical="top" wrapText="1" readingOrder="1"/>
      <protection hidden="1"/>
    </xf>
    <xf numFmtId="1" fontId="7" fillId="0" borderId="86" xfId="0" applyNumberFormat="1" applyFont="1" applyBorder="1" applyAlignment="1" applyProtection="1">
      <alignment horizontal="center" vertical="top" wrapText="1" readingOrder="1"/>
      <protection hidden="1"/>
    </xf>
    <xf numFmtId="0" fontId="7" fillId="0" borderId="86" xfId="0" applyFont="1" applyBorder="1" applyAlignment="1" applyProtection="1">
      <alignment horizontal="center" vertical="top" wrapText="1" readingOrder="1"/>
      <protection hidden="1"/>
    </xf>
    <xf numFmtId="1" fontId="0" fillId="0" borderId="87" xfId="0" applyNumberFormat="1" applyBorder="1" applyAlignment="1" applyProtection="1">
      <alignment horizontal="center" vertical="top" wrapText="1" readingOrder="1"/>
      <protection hidden="1"/>
    </xf>
    <xf numFmtId="1" fontId="7" fillId="0" borderId="87" xfId="0" applyNumberFormat="1" applyFont="1" applyBorder="1" applyAlignment="1" applyProtection="1">
      <alignment horizontal="center" vertical="top" wrapText="1" readingOrder="1"/>
      <protection hidden="1"/>
    </xf>
    <xf numFmtId="0" fontId="7" fillId="0" borderId="87" xfId="0" applyFont="1" applyBorder="1" applyAlignment="1" applyProtection="1">
      <alignment horizontal="center" vertical="top" wrapText="1" readingOrder="1"/>
      <protection hidden="1"/>
    </xf>
    <xf numFmtId="0" fontId="7" fillId="0" borderId="127" xfId="0" applyFont="1" applyBorder="1" applyAlignment="1" applyProtection="1">
      <alignment vertical="top" wrapText="1" readingOrder="1"/>
      <protection hidden="1"/>
    </xf>
    <xf numFmtId="0" fontId="7" fillId="0" borderId="128" xfId="0" applyFont="1" applyBorder="1" applyAlignment="1" applyProtection="1">
      <alignment horizontal="center" vertical="top" wrapText="1" readingOrder="1"/>
      <protection hidden="1"/>
    </xf>
    <xf numFmtId="1" fontId="7" fillId="0" borderId="128" xfId="0" applyNumberFormat="1" applyFont="1" applyBorder="1" applyAlignment="1" applyProtection="1">
      <alignment horizontal="center" vertical="top" wrapText="1" readingOrder="1"/>
      <protection hidden="1"/>
    </xf>
    <xf numFmtId="0" fontId="7" fillId="0" borderId="129" xfId="0" applyFont="1" applyBorder="1" applyAlignment="1" applyProtection="1">
      <alignment horizontal="left" vertical="top" wrapText="1" readingOrder="1"/>
      <protection hidden="1"/>
    </xf>
    <xf numFmtId="0" fontId="7" fillId="0" borderId="84" xfId="0" applyFont="1" applyBorder="1" applyAlignment="1" applyProtection="1">
      <alignment horizontal="left" vertical="top" wrapText="1" readingOrder="1"/>
      <protection hidden="1"/>
    </xf>
    <xf numFmtId="0" fontId="7" fillId="0" borderId="102" xfId="0" applyFont="1" applyBorder="1" applyAlignment="1" applyProtection="1">
      <alignment horizontal="left" vertical="top" wrapText="1" readingOrder="1"/>
      <protection hidden="1"/>
    </xf>
    <xf numFmtId="0" fontId="7" fillId="0" borderId="96" xfId="0" applyFont="1" applyBorder="1" applyAlignment="1" applyProtection="1">
      <alignment horizontal="left" vertical="top" wrapText="1" readingOrder="1"/>
      <protection hidden="1"/>
    </xf>
    <xf numFmtId="0" fontId="7" fillId="13" borderId="10" xfId="0" applyFont="1" applyFill="1" applyBorder="1" applyAlignment="1">
      <alignment horizontal="left" vertical="top" wrapText="1" readingOrder="1"/>
    </xf>
    <xf numFmtId="0" fontId="7" fillId="0" borderId="101" xfId="0" applyFont="1" applyBorder="1" applyAlignment="1" applyProtection="1">
      <alignment vertical="top" wrapText="1" readingOrder="1"/>
      <protection hidden="1"/>
    </xf>
    <xf numFmtId="0" fontId="7" fillId="0" borderId="102" xfId="0" applyFont="1" applyBorder="1" applyAlignment="1" applyProtection="1">
      <alignment vertical="top" wrapText="1" readingOrder="1"/>
      <protection hidden="1"/>
    </xf>
    <xf numFmtId="0" fontId="7" fillId="0" borderId="129" xfId="0" applyFont="1" applyBorder="1" applyAlignment="1" applyProtection="1">
      <alignment vertical="top" wrapText="1" readingOrder="1"/>
      <protection hidden="1"/>
    </xf>
    <xf numFmtId="0" fontId="7" fillId="0" borderId="103" xfId="0" applyFont="1" applyBorder="1" applyAlignment="1" applyProtection="1">
      <alignment vertical="top" wrapText="1" readingOrder="1"/>
      <protection hidden="1"/>
    </xf>
    <xf numFmtId="0" fontId="7" fillId="0" borderId="96" xfId="0" applyFont="1" applyBorder="1" applyAlignment="1" applyProtection="1">
      <alignment vertical="top" wrapText="1" readingOrder="1"/>
      <protection hidden="1"/>
    </xf>
    <xf numFmtId="0" fontId="7" fillId="0" borderId="84" xfId="0" applyFont="1" applyBorder="1" applyAlignment="1" applyProtection="1">
      <alignment vertical="top" wrapText="1" readingOrder="1"/>
      <protection hidden="1"/>
    </xf>
    <xf numFmtId="0" fontId="7" fillId="5" borderId="103" xfId="0" applyFont="1" applyFill="1" applyBorder="1" applyAlignment="1" applyProtection="1">
      <alignment vertical="top" wrapText="1" readingOrder="1"/>
      <protection hidden="1"/>
    </xf>
    <xf numFmtId="0" fontId="7" fillId="5" borderId="102" xfId="0" applyFont="1" applyFill="1" applyBorder="1" applyAlignment="1" applyProtection="1">
      <alignment vertical="top" wrapText="1" readingOrder="1"/>
      <protection hidden="1"/>
    </xf>
    <xf numFmtId="0" fontId="7" fillId="5" borderId="129" xfId="0" applyFont="1" applyFill="1" applyBorder="1" applyAlignment="1" applyProtection="1">
      <alignment vertical="top" wrapText="1" readingOrder="1"/>
      <protection hidden="1"/>
    </xf>
    <xf numFmtId="0" fontId="7" fillId="0" borderId="57" xfId="0" applyFont="1" applyBorder="1" applyAlignment="1" applyProtection="1">
      <alignment vertical="top" wrapText="1" readingOrder="1"/>
      <protection hidden="1"/>
    </xf>
    <xf numFmtId="1" fontId="7" fillId="0" borderId="101" xfId="0" applyNumberFormat="1" applyFont="1" applyBorder="1" applyAlignment="1" applyProtection="1">
      <alignment horizontal="center" vertical="top" wrapText="1" readingOrder="1"/>
      <protection hidden="1"/>
    </xf>
    <xf numFmtId="1" fontId="7" fillId="0" borderId="102" xfId="0" applyNumberFormat="1" applyFont="1" applyBorder="1" applyAlignment="1" applyProtection="1">
      <alignment horizontal="center" vertical="top" wrapText="1" readingOrder="1"/>
      <protection hidden="1"/>
    </xf>
    <xf numFmtId="1" fontId="7" fillId="0" borderId="129" xfId="0" applyNumberFormat="1" applyFont="1" applyBorder="1" applyAlignment="1" applyProtection="1">
      <alignment horizontal="center" vertical="top" wrapText="1" readingOrder="1"/>
      <protection hidden="1"/>
    </xf>
    <xf numFmtId="1" fontId="7" fillId="0" borderId="103" xfId="0" applyNumberFormat="1" applyFont="1" applyBorder="1" applyAlignment="1" applyProtection="1">
      <alignment horizontal="center" vertical="top" wrapText="1" readingOrder="1"/>
      <protection hidden="1"/>
    </xf>
    <xf numFmtId="1" fontId="7" fillId="0" borderId="96" xfId="0" applyNumberFormat="1" applyFont="1" applyBorder="1" applyAlignment="1" applyProtection="1">
      <alignment horizontal="center" vertical="top" wrapText="1" readingOrder="1"/>
      <protection hidden="1"/>
    </xf>
    <xf numFmtId="1" fontId="7" fillId="0" borderId="84" xfId="0" applyNumberFormat="1" applyFont="1" applyBorder="1" applyAlignment="1" applyProtection="1">
      <alignment horizontal="center" vertical="top" wrapText="1" readingOrder="1"/>
      <protection hidden="1"/>
    </xf>
    <xf numFmtId="1" fontId="7" fillId="5" borderId="103" xfId="0" applyNumberFormat="1" applyFont="1" applyFill="1" applyBorder="1" applyAlignment="1" applyProtection="1">
      <alignment horizontal="center" vertical="top" wrapText="1" readingOrder="1"/>
      <protection hidden="1"/>
    </xf>
    <xf numFmtId="1" fontId="7" fillId="5" borderId="102" xfId="0" applyNumberFormat="1" applyFont="1" applyFill="1" applyBorder="1" applyAlignment="1" applyProtection="1">
      <alignment horizontal="center" vertical="top" wrapText="1" readingOrder="1"/>
      <protection hidden="1"/>
    </xf>
    <xf numFmtId="1" fontId="7" fillId="5" borderId="129" xfId="0" applyNumberFormat="1" applyFont="1" applyFill="1" applyBorder="1" applyAlignment="1" applyProtection="1">
      <alignment horizontal="center" vertical="top" wrapText="1" readingOrder="1"/>
      <protection hidden="1"/>
    </xf>
    <xf numFmtId="1" fontId="7" fillId="0" borderId="130" xfId="0" applyNumberFormat="1" applyFont="1" applyBorder="1" applyAlignment="1" applyProtection="1">
      <alignment horizontal="center" vertical="top" wrapText="1" readingOrder="1"/>
      <protection hidden="1"/>
    </xf>
    <xf numFmtId="1" fontId="7" fillId="0" borderId="89" xfId="0" applyNumberFormat="1" applyFont="1" applyBorder="1" applyAlignment="1" applyProtection="1">
      <alignment horizontal="center" vertical="top" wrapText="1" readingOrder="1"/>
      <protection hidden="1"/>
    </xf>
    <xf numFmtId="1" fontId="7" fillId="0" borderId="131" xfId="0" applyNumberFormat="1" applyFont="1" applyBorder="1" applyAlignment="1" applyProtection="1">
      <alignment horizontal="center" vertical="top" wrapText="1" readingOrder="1"/>
      <protection hidden="1"/>
    </xf>
    <xf numFmtId="0" fontId="7" fillId="0" borderId="3" xfId="0" applyFont="1" applyBorder="1" applyAlignment="1" applyProtection="1">
      <alignment vertical="top" wrapText="1" readingOrder="1"/>
      <protection hidden="1"/>
    </xf>
    <xf numFmtId="0" fontId="7" fillId="0" borderId="51" xfId="0" applyFont="1" applyBorder="1" applyAlignment="1" applyProtection="1">
      <alignment vertical="top" wrapText="1" readingOrder="1"/>
      <protection hidden="1"/>
    </xf>
    <xf numFmtId="0" fontId="93" fillId="0" borderId="107" xfId="21" applyFont="1" applyBorder="1" applyAlignment="1">
      <alignment horizontal="center" vertical="top" wrapText="1" readingOrder="1"/>
    </xf>
    <xf numFmtId="0" fontId="42" fillId="0" borderId="0" xfId="0" applyFont="1" applyAlignment="1">
      <alignment horizontal="left" vertical="top" wrapText="1" readingOrder="1"/>
    </xf>
    <xf numFmtId="0" fontId="12" fillId="0" borderId="0" xfId="0" applyFont="1" applyAlignment="1">
      <alignment vertical="center" wrapText="1" readingOrder="1"/>
    </xf>
    <xf numFmtId="0" fontId="7" fillId="0" borderId="0" xfId="9" applyAlignment="1">
      <alignment horizontal="left" readingOrder="1"/>
    </xf>
    <xf numFmtId="17" fontId="22" fillId="0" borderId="0" xfId="0" applyNumberFormat="1" applyFont="1" applyAlignment="1">
      <alignment horizontal="left" readingOrder="1"/>
    </xf>
    <xf numFmtId="0" fontId="28" fillId="0" borderId="0" xfId="0" applyFont="1" applyAlignment="1">
      <alignment horizontal="center" readingOrder="1"/>
    </xf>
    <xf numFmtId="0" fontId="28" fillId="0" borderId="0" xfId="0" applyFont="1" applyAlignment="1">
      <alignment horizontal="left" readingOrder="1"/>
    </xf>
    <xf numFmtId="0" fontId="54" fillId="0" borderId="0" xfId="0" applyFont="1" applyAlignment="1">
      <alignment horizontal="left" readingOrder="1"/>
    </xf>
    <xf numFmtId="0" fontId="54" fillId="0" borderId="0" xfId="0" applyFont="1" applyAlignment="1">
      <alignment horizontal="center" readingOrder="1"/>
    </xf>
    <xf numFmtId="0" fontId="48" fillId="0" borderId="0" xfId="0" applyFont="1" applyAlignment="1">
      <alignment horizontal="left" readingOrder="1"/>
    </xf>
    <xf numFmtId="0" fontId="54" fillId="0" borderId="0" xfId="0" applyFont="1" applyAlignment="1">
      <alignment vertical="top" wrapText="1" readingOrder="1"/>
    </xf>
    <xf numFmtId="17" fontId="48" fillId="0" borderId="0" xfId="0" applyNumberFormat="1" applyFont="1" applyAlignment="1">
      <alignment horizontal="center" readingOrder="1"/>
    </xf>
    <xf numFmtId="14" fontId="14" fillId="0" borderId="0" xfId="0" applyNumberFormat="1" applyFont="1" applyAlignment="1">
      <alignment horizontal="left" readingOrder="1"/>
    </xf>
    <xf numFmtId="0" fontId="99" fillId="0" borderId="0" xfId="0" applyFont="1"/>
    <xf numFmtId="0" fontId="5" fillId="0" borderId="0" xfId="0" applyFont="1" applyAlignment="1">
      <alignment vertical="top" readingOrder="1"/>
    </xf>
    <xf numFmtId="0" fontId="5" fillId="0" borderId="0" xfId="0" applyFont="1" applyAlignment="1">
      <alignment horizontal="left" vertical="top" wrapText="1" readingOrder="1"/>
    </xf>
    <xf numFmtId="0" fontId="50" fillId="0" borderId="0" xfId="0" applyFont="1" applyAlignment="1">
      <alignment vertical="top" readingOrder="1"/>
    </xf>
    <xf numFmtId="0" fontId="50" fillId="0" borderId="0" xfId="0" applyFont="1" applyAlignment="1">
      <alignment vertical="top" wrapText="1" readingOrder="1"/>
    </xf>
    <xf numFmtId="0" fontId="62" fillId="0" borderId="0" xfId="0" applyFont="1"/>
    <xf numFmtId="0" fontId="7" fillId="13" borderId="0" xfId="0" quotePrefix="1" applyFont="1" applyFill="1" applyAlignment="1">
      <alignment vertical="top" readingOrder="1"/>
    </xf>
    <xf numFmtId="0" fontId="11" fillId="0" borderId="0" xfId="0" applyFont="1" applyAlignment="1">
      <alignment vertical="center" readingOrder="1"/>
    </xf>
    <xf numFmtId="0" fontId="11" fillId="0" borderId="0" xfId="0" applyFont="1" applyAlignment="1" applyProtection="1">
      <alignment vertical="center" readingOrder="1"/>
      <protection hidden="1"/>
    </xf>
    <xf numFmtId="0" fontId="11" fillId="0" borderId="0" xfId="0" applyFont="1" applyAlignment="1">
      <alignment horizontal="left" vertical="center" readingOrder="1"/>
    </xf>
    <xf numFmtId="0" fontId="63" fillId="13" borderId="0" xfId="0" applyFont="1" applyFill="1"/>
    <xf numFmtId="0" fontId="13" fillId="14" borderId="137" xfId="0" applyFont="1" applyFill="1" applyBorder="1" applyAlignment="1">
      <alignment horizontal="center" vertical="center" readingOrder="1"/>
    </xf>
    <xf numFmtId="0" fontId="74" fillId="14" borderId="137" xfId="0" applyFont="1" applyFill="1" applyBorder="1" applyAlignment="1">
      <alignment horizontal="center" vertical="center" readingOrder="1"/>
    </xf>
    <xf numFmtId="0" fontId="11" fillId="14" borderId="137" xfId="0" applyFont="1" applyFill="1" applyBorder="1" applyAlignment="1">
      <alignment horizontal="left" vertical="top" wrapText="1" readingOrder="1"/>
    </xf>
    <xf numFmtId="0" fontId="11" fillId="0" borderId="137" xfId="0" applyFont="1" applyBorder="1" applyAlignment="1">
      <alignment vertical="top" wrapText="1" readingOrder="1"/>
    </xf>
    <xf numFmtId="0" fontId="58" fillId="14" borderId="137" xfId="0" applyFont="1" applyFill="1" applyBorder="1" applyAlignment="1">
      <alignment horizontal="left" vertical="top" wrapText="1" readingOrder="1"/>
    </xf>
    <xf numFmtId="0" fontId="7" fillId="0" borderId="137" xfId="0" applyFont="1" applyBorder="1" applyAlignment="1">
      <alignment vertical="top" wrapText="1" readingOrder="1"/>
    </xf>
    <xf numFmtId="0" fontId="12" fillId="4" borderId="137" xfId="0" applyFont="1" applyFill="1" applyBorder="1" applyAlignment="1" applyProtection="1">
      <alignment horizontal="center" vertical="top" wrapText="1" readingOrder="1"/>
      <protection locked="0"/>
    </xf>
    <xf numFmtId="0" fontId="7" fillId="14" borderId="48" xfId="0" applyFont="1" applyFill="1" applyBorder="1" applyAlignment="1">
      <alignment horizontal="center" vertical="center" readingOrder="1"/>
    </xf>
    <xf numFmtId="0" fontId="7" fillId="14" borderId="48" xfId="0" applyFont="1" applyFill="1" applyBorder="1" applyAlignment="1">
      <alignment horizontal="center" vertical="center" wrapText="1" readingOrder="1"/>
    </xf>
    <xf numFmtId="0" fontId="12" fillId="14" borderId="48" xfId="0" applyFont="1" applyFill="1" applyBorder="1" applyAlignment="1">
      <alignment vertical="top" wrapText="1" readingOrder="1"/>
    </xf>
    <xf numFmtId="0" fontId="12" fillId="14" borderId="97" xfId="0" applyFont="1" applyFill="1" applyBorder="1" applyAlignment="1">
      <alignment vertical="top" wrapText="1" readingOrder="1"/>
    </xf>
    <xf numFmtId="0" fontId="7" fillId="3" borderId="137" xfId="0" applyFont="1" applyFill="1" applyBorder="1" applyAlignment="1">
      <alignment horizontal="center" vertical="center" wrapText="1" readingOrder="1"/>
    </xf>
    <xf numFmtId="0" fontId="11" fillId="3" borderId="137" xfId="0" applyFont="1" applyFill="1" applyBorder="1" applyAlignment="1">
      <alignment horizontal="center" vertical="center" wrapText="1" readingOrder="1"/>
    </xf>
    <xf numFmtId="0" fontId="7" fillId="0" borderId="137" xfId="5" quotePrefix="1" applyFont="1" applyBorder="1" applyAlignment="1">
      <alignment vertical="top" wrapText="1" readingOrder="1"/>
    </xf>
    <xf numFmtId="0" fontId="12" fillId="4" borderId="137" xfId="0" applyFont="1" applyFill="1" applyBorder="1" applyAlignment="1" applyProtection="1">
      <alignment horizontal="left" vertical="top" wrapText="1" readingOrder="1"/>
      <protection locked="0"/>
    </xf>
    <xf numFmtId="0" fontId="12" fillId="0" borderId="137" xfId="5" quotePrefix="1" applyFont="1" applyBorder="1" applyAlignment="1">
      <alignment vertical="top" wrapText="1" readingOrder="1"/>
    </xf>
    <xf numFmtId="165" fontId="30" fillId="4" borderId="137" xfId="0" applyNumberFormat="1" applyFont="1" applyFill="1" applyBorder="1" applyAlignment="1" applyProtection="1">
      <alignment horizontal="center" vertical="top" wrapText="1" readingOrder="1"/>
      <protection locked="0"/>
    </xf>
    <xf numFmtId="0" fontId="30" fillId="4" borderId="137" xfId="0" applyFont="1" applyFill="1" applyBorder="1" applyAlignment="1" applyProtection="1">
      <alignment horizontal="left" vertical="top" wrapText="1" readingOrder="1"/>
      <protection locked="0"/>
    </xf>
    <xf numFmtId="0" fontId="30" fillId="4" borderId="137" xfId="0" applyFont="1" applyFill="1" applyBorder="1" applyAlignment="1" applyProtection="1">
      <alignment horizontal="center" vertical="top" wrapText="1" readingOrder="1"/>
      <protection locked="0"/>
    </xf>
    <xf numFmtId="0" fontId="7" fillId="4" borderId="137" xfId="0" applyFont="1" applyFill="1" applyBorder="1" applyAlignment="1" applyProtection="1">
      <alignment horizontal="center" vertical="top" wrapText="1" readingOrder="1"/>
      <protection locked="0"/>
    </xf>
    <xf numFmtId="0" fontId="12" fillId="0" borderId="137" xfId="0" quotePrefix="1" applyFont="1" applyBorder="1" applyAlignment="1">
      <alignment vertical="top" readingOrder="1"/>
    </xf>
    <xf numFmtId="0" fontId="7" fillId="0" borderId="137" xfId="0" quotePrefix="1" applyFont="1" applyBorder="1" applyAlignment="1">
      <alignment vertical="top" readingOrder="1"/>
    </xf>
    <xf numFmtId="0" fontId="13" fillId="14" borderId="137" xfId="0" applyFont="1" applyFill="1" applyBorder="1" applyAlignment="1">
      <alignment horizontal="center" vertical="top" wrapText="1" readingOrder="1"/>
    </xf>
    <xf numFmtId="0" fontId="11" fillId="14" borderId="137" xfId="0" applyFont="1" applyFill="1" applyBorder="1" applyAlignment="1">
      <alignment horizontal="center" vertical="top" wrapText="1" readingOrder="1"/>
    </xf>
    <xf numFmtId="0" fontId="19" fillId="14" borderId="137" xfId="0" applyFont="1" applyFill="1" applyBorder="1" applyAlignment="1">
      <alignment horizontal="left" vertical="top" wrapText="1" readingOrder="1"/>
    </xf>
    <xf numFmtId="0" fontId="20" fillId="0" borderId="137" xfId="3" applyFont="1" applyBorder="1" applyAlignment="1" applyProtection="1">
      <alignment vertical="top" readingOrder="1"/>
    </xf>
    <xf numFmtId="0" fontId="19" fillId="14" borderId="137" xfId="0" applyFont="1" applyFill="1" applyBorder="1" applyAlignment="1">
      <alignment vertical="center" wrapText="1" readingOrder="1"/>
    </xf>
    <xf numFmtId="0" fontId="11" fillId="14" borderId="137" xfId="0" applyFont="1" applyFill="1" applyBorder="1" applyAlignment="1">
      <alignment vertical="top" wrapText="1" readingOrder="1"/>
    </xf>
    <xf numFmtId="0" fontId="19" fillId="0" borderId="137" xfId="0" applyFont="1" applyBorder="1" applyAlignment="1">
      <alignment horizontal="left" vertical="top" wrapText="1" readingOrder="1"/>
    </xf>
    <xf numFmtId="0" fontId="7" fillId="0" borderId="137" xfId="0" applyFont="1" applyBorder="1" applyAlignment="1">
      <alignment horizontal="left" vertical="top" wrapText="1" readingOrder="1"/>
    </xf>
    <xf numFmtId="0" fontId="12" fillId="14" borderId="137" xfId="0" applyFont="1" applyFill="1" applyBorder="1" applyAlignment="1">
      <alignment horizontal="center" vertical="top" wrapText="1" readingOrder="1"/>
    </xf>
    <xf numFmtId="0" fontId="7" fillId="14" borderId="48" xfId="0" applyFont="1" applyFill="1" applyBorder="1" applyAlignment="1">
      <alignment vertical="top" wrapText="1" readingOrder="1"/>
    </xf>
    <xf numFmtId="0" fontId="36" fillId="0" borderId="0" xfId="0" applyFont="1" applyAlignment="1">
      <alignment vertical="top" wrapText="1" readingOrder="1"/>
    </xf>
    <xf numFmtId="0" fontId="0" fillId="0" borderId="0" xfId="0" applyAlignment="1">
      <alignment vertical="center" readingOrder="1"/>
    </xf>
    <xf numFmtId="0" fontId="53" fillId="0" borderId="0" xfId="0" applyFont="1" applyAlignment="1">
      <alignment vertical="center" readingOrder="1"/>
    </xf>
    <xf numFmtId="0" fontId="42" fillId="0" borderId="0" xfId="0" applyFont="1" applyAlignment="1">
      <alignment vertical="center" readingOrder="1"/>
    </xf>
    <xf numFmtId="0" fontId="11" fillId="10" borderId="137" xfId="0" applyFont="1" applyFill="1" applyBorder="1" applyAlignment="1">
      <alignment horizontal="center" vertical="center" wrapText="1" readingOrder="1"/>
    </xf>
    <xf numFmtId="0" fontId="7" fillId="0" borderId="141" xfId="0" applyFont="1" applyBorder="1" applyAlignment="1">
      <alignment horizontal="left" vertical="top" wrapText="1" readingOrder="1"/>
    </xf>
    <xf numFmtId="0" fontId="7" fillId="14" borderId="142" xfId="0" applyFont="1" applyFill="1" applyBorder="1" applyAlignment="1">
      <alignment horizontal="center" vertical="top" wrapText="1" readingOrder="1"/>
    </xf>
    <xf numFmtId="0" fontId="10" fillId="0" borderId="143" xfId="0" applyFont="1" applyBorder="1" applyAlignment="1">
      <alignment horizontal="center" vertical="top" wrapText="1" readingOrder="1"/>
    </xf>
    <xf numFmtId="0" fontId="7" fillId="14" borderId="134" xfId="0" applyFont="1" applyFill="1" applyBorder="1" applyAlignment="1">
      <alignment horizontal="center" vertical="top" wrapText="1" readingOrder="1"/>
    </xf>
    <xf numFmtId="0" fontId="7" fillId="14" borderId="137" xfId="0" applyFont="1" applyFill="1" applyBorder="1" applyAlignment="1">
      <alignment horizontal="center" vertical="top" wrapText="1" readingOrder="1"/>
    </xf>
    <xf numFmtId="0" fontId="7" fillId="14" borderId="137" xfId="0" applyFont="1" applyFill="1" applyBorder="1" applyAlignment="1">
      <alignment horizontal="center" vertical="center" wrapText="1" readingOrder="1"/>
    </xf>
    <xf numFmtId="0" fontId="7" fillId="14" borderId="137" xfId="0" applyFont="1" applyFill="1" applyBorder="1" applyAlignment="1">
      <alignment horizontal="left" vertical="center" wrapText="1" readingOrder="1"/>
    </xf>
    <xf numFmtId="0" fontId="11" fillId="0" borderId="137" xfId="0" applyFont="1" applyBorder="1" applyAlignment="1">
      <alignment horizontal="left" vertical="top" wrapText="1" readingOrder="1"/>
    </xf>
    <xf numFmtId="0" fontId="10" fillId="0" borderId="137" xfId="0" applyFont="1" applyBorder="1" applyAlignment="1">
      <alignment horizontal="center" vertical="center" wrapText="1" readingOrder="1"/>
    </xf>
    <xf numFmtId="0" fontId="10" fillId="0" borderId="137" xfId="0" applyFont="1" applyBorder="1" applyAlignment="1">
      <alignment vertical="top" wrapText="1" readingOrder="1"/>
    </xf>
    <xf numFmtId="0" fontId="10" fillId="0" borderId="137" xfId="0" applyFont="1" applyBorder="1" applyAlignment="1">
      <alignment horizontal="left" vertical="top" wrapText="1" readingOrder="1"/>
    </xf>
    <xf numFmtId="0" fontId="27" fillId="0" borderId="137" xfId="0" applyFont="1" applyBorder="1" applyAlignment="1">
      <alignment horizontal="center" vertical="top" wrapText="1" readingOrder="1"/>
    </xf>
    <xf numFmtId="0" fontId="32" fillId="0" borderId="137" xfId="0" applyFont="1" applyBorder="1" applyAlignment="1">
      <alignment horizontal="center" vertical="top" wrapText="1" readingOrder="1"/>
    </xf>
    <xf numFmtId="0" fontId="37" fillId="0" borderId="137" xfId="0" applyFont="1" applyBorder="1" applyAlignment="1">
      <alignment vertical="top" wrapText="1" readingOrder="1"/>
    </xf>
    <xf numFmtId="0" fontId="12" fillId="0" borderId="137" xfId="0" applyFont="1" applyBorder="1" applyAlignment="1">
      <alignment horizontal="left" vertical="top" wrapText="1" readingOrder="1"/>
    </xf>
    <xf numFmtId="0" fontId="79" fillId="0" borderId="137" xfId="0" applyFont="1" applyBorder="1" applyAlignment="1">
      <alignment vertical="top" wrapText="1" readingOrder="1"/>
    </xf>
    <xf numFmtId="0" fontId="7" fillId="4" borderId="137" xfId="0" applyFont="1" applyFill="1" applyBorder="1" applyAlignment="1" applyProtection="1">
      <alignment horizontal="left" vertical="top" wrapText="1" readingOrder="1"/>
      <protection locked="0"/>
    </xf>
    <xf numFmtId="0" fontId="10" fillId="0" borderId="137" xfId="0" applyFont="1" applyBorder="1" applyAlignment="1">
      <alignment horizontal="center" vertical="top" wrapText="1" readingOrder="1"/>
    </xf>
    <xf numFmtId="0" fontId="98" fillId="0" borderId="137" xfId="0" applyFont="1" applyBorder="1" applyAlignment="1">
      <alignment horizontal="left" vertical="top" wrapText="1" readingOrder="1"/>
    </xf>
    <xf numFmtId="0" fontId="52" fillId="0" borderId="137" xfId="0" applyFont="1" applyBorder="1" applyAlignment="1">
      <alignment vertical="top" wrapText="1" readingOrder="1"/>
    </xf>
    <xf numFmtId="0" fontId="67" fillId="0" borderId="137" xfId="0" applyFont="1" applyBorder="1" applyAlignment="1">
      <alignment vertical="top" wrapText="1" readingOrder="1"/>
    </xf>
    <xf numFmtId="0" fontId="0" fillId="0" borderId="137" xfId="0" applyBorder="1"/>
    <xf numFmtId="0" fontId="0" fillId="0" borderId="137" xfId="0" applyBorder="1" applyAlignment="1">
      <alignment vertical="top" wrapText="1" readingOrder="1"/>
    </xf>
    <xf numFmtId="0" fontId="0" fillId="4" borderId="137" xfId="0" applyFill="1" applyBorder="1" applyAlignment="1" applyProtection="1">
      <alignment horizontal="left" vertical="top" wrapText="1" readingOrder="1"/>
      <protection locked="0"/>
    </xf>
    <xf numFmtId="0" fontId="11" fillId="14" borderId="137" xfId="0" applyFont="1" applyFill="1" applyBorder="1" applyAlignment="1">
      <alignment horizontal="center" vertical="center" wrapText="1" readingOrder="1"/>
    </xf>
    <xf numFmtId="0" fontId="7" fillId="0" borderId="137" xfId="1" applyFont="1" applyFill="1" applyBorder="1" applyAlignment="1" applyProtection="1">
      <alignment horizontal="left" vertical="top" wrapText="1" readingOrder="1"/>
    </xf>
    <xf numFmtId="0" fontId="7" fillId="4" borderId="137" xfId="1" applyFont="1" applyFill="1" applyBorder="1" applyAlignment="1" applyProtection="1">
      <alignment horizontal="center" vertical="top" wrapText="1" readingOrder="1"/>
      <protection locked="0"/>
    </xf>
    <xf numFmtId="0" fontId="0" fillId="0" borderId="137" xfId="0" applyBorder="1" applyAlignment="1">
      <alignment horizontal="left" vertical="top" wrapText="1" readingOrder="1"/>
    </xf>
    <xf numFmtId="0" fontId="11" fillId="14" borderId="137" xfId="6" applyFont="1" applyFill="1" applyBorder="1" applyAlignment="1">
      <alignment horizontal="center" vertical="top" readingOrder="1"/>
    </xf>
    <xf numFmtId="0" fontId="11" fillId="14" borderId="137" xfId="6" applyFont="1" applyFill="1" applyBorder="1" applyAlignment="1">
      <alignment vertical="top" readingOrder="1"/>
    </xf>
    <xf numFmtId="0" fontId="12" fillId="0" borderId="137" xfId="6" applyFont="1" applyBorder="1" applyAlignment="1">
      <alignment vertical="top" wrapText="1" readingOrder="1"/>
    </xf>
    <xf numFmtId="0" fontId="7" fillId="0" borderId="137" xfId="6" applyFont="1" applyBorder="1" applyAlignment="1">
      <alignment vertical="top" wrapText="1" readingOrder="1"/>
    </xf>
    <xf numFmtId="0" fontId="7" fillId="0" borderId="137" xfId="6" applyFont="1" applyBorder="1" applyAlignment="1">
      <alignment vertical="top" readingOrder="1"/>
    </xf>
    <xf numFmtId="0" fontId="12" fillId="0" borderId="137" xfId="6" applyFont="1" applyBorder="1" applyAlignment="1">
      <alignment vertical="top" readingOrder="1"/>
    </xf>
    <xf numFmtId="0" fontId="11" fillId="14" borderId="137" xfId="0" applyFont="1" applyFill="1" applyBorder="1" applyAlignment="1">
      <alignment vertical="top" readingOrder="1"/>
    </xf>
    <xf numFmtId="0" fontId="7" fillId="0" borderId="137" xfId="6" applyFont="1" applyBorder="1" applyAlignment="1">
      <alignment horizontal="left" vertical="top" wrapText="1" readingOrder="1"/>
    </xf>
    <xf numFmtId="0" fontId="64" fillId="0" borderId="137" xfId="6" applyFont="1" applyBorder="1" applyAlignment="1">
      <alignment vertical="top" wrapText="1" readingOrder="1"/>
    </xf>
    <xf numFmtId="0" fontId="11" fillId="10" borderId="137" xfId="0" applyFont="1" applyFill="1" applyBorder="1" applyAlignment="1">
      <alignment horizontal="left" vertical="center" wrapText="1" readingOrder="1"/>
    </xf>
    <xf numFmtId="0" fontId="7" fillId="4" borderId="137" xfId="0" applyFont="1" applyFill="1" applyBorder="1" applyAlignment="1" applyProtection="1">
      <alignment horizontal="center" vertical="center" wrapText="1" readingOrder="1"/>
      <protection locked="0"/>
    </xf>
    <xf numFmtId="0" fontId="12" fillId="14" borderId="137" xfId="0" applyFont="1" applyFill="1" applyBorder="1" applyAlignment="1">
      <alignment horizontal="right" vertical="center" wrapText="1" readingOrder="1"/>
    </xf>
    <xf numFmtId="0" fontId="11" fillId="10" borderId="137" xfId="0" applyFont="1" applyFill="1" applyBorder="1" applyAlignment="1">
      <alignment vertical="center" wrapText="1" readingOrder="1"/>
    </xf>
    <xf numFmtId="0" fontId="7" fillId="4" borderId="137" xfId="0" applyFont="1" applyFill="1" applyBorder="1" applyAlignment="1" applyProtection="1">
      <alignment horizontal="center" vertical="center" readingOrder="1"/>
      <protection locked="0"/>
    </xf>
    <xf numFmtId="0" fontId="92" fillId="0" borderId="0" xfId="0" applyFont="1" applyAlignment="1" applyProtection="1">
      <alignment vertical="center" readingOrder="1"/>
      <protection hidden="1"/>
    </xf>
    <xf numFmtId="0" fontId="14" fillId="0" borderId="0" xfId="0" applyFont="1" applyAlignment="1" applyProtection="1">
      <alignment vertical="top" wrapText="1" readingOrder="1"/>
      <protection hidden="1"/>
    </xf>
    <xf numFmtId="0" fontId="11" fillId="30" borderId="137" xfId="0" applyFont="1" applyFill="1" applyBorder="1" applyAlignment="1">
      <alignment horizontal="center" vertical="center" wrapText="1" readingOrder="1"/>
    </xf>
    <xf numFmtId="0" fontId="14" fillId="30" borderId="92" xfId="0" applyFont="1" applyFill="1" applyBorder="1" applyProtection="1">
      <protection hidden="1"/>
    </xf>
    <xf numFmtId="0" fontId="14" fillId="30" borderId="7" xfId="0" applyFont="1" applyFill="1" applyBorder="1" applyProtection="1">
      <protection hidden="1"/>
    </xf>
    <xf numFmtId="0" fontId="14" fillId="30" borderId="30" xfId="0" applyFont="1" applyFill="1" applyBorder="1" applyProtection="1">
      <protection hidden="1"/>
    </xf>
    <xf numFmtId="0" fontId="7" fillId="30" borderId="68" xfId="0" applyFont="1" applyFill="1" applyBorder="1" applyProtection="1">
      <protection hidden="1"/>
    </xf>
    <xf numFmtId="0" fontId="11" fillId="30" borderId="82" xfId="0" applyFont="1" applyFill="1" applyBorder="1" applyAlignment="1" applyProtection="1">
      <alignment horizontal="center" vertical="center" wrapText="1" readingOrder="1"/>
      <protection hidden="1"/>
    </xf>
    <xf numFmtId="0" fontId="20" fillId="30" borderId="11" xfId="3" applyFont="1" applyFill="1" applyBorder="1" applyAlignment="1" applyProtection="1">
      <alignment horizontal="center" vertical="center" wrapText="1" readingOrder="1"/>
    </xf>
    <xf numFmtId="1" fontId="20" fillId="30" borderId="27" xfId="3" applyNumberFormat="1" applyFont="1" applyFill="1" applyBorder="1" applyAlignment="1" applyProtection="1">
      <alignment horizontal="center" vertical="center" wrapText="1" readingOrder="1"/>
    </xf>
    <xf numFmtId="0" fontId="20" fillId="30" borderId="27" xfId="3" applyFont="1" applyFill="1" applyBorder="1" applyAlignment="1" applyProtection="1">
      <alignment horizontal="center" vertical="center" wrapText="1" readingOrder="1"/>
    </xf>
    <xf numFmtId="0" fontId="11" fillId="30" borderId="27" xfId="3" applyFont="1" applyFill="1" applyBorder="1" applyAlignment="1" applyProtection="1">
      <alignment horizontal="center" vertical="center" wrapText="1" readingOrder="1"/>
    </xf>
    <xf numFmtId="1" fontId="7" fillId="30" borderId="31" xfId="0" applyNumberFormat="1" applyFont="1" applyFill="1" applyBorder="1" applyAlignment="1" applyProtection="1">
      <alignment vertical="center" wrapText="1" readingOrder="1"/>
      <protection hidden="1"/>
    </xf>
    <xf numFmtId="0" fontId="11" fillId="30" borderId="11" xfId="3" applyFont="1" applyFill="1" applyBorder="1" applyAlignment="1" applyProtection="1">
      <alignment horizontal="center" vertical="center" wrapText="1" readingOrder="1"/>
    </xf>
    <xf numFmtId="0" fontId="11" fillId="30" borderId="93" xfId="0" applyFont="1" applyFill="1" applyBorder="1" applyAlignment="1" applyProtection="1">
      <alignment horizontal="center" vertical="center" wrapText="1" readingOrder="1"/>
      <protection hidden="1"/>
    </xf>
    <xf numFmtId="0" fontId="7" fillId="30" borderId="60" xfId="0" applyFont="1" applyFill="1" applyBorder="1" applyAlignment="1" applyProtection="1">
      <alignment horizontal="center" vertical="center" wrapText="1" readingOrder="1"/>
      <protection hidden="1"/>
    </xf>
    <xf numFmtId="0" fontId="7" fillId="30" borderId="59" xfId="0" applyFont="1" applyFill="1" applyBorder="1" applyAlignment="1" applyProtection="1">
      <alignment horizontal="center" vertical="center" wrapText="1" readingOrder="1"/>
      <protection hidden="1"/>
    </xf>
    <xf numFmtId="0" fontId="7" fillId="30" borderId="22" xfId="0" applyFont="1" applyFill="1" applyBorder="1" applyAlignment="1">
      <alignment horizontal="center" vertical="center" wrapText="1" readingOrder="1"/>
    </xf>
    <xf numFmtId="0" fontId="11" fillId="30" borderId="61" xfId="3" applyFont="1" applyFill="1" applyBorder="1" applyAlignment="1" applyProtection="1">
      <alignment horizontal="center" vertical="center" wrapText="1" readingOrder="1"/>
    </xf>
    <xf numFmtId="1" fontId="7" fillId="30" borderId="61" xfId="0" applyNumberFormat="1" applyFont="1" applyFill="1" applyBorder="1" applyAlignment="1" applyProtection="1">
      <alignment horizontal="center" vertical="center" wrapText="1" readingOrder="1"/>
      <protection hidden="1"/>
    </xf>
    <xf numFmtId="1" fontId="7" fillId="30" borderId="70" xfId="0" applyNumberFormat="1" applyFont="1" applyFill="1" applyBorder="1" applyAlignment="1" applyProtection="1">
      <alignment vertical="center" wrapText="1" readingOrder="1"/>
      <protection hidden="1"/>
    </xf>
    <xf numFmtId="0" fontId="11" fillId="30" borderId="22" xfId="3" applyFont="1" applyFill="1" applyBorder="1" applyAlignment="1" applyProtection="1">
      <alignment horizontal="center" vertical="center" wrapText="1" readingOrder="1"/>
    </xf>
    <xf numFmtId="0" fontId="11" fillId="30" borderId="5" xfId="3" applyFont="1" applyFill="1" applyBorder="1" applyAlignment="1" applyProtection="1">
      <alignment horizontal="center" vertical="center" wrapText="1" readingOrder="1"/>
      <protection hidden="1"/>
    </xf>
    <xf numFmtId="0" fontId="11" fillId="30" borderId="144" xfId="3" applyFont="1" applyFill="1" applyBorder="1" applyAlignment="1" applyProtection="1">
      <alignment horizontal="center" vertical="center" wrapText="1" readingOrder="1"/>
      <protection hidden="1"/>
    </xf>
    <xf numFmtId="0" fontId="0" fillId="0" borderId="0" xfId="0" applyAlignment="1" applyProtection="1">
      <alignment horizontal="center" readingOrder="1"/>
      <protection hidden="1"/>
    </xf>
    <xf numFmtId="0" fontId="14" fillId="9" borderId="65" xfId="0" applyFont="1" applyFill="1" applyBorder="1" applyAlignment="1" applyProtection="1">
      <alignment horizontal="center" vertical="top" wrapText="1" readingOrder="1"/>
      <protection locked="0"/>
    </xf>
    <xf numFmtId="0" fontId="14" fillId="4" borderId="9" xfId="0" applyFont="1" applyFill="1" applyBorder="1" applyAlignment="1" applyProtection="1">
      <alignment horizontal="center" vertical="top" wrapText="1" readingOrder="1"/>
      <protection locked="0"/>
    </xf>
    <xf numFmtId="0" fontId="7" fillId="0" borderId="0" xfId="0" applyFont="1" applyAlignment="1" applyProtection="1">
      <alignment horizontal="center" readingOrder="1"/>
      <protection hidden="1"/>
    </xf>
    <xf numFmtId="0" fontId="11" fillId="13" borderId="0" xfId="0" applyFont="1" applyFill="1" applyAlignment="1" applyProtection="1">
      <alignment horizontal="center" vertical="center" wrapText="1" readingOrder="1"/>
      <protection hidden="1"/>
    </xf>
    <xf numFmtId="0" fontId="7" fillId="13" borderId="0" xfId="0" applyFont="1" applyFill="1" applyAlignment="1" applyProtection="1">
      <alignment horizontal="center" readingOrder="1"/>
      <protection hidden="1"/>
    </xf>
    <xf numFmtId="0" fontId="7" fillId="27" borderId="12" xfId="0" applyFont="1" applyFill="1" applyBorder="1" applyAlignment="1" applyProtection="1">
      <alignment vertical="top" wrapText="1" readingOrder="1"/>
      <protection hidden="1"/>
    </xf>
    <xf numFmtId="0" fontId="7" fillId="27" borderId="10" xfId="0" applyFont="1" applyFill="1" applyBorder="1" applyAlignment="1" applyProtection="1">
      <alignment vertical="top" wrapText="1" readingOrder="1"/>
      <protection hidden="1"/>
    </xf>
    <xf numFmtId="0" fontId="7" fillId="27" borderId="4" xfId="0" applyFont="1" applyFill="1" applyBorder="1" applyAlignment="1" applyProtection="1">
      <alignment vertical="top" wrapText="1" readingOrder="1"/>
      <protection hidden="1"/>
    </xf>
    <xf numFmtId="0" fontId="7" fillId="27" borderId="54" xfId="0" applyFont="1" applyFill="1" applyBorder="1" applyAlignment="1" applyProtection="1">
      <alignment vertical="top" wrapText="1" readingOrder="1"/>
      <protection hidden="1"/>
    </xf>
    <xf numFmtId="0" fontId="7" fillId="27" borderId="55" xfId="0" applyFont="1" applyFill="1" applyBorder="1" applyAlignment="1" applyProtection="1">
      <alignment vertical="top" wrapText="1" readingOrder="1"/>
      <protection hidden="1"/>
    </xf>
    <xf numFmtId="0" fontId="7" fillId="27" borderId="16" xfId="0" applyFont="1" applyFill="1" applyBorder="1" applyAlignment="1" applyProtection="1">
      <alignment vertical="top" wrapText="1" readingOrder="1"/>
      <protection hidden="1"/>
    </xf>
    <xf numFmtId="0" fontId="7" fillId="10" borderId="121" xfId="0" applyFont="1" applyFill="1" applyBorder="1" applyAlignment="1" applyProtection="1">
      <alignment horizontal="center" vertical="top" wrapText="1" readingOrder="1"/>
      <protection hidden="1"/>
    </xf>
    <xf numFmtId="0" fontId="7" fillId="3" borderId="137" xfId="0" applyFont="1" applyFill="1" applyBorder="1" applyAlignment="1">
      <alignment horizontal="center" vertical="top" wrapText="1" readingOrder="1"/>
    </xf>
    <xf numFmtId="0" fontId="0" fillId="0" borderId="0" xfId="0" applyAlignment="1">
      <alignment horizontal="left" vertical="center" wrapText="1" readingOrder="1"/>
    </xf>
    <xf numFmtId="0" fontId="11" fillId="0" borderId="0" xfId="9" applyFont="1" applyAlignment="1">
      <alignment horizontal="left" vertical="center" readingOrder="1"/>
    </xf>
    <xf numFmtId="0" fontId="7" fillId="0" borderId="0" xfId="9" applyAlignment="1">
      <alignment horizontal="left" vertical="center" wrapText="1" readingOrder="1"/>
    </xf>
    <xf numFmtId="0" fontId="43" fillId="0" borderId="0" xfId="0" applyFont="1" applyAlignment="1">
      <alignment horizontal="left" vertical="top" readingOrder="1"/>
    </xf>
    <xf numFmtId="0" fontId="0" fillId="3" borderId="137" xfId="0" applyFill="1" applyBorder="1" applyAlignment="1">
      <alignment horizontal="center" vertical="center" readingOrder="1"/>
    </xf>
    <xf numFmtId="0" fontId="14" fillId="9" borderId="19" xfId="0" applyFont="1" applyFill="1" applyBorder="1" applyAlignment="1" applyProtection="1">
      <alignment horizontal="center" vertical="top" wrapText="1" readingOrder="1"/>
      <protection locked="0"/>
    </xf>
    <xf numFmtId="0" fontId="14" fillId="9" borderId="82" xfId="0" applyFont="1" applyFill="1" applyBorder="1" applyAlignment="1" applyProtection="1">
      <alignment horizontal="center" vertical="top" wrapText="1" readingOrder="1"/>
      <protection locked="0"/>
    </xf>
    <xf numFmtId="0" fontId="14" fillId="9" borderId="149" xfId="0" applyFont="1" applyFill="1" applyBorder="1" applyAlignment="1" applyProtection="1">
      <alignment horizontal="center" vertical="top" wrapText="1" readingOrder="1"/>
      <protection locked="0"/>
    </xf>
    <xf numFmtId="0" fontId="7" fillId="31" borderId="66" xfId="0" applyFont="1" applyFill="1" applyBorder="1" applyAlignment="1" applyProtection="1">
      <alignment vertical="top" wrapText="1" readingOrder="1"/>
      <protection hidden="1"/>
    </xf>
    <xf numFmtId="0" fontId="7" fillId="31" borderId="1" xfId="0" applyFont="1" applyFill="1" applyBorder="1" applyAlignment="1" applyProtection="1">
      <alignment vertical="top" wrapText="1" readingOrder="1"/>
      <protection hidden="1"/>
    </xf>
    <xf numFmtId="0" fontId="7" fillId="31" borderId="103" xfId="0" applyFont="1" applyFill="1" applyBorder="1" applyAlignment="1" applyProtection="1">
      <alignment vertical="top" wrapText="1" readingOrder="1"/>
      <protection hidden="1"/>
    </xf>
    <xf numFmtId="1" fontId="7" fillId="31" borderId="4" xfId="0" applyNumberFormat="1" applyFont="1" applyFill="1" applyBorder="1" applyAlignment="1" applyProtection="1">
      <alignment horizontal="center" vertical="top" wrapText="1" readingOrder="1"/>
      <protection hidden="1"/>
    </xf>
    <xf numFmtId="1" fontId="7" fillId="31" borderId="1" xfId="0" applyNumberFormat="1" applyFont="1" applyFill="1" applyBorder="1" applyAlignment="1" applyProtection="1">
      <alignment horizontal="center" vertical="top" wrapText="1" readingOrder="1"/>
      <protection hidden="1"/>
    </xf>
    <xf numFmtId="1" fontId="0" fillId="31" borderId="1" xfId="0" applyNumberFormat="1" applyFill="1" applyBorder="1" applyAlignment="1" applyProtection="1">
      <alignment horizontal="center" vertical="top" wrapText="1" readingOrder="1"/>
      <protection hidden="1"/>
    </xf>
    <xf numFmtId="0" fontId="7" fillId="31" borderId="1" xfId="0" applyFont="1" applyFill="1" applyBorder="1" applyAlignment="1" applyProtection="1">
      <alignment horizontal="center" vertical="top" wrapText="1" readingOrder="1"/>
      <protection hidden="1"/>
    </xf>
    <xf numFmtId="1" fontId="7" fillId="31" borderId="103" xfId="0" applyNumberFormat="1" applyFont="1" applyFill="1" applyBorder="1" applyAlignment="1" applyProtection="1">
      <alignment horizontal="center" vertical="top" wrapText="1" readingOrder="1"/>
      <protection hidden="1"/>
    </xf>
    <xf numFmtId="0" fontId="7" fillId="31" borderId="45" xfId="0" applyFont="1" applyFill="1" applyBorder="1" applyAlignment="1" applyProtection="1">
      <alignment vertical="top" wrapText="1" readingOrder="1"/>
      <protection hidden="1"/>
    </xf>
    <xf numFmtId="0" fontId="7" fillId="31" borderId="23" xfId="0" applyFont="1" applyFill="1" applyBorder="1" applyAlignment="1" applyProtection="1">
      <alignment vertical="top" wrapText="1" readingOrder="1"/>
      <protection hidden="1"/>
    </xf>
    <xf numFmtId="0" fontId="7" fillId="31" borderId="9" xfId="0" applyFont="1" applyFill="1" applyBorder="1" applyAlignment="1" applyProtection="1">
      <alignment horizontal="center" vertical="top" wrapText="1" readingOrder="1"/>
      <protection hidden="1"/>
    </xf>
    <xf numFmtId="0" fontId="7" fillId="31" borderId="0" xfId="0" applyFont="1" applyFill="1" applyAlignment="1" applyProtection="1">
      <alignment vertical="top" wrapText="1" readingOrder="1"/>
      <protection hidden="1"/>
    </xf>
    <xf numFmtId="0" fontId="14" fillId="31" borderId="65" xfId="0" applyFont="1" applyFill="1" applyBorder="1" applyAlignment="1" applyProtection="1">
      <alignment horizontal="center" vertical="top" wrapText="1" readingOrder="1"/>
      <protection locked="0"/>
    </xf>
    <xf numFmtId="0" fontId="7" fillId="31" borderId="17" xfId="0" applyFont="1" applyFill="1" applyBorder="1" applyAlignment="1" applyProtection="1">
      <alignment vertical="top" wrapText="1" readingOrder="1"/>
      <protection hidden="1"/>
    </xf>
    <xf numFmtId="0" fontId="7" fillId="31" borderId="102" xfId="0" applyFont="1" applyFill="1" applyBorder="1" applyAlignment="1" applyProtection="1">
      <alignment vertical="top" wrapText="1" readingOrder="1"/>
      <protection hidden="1"/>
    </xf>
    <xf numFmtId="1" fontId="7" fillId="31" borderId="54" xfId="0" applyNumberFormat="1" applyFont="1" applyFill="1" applyBorder="1" applyAlignment="1" applyProtection="1">
      <alignment horizontal="center" vertical="top" wrapText="1" readingOrder="1"/>
      <protection hidden="1"/>
    </xf>
    <xf numFmtId="1" fontId="7" fillId="31" borderId="17" xfId="0" applyNumberFormat="1" applyFont="1" applyFill="1" applyBorder="1" applyAlignment="1" applyProtection="1">
      <alignment horizontal="center" vertical="top" wrapText="1" readingOrder="1"/>
      <protection hidden="1"/>
    </xf>
    <xf numFmtId="1" fontId="0" fillId="31" borderId="17" xfId="0" applyNumberFormat="1" applyFill="1" applyBorder="1" applyAlignment="1" applyProtection="1">
      <alignment horizontal="center" vertical="top" wrapText="1" readingOrder="1"/>
      <protection hidden="1"/>
    </xf>
    <xf numFmtId="0" fontId="7" fillId="31" borderId="17" xfId="0" applyFont="1" applyFill="1" applyBorder="1" applyAlignment="1" applyProtection="1">
      <alignment horizontal="center" vertical="top" wrapText="1" readingOrder="1"/>
      <protection hidden="1"/>
    </xf>
    <xf numFmtId="1" fontId="7" fillId="31" borderId="102" xfId="0" applyNumberFormat="1" applyFont="1" applyFill="1" applyBorder="1" applyAlignment="1" applyProtection="1">
      <alignment horizontal="center" vertical="top" wrapText="1" readingOrder="1"/>
      <protection hidden="1"/>
    </xf>
    <xf numFmtId="0" fontId="7" fillId="31" borderId="46" xfId="0" applyFont="1" applyFill="1" applyBorder="1" applyAlignment="1" applyProtection="1">
      <alignment vertical="top" wrapText="1" readingOrder="1"/>
      <protection hidden="1"/>
    </xf>
    <xf numFmtId="0" fontId="7" fillId="31" borderId="14" xfId="0" applyFont="1" applyFill="1" applyBorder="1" applyAlignment="1" applyProtection="1">
      <alignment vertical="top" wrapText="1" readingOrder="1"/>
      <protection hidden="1"/>
    </xf>
    <xf numFmtId="0" fontId="7" fillId="31" borderId="129" xfId="0" applyFont="1" applyFill="1" applyBorder="1" applyAlignment="1" applyProtection="1">
      <alignment vertical="top" wrapText="1" readingOrder="1"/>
      <protection hidden="1"/>
    </xf>
    <xf numFmtId="1" fontId="7" fillId="31" borderId="55" xfId="0" applyNumberFormat="1" applyFont="1" applyFill="1" applyBorder="1" applyAlignment="1" applyProtection="1">
      <alignment horizontal="center" vertical="top" wrapText="1" readingOrder="1"/>
      <protection hidden="1"/>
    </xf>
    <xf numFmtId="1" fontId="7" fillId="31" borderId="14" xfId="0" applyNumberFormat="1" applyFont="1" applyFill="1" applyBorder="1" applyAlignment="1" applyProtection="1">
      <alignment horizontal="center" vertical="top" wrapText="1" readingOrder="1"/>
      <protection hidden="1"/>
    </xf>
    <xf numFmtId="1" fontId="0" fillId="31" borderId="14" xfId="0" applyNumberFormat="1" applyFill="1" applyBorder="1" applyAlignment="1" applyProtection="1">
      <alignment horizontal="center" vertical="top" wrapText="1" readingOrder="1"/>
      <protection hidden="1"/>
    </xf>
    <xf numFmtId="1" fontId="7" fillId="31" borderId="129" xfId="0" applyNumberFormat="1" applyFont="1" applyFill="1" applyBorder="1" applyAlignment="1" applyProtection="1">
      <alignment horizontal="center" vertical="top" wrapText="1" readingOrder="1"/>
      <protection hidden="1"/>
    </xf>
    <xf numFmtId="0" fontId="7" fillId="31" borderId="14" xfId="0" applyFont="1" applyFill="1" applyBorder="1" applyAlignment="1" applyProtection="1">
      <alignment horizontal="center" vertical="top" wrapText="1" readingOrder="1"/>
      <protection hidden="1"/>
    </xf>
    <xf numFmtId="0" fontId="7" fillId="31" borderId="47" xfId="0" applyFont="1" applyFill="1" applyBorder="1" applyAlignment="1" applyProtection="1">
      <alignment vertical="top" wrapText="1" readingOrder="1"/>
      <protection hidden="1"/>
    </xf>
    <xf numFmtId="0" fontId="7" fillId="31" borderId="67" xfId="0" applyFont="1" applyFill="1" applyBorder="1" applyAlignment="1" applyProtection="1">
      <alignment vertical="top" wrapText="1" readingOrder="1"/>
      <protection hidden="1"/>
    </xf>
    <xf numFmtId="0" fontId="7" fillId="31" borderId="45" xfId="0" applyFont="1" applyFill="1" applyBorder="1" applyAlignment="1" applyProtection="1">
      <alignment horizontal="center" vertical="top" wrapText="1" readingOrder="1"/>
      <protection hidden="1"/>
    </xf>
    <xf numFmtId="0" fontId="7" fillId="31" borderId="51" xfId="0" applyFont="1" applyFill="1" applyBorder="1" applyAlignment="1" applyProtection="1">
      <alignment vertical="top" wrapText="1" readingOrder="1"/>
      <protection hidden="1"/>
    </xf>
    <xf numFmtId="0" fontId="7" fillId="31" borderId="46" xfId="0" applyFont="1" applyFill="1" applyBorder="1" applyAlignment="1" applyProtection="1">
      <alignment horizontal="center" vertical="top" wrapText="1" readingOrder="1"/>
      <protection hidden="1"/>
    </xf>
    <xf numFmtId="0" fontId="7" fillId="31" borderId="52" xfId="0" applyFont="1" applyFill="1" applyBorder="1" applyAlignment="1" applyProtection="1">
      <alignment vertical="top" wrapText="1" readingOrder="1"/>
      <protection hidden="1"/>
    </xf>
    <xf numFmtId="0" fontId="7" fillId="31" borderId="100" xfId="0" applyFont="1" applyFill="1" applyBorder="1" applyAlignment="1" applyProtection="1">
      <alignment horizontal="left" vertical="top" wrapText="1" readingOrder="1"/>
      <protection hidden="1"/>
    </xf>
    <xf numFmtId="0" fontId="7" fillId="31" borderId="60" xfId="0" applyFont="1" applyFill="1" applyBorder="1" applyAlignment="1" applyProtection="1">
      <alignment vertical="top" wrapText="1" readingOrder="1"/>
      <protection hidden="1"/>
    </xf>
    <xf numFmtId="0" fontId="7" fillId="31" borderId="61" xfId="0" applyFont="1" applyFill="1" applyBorder="1" applyAlignment="1" applyProtection="1">
      <alignment vertical="top" wrapText="1" readingOrder="1"/>
      <protection hidden="1"/>
    </xf>
    <xf numFmtId="0" fontId="7" fillId="31" borderId="61" xfId="0" applyFont="1" applyFill="1" applyBorder="1" applyAlignment="1" applyProtection="1">
      <alignment horizontal="left" vertical="top" wrapText="1" readingOrder="1"/>
      <protection hidden="1"/>
    </xf>
    <xf numFmtId="0" fontId="7" fillId="31" borderId="61" xfId="0" applyFont="1" applyFill="1" applyBorder="1" applyAlignment="1" applyProtection="1">
      <alignment horizontal="center" vertical="top" wrapText="1" readingOrder="1"/>
      <protection hidden="1"/>
    </xf>
    <xf numFmtId="1" fontId="0" fillId="31" borderId="61" xfId="0" applyNumberFormat="1" applyFill="1" applyBorder="1" applyAlignment="1" applyProtection="1">
      <alignment horizontal="center" vertical="top" wrapText="1" readingOrder="1"/>
      <protection hidden="1"/>
    </xf>
    <xf numFmtId="1" fontId="7" fillId="31" borderId="61" xfId="0" applyNumberFormat="1" applyFont="1" applyFill="1" applyBorder="1" applyAlignment="1" applyProtection="1">
      <alignment horizontal="center" vertical="top" wrapText="1" readingOrder="1"/>
      <protection hidden="1"/>
    </xf>
    <xf numFmtId="1" fontId="7" fillId="31" borderId="100" xfId="0" applyNumberFormat="1" applyFont="1" applyFill="1" applyBorder="1" applyAlignment="1" applyProtection="1">
      <alignment horizontal="center" vertical="top" wrapText="1" readingOrder="1"/>
      <protection hidden="1"/>
    </xf>
    <xf numFmtId="0" fontId="7" fillId="31" borderId="98" xfId="0" applyFont="1" applyFill="1" applyBorder="1" applyAlignment="1" applyProtection="1">
      <alignment vertical="top" wrapText="1" readingOrder="1"/>
      <protection hidden="1"/>
    </xf>
    <xf numFmtId="0" fontId="7" fillId="31" borderId="59" xfId="0" applyFont="1" applyFill="1" applyBorder="1" applyAlignment="1" applyProtection="1">
      <alignment vertical="top" wrapText="1" readingOrder="1"/>
      <protection hidden="1"/>
    </xf>
    <xf numFmtId="0" fontId="7" fillId="31" borderId="81" xfId="0" applyFont="1" applyFill="1" applyBorder="1" applyAlignment="1" applyProtection="1">
      <alignment horizontal="center" vertical="top" wrapText="1" readingOrder="1"/>
      <protection hidden="1"/>
    </xf>
    <xf numFmtId="0" fontId="7" fillId="31" borderId="19" xfId="0" applyFont="1" applyFill="1" applyBorder="1" applyAlignment="1" applyProtection="1">
      <alignment horizontal="center" vertical="top" wrapText="1" readingOrder="1"/>
      <protection hidden="1"/>
    </xf>
    <xf numFmtId="0" fontId="14" fillId="31" borderId="149" xfId="0" applyFont="1" applyFill="1" applyBorder="1" applyAlignment="1">
      <alignment horizontal="center" vertical="top" wrapText="1" readingOrder="1"/>
    </xf>
    <xf numFmtId="0" fontId="7" fillId="31" borderId="53" xfId="0" applyFont="1" applyFill="1" applyBorder="1" applyAlignment="1" applyProtection="1">
      <alignment horizontal="center" vertical="top" wrapText="1" readingOrder="1"/>
      <protection hidden="1"/>
    </xf>
    <xf numFmtId="0" fontId="7" fillId="31" borderId="82" xfId="0" applyFont="1" applyFill="1" applyBorder="1" applyAlignment="1" applyProtection="1">
      <alignment horizontal="center" vertical="top" wrapText="1" readingOrder="1"/>
      <protection hidden="1"/>
    </xf>
    <xf numFmtId="0" fontId="14" fillId="31" borderId="19" xfId="0" applyFont="1" applyFill="1" applyBorder="1" applyAlignment="1">
      <alignment horizontal="center" vertical="top" wrapText="1" readingOrder="1"/>
    </xf>
    <xf numFmtId="0" fontId="14" fillId="31" borderId="121" xfId="0" applyFont="1" applyFill="1" applyBorder="1" applyAlignment="1" applyProtection="1">
      <alignment horizontal="center" vertical="top" wrapText="1" readingOrder="1"/>
      <protection locked="0"/>
    </xf>
    <xf numFmtId="0" fontId="7" fillId="31" borderId="150" xfId="0" applyFont="1" applyFill="1" applyBorder="1" applyAlignment="1" applyProtection="1">
      <alignment vertical="top" wrapText="1" readingOrder="1"/>
      <protection hidden="1"/>
    </xf>
    <xf numFmtId="0" fontId="7" fillId="31" borderId="29" xfId="0" applyFont="1" applyFill="1" applyBorder="1" applyAlignment="1" applyProtection="1">
      <alignment horizontal="center" vertical="top" wrapText="1" readingOrder="1"/>
      <protection hidden="1"/>
    </xf>
    <xf numFmtId="0" fontId="7" fillId="19" borderId="51" xfId="0" applyFont="1" applyFill="1" applyBorder="1" applyAlignment="1" applyProtection="1">
      <alignment horizontal="center" vertical="top" wrapText="1" readingOrder="1"/>
      <protection hidden="1"/>
    </xf>
    <xf numFmtId="0" fontId="7" fillId="31" borderId="51" xfId="0" applyFont="1" applyFill="1" applyBorder="1" applyAlignment="1" applyProtection="1">
      <alignment horizontal="center" vertical="top" wrapText="1" readingOrder="1"/>
      <protection hidden="1"/>
    </xf>
    <xf numFmtId="0" fontId="7" fillId="31" borderId="52" xfId="0" applyFont="1" applyFill="1" applyBorder="1" applyAlignment="1" applyProtection="1">
      <alignment horizontal="center" vertical="top" wrapText="1" readingOrder="1"/>
      <protection hidden="1"/>
    </xf>
    <xf numFmtId="0" fontId="7" fillId="31" borderId="31" xfId="0" applyFont="1" applyFill="1" applyBorder="1" applyAlignment="1" applyProtection="1">
      <alignment horizontal="center" vertical="top" wrapText="1" readingOrder="1"/>
      <protection hidden="1"/>
    </xf>
    <xf numFmtId="0" fontId="7" fillId="31" borderId="80" xfId="0" applyFont="1" applyFill="1" applyBorder="1" applyAlignment="1" applyProtection="1">
      <alignment horizontal="center" vertical="top" wrapText="1" readingOrder="1"/>
      <protection hidden="1"/>
    </xf>
    <xf numFmtId="0" fontId="7" fillId="19" borderId="150" xfId="0" applyFont="1" applyFill="1" applyBorder="1" applyAlignment="1" applyProtection="1">
      <alignment horizontal="center" vertical="top" wrapText="1" readingOrder="1"/>
      <protection hidden="1"/>
    </xf>
    <xf numFmtId="0" fontId="7" fillId="31" borderId="150" xfId="0" applyFont="1" applyFill="1" applyBorder="1" applyAlignment="1" applyProtection="1">
      <alignment horizontal="center" vertical="top" wrapText="1" readingOrder="1"/>
      <protection hidden="1"/>
    </xf>
    <xf numFmtId="0" fontId="7" fillId="31" borderId="78" xfId="0" applyFont="1" applyFill="1" applyBorder="1" applyAlignment="1" applyProtection="1">
      <alignment horizontal="center" vertical="top" wrapText="1" readingOrder="1"/>
      <protection hidden="1"/>
    </xf>
    <xf numFmtId="0" fontId="7" fillId="19" borderId="29" xfId="0" applyFont="1" applyFill="1" applyBorder="1" applyAlignment="1" applyProtection="1">
      <alignment horizontal="center" vertical="top" wrapText="1" readingOrder="1"/>
      <protection hidden="1"/>
    </xf>
    <xf numFmtId="0" fontId="7" fillId="31" borderId="47" xfId="0" applyFont="1" applyFill="1" applyBorder="1" applyAlignment="1" applyProtection="1">
      <alignment horizontal="center" vertical="top" wrapText="1" readingOrder="1"/>
      <protection hidden="1"/>
    </xf>
    <xf numFmtId="0" fontId="7" fillId="31" borderId="151" xfId="0" applyFont="1" applyFill="1" applyBorder="1" applyAlignment="1" applyProtection="1">
      <alignment horizontal="center" vertical="top" wrapText="1" readingOrder="1"/>
      <protection hidden="1"/>
    </xf>
    <xf numFmtId="0" fontId="14" fillId="31" borderId="8" xfId="0" applyFont="1" applyFill="1" applyBorder="1" applyAlignment="1">
      <alignment horizontal="center" vertical="top" wrapText="1" readingOrder="1"/>
    </xf>
    <xf numFmtId="0" fontId="14" fillId="31" borderId="20" xfId="0" applyFont="1" applyFill="1" applyBorder="1" applyAlignment="1">
      <alignment horizontal="center" vertical="top" wrapText="1" readingOrder="1"/>
    </xf>
    <xf numFmtId="0" fontId="14" fillId="31" borderId="9" xfId="0" applyFont="1" applyFill="1" applyBorder="1" applyAlignment="1">
      <alignment horizontal="center" vertical="top" wrapText="1" readingOrder="1"/>
    </xf>
    <xf numFmtId="0" fontId="14" fillId="31" borderId="82" xfId="0" applyFont="1" applyFill="1" applyBorder="1" applyAlignment="1">
      <alignment horizontal="center" vertical="top" wrapText="1" readingOrder="1"/>
    </xf>
    <xf numFmtId="0" fontId="14" fillId="31" borderId="81" xfId="0" applyFont="1" applyFill="1" applyBorder="1" applyAlignment="1">
      <alignment horizontal="center" vertical="top" wrapText="1" readingOrder="1"/>
    </xf>
    <xf numFmtId="0" fontId="14" fillId="31" borderId="21" xfId="0" applyFont="1" applyFill="1" applyBorder="1" applyAlignment="1">
      <alignment horizontal="center" vertical="top" wrapText="1" readingOrder="1"/>
    </xf>
    <xf numFmtId="0" fontId="14" fillId="31" borderId="65" xfId="0" applyFont="1" applyFill="1" applyBorder="1" applyAlignment="1">
      <alignment horizontal="center" vertical="top" wrapText="1" readingOrder="1"/>
    </xf>
    <xf numFmtId="0" fontId="14" fillId="31" borderId="81" xfId="0" applyFont="1" applyFill="1" applyBorder="1" applyAlignment="1" applyProtection="1">
      <alignment horizontal="center" vertical="top" wrapText="1" readingOrder="1"/>
      <protection locked="0"/>
    </xf>
    <xf numFmtId="0" fontId="14" fillId="31" borderId="20" xfId="0" applyFont="1" applyFill="1" applyBorder="1" applyAlignment="1" applyProtection="1">
      <alignment horizontal="center" vertical="top" wrapText="1" readingOrder="1"/>
      <protection locked="0"/>
    </xf>
    <xf numFmtId="0" fontId="14" fillId="31" borderId="121" xfId="0" applyFont="1" applyFill="1" applyBorder="1" applyAlignment="1">
      <alignment horizontal="center" vertical="top" wrapText="1" readingOrder="1"/>
    </xf>
    <xf numFmtId="0" fontId="14" fillId="9" borderId="21" xfId="0" applyFont="1" applyFill="1" applyBorder="1" applyAlignment="1" applyProtection="1">
      <alignment horizontal="center" vertical="top" wrapText="1" readingOrder="1"/>
      <protection locked="0"/>
    </xf>
    <xf numFmtId="0" fontId="11" fillId="10" borderId="134" xfId="0" applyFont="1" applyFill="1" applyBorder="1" applyAlignment="1">
      <alignment horizontal="left" vertical="center" wrapText="1" readingOrder="1"/>
    </xf>
    <xf numFmtId="0" fontId="42" fillId="0" borderId="146" xfId="0" quotePrefix="1" applyFont="1" applyBorder="1" applyAlignment="1">
      <alignment horizontal="left" vertical="top" wrapText="1" readingOrder="1"/>
    </xf>
    <xf numFmtId="0" fontId="7" fillId="0" borderId="146" xfId="0" applyFont="1" applyBorder="1" applyAlignment="1">
      <alignment vertical="top" wrapText="1" readingOrder="1"/>
    </xf>
    <xf numFmtId="0" fontId="42" fillId="0" borderId="146" xfId="0" applyFont="1" applyBorder="1" applyAlignment="1">
      <alignment vertical="top" wrapText="1" readingOrder="1"/>
    </xf>
    <xf numFmtId="0" fontId="7" fillId="2" borderId="96" xfId="0" applyFont="1" applyFill="1" applyBorder="1" applyAlignment="1">
      <alignment vertical="center" wrapText="1" readingOrder="1"/>
    </xf>
    <xf numFmtId="0" fontId="12" fillId="0" borderId="152" xfId="0" applyFont="1" applyBorder="1"/>
    <xf numFmtId="0" fontId="12" fillId="0" borderId="143" xfId="0" applyFont="1" applyBorder="1" applyAlignment="1">
      <alignment vertical="top" wrapText="1" readingOrder="1"/>
    </xf>
    <xf numFmtId="0" fontId="14" fillId="9" borderId="137" xfId="0" applyFont="1" applyFill="1" applyBorder="1" applyAlignment="1" applyProtection="1">
      <alignment horizontal="center" vertical="center" wrapText="1" readingOrder="1"/>
      <protection locked="0"/>
    </xf>
    <xf numFmtId="0" fontId="7" fillId="2" borderId="48" xfId="0" applyFont="1" applyFill="1" applyBorder="1" applyAlignment="1">
      <alignment vertical="center" wrapText="1" readingOrder="1"/>
    </xf>
    <xf numFmtId="0" fontId="7" fillId="2" borderId="73" xfId="0" applyFont="1" applyFill="1" applyBorder="1" applyAlignment="1">
      <alignment vertical="center" wrapText="1" readingOrder="1"/>
    </xf>
    <xf numFmtId="0" fontId="58" fillId="26" borderId="153" xfId="9" applyFont="1" applyFill="1" applyBorder="1" applyAlignment="1">
      <alignment vertical="top" wrapText="1" readingOrder="1"/>
    </xf>
    <xf numFmtId="0" fontId="77" fillId="0" borderId="0" xfId="0" applyFont="1" applyAlignment="1">
      <alignment horizontal="left" vertical="top" wrapText="1" readingOrder="1"/>
    </xf>
    <xf numFmtId="0" fontId="7" fillId="0" borderId="76" xfId="0" applyFont="1" applyBorder="1"/>
    <xf numFmtId="0" fontId="5" fillId="0" borderId="0" xfId="0" applyFont="1" applyAlignment="1">
      <alignment vertical="center" readingOrder="1"/>
    </xf>
    <xf numFmtId="0" fontId="95" fillId="0" borderId="0" xfId="3" applyFont="1" applyFill="1" applyBorder="1" applyAlignment="1" applyProtection="1">
      <alignment vertical="top" wrapText="1" readingOrder="1"/>
    </xf>
    <xf numFmtId="0" fontId="103" fillId="0" borderId="0" xfId="5" quotePrefix="1" applyFont="1" applyAlignment="1">
      <alignment horizontal="left" vertical="top" wrapText="1" readingOrder="1"/>
    </xf>
    <xf numFmtId="0" fontId="5" fillId="0" borderId="0" xfId="0" applyFont="1" applyAlignment="1">
      <alignment vertical="top" wrapText="1" readingOrder="1"/>
    </xf>
    <xf numFmtId="1" fontId="7" fillId="4" borderId="137" xfId="0" quotePrefix="1" applyNumberFormat="1" applyFont="1" applyFill="1" applyBorder="1" applyAlignment="1" applyProtection="1">
      <alignment horizontal="center" vertical="top" wrapText="1" readingOrder="1"/>
      <protection locked="0"/>
    </xf>
    <xf numFmtId="0" fontId="44" fillId="0" borderId="0" xfId="0" applyFont="1" applyAlignment="1">
      <alignment vertical="top" wrapText="1" readingOrder="1"/>
    </xf>
    <xf numFmtId="1" fontId="0" fillId="0" borderId="154" xfId="0" applyNumberFormat="1" applyBorder="1" applyAlignment="1" applyProtection="1">
      <alignment horizontal="center" vertical="top" wrapText="1" readingOrder="1"/>
      <protection hidden="1"/>
    </xf>
    <xf numFmtId="0" fontId="7" fillId="13" borderId="16" xfId="0" applyFont="1" applyFill="1" applyBorder="1" applyAlignment="1">
      <alignment horizontal="left" vertical="top" wrapText="1" readingOrder="1"/>
    </xf>
    <xf numFmtId="0" fontId="7" fillId="17" borderId="0" xfId="0" applyFont="1" applyFill="1"/>
    <xf numFmtId="0" fontId="0" fillId="17" borderId="0" xfId="0" applyFill="1"/>
    <xf numFmtId="0" fontId="7" fillId="4" borderId="146" xfId="0" applyFont="1" applyFill="1" applyBorder="1" applyAlignment="1" applyProtection="1">
      <alignment horizontal="center" vertical="center" wrapText="1" readingOrder="1"/>
      <protection locked="0"/>
    </xf>
    <xf numFmtId="0" fontId="12" fillId="4" borderId="137" xfId="0" applyFont="1" applyFill="1" applyBorder="1" applyAlignment="1" applyProtection="1">
      <alignment horizontal="center" vertical="center" wrapText="1" readingOrder="1"/>
      <protection locked="0"/>
    </xf>
    <xf numFmtId="0" fontId="73" fillId="0" borderId="0" xfId="0" applyFont="1" applyAlignment="1">
      <alignment vertical="center" readingOrder="1"/>
    </xf>
    <xf numFmtId="0" fontId="73" fillId="0" borderId="0" xfId="0" applyFont="1" applyAlignment="1">
      <alignment vertical="top" wrapText="1" readingOrder="1"/>
    </xf>
    <xf numFmtId="0" fontId="105" fillId="0" borderId="0" xfId="0" applyFont="1"/>
    <xf numFmtId="0" fontId="54" fillId="0" borderId="0" xfId="0" applyFont="1" applyAlignment="1">
      <alignment horizontal="left" wrapText="1" readingOrder="1"/>
    </xf>
    <xf numFmtId="0" fontId="7" fillId="0" borderId="74" xfId="0" applyFont="1" applyBorder="1" applyAlignment="1">
      <alignment horizontal="left" vertical="top" wrapText="1" readingOrder="1"/>
    </xf>
    <xf numFmtId="0" fontId="11" fillId="0" borderId="0" xfId="0" applyFont="1" applyAlignment="1">
      <alignment wrapText="1" readingOrder="1"/>
    </xf>
    <xf numFmtId="0" fontId="7" fillId="9" borderId="65" xfId="0" applyFont="1" applyFill="1" applyBorder="1" applyAlignment="1" applyProtection="1">
      <alignment horizontal="center" vertical="top" wrapText="1" readingOrder="1"/>
      <protection locked="0"/>
    </xf>
    <xf numFmtId="0" fontId="46" fillId="15" borderId="0" xfId="0" applyFont="1" applyFill="1" applyAlignment="1" applyProtection="1">
      <alignment vertical="center" readingOrder="1"/>
      <protection hidden="1"/>
    </xf>
    <xf numFmtId="0" fontId="7" fillId="9" borderId="19" xfId="0" applyFont="1" applyFill="1" applyBorder="1" applyAlignment="1" applyProtection="1">
      <alignment horizontal="center" vertical="top" wrapText="1" readingOrder="1"/>
      <protection locked="0"/>
    </xf>
    <xf numFmtId="0" fontId="7" fillId="31" borderId="65" xfId="0" applyFont="1" applyFill="1" applyBorder="1" applyAlignment="1" applyProtection="1">
      <alignment horizontal="center" vertical="top" wrapText="1" readingOrder="1"/>
      <protection locked="0"/>
    </xf>
    <xf numFmtId="0" fontId="7" fillId="9" borderId="21" xfId="0" applyFont="1" applyFill="1" applyBorder="1" applyAlignment="1" applyProtection="1">
      <alignment horizontal="center" vertical="top" wrapText="1" readingOrder="1"/>
      <protection locked="0"/>
    </xf>
    <xf numFmtId="0" fontId="7" fillId="9" borderId="149" xfId="0" applyFont="1" applyFill="1" applyBorder="1" applyAlignment="1" applyProtection="1">
      <alignment horizontal="center" vertical="top" wrapText="1" readingOrder="1"/>
      <protection locked="0"/>
    </xf>
    <xf numFmtId="0" fontId="7" fillId="4" borderId="9" xfId="0" applyFont="1" applyFill="1" applyBorder="1" applyAlignment="1" applyProtection="1">
      <alignment horizontal="center" vertical="top" wrapText="1" readingOrder="1"/>
      <protection locked="0"/>
    </xf>
    <xf numFmtId="0" fontId="7" fillId="9" borderId="82" xfId="0" applyFont="1" applyFill="1" applyBorder="1" applyAlignment="1" applyProtection="1">
      <alignment horizontal="center" vertical="top" wrapText="1" readingOrder="1"/>
      <protection locked="0"/>
    </xf>
    <xf numFmtId="0" fontId="7" fillId="31" borderId="121" xfId="0" applyFont="1" applyFill="1" applyBorder="1" applyAlignment="1" applyProtection="1">
      <alignment horizontal="center" vertical="top" wrapText="1" readingOrder="1"/>
      <protection locked="0"/>
    </xf>
    <xf numFmtId="0" fontId="5" fillId="0" borderId="0" xfId="0" applyFont="1" applyAlignment="1">
      <alignment horizontal="left" vertical="center" readingOrder="1"/>
    </xf>
    <xf numFmtId="0" fontId="7" fillId="0" borderId="0" xfId="0" applyFont="1" applyAlignment="1">
      <alignment vertical="center" readingOrder="1"/>
    </xf>
    <xf numFmtId="17" fontId="13" fillId="0" borderId="0" xfId="0" applyNumberFormat="1" applyFont="1" applyAlignment="1">
      <alignment horizontal="center" readingOrder="1"/>
    </xf>
    <xf numFmtId="0" fontId="62" fillId="0" borderId="0" xfId="0" applyFont="1" applyAlignment="1">
      <alignment horizontal="center" readingOrder="1"/>
    </xf>
    <xf numFmtId="0" fontId="5" fillId="0" borderId="48" xfId="0" applyFont="1" applyBorder="1" applyAlignment="1">
      <alignment horizontal="left" vertical="top" wrapText="1" readingOrder="1"/>
    </xf>
    <xf numFmtId="0" fontId="14" fillId="31" borderId="19" xfId="0" applyFont="1" applyFill="1" applyBorder="1" applyAlignment="1" applyProtection="1">
      <alignment horizontal="center" vertical="top" wrapText="1" readingOrder="1"/>
      <protection locked="0"/>
    </xf>
    <xf numFmtId="0" fontId="7" fillId="31" borderId="19" xfId="0" applyFont="1" applyFill="1" applyBorder="1" applyAlignment="1" applyProtection="1">
      <alignment horizontal="center" vertical="top" wrapText="1" readingOrder="1"/>
      <protection locked="0"/>
    </xf>
    <xf numFmtId="0" fontId="7" fillId="31" borderId="80" xfId="0" applyFont="1" applyFill="1" applyBorder="1" applyAlignment="1" applyProtection="1">
      <alignment horizontal="center" vertical="top" wrapText="1" readingOrder="1"/>
      <protection locked="0" hidden="1"/>
    </xf>
    <xf numFmtId="0" fontId="14" fillId="9" borderId="20" xfId="0" applyFont="1" applyFill="1" applyBorder="1" applyAlignment="1" applyProtection="1">
      <alignment horizontal="center" vertical="top" wrapText="1" readingOrder="1"/>
      <protection locked="0"/>
    </xf>
    <xf numFmtId="0" fontId="7" fillId="9" borderId="20" xfId="0" applyFont="1" applyFill="1" applyBorder="1" applyAlignment="1" applyProtection="1">
      <alignment horizontal="center" vertical="top" wrapText="1" readingOrder="1"/>
      <protection locked="0"/>
    </xf>
    <xf numFmtId="0" fontId="7" fillId="0" borderId="131" xfId="0" applyFont="1" applyBorder="1" applyAlignment="1" applyProtection="1">
      <alignment vertical="top" wrapText="1" readingOrder="1"/>
      <protection hidden="1"/>
    </xf>
    <xf numFmtId="0" fontId="7" fillId="26" borderId="17" xfId="0" applyFont="1" applyFill="1" applyBorder="1" applyAlignment="1" applyProtection="1">
      <alignment horizontal="left" vertical="top" wrapText="1" readingOrder="1"/>
      <protection hidden="1"/>
    </xf>
    <xf numFmtId="0" fontId="7" fillId="26" borderId="102" xfId="0" applyFont="1" applyFill="1" applyBorder="1" applyAlignment="1" applyProtection="1">
      <alignment horizontal="left" vertical="top" wrapText="1" readingOrder="1"/>
      <protection hidden="1"/>
    </xf>
    <xf numFmtId="0" fontId="7" fillId="26" borderId="54" xfId="0" applyFont="1" applyFill="1" applyBorder="1" applyAlignment="1" applyProtection="1">
      <alignment vertical="top" wrapText="1" readingOrder="1"/>
      <protection hidden="1"/>
    </xf>
    <xf numFmtId="0" fontId="7" fillId="26" borderId="17" xfId="0" applyFont="1" applyFill="1" applyBorder="1" applyAlignment="1" applyProtection="1">
      <alignment vertical="top" wrapText="1" readingOrder="1"/>
      <protection hidden="1"/>
    </xf>
    <xf numFmtId="0" fontId="7" fillId="26" borderId="17" xfId="0" applyFont="1" applyFill="1" applyBorder="1" applyAlignment="1" applyProtection="1">
      <alignment horizontal="center" vertical="top" wrapText="1" readingOrder="1"/>
      <protection hidden="1"/>
    </xf>
    <xf numFmtId="1" fontId="0" fillId="26" borderId="17" xfId="0" applyNumberFormat="1" applyFill="1" applyBorder="1" applyAlignment="1" applyProtection="1">
      <alignment horizontal="center" vertical="top" wrapText="1" readingOrder="1"/>
      <protection hidden="1"/>
    </xf>
    <xf numFmtId="1" fontId="7" fillId="26" borderId="17" xfId="0" applyNumberFormat="1" applyFont="1" applyFill="1" applyBorder="1" applyAlignment="1" applyProtection="1">
      <alignment horizontal="center" vertical="top" wrapText="1" readingOrder="1"/>
      <protection hidden="1"/>
    </xf>
    <xf numFmtId="1" fontId="7" fillId="26" borderId="102" xfId="0" applyNumberFormat="1" applyFont="1" applyFill="1" applyBorder="1" applyAlignment="1" applyProtection="1">
      <alignment horizontal="center" vertical="top" wrapText="1" readingOrder="1"/>
      <protection hidden="1"/>
    </xf>
    <xf numFmtId="0" fontId="7" fillId="26" borderId="46" xfId="0" applyFont="1" applyFill="1" applyBorder="1" applyAlignment="1" applyProtection="1">
      <alignment vertical="top" wrapText="1" readingOrder="1"/>
      <protection hidden="1"/>
    </xf>
    <xf numFmtId="0" fontId="7" fillId="26" borderId="66" xfId="0" applyFont="1" applyFill="1" applyBorder="1" applyAlignment="1" applyProtection="1">
      <alignment vertical="top" wrapText="1" readingOrder="1"/>
      <protection hidden="1"/>
    </xf>
    <xf numFmtId="0" fontId="7" fillId="0" borderId="36" xfId="0" applyFont="1" applyBorder="1" applyAlignment="1">
      <alignment horizontal="left" vertical="top" wrapText="1" readingOrder="1"/>
    </xf>
    <xf numFmtId="0" fontId="8" fillId="0" borderId="0" xfId="3" applyAlignment="1" applyProtection="1"/>
    <xf numFmtId="0" fontId="54" fillId="0" borderId="0" xfId="0" applyFont="1"/>
    <xf numFmtId="0" fontId="54" fillId="0" borderId="76" xfId="0" applyFont="1" applyBorder="1"/>
    <xf numFmtId="0" fontId="54" fillId="0" borderId="31" xfId="0" applyFont="1" applyBorder="1"/>
    <xf numFmtId="0" fontId="54" fillId="0" borderId="70" xfId="0" applyFont="1" applyBorder="1"/>
    <xf numFmtId="0" fontId="54" fillId="0" borderId="15" xfId="0" applyFont="1" applyBorder="1" applyAlignment="1">
      <alignment vertical="top" readingOrder="1"/>
    </xf>
    <xf numFmtId="0" fontId="54" fillId="0" borderId="0" xfId="0" applyFont="1" applyAlignment="1">
      <alignment vertical="top" readingOrder="1"/>
    </xf>
    <xf numFmtId="0" fontId="7" fillId="0" borderId="0" xfId="0" applyFont="1" applyProtection="1">
      <protection locked="0"/>
    </xf>
    <xf numFmtId="0" fontId="0" fillId="0" borderId="0" xfId="0" applyAlignment="1" applyProtection="1">
      <alignment horizontal="right" readingOrder="1"/>
      <protection locked="0"/>
    </xf>
    <xf numFmtId="0" fontId="11" fillId="0" borderId="0" xfId="0" applyFont="1" applyAlignment="1" applyProtection="1">
      <alignment vertical="center" wrapText="1" readingOrder="1"/>
      <protection locked="0"/>
    </xf>
    <xf numFmtId="0" fontId="11" fillId="0" borderId="0" xfId="0" applyFont="1" applyAlignment="1" applyProtection="1">
      <alignment vertical="center" readingOrder="1"/>
      <protection locked="0"/>
    </xf>
    <xf numFmtId="0" fontId="31" fillId="0" borderId="0" xfId="0" applyFont="1" applyAlignment="1" applyProtection="1">
      <alignment vertical="top" readingOrder="1"/>
      <protection locked="0"/>
    </xf>
    <xf numFmtId="0" fontId="12" fillId="0" borderId="0" xfId="0" applyFont="1" applyAlignment="1" applyProtection="1">
      <alignment horizontal="center" vertical="top" readingOrder="1"/>
      <protection locked="0"/>
    </xf>
    <xf numFmtId="0" fontId="12" fillId="0" borderId="0" xfId="0" applyFont="1" applyAlignment="1" applyProtection="1">
      <alignment horizontal="right" vertical="top" readingOrder="1"/>
      <protection locked="0"/>
    </xf>
    <xf numFmtId="0" fontId="10" fillId="0" borderId="0" xfId="0" applyFont="1" applyAlignment="1" applyProtection="1">
      <alignment vertical="top" wrapText="1" readingOrder="1"/>
      <protection locked="0"/>
    </xf>
    <xf numFmtId="0" fontId="0" fillId="0" borderId="0" xfId="0" applyAlignment="1" applyProtection="1">
      <alignment vertical="top" wrapText="1" readingOrder="1"/>
      <protection locked="0"/>
    </xf>
    <xf numFmtId="0" fontId="12" fillId="0" borderId="0" xfId="0" applyFont="1" applyAlignment="1" applyProtection="1">
      <alignment vertical="top" wrapText="1" readingOrder="1"/>
      <protection locked="0"/>
    </xf>
    <xf numFmtId="0" fontId="43" fillId="13" borderId="137" xfId="0" applyFont="1" applyFill="1" applyBorder="1" applyAlignment="1" applyProtection="1">
      <alignment horizontal="left" vertical="top" wrapText="1" readingOrder="1"/>
      <protection locked="0"/>
    </xf>
    <xf numFmtId="0" fontId="39" fillId="0" borderId="137" xfId="0" applyFont="1" applyBorder="1" applyAlignment="1" applyProtection="1">
      <alignment horizontal="left" vertical="top" wrapText="1" readingOrder="1"/>
      <protection locked="0"/>
    </xf>
    <xf numFmtId="0" fontId="11" fillId="3" borderId="137" xfId="0" applyFont="1" applyFill="1" applyBorder="1" applyAlignment="1" applyProtection="1">
      <alignment vertical="center" wrapText="1" readingOrder="1"/>
      <protection locked="0"/>
    </xf>
    <xf numFmtId="0" fontId="11" fillId="3" borderId="137" xfId="0" applyFont="1" applyFill="1" applyBorder="1" applyAlignment="1" applyProtection="1">
      <alignment horizontal="center" vertical="center" wrapText="1" readingOrder="1"/>
      <protection locked="0"/>
    </xf>
    <xf numFmtId="0" fontId="5" fillId="0" borderId="137" xfId="5" quotePrefix="1" applyFont="1" applyBorder="1" applyAlignment="1">
      <alignment vertical="top" wrapText="1" readingOrder="1"/>
    </xf>
    <xf numFmtId="0" fontId="0" fillId="0" borderId="0" xfId="0" applyAlignment="1">
      <alignment horizontal="center"/>
    </xf>
    <xf numFmtId="0" fontId="98" fillId="13" borderId="0" xfId="0" applyFont="1" applyFill="1" applyAlignment="1">
      <alignment horizontal="right" vertical="center"/>
    </xf>
    <xf numFmtId="0" fontId="16" fillId="0" borderId="0" xfId="0" applyFont="1" applyAlignment="1">
      <alignment horizontal="center"/>
    </xf>
    <xf numFmtId="0" fontId="21" fillId="32" borderId="0" xfId="0" applyFont="1" applyFill="1" applyAlignment="1" applyProtection="1">
      <alignment horizontal="center" vertical="center" wrapText="1" readingOrder="1"/>
      <protection locked="0"/>
    </xf>
    <xf numFmtId="0" fontId="21" fillId="0" borderId="0" xfId="0" applyFont="1" applyAlignment="1">
      <alignment horizontal="center" wrapText="1" readingOrder="1"/>
    </xf>
    <xf numFmtId="0" fontId="82" fillId="0" borderId="0" xfId="0" applyFont="1" applyAlignment="1">
      <alignment horizontal="center" wrapText="1" readingOrder="1"/>
    </xf>
    <xf numFmtId="0" fontId="47" fillId="0" borderId="0" xfId="0" quotePrefix="1" applyFont="1" applyAlignment="1">
      <alignment horizontal="center" vertical="center" wrapText="1" readingOrder="1"/>
    </xf>
    <xf numFmtId="0" fontId="55" fillId="0" borderId="0" xfId="0" applyFont="1" applyAlignment="1">
      <alignment horizontal="center" vertical="center" readingOrder="1"/>
    </xf>
    <xf numFmtId="0" fontId="47" fillId="32" borderId="0" xfId="0" applyFont="1" applyFill="1" applyAlignment="1" applyProtection="1">
      <alignment horizontal="center" vertical="center" wrapText="1" readingOrder="1"/>
      <protection locked="0"/>
    </xf>
    <xf numFmtId="0" fontId="26" fillId="0" borderId="0" xfId="0" applyFont="1" applyAlignment="1">
      <alignment horizontal="center" vertical="center" wrapText="1" readingOrder="1"/>
    </xf>
    <xf numFmtId="0" fontId="39" fillId="0" borderId="0" xfId="0" applyFont="1" applyAlignment="1">
      <alignment horizontal="left" vertical="top" wrapText="1" readingOrder="1"/>
    </xf>
    <xf numFmtId="0" fontId="54" fillId="0" borderId="0" xfId="0" applyFont="1" applyAlignment="1">
      <alignment horizontal="left" vertical="top" wrapText="1" readingOrder="1"/>
    </xf>
    <xf numFmtId="0" fontId="7" fillId="0" borderId="0" xfId="0" applyFont="1"/>
    <xf numFmtId="0" fontId="8" fillId="0" borderId="0" xfId="3" applyFill="1" applyBorder="1" applyAlignment="1" applyProtection="1">
      <alignment horizontal="left" vertical="top" wrapText="1" readingOrder="1"/>
    </xf>
    <xf numFmtId="0" fontId="18" fillId="3" borderId="0" xfId="0" applyFont="1" applyFill="1" applyAlignment="1">
      <alignment horizontal="left" vertical="center" readingOrder="1"/>
    </xf>
    <xf numFmtId="0" fontId="46" fillId="11" borderId="0" xfId="0" applyFont="1" applyFill="1" applyAlignment="1">
      <alignment horizontal="left" vertical="center" wrapText="1" readingOrder="1"/>
    </xf>
    <xf numFmtId="0" fontId="11" fillId="10" borderId="0" xfId="0" applyFont="1" applyFill="1" applyAlignment="1">
      <alignment horizontal="center" vertical="center" wrapText="1" readingOrder="1"/>
    </xf>
    <xf numFmtId="0" fontId="5" fillId="0" borderId="0" xfId="0" applyFont="1" applyAlignment="1">
      <alignment horizontal="left" vertical="top" wrapText="1" readingOrder="1"/>
    </xf>
    <xf numFmtId="0" fontId="8" fillId="0" borderId="76" xfId="3" applyFill="1" applyBorder="1" applyAlignment="1" applyProtection="1">
      <alignment vertical="center" wrapText="1" readingOrder="1"/>
    </xf>
    <xf numFmtId="0" fontId="8" fillId="0" borderId="31" xfId="3" applyFill="1" applyBorder="1" applyAlignment="1" applyProtection="1">
      <alignment vertical="center" wrapText="1" readingOrder="1"/>
    </xf>
    <xf numFmtId="0" fontId="7" fillId="0" borderId="76" xfId="0" applyFont="1" applyBorder="1" applyAlignment="1">
      <alignment vertical="center" wrapText="1" readingOrder="1"/>
    </xf>
    <xf numFmtId="0" fontId="0" fillId="0" borderId="31" xfId="0" applyBorder="1" applyAlignment="1">
      <alignment vertical="center" wrapText="1" readingOrder="1"/>
    </xf>
    <xf numFmtId="0" fontId="7" fillId="10" borderId="0" xfId="0" applyFont="1" applyFill="1" applyAlignment="1">
      <alignment horizontal="left" vertical="center" wrapText="1" readingOrder="1"/>
    </xf>
    <xf numFmtId="0" fontId="58" fillId="22" borderId="0" xfId="0" applyFont="1" applyFill="1" applyAlignment="1">
      <alignment horizontal="left" vertical="center" wrapText="1" readingOrder="1"/>
    </xf>
    <xf numFmtId="0" fontId="0" fillId="25" borderId="0" xfId="0" applyFill="1" applyAlignment="1">
      <alignment horizontal="left" vertical="center" wrapText="1" readingOrder="1"/>
    </xf>
    <xf numFmtId="0" fontId="5" fillId="23" borderId="0" xfId="0" applyFont="1" applyFill="1" applyAlignment="1">
      <alignment horizontal="left" vertical="center" wrapText="1" readingOrder="1"/>
    </xf>
    <xf numFmtId="0" fontId="7" fillId="24" borderId="0" xfId="0" applyFont="1" applyFill="1" applyAlignment="1">
      <alignment horizontal="left" vertical="center" wrapText="1" readingOrder="1"/>
    </xf>
    <xf numFmtId="0" fontId="0" fillId="24" borderId="0" xfId="0" applyFill="1" applyAlignment="1">
      <alignment horizontal="left" vertical="center" wrapText="1" readingOrder="1"/>
    </xf>
    <xf numFmtId="0" fontId="50" fillId="0" borderId="7" xfId="0" applyFont="1" applyBorder="1" applyAlignment="1">
      <alignment horizontal="center" readingOrder="1"/>
    </xf>
    <xf numFmtId="0" fontId="0" fillId="0" borderId="30" xfId="0" applyBorder="1" applyAlignment="1">
      <alignment horizontal="center" readingOrder="1"/>
    </xf>
    <xf numFmtId="0" fontId="7" fillId="0" borderId="0" xfId="0" applyFont="1" applyAlignment="1">
      <alignment horizontal="left" vertical="center" wrapText="1" readingOrder="1"/>
    </xf>
    <xf numFmtId="0" fontId="7" fillId="0" borderId="15" xfId="0" applyFont="1" applyBorder="1" applyAlignment="1">
      <alignment horizontal="left" vertical="top" wrapText="1" readingOrder="1"/>
    </xf>
    <xf numFmtId="0" fontId="7" fillId="0" borderId="70" xfId="0" applyFont="1" applyBorder="1" applyAlignment="1">
      <alignment horizontal="left" vertical="top" wrapText="1" readingOrder="1"/>
    </xf>
    <xf numFmtId="0" fontId="44" fillId="15" borderId="0" xfId="0" applyFont="1" applyFill="1" applyAlignment="1">
      <alignment horizontal="left" vertical="center" wrapText="1" readingOrder="1"/>
    </xf>
    <xf numFmtId="0" fontId="100" fillId="0" borderId="7" xfId="0" applyFont="1" applyBorder="1" applyAlignment="1">
      <alignment horizontal="center" vertical="center" wrapText="1" readingOrder="1"/>
    </xf>
    <xf numFmtId="0" fontId="100" fillId="0" borderId="30" xfId="0" applyFont="1" applyBorder="1" applyAlignment="1">
      <alignment horizontal="center" vertical="center" wrapText="1" readingOrder="1"/>
    </xf>
    <xf numFmtId="0" fontId="22" fillId="0" borderId="0" xfId="0" applyFont="1" applyAlignment="1">
      <alignment horizontal="center" vertical="top" readingOrder="1"/>
    </xf>
    <xf numFmtId="0" fontId="49" fillId="11" borderId="0" xfId="0" applyFont="1" applyFill="1" applyAlignment="1">
      <alignment horizontal="left" vertical="center" readingOrder="1"/>
    </xf>
    <xf numFmtId="0" fontId="11" fillId="0" borderId="0" xfId="0" applyFont="1" applyAlignment="1">
      <alignment horizontal="left" vertical="top" wrapText="1" readingOrder="1"/>
    </xf>
    <xf numFmtId="0" fontId="39" fillId="0" borderId="0" xfId="0" applyFont="1" applyAlignment="1">
      <alignment wrapText="1" readingOrder="1"/>
    </xf>
    <xf numFmtId="0" fontId="0" fillId="0" borderId="0" xfId="0"/>
    <xf numFmtId="0" fontId="11" fillId="10" borderId="0" xfId="0" applyFont="1" applyFill="1" applyAlignment="1">
      <alignment horizontal="left" vertical="center" wrapText="1" readingOrder="1"/>
    </xf>
    <xf numFmtId="0" fontId="11" fillId="11" borderId="0" xfId="0" applyFont="1" applyFill="1" applyAlignment="1">
      <alignment horizontal="left" vertical="center" wrapText="1" readingOrder="1"/>
    </xf>
    <xf numFmtId="0" fontId="7" fillId="0" borderId="0" xfId="0" applyFont="1" applyAlignment="1">
      <alignment horizontal="left" vertical="top" wrapText="1" readingOrder="1"/>
    </xf>
    <xf numFmtId="0" fontId="7" fillId="13" borderId="0" xfId="0" applyFont="1" applyFill="1" applyAlignment="1">
      <alignment horizontal="left" vertical="top" wrapText="1" readingOrder="1"/>
    </xf>
    <xf numFmtId="0" fontId="8" fillId="13" borderId="0" xfId="3" applyFill="1" applyAlignment="1" applyProtection="1">
      <alignment horizontal="left" vertical="top" wrapText="1" readingOrder="1"/>
    </xf>
    <xf numFmtId="0" fontId="18" fillId="11" borderId="0" xfId="0" applyFont="1" applyFill="1" applyAlignment="1">
      <alignment horizontal="left" vertical="center" readingOrder="1"/>
    </xf>
    <xf numFmtId="0" fontId="49" fillId="13" borderId="0" xfId="0" applyFont="1" applyFill="1" applyAlignment="1">
      <alignment horizontal="center" vertical="center" readingOrder="1"/>
    </xf>
    <xf numFmtId="0" fontId="58" fillId="13" borderId="0" xfId="0" applyFont="1" applyFill="1" applyAlignment="1">
      <alignment horizontal="left" vertical="top" wrapText="1" readingOrder="1"/>
    </xf>
    <xf numFmtId="0" fontId="8" fillId="0" borderId="0" xfId="3" applyAlignment="1" applyProtection="1">
      <alignment vertical="top" readingOrder="1"/>
    </xf>
    <xf numFmtId="0" fontId="53" fillId="0" borderId="0" xfId="0" applyFont="1" applyAlignment="1">
      <alignment vertical="top" wrapText="1" readingOrder="1"/>
    </xf>
    <xf numFmtId="0" fontId="49" fillId="11" borderId="0" xfId="0" applyFont="1" applyFill="1" applyAlignment="1">
      <alignment horizontal="center" vertical="center" wrapText="1" readingOrder="1"/>
    </xf>
    <xf numFmtId="0" fontId="11" fillId="3" borderId="32" xfId="0" applyFont="1" applyFill="1" applyBorder="1" applyAlignment="1">
      <alignment horizontal="center" vertical="top" readingOrder="1"/>
    </xf>
    <xf numFmtId="0" fontId="11" fillId="3" borderId="126" xfId="0" applyFont="1" applyFill="1" applyBorder="1" applyAlignment="1">
      <alignment horizontal="center" vertical="top" readingOrder="1"/>
    </xf>
    <xf numFmtId="0" fontId="7" fillId="0" borderId="0" xfId="0" applyFont="1" applyAlignment="1">
      <alignment vertical="top" wrapText="1" readingOrder="1"/>
    </xf>
    <xf numFmtId="0" fontId="39" fillId="0" borderId="16" xfId="0" applyFont="1" applyBorder="1" applyAlignment="1">
      <alignment horizontal="left" vertical="top" wrapText="1" readingOrder="1"/>
    </xf>
    <xf numFmtId="0" fontId="39" fillId="0" borderId="6" xfId="0" applyFont="1" applyBorder="1" applyAlignment="1">
      <alignment horizontal="left" vertical="top" wrapText="1" readingOrder="1"/>
    </xf>
    <xf numFmtId="0" fontId="39" fillId="0" borderId="40" xfId="0" applyFont="1" applyBorder="1" applyAlignment="1">
      <alignment horizontal="left" vertical="top" wrapText="1" readingOrder="1"/>
    </xf>
    <xf numFmtId="0" fontId="43" fillId="0" borderId="33" xfId="0" applyFont="1" applyBorder="1" applyAlignment="1">
      <alignment horizontal="left" readingOrder="1"/>
    </xf>
    <xf numFmtId="0" fontId="43" fillId="0" borderId="57" xfId="0" applyFont="1" applyBorder="1" applyAlignment="1">
      <alignment horizontal="left" readingOrder="1"/>
    </xf>
    <xf numFmtId="0" fontId="43" fillId="0" borderId="34" xfId="0" applyFont="1" applyBorder="1" applyAlignment="1">
      <alignment horizontal="left" readingOrder="1"/>
    </xf>
    <xf numFmtId="0" fontId="49" fillId="11" borderId="0" xfId="0" applyFont="1" applyFill="1" applyAlignment="1">
      <alignment horizontal="left" vertical="center" wrapText="1" readingOrder="1"/>
    </xf>
    <xf numFmtId="0" fontId="11" fillId="10" borderId="68" xfId="8" applyNumberFormat="1" applyFont="1" applyFill="1" applyBorder="1" applyAlignment="1">
      <alignment horizontal="center" vertical="center" wrapText="1" readingOrder="1"/>
    </xf>
    <xf numFmtId="0" fontId="11" fillId="10" borderId="30" xfId="8" applyNumberFormat="1" applyFont="1" applyFill="1" applyBorder="1" applyAlignment="1">
      <alignment horizontal="center" vertical="center" wrapText="1" readingOrder="1"/>
    </xf>
    <xf numFmtId="0" fontId="11" fillId="10" borderId="72" xfId="8" applyNumberFormat="1" applyFont="1" applyFill="1" applyBorder="1" applyAlignment="1">
      <alignment horizontal="center" vertical="center" wrapText="1" readingOrder="1"/>
    </xf>
    <xf numFmtId="0" fontId="11" fillId="10" borderId="77" xfId="8" applyNumberFormat="1" applyFont="1" applyFill="1" applyBorder="1" applyAlignment="1">
      <alignment horizontal="center" vertical="center" wrapText="1" readingOrder="1"/>
    </xf>
    <xf numFmtId="0" fontId="11" fillId="10" borderId="0" xfId="8" applyNumberFormat="1" applyFont="1" applyFill="1" applyAlignment="1">
      <alignment horizontal="center" vertical="center" wrapText="1" readingOrder="1"/>
    </xf>
    <xf numFmtId="0" fontId="11" fillId="10" borderId="79" xfId="8" applyNumberFormat="1" applyFont="1" applyFill="1" applyBorder="1" applyAlignment="1">
      <alignment horizontal="center" vertical="center" wrapText="1" readingOrder="1"/>
    </xf>
    <xf numFmtId="0" fontId="11" fillId="10" borderId="7" xfId="8" applyNumberFormat="1" applyFont="1" applyFill="1" applyBorder="1" applyAlignment="1">
      <alignment horizontal="center" vertical="center" wrapText="1" readingOrder="1"/>
    </xf>
    <xf numFmtId="0" fontId="11" fillId="10" borderId="76" xfId="8" applyNumberFormat="1" applyFont="1" applyFill="1" applyBorder="1" applyAlignment="1">
      <alignment horizontal="center" vertical="center" wrapText="1" readingOrder="1"/>
    </xf>
    <xf numFmtId="0" fontId="11" fillId="10" borderId="15" xfId="8" applyNumberFormat="1" applyFont="1" applyFill="1" applyBorder="1" applyAlignment="1">
      <alignment horizontal="center" vertical="center" wrapText="1" readingOrder="1"/>
    </xf>
    <xf numFmtId="0" fontId="11" fillId="10" borderId="90" xfId="0" applyFont="1" applyFill="1" applyBorder="1" applyAlignment="1">
      <alignment horizontal="center" vertical="top" wrapText="1" readingOrder="1"/>
    </xf>
    <xf numFmtId="0" fontId="11" fillId="10" borderId="44" xfId="0" applyFont="1" applyFill="1" applyBorder="1" applyAlignment="1">
      <alignment horizontal="center" vertical="top" wrapText="1" readingOrder="1"/>
    </xf>
    <xf numFmtId="0" fontId="11" fillId="10" borderId="91" xfId="0" applyFont="1" applyFill="1" applyBorder="1" applyAlignment="1">
      <alignment horizontal="center" vertical="top" wrapText="1" readingOrder="1"/>
    </xf>
    <xf numFmtId="0" fontId="14" fillId="13" borderId="0" xfId="0" applyFont="1" applyFill="1" applyAlignment="1">
      <alignment horizontal="left" vertical="center" wrapText="1" readingOrder="1"/>
    </xf>
    <xf numFmtId="0" fontId="7" fillId="0" borderId="0" xfId="0" applyFont="1" applyAlignment="1">
      <alignment horizontal="left" vertical="top" readingOrder="1"/>
    </xf>
    <xf numFmtId="0" fontId="18" fillId="10" borderId="0" xfId="0" applyFont="1" applyFill="1" applyAlignment="1">
      <alignment horizontal="left" vertical="center" readingOrder="1"/>
    </xf>
    <xf numFmtId="0" fontId="13" fillId="13" borderId="0" xfId="0" applyFont="1" applyFill="1" applyAlignment="1">
      <alignment horizontal="center" vertical="top" readingOrder="1"/>
    </xf>
    <xf numFmtId="0" fontId="11" fillId="13" borderId="0" xfId="0" applyFont="1" applyFill="1" applyAlignment="1">
      <alignment horizontal="left" vertical="top" wrapText="1" readingOrder="1"/>
    </xf>
    <xf numFmtId="0" fontId="11" fillId="0" borderId="133" xfId="0" applyFont="1" applyBorder="1" applyAlignment="1">
      <alignment horizontal="left" vertical="center" wrapText="1" readingOrder="1"/>
    </xf>
    <xf numFmtId="0" fontId="7" fillId="0" borderId="133" xfId="0" applyFont="1" applyBorder="1" applyAlignment="1">
      <alignment horizontal="left" vertical="top" wrapText="1" readingOrder="1"/>
    </xf>
    <xf numFmtId="49" fontId="7" fillId="9" borderId="134" xfId="9" applyNumberFormat="1" applyFill="1" applyBorder="1" applyAlignment="1" applyProtection="1">
      <alignment horizontal="left" vertical="top" wrapText="1" readingOrder="1"/>
      <protection locked="0"/>
    </xf>
    <xf numFmtId="49" fontId="7" fillId="9" borderId="135" xfId="9" applyNumberFormat="1" applyFill="1" applyBorder="1" applyAlignment="1" applyProtection="1">
      <alignment horizontal="left" vertical="top" wrapText="1" readingOrder="1"/>
      <protection locked="0"/>
    </xf>
    <xf numFmtId="49" fontId="7" fillId="9" borderId="136" xfId="9" applyNumberFormat="1" applyFill="1" applyBorder="1" applyAlignment="1" applyProtection="1">
      <alignment horizontal="left" vertical="top" wrapText="1" readingOrder="1"/>
      <protection locked="0"/>
    </xf>
    <xf numFmtId="0" fontId="5" fillId="0" borderId="135" xfId="9" applyFont="1" applyBorder="1" applyAlignment="1">
      <alignment horizontal="left" vertical="top" wrapText="1" readingOrder="1"/>
    </xf>
    <xf numFmtId="0" fontId="5" fillId="0" borderId="136" xfId="9" applyFont="1" applyBorder="1" applyAlignment="1">
      <alignment horizontal="left" vertical="top" wrapText="1" readingOrder="1"/>
    </xf>
    <xf numFmtId="49" fontId="77" fillId="9" borderId="134" xfId="9" applyNumberFormat="1" applyFont="1" applyFill="1" applyBorder="1" applyAlignment="1" applyProtection="1">
      <alignment horizontal="left" vertical="top" wrapText="1" readingOrder="1"/>
      <protection locked="0"/>
    </xf>
    <xf numFmtId="49" fontId="77" fillId="9" borderId="135" xfId="9" applyNumberFormat="1" applyFont="1" applyFill="1" applyBorder="1" applyAlignment="1" applyProtection="1">
      <alignment horizontal="left" vertical="top" wrapText="1" readingOrder="1"/>
      <protection locked="0"/>
    </xf>
    <xf numFmtId="49" fontId="77" fillId="9" borderId="136" xfId="9" applyNumberFormat="1" applyFont="1" applyFill="1" applyBorder="1" applyAlignment="1" applyProtection="1">
      <alignment horizontal="left" vertical="top" wrapText="1" readingOrder="1"/>
      <protection locked="0"/>
    </xf>
    <xf numFmtId="0" fontId="18" fillId="10" borderId="0" xfId="0" applyFont="1" applyFill="1" applyAlignment="1">
      <alignment horizontal="left" vertical="center" wrapText="1" readingOrder="1"/>
    </xf>
    <xf numFmtId="0" fontId="0" fillId="0" borderId="0" xfId="0" applyAlignment="1">
      <alignment horizontal="left" vertical="top" wrapText="1" readingOrder="1"/>
    </xf>
    <xf numFmtId="0" fontId="0" fillId="0" borderId="0" xfId="0" quotePrefix="1" applyAlignment="1">
      <alignment horizontal="left" vertical="top" wrapText="1" readingOrder="1"/>
    </xf>
    <xf numFmtId="0" fontId="11" fillId="14" borderId="132" xfId="0" applyFont="1" applyFill="1" applyBorder="1" applyAlignment="1">
      <alignment horizontal="center" vertical="center" wrapText="1" readingOrder="1"/>
    </xf>
    <xf numFmtId="0" fontId="11" fillId="13" borderId="137" xfId="0" applyFont="1" applyFill="1" applyBorder="1" applyAlignment="1">
      <alignment horizontal="left" vertical="center" wrapText="1" readingOrder="1"/>
    </xf>
    <xf numFmtId="1" fontId="12" fillId="4" borderId="137" xfId="0" applyNumberFormat="1" applyFont="1" applyFill="1" applyBorder="1" applyAlignment="1" applyProtection="1">
      <alignment horizontal="center" vertical="top" wrapText="1" readingOrder="1"/>
      <protection locked="0"/>
    </xf>
    <xf numFmtId="0" fontId="76" fillId="0" borderId="0" xfId="5" quotePrefix="1" applyFont="1" applyAlignment="1">
      <alignment horizontal="left" vertical="top" wrapText="1" readingOrder="1"/>
    </xf>
    <xf numFmtId="1" fontId="30" fillId="4" borderId="137" xfId="0" applyNumberFormat="1" applyFont="1" applyFill="1" applyBorder="1" applyAlignment="1" applyProtection="1">
      <alignment horizontal="center" vertical="top" wrapText="1" readingOrder="1"/>
      <protection locked="0"/>
    </xf>
    <xf numFmtId="0" fontId="101" fillId="0" borderId="0" xfId="3" quotePrefix="1" applyNumberFormat="1" applyFont="1" applyFill="1" applyBorder="1" applyAlignment="1" applyProtection="1">
      <alignment horizontal="left" vertical="top" wrapText="1" readingOrder="1"/>
    </xf>
    <xf numFmtId="0" fontId="103" fillId="0" borderId="0" xfId="5" quotePrefix="1" applyFont="1" applyAlignment="1">
      <alignment horizontal="left" vertical="top" wrapText="1" readingOrder="1"/>
    </xf>
    <xf numFmtId="0" fontId="0" fillId="0" borderId="137" xfId="0" applyBorder="1" applyAlignment="1" applyProtection="1">
      <alignment horizontal="center" vertical="top" wrapText="1" readingOrder="1"/>
      <protection locked="0"/>
    </xf>
    <xf numFmtId="0" fontId="75" fillId="0" borderId="0" xfId="5" quotePrefix="1" applyFont="1" applyAlignment="1">
      <alignment horizontal="left" vertical="top" wrapText="1" readingOrder="1"/>
    </xf>
    <xf numFmtId="0" fontId="75" fillId="0" borderId="0" xfId="5" applyFont="1" applyAlignment="1">
      <alignment horizontal="left" vertical="top" wrapText="1" readingOrder="1"/>
    </xf>
    <xf numFmtId="0" fontId="104" fillId="0" borderId="0" xfId="3" applyFont="1" applyFill="1" applyBorder="1" applyAlignment="1" applyProtection="1">
      <alignment horizontal="left" wrapText="1" readingOrder="1"/>
    </xf>
    <xf numFmtId="0" fontId="20" fillId="0" borderId="0" xfId="3" applyFont="1" applyAlignment="1" applyProtection="1">
      <alignment horizontal="left" vertical="top" readingOrder="1"/>
    </xf>
    <xf numFmtId="0" fontId="7" fillId="3" borderId="137" xfId="0" applyFont="1" applyFill="1" applyBorder="1" applyAlignment="1" applyProtection="1">
      <alignment horizontal="center" vertical="center" wrapText="1" readingOrder="1"/>
      <protection locked="0"/>
    </xf>
    <xf numFmtId="0" fontId="11" fillId="3" borderId="137" xfId="0" applyFont="1" applyFill="1" applyBorder="1" applyAlignment="1" applyProtection="1">
      <alignment horizontal="center" vertical="center" wrapText="1" readingOrder="1"/>
      <protection locked="0"/>
    </xf>
    <xf numFmtId="0" fontId="7" fillId="0" borderId="137" xfId="0" applyFont="1" applyBorder="1" applyAlignment="1" applyProtection="1">
      <alignment horizontal="center" vertical="center" wrapText="1" readingOrder="1"/>
      <protection locked="0"/>
    </xf>
    <xf numFmtId="0" fontId="7" fillId="14" borderId="137" xfId="0" applyFont="1" applyFill="1" applyBorder="1" applyAlignment="1" applyProtection="1">
      <alignment horizontal="center" vertical="center" wrapText="1" readingOrder="1"/>
      <protection locked="0"/>
    </xf>
    <xf numFmtId="0" fontId="18" fillId="10" borderId="0" xfId="0" applyFont="1" applyFill="1" applyAlignment="1" applyProtection="1">
      <alignment horizontal="left" vertical="center" readingOrder="1"/>
      <protection locked="0"/>
    </xf>
    <xf numFmtId="0" fontId="7" fillId="0" borderId="0" xfId="0" applyFont="1" applyAlignment="1" applyProtection="1">
      <alignment horizontal="left" vertical="top" wrapText="1" readingOrder="1"/>
      <protection locked="0"/>
    </xf>
    <xf numFmtId="0" fontId="60" fillId="0" borderId="134" xfId="0" applyFont="1" applyBorder="1" applyAlignment="1" applyProtection="1">
      <alignment horizontal="left" vertical="top" wrapText="1" readingOrder="1"/>
      <protection locked="0"/>
    </xf>
    <xf numFmtId="0" fontId="60" fillId="0" borderId="136" xfId="0" applyFont="1" applyBorder="1" applyAlignment="1" applyProtection="1">
      <alignment horizontal="left" vertical="top" wrapText="1" readingOrder="1"/>
      <protection locked="0"/>
    </xf>
    <xf numFmtId="0" fontId="43" fillId="14" borderId="137" xfId="0" applyFont="1" applyFill="1" applyBorder="1" applyAlignment="1" applyProtection="1">
      <alignment horizontal="left" vertical="top" readingOrder="1"/>
      <protection locked="0"/>
    </xf>
    <xf numFmtId="0" fontId="7" fillId="0" borderId="0" xfId="0" applyFont="1" applyAlignment="1" applyProtection="1">
      <alignment horizontal="left" vertical="center" wrapText="1" readingOrder="1"/>
      <protection locked="0"/>
    </xf>
    <xf numFmtId="0" fontId="18" fillId="10" borderId="0" xfId="0" applyFont="1" applyFill="1" applyAlignment="1">
      <alignment vertical="center" readingOrder="1"/>
    </xf>
    <xf numFmtId="0" fontId="14" fillId="0" borderId="0" xfId="0" applyFont="1" applyAlignment="1">
      <alignment horizontal="center" vertical="top" readingOrder="1"/>
    </xf>
    <xf numFmtId="0" fontId="12" fillId="0" borderId="0" xfId="0" applyFont="1" applyAlignment="1">
      <alignment horizontal="left" vertical="top" wrapText="1" readingOrder="1"/>
    </xf>
    <xf numFmtId="0" fontId="10" fillId="13" borderId="0" xfId="0" applyFont="1" applyFill="1" applyAlignment="1">
      <alignment horizontal="center" vertical="top" wrapText="1" readingOrder="1"/>
    </xf>
    <xf numFmtId="0" fontId="7" fillId="0" borderId="0" xfId="0" quotePrefix="1" applyFont="1" applyAlignment="1">
      <alignment horizontal="center" vertical="top" wrapText="1" readingOrder="1"/>
    </xf>
    <xf numFmtId="0" fontId="5" fillId="0" borderId="146" xfId="0" quotePrefix="1" applyFont="1" applyBorder="1" applyAlignment="1">
      <alignment horizontal="left" vertical="top" wrapText="1" readingOrder="1"/>
    </xf>
    <xf numFmtId="0" fontId="12" fillId="0" borderId="0" xfId="0" applyFont="1" applyAlignment="1">
      <alignment vertical="top" wrapText="1" readingOrder="1"/>
    </xf>
    <xf numFmtId="0" fontId="18" fillId="10" borderId="0" xfId="0" applyFont="1" applyFill="1" applyAlignment="1">
      <alignment vertical="center" wrapText="1" readingOrder="1"/>
    </xf>
    <xf numFmtId="0" fontId="0" fillId="10" borderId="0" xfId="0" applyFill="1"/>
    <xf numFmtId="0" fontId="11" fillId="14" borderId="137" xfId="0" applyFont="1" applyFill="1" applyBorder="1" applyAlignment="1">
      <alignment vertical="top" wrapText="1" readingOrder="1"/>
    </xf>
    <xf numFmtId="0" fontId="42" fillId="0" borderId="0" xfId="0" applyFont="1" applyAlignment="1">
      <alignment horizontal="left" vertical="top" wrapText="1" readingOrder="1"/>
    </xf>
    <xf numFmtId="0" fontId="19" fillId="0" borderId="0" xfId="0" applyFont="1" applyAlignment="1">
      <alignment horizontal="left" vertical="center" wrapText="1" readingOrder="1"/>
    </xf>
    <xf numFmtId="0" fontId="0" fillId="0" borderId="0" xfId="0" applyAlignment="1">
      <alignment horizontal="left" vertical="center" wrapText="1" readingOrder="1"/>
    </xf>
    <xf numFmtId="0" fontId="13" fillId="0" borderId="0" xfId="0" applyFont="1" applyAlignment="1">
      <alignment horizontal="center" vertical="top" wrapText="1" readingOrder="1"/>
    </xf>
    <xf numFmtId="0" fontId="7" fillId="0" borderId="137" xfId="0" applyFont="1" applyBorder="1" applyAlignment="1">
      <alignment horizontal="center" vertical="top" wrapText="1" readingOrder="1"/>
    </xf>
    <xf numFmtId="0" fontId="8" fillId="0" borderId="137" xfId="3" applyFill="1" applyBorder="1" applyAlignment="1" applyProtection="1">
      <alignment horizontal="center" vertical="center" wrapText="1" readingOrder="1"/>
    </xf>
    <xf numFmtId="0" fontId="20" fillId="0" borderId="137" xfId="3" applyFont="1" applyFill="1" applyBorder="1" applyAlignment="1" applyProtection="1">
      <alignment horizontal="center" vertical="center" wrapText="1" readingOrder="1"/>
    </xf>
    <xf numFmtId="0" fontId="11" fillId="14" borderId="137" xfId="0" applyFont="1" applyFill="1" applyBorder="1" applyAlignment="1">
      <alignment horizontal="center" vertical="top" wrapText="1" readingOrder="1"/>
    </xf>
    <xf numFmtId="0" fontId="0" fillId="14" borderId="137" xfId="0" applyFill="1" applyBorder="1" applyAlignment="1">
      <alignment horizontal="center" vertical="top" wrapText="1" readingOrder="1"/>
    </xf>
    <xf numFmtId="0" fontId="11" fillId="0" borderId="0" xfId="0" applyFont="1" applyAlignment="1">
      <alignment horizontal="center" vertical="top" wrapText="1" readingOrder="1"/>
    </xf>
    <xf numFmtId="0" fontId="7" fillId="14" borderId="137" xfId="0" applyFont="1" applyFill="1" applyBorder="1" applyAlignment="1">
      <alignment horizontal="center" vertical="center" wrapText="1" readingOrder="1"/>
    </xf>
    <xf numFmtId="0" fontId="0" fillId="14" borderId="137" xfId="0" applyFill="1" applyBorder="1" applyAlignment="1">
      <alignment horizontal="center" vertical="center" wrapText="1" readingOrder="1"/>
    </xf>
    <xf numFmtId="0" fontId="11" fillId="3" borderId="137" xfId="0" applyFont="1" applyFill="1" applyBorder="1" applyAlignment="1">
      <alignment horizontal="center" vertical="center" wrapText="1" readingOrder="1"/>
    </xf>
    <xf numFmtId="0" fontId="7" fillId="0" borderId="137" xfId="0" applyFont="1" applyBorder="1" applyAlignment="1">
      <alignment horizontal="center" vertical="center" wrapText="1" readingOrder="1"/>
    </xf>
    <xf numFmtId="0" fontId="11" fillId="14" borderId="0" xfId="0" applyFont="1" applyFill="1" applyAlignment="1">
      <alignment horizontal="left" vertical="top" wrapText="1" readingOrder="1"/>
    </xf>
    <xf numFmtId="0" fontId="0" fillId="0" borderId="137" xfId="0" applyBorder="1" applyAlignment="1">
      <alignment horizontal="center" vertical="center" wrapText="1" readingOrder="1"/>
    </xf>
    <xf numFmtId="0" fontId="11" fillId="0" borderId="0" xfId="0" applyFont="1" applyAlignment="1">
      <alignment horizontal="left" vertical="center" wrapText="1" readingOrder="1"/>
    </xf>
    <xf numFmtId="0" fontId="7" fillId="0" borderId="0" xfId="0" applyFont="1" applyAlignment="1">
      <alignment vertical="center" readingOrder="1"/>
    </xf>
    <xf numFmtId="0" fontId="12" fillId="3" borderId="137" xfId="0" applyFont="1" applyFill="1" applyBorder="1" applyAlignment="1">
      <alignment horizontal="center" vertical="center" wrapText="1" readingOrder="1"/>
    </xf>
    <xf numFmtId="0" fontId="11" fillId="29" borderId="137" xfId="0" applyFont="1" applyFill="1" applyBorder="1" applyAlignment="1">
      <alignment horizontal="center" vertical="center" wrapText="1" readingOrder="1"/>
    </xf>
    <xf numFmtId="0" fontId="7" fillId="29" borderId="137" xfId="0" applyFont="1" applyFill="1" applyBorder="1" applyAlignment="1">
      <alignment horizontal="center" vertical="center" wrapText="1" readingOrder="1"/>
    </xf>
    <xf numFmtId="0" fontId="11" fillId="28" borderId="137" xfId="0" applyFont="1" applyFill="1" applyBorder="1" applyAlignment="1">
      <alignment horizontal="center" vertical="center" wrapText="1" readingOrder="1"/>
    </xf>
    <xf numFmtId="0" fontId="7" fillId="28" borderId="137" xfId="0" applyFont="1" applyFill="1" applyBorder="1" applyAlignment="1">
      <alignment horizontal="center" vertical="center" wrapText="1" readingOrder="1"/>
    </xf>
    <xf numFmtId="0" fontId="5" fillId="0" borderId="0" xfId="0" applyFont="1" applyAlignment="1">
      <alignment horizontal="left" vertical="center" wrapText="1" readingOrder="1"/>
    </xf>
    <xf numFmtId="0" fontId="58" fillId="0" borderId="0" xfId="0" applyFont="1" applyAlignment="1">
      <alignment horizontal="left" vertical="center" wrapText="1" readingOrder="1"/>
    </xf>
    <xf numFmtId="0" fontId="12" fillId="0" borderId="0" xfId="0" applyFont="1" applyAlignment="1">
      <alignment horizontal="left" vertical="center" wrapText="1" readingOrder="1"/>
    </xf>
    <xf numFmtId="0" fontId="11" fillId="0" borderId="0" xfId="0" applyFont="1" applyAlignment="1">
      <alignment horizontal="left" vertical="center" readingOrder="1"/>
    </xf>
    <xf numFmtId="0" fontId="53" fillId="0" borderId="0" xfId="0" applyFont="1" applyAlignment="1">
      <alignment horizontal="left" vertical="top" wrapText="1" readingOrder="1"/>
    </xf>
    <xf numFmtId="0" fontId="53" fillId="0" borderId="0" xfId="0" applyFont="1" applyAlignment="1">
      <alignment vertical="center" readingOrder="1"/>
    </xf>
    <xf numFmtId="0" fontId="0" fillId="0" borderId="0" xfId="0" applyAlignment="1">
      <alignment vertical="center" readingOrder="1"/>
    </xf>
    <xf numFmtId="0" fontId="7" fillId="0" borderId="137" xfId="6" applyFont="1" applyBorder="1" applyAlignment="1">
      <alignment horizontal="left" vertical="top" wrapText="1" readingOrder="1"/>
    </xf>
    <xf numFmtId="0" fontId="7" fillId="0" borderId="0" xfId="0" applyFont="1" applyAlignment="1">
      <alignment horizontal="left" readingOrder="1"/>
    </xf>
    <xf numFmtId="1" fontId="11" fillId="30" borderId="92" xfId="0" applyNumberFormat="1" applyFont="1" applyFill="1" applyBorder="1" applyAlignment="1" applyProtection="1">
      <alignment horizontal="center" vertical="center" wrapText="1" readingOrder="1"/>
      <protection hidden="1"/>
    </xf>
    <xf numFmtId="1" fontId="11" fillId="30" borderId="82" xfId="0" applyNumberFormat="1" applyFont="1" applyFill="1" applyBorder="1" applyAlignment="1" applyProtection="1">
      <alignment horizontal="center" vertical="center" wrapText="1" readingOrder="1"/>
      <protection hidden="1"/>
    </xf>
    <xf numFmtId="1" fontId="11" fillId="30" borderId="93" xfId="0" applyNumberFormat="1" applyFont="1" applyFill="1" applyBorder="1" applyAlignment="1" applyProtection="1">
      <alignment horizontal="center" vertical="center" wrapText="1" readingOrder="1"/>
      <protection hidden="1"/>
    </xf>
    <xf numFmtId="0" fontId="7" fillId="0" borderId="0" xfId="0" applyFont="1" applyAlignment="1" applyProtection="1">
      <alignment horizontal="left" wrapText="1" readingOrder="1"/>
      <protection hidden="1"/>
    </xf>
    <xf numFmtId="0" fontId="7" fillId="0" borderId="0" xfId="0" applyFont="1" applyProtection="1">
      <protection hidden="1"/>
    </xf>
    <xf numFmtId="0" fontId="11" fillId="30" borderId="76" xfId="0" applyFont="1" applyFill="1" applyBorder="1" applyAlignment="1" applyProtection="1">
      <alignment horizontal="center" vertical="center" wrapText="1" readingOrder="1"/>
      <protection hidden="1"/>
    </xf>
    <xf numFmtId="0" fontId="11" fillId="30" borderId="31" xfId="0" applyFont="1" applyFill="1" applyBorder="1" applyAlignment="1" applyProtection="1">
      <alignment horizontal="center" vertical="center" wrapText="1" readingOrder="1"/>
      <protection hidden="1"/>
    </xf>
    <xf numFmtId="0" fontId="20" fillId="30" borderId="11" xfId="3" applyFont="1" applyFill="1" applyBorder="1" applyAlignment="1" applyProtection="1">
      <alignment horizontal="center" vertical="center" wrapText="1" readingOrder="1"/>
    </xf>
    <xf numFmtId="0" fontId="20" fillId="30" borderId="61" xfId="3" applyFont="1" applyFill="1" applyBorder="1" applyAlignment="1" applyProtection="1">
      <alignment horizontal="center" vertical="center" wrapText="1" readingOrder="1"/>
    </xf>
    <xf numFmtId="0" fontId="20" fillId="30" borderId="63" xfId="3" applyFont="1" applyFill="1" applyBorder="1" applyAlignment="1" applyProtection="1">
      <alignment vertical="center" wrapText="1" readingOrder="1"/>
    </xf>
    <xf numFmtId="0" fontId="20" fillId="30" borderId="59" xfId="3" applyFont="1" applyFill="1" applyBorder="1" applyAlignment="1" applyProtection="1">
      <alignment vertical="center" wrapText="1" readingOrder="1"/>
    </xf>
    <xf numFmtId="1" fontId="20" fillId="30" borderId="138" xfId="3" applyNumberFormat="1" applyFont="1" applyFill="1" applyBorder="1" applyAlignment="1" applyProtection="1">
      <alignment horizontal="center" vertical="center" wrapText="1" readingOrder="1"/>
      <protection hidden="1"/>
    </xf>
    <xf numFmtId="1" fontId="20" fillId="30" borderId="139" xfId="3" applyNumberFormat="1" applyFont="1" applyFill="1" applyBorder="1" applyAlignment="1" applyProtection="1">
      <alignment horizontal="center" vertical="center" wrapText="1" readingOrder="1"/>
      <protection hidden="1"/>
    </xf>
    <xf numFmtId="1" fontId="20" fillId="30" borderId="140" xfId="3" applyNumberFormat="1" applyFont="1" applyFill="1" applyBorder="1" applyAlignment="1" applyProtection="1">
      <alignment horizontal="center" vertical="center" wrapText="1" readingOrder="1"/>
      <protection hidden="1"/>
    </xf>
    <xf numFmtId="1" fontId="20" fillId="30" borderId="27" xfId="3" applyNumberFormat="1" applyFont="1" applyFill="1" applyBorder="1" applyAlignment="1" applyProtection="1">
      <alignment horizontal="center" vertical="center" wrapText="1" readingOrder="1"/>
    </xf>
    <xf numFmtId="0" fontId="20" fillId="30" borderId="2" xfId="3" applyFont="1" applyFill="1" applyBorder="1" applyAlignment="1" applyProtection="1">
      <alignment horizontal="center" vertical="center" wrapText="1" readingOrder="1"/>
    </xf>
    <xf numFmtId="0" fontId="20" fillId="30" borderId="98" xfId="3" applyFont="1" applyFill="1" applyBorder="1" applyAlignment="1" applyProtection="1">
      <alignment horizontal="center" vertical="center" wrapText="1" readingOrder="1"/>
    </xf>
    <xf numFmtId="0" fontId="92" fillId="15" borderId="0" xfId="0" applyFont="1" applyFill="1" applyAlignment="1" applyProtection="1">
      <alignment horizontal="left" vertical="center" readingOrder="1"/>
      <protection hidden="1"/>
    </xf>
    <xf numFmtId="1" fontId="11" fillId="30" borderId="32" xfId="0" applyNumberFormat="1" applyFont="1" applyFill="1" applyBorder="1" applyAlignment="1" applyProtection="1">
      <alignment horizontal="center" vertical="center" wrapText="1" readingOrder="1"/>
      <protection hidden="1"/>
    </xf>
    <xf numFmtId="1" fontId="11" fillId="30" borderId="126" xfId="0" applyNumberFormat="1" applyFont="1" applyFill="1" applyBorder="1" applyAlignment="1" applyProtection="1">
      <alignment horizontal="center" vertical="center" wrapText="1" readingOrder="1"/>
      <protection hidden="1"/>
    </xf>
    <xf numFmtId="1" fontId="7" fillId="30" borderId="76" xfId="0" applyNumberFormat="1" applyFont="1" applyFill="1" applyBorder="1" applyAlignment="1" applyProtection="1">
      <alignment horizontal="center" vertical="center" wrapText="1" readingOrder="1"/>
      <protection hidden="1"/>
    </xf>
    <xf numFmtId="1" fontId="7" fillId="30" borderId="15" xfId="0" applyNumberFormat="1" applyFont="1" applyFill="1" applyBorder="1" applyAlignment="1" applyProtection="1">
      <alignment horizontal="center" vertical="center" wrapText="1" readingOrder="1"/>
      <protection hidden="1"/>
    </xf>
    <xf numFmtId="1" fontId="7" fillId="30" borderId="38" xfId="0" applyNumberFormat="1" applyFont="1" applyFill="1" applyBorder="1" applyAlignment="1" applyProtection="1">
      <alignment horizontal="center" vertical="center" wrapText="1" readingOrder="1"/>
      <protection hidden="1"/>
    </xf>
    <xf numFmtId="1" fontId="7" fillId="30" borderId="59" xfId="0" applyNumberFormat="1" applyFont="1" applyFill="1" applyBorder="1" applyAlignment="1" applyProtection="1">
      <alignment horizontal="center" vertical="center" wrapText="1" readingOrder="1"/>
      <protection hidden="1"/>
    </xf>
    <xf numFmtId="0" fontId="7" fillId="0" borderId="0" xfId="0" applyFont="1" applyAlignment="1" applyProtection="1">
      <alignment horizontal="left" vertical="top" wrapText="1" readingOrder="1"/>
      <protection hidden="1"/>
    </xf>
    <xf numFmtId="0" fontId="11" fillId="30" borderId="90" xfId="0" applyFont="1" applyFill="1" applyBorder="1" applyAlignment="1" applyProtection="1">
      <alignment horizontal="center" vertical="center" readingOrder="1"/>
      <protection hidden="1"/>
    </xf>
    <xf numFmtId="0" fontId="11" fillId="30" borderId="44" xfId="0" applyFont="1" applyFill="1" applyBorder="1" applyAlignment="1" applyProtection="1">
      <alignment horizontal="center" vertical="center" readingOrder="1"/>
      <protection hidden="1"/>
    </xf>
    <xf numFmtId="0" fontId="11" fillId="30" borderId="68" xfId="0" applyFont="1" applyFill="1" applyBorder="1" applyAlignment="1" applyProtection="1">
      <alignment horizontal="center" vertical="center" readingOrder="1"/>
      <protection hidden="1"/>
    </xf>
    <xf numFmtId="0" fontId="11" fillId="30" borderId="91" xfId="0" applyFont="1" applyFill="1" applyBorder="1" applyAlignment="1" applyProtection="1">
      <alignment horizontal="center" vertical="center" readingOrder="1"/>
      <protection hidden="1"/>
    </xf>
    <xf numFmtId="0" fontId="11" fillId="10" borderId="147" xfId="0" applyFont="1" applyFill="1" applyBorder="1" applyAlignment="1">
      <alignment horizontal="left" vertical="center" wrapText="1" readingOrder="1"/>
    </xf>
    <xf numFmtId="0" fontId="11" fillId="10" borderId="133" xfId="0" applyFont="1" applyFill="1" applyBorder="1" applyAlignment="1">
      <alignment horizontal="left" vertical="center" wrapText="1" readingOrder="1"/>
    </xf>
    <xf numFmtId="0" fontId="11" fillId="10" borderId="148" xfId="0" applyFont="1" applyFill="1" applyBorder="1" applyAlignment="1">
      <alignment horizontal="left" vertical="center" wrapText="1" readingOrder="1"/>
    </xf>
    <xf numFmtId="0" fontId="12" fillId="0" borderId="0" xfId="0" applyFont="1" applyAlignment="1">
      <alignment vertical="center" wrapText="1" readingOrder="1"/>
    </xf>
    <xf numFmtId="0" fontId="7" fillId="0" borderId="0" xfId="0" applyFont="1" applyAlignment="1">
      <alignment vertical="center" wrapText="1" readingOrder="1"/>
    </xf>
    <xf numFmtId="0" fontId="18" fillId="10" borderId="0" xfId="7" applyFont="1" applyFill="1" applyAlignment="1">
      <alignment vertical="center" wrapText="1" readingOrder="1"/>
    </xf>
    <xf numFmtId="0" fontId="11" fillId="14" borderId="0" xfId="0" applyFont="1" applyFill="1" applyAlignment="1">
      <alignment vertical="top" wrapText="1" readingOrder="1"/>
    </xf>
    <xf numFmtId="0" fontId="7" fillId="0" borderId="0" xfId="0" applyFont="1" applyAlignment="1">
      <alignment horizontal="left" wrapText="1" readingOrder="1"/>
    </xf>
    <xf numFmtId="0" fontId="12" fillId="0" borderId="0" xfId="0" applyFont="1" applyAlignment="1">
      <alignment horizontal="left" wrapText="1" readingOrder="1"/>
    </xf>
    <xf numFmtId="0" fontId="11" fillId="14" borderId="0" xfId="0" applyFont="1" applyFill="1" applyAlignment="1">
      <alignment horizontal="left" vertical="center" wrapText="1" readingOrder="1"/>
    </xf>
    <xf numFmtId="0" fontId="0" fillId="0" borderId="0" xfId="0" applyAlignment="1">
      <alignment vertical="center" wrapText="1" readingOrder="1"/>
    </xf>
    <xf numFmtId="0" fontId="8" fillId="0" borderId="0" xfId="3" applyAlignment="1" applyProtection="1">
      <alignment vertical="top" wrapText="1" readingOrder="1"/>
    </xf>
    <xf numFmtId="0" fontId="7" fillId="4" borderId="137" xfId="0" applyFont="1" applyFill="1" applyBorder="1" applyAlignment="1" applyProtection="1">
      <alignment horizontal="left" vertical="top" wrapText="1" readingOrder="1"/>
      <protection locked="0"/>
    </xf>
    <xf numFmtId="0" fontId="11" fillId="10" borderId="145" xfId="0" applyFont="1" applyFill="1" applyBorder="1" applyAlignment="1">
      <alignment horizontal="left" vertical="center" wrapText="1" readingOrder="1"/>
    </xf>
    <xf numFmtId="0" fontId="11" fillId="10" borderId="143" xfId="0" applyFont="1" applyFill="1" applyBorder="1" applyAlignment="1">
      <alignment horizontal="left" vertical="center" wrapText="1" readingOrder="1"/>
    </xf>
    <xf numFmtId="0" fontId="24" fillId="0" borderId="0" xfId="0" applyFont="1" applyAlignment="1">
      <alignment vertical="top" wrapText="1" readingOrder="1"/>
    </xf>
    <xf numFmtId="0" fontId="0" fillId="0" borderId="0" xfId="0" applyAlignment="1">
      <alignment vertical="top" wrapText="1" readingOrder="1"/>
    </xf>
    <xf numFmtId="0" fontId="11" fillId="0" borderId="0" xfId="0" quotePrefix="1" applyFont="1" applyAlignment="1">
      <alignment vertical="center" wrapText="1" readingOrder="1"/>
    </xf>
    <xf numFmtId="0" fontId="102" fillId="0" borderId="0" xfId="0" applyFont="1" applyAlignment="1">
      <alignment vertical="center" wrapText="1" readingOrder="1"/>
    </xf>
    <xf numFmtId="0" fontId="11" fillId="10" borderId="137" xfId="0" applyFont="1" applyFill="1" applyBorder="1" applyAlignment="1">
      <alignment horizontal="left" vertical="center" wrapText="1" readingOrder="1"/>
    </xf>
    <xf numFmtId="0" fontId="7" fillId="9" borderId="137" xfId="0" applyFont="1" applyFill="1" applyBorder="1" applyAlignment="1" applyProtection="1">
      <alignment horizontal="left" vertical="top" wrapText="1" readingOrder="1"/>
      <protection locked="0"/>
    </xf>
    <xf numFmtId="0" fontId="7" fillId="0" borderId="0" xfId="9" applyAlignment="1">
      <alignment horizontal="left" vertical="center" wrapText="1" readingOrder="1"/>
    </xf>
    <xf numFmtId="0" fontId="7" fillId="0" borderId="0" xfId="9" applyAlignment="1">
      <alignment horizontal="left" vertical="center" readingOrder="1"/>
    </xf>
    <xf numFmtId="0" fontId="18" fillId="10" borderId="0" xfId="9" applyFont="1" applyFill="1" applyAlignment="1">
      <alignment vertical="center" readingOrder="1"/>
    </xf>
    <xf numFmtId="0" fontId="11" fillId="14" borderId="0" xfId="9" applyFont="1" applyFill="1" applyAlignment="1">
      <alignment horizontal="left" vertical="center" wrapText="1" readingOrder="1"/>
    </xf>
    <xf numFmtId="0" fontId="7" fillId="13" borderId="0" xfId="0" applyFont="1" applyFill="1" applyAlignment="1">
      <alignment horizontal="left" vertical="center" wrapText="1" readingOrder="1"/>
    </xf>
    <xf numFmtId="0" fontId="59" fillId="13" borderId="0" xfId="0" applyFont="1" applyFill="1" applyAlignment="1">
      <alignment horizontal="left" vertical="center" wrapText="1" readingOrder="1"/>
    </xf>
    <xf numFmtId="0" fontId="11" fillId="14" borderId="0" xfId="9" applyFont="1" applyFill="1" applyAlignment="1">
      <alignment horizontal="left" vertical="top" readingOrder="1"/>
    </xf>
    <xf numFmtId="0" fontId="11" fillId="30" borderId="0" xfId="9" applyFont="1" applyFill="1" applyAlignment="1">
      <alignment horizontal="left" vertical="top" wrapText="1" readingOrder="1"/>
    </xf>
    <xf numFmtId="0" fontId="7" fillId="9" borderId="0" xfId="0" applyFont="1" applyFill="1" applyAlignment="1" applyProtection="1">
      <alignment horizontal="left" vertical="top" wrapText="1" readingOrder="1"/>
      <protection locked="0"/>
    </xf>
    <xf numFmtId="0" fontId="13" fillId="14" borderId="0" xfId="0" applyFont="1" applyFill="1" applyAlignment="1">
      <alignment horizontal="left" vertical="top" wrapText="1" readingOrder="1"/>
    </xf>
    <xf numFmtId="0" fontId="18" fillId="12" borderId="0" xfId="0" applyFont="1" applyFill="1" applyAlignment="1">
      <alignment vertical="center" wrapText="1" readingOrder="1"/>
    </xf>
    <xf numFmtId="0" fontId="0" fillId="0" borderId="0" xfId="0" applyAlignment="1">
      <alignment horizontal="center" vertical="top" wrapText="1" readingOrder="1"/>
    </xf>
    <xf numFmtId="0" fontId="18" fillId="12" borderId="0" xfId="0" applyFont="1" applyFill="1" applyAlignment="1">
      <alignment horizontal="left" vertical="center" wrapText="1" readingOrder="1"/>
    </xf>
    <xf numFmtId="0" fontId="0" fillId="0" borderId="0" xfId="0" applyAlignment="1">
      <alignment horizontal="left" wrapText="1" readingOrder="1"/>
    </xf>
    <xf numFmtId="0" fontId="7" fillId="8" borderId="0" xfId="0" applyFont="1" applyFill="1" applyAlignment="1" applyProtection="1">
      <alignment horizontal="left" vertical="top" wrapText="1" readingOrder="1"/>
      <protection locked="0"/>
    </xf>
    <xf numFmtId="0" fontId="50" fillId="0" borderId="0" xfId="0" applyFont="1" applyAlignment="1">
      <alignment horizontal="left" vertical="center" wrapText="1" readingOrder="1"/>
    </xf>
    <xf numFmtId="0" fontId="42" fillId="0" borderId="0" xfId="0" applyFont="1" applyAlignment="1">
      <alignment horizontal="left" vertical="center" wrapText="1" readingOrder="1"/>
    </xf>
    <xf numFmtId="0" fontId="13" fillId="0" borderId="0" xfId="0" applyFont="1" applyAlignment="1">
      <alignment horizontal="center" vertical="center" wrapText="1" readingOrder="1"/>
    </xf>
    <xf numFmtId="0" fontId="8" fillId="0" borderId="0" xfId="3" applyBorder="1" applyAlignment="1" applyProtection="1">
      <alignment horizontal="left" vertical="center" wrapText="1" readingOrder="1"/>
    </xf>
    <xf numFmtId="0" fontId="70" fillId="5" borderId="0" xfId="0" applyFont="1" applyFill="1" applyAlignment="1">
      <alignment horizontal="left" vertical="top" wrapText="1" readingOrder="1"/>
    </xf>
    <xf numFmtId="0" fontId="58" fillId="5" borderId="72" xfId="0" applyFont="1" applyFill="1" applyBorder="1" applyAlignment="1">
      <alignment horizontal="left" vertical="top" readingOrder="1"/>
    </xf>
    <xf numFmtId="0" fontId="0" fillId="0" borderId="72" xfId="0" applyBorder="1" applyAlignment="1">
      <alignment horizontal="left" readingOrder="1"/>
    </xf>
    <xf numFmtId="0" fontId="58" fillId="5" borderId="72" xfId="0" applyFont="1" applyFill="1" applyBorder="1" applyAlignment="1">
      <alignment horizontal="left" vertical="top" wrapText="1" readingOrder="1"/>
    </xf>
  </cellXfs>
  <cellStyles count="22">
    <cellStyle name="Euro" xfId="2" xr:uid="{00000000-0005-0000-0000-000000000000}"/>
    <cellStyle name="Link" xfId="3" builtinId="8"/>
    <cellStyle name="Normal_apdrg_gpc_pa+_pa" xfId="4" xr:uid="{00000000-0005-0000-0000-000002000000}"/>
    <cellStyle name="Prozent 2" xfId="12" xr:uid="{00000000-0005-0000-0000-000003000000}"/>
    <cellStyle name="Prozent 3" xfId="13" xr:uid="{00000000-0005-0000-0000-000004000000}"/>
    <cellStyle name="Prozent 4" xfId="14" xr:uid="{00000000-0005-0000-0000-000005000000}"/>
    <cellStyle name="Prozent 5" xfId="15" xr:uid="{00000000-0005-0000-0000-000006000000}"/>
    <cellStyle name="Standard" xfId="0" builtinId="0"/>
    <cellStyle name="Standard 2" xfId="9" xr:uid="{00000000-0005-0000-0000-000008000000}"/>
    <cellStyle name="Standard 3" xfId="10" xr:uid="{00000000-0005-0000-0000-000009000000}"/>
    <cellStyle name="Standard 3 2" xfId="16" xr:uid="{00000000-0005-0000-0000-00000A000000}"/>
    <cellStyle name="Standard 4" xfId="17" xr:uid="{00000000-0005-0000-0000-00000B000000}"/>
    <cellStyle name="Standard 5" xfId="18" xr:uid="{00000000-0005-0000-0000-00000C000000}"/>
    <cellStyle name="Standard 6" xfId="11" xr:uid="{00000000-0005-0000-0000-00000D000000}"/>
    <cellStyle name="Standard 7" xfId="19" xr:uid="{00000000-0005-0000-0000-00000E000000}"/>
    <cellStyle name="Standard 8" xfId="20" xr:uid="{00000000-0005-0000-0000-00000F000000}"/>
    <cellStyle name="Standard 9" xfId="21" xr:uid="{00000000-0005-0000-0000-000010000000}"/>
    <cellStyle name="Standard_5.1" xfId="5" xr:uid="{00000000-0005-0000-0000-000011000000}"/>
    <cellStyle name="Standard_6.1" xfId="6" xr:uid="{00000000-0005-0000-0000-000012000000}"/>
    <cellStyle name="Standard_6.3" xfId="7" xr:uid="{00000000-0005-0000-0000-000013000000}"/>
    <cellStyle name="Standard_Leintuch_20100907" xfId="8" xr:uid="{00000000-0005-0000-0000-000014000000}"/>
    <cellStyle name="Zeilenebene_1" xfId="1" builtinId="1" iLevel="0"/>
  </cellStyles>
  <dxfs count="68">
    <dxf>
      <fill>
        <patternFill>
          <bgColor indexed="50"/>
        </patternFill>
      </fill>
    </dxf>
    <dxf>
      <fill>
        <patternFill>
          <bgColor indexed="43"/>
        </patternFill>
      </fill>
    </dxf>
    <dxf>
      <fill>
        <patternFill>
          <bgColor indexed="50"/>
        </patternFill>
      </fill>
    </dxf>
    <dxf>
      <fill>
        <patternFill>
          <bgColor indexed="43"/>
        </patternFill>
      </fill>
    </dxf>
    <dxf>
      <font>
        <color auto="1"/>
      </font>
      <fill>
        <patternFill>
          <bgColor indexed="27"/>
        </patternFill>
      </fill>
    </dxf>
    <dxf>
      <font>
        <color auto="1"/>
      </font>
      <fill>
        <patternFill>
          <bgColor indexed="27"/>
        </patternFill>
      </fill>
    </dxf>
    <dxf>
      <font>
        <color auto="1"/>
      </font>
      <fill>
        <patternFill>
          <bgColor indexed="27"/>
        </patternFill>
      </fill>
    </dxf>
    <dxf>
      <font>
        <condense val="0"/>
        <extend val="0"/>
        <color indexed="17"/>
      </font>
      <fill>
        <patternFill>
          <bgColor indexed="42"/>
        </patternFill>
      </fill>
    </dxf>
    <dxf>
      <font>
        <color auto="1"/>
      </font>
      <fill>
        <patternFill>
          <bgColor indexed="27"/>
        </patternFill>
      </fill>
    </dxf>
    <dxf>
      <font>
        <color auto="1"/>
      </font>
      <fill>
        <patternFill>
          <bgColor indexed="27"/>
        </patternFill>
      </fill>
    </dxf>
    <dxf>
      <font>
        <condense val="0"/>
        <extend val="0"/>
        <color rgb="FF006100"/>
      </font>
      <fill>
        <patternFill>
          <bgColor rgb="FFC6EFCE"/>
        </patternFill>
      </fill>
    </dxf>
    <dxf>
      <font>
        <color theme="0"/>
      </font>
    </dxf>
    <dxf>
      <font>
        <color theme="0"/>
      </font>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indexed="42"/>
        </patternFill>
      </fill>
    </dxf>
    <dxf>
      <fill>
        <patternFill>
          <bgColor indexed="11"/>
        </patternFill>
      </fill>
    </dxf>
    <dxf>
      <fill>
        <patternFill>
          <bgColor indexed="10"/>
        </patternFill>
      </fill>
    </dxf>
    <dxf>
      <fill>
        <patternFill>
          <bgColor indexed="42"/>
        </patternFill>
      </fill>
    </dxf>
    <dxf>
      <fill>
        <patternFill>
          <bgColor indexed="11"/>
        </patternFill>
      </fill>
    </dxf>
    <dxf>
      <fill>
        <patternFill>
          <bgColor rgb="FFBFBFBF"/>
        </patternFill>
      </fill>
    </dxf>
    <dxf>
      <fill>
        <patternFill>
          <bgColor indexed="42"/>
        </patternFill>
      </fill>
    </dxf>
    <dxf>
      <fill>
        <patternFill>
          <bgColor indexed="11"/>
        </patternFill>
      </fill>
    </dxf>
    <dxf>
      <fill>
        <patternFill>
          <bgColor indexed="10"/>
        </patternFill>
      </fill>
    </dxf>
    <dxf>
      <fill>
        <patternFill>
          <bgColor rgb="FFCCFFCC"/>
        </patternFill>
      </fill>
    </dxf>
    <dxf>
      <fill>
        <patternFill>
          <bgColor indexed="10"/>
        </patternFill>
      </fill>
    </dxf>
    <dxf>
      <font>
        <condense val="0"/>
        <extend val="0"/>
        <color auto="1"/>
      </font>
      <fill>
        <patternFill>
          <bgColor rgb="FFCCFFCC"/>
        </patternFill>
      </fill>
    </dxf>
    <dxf>
      <fill>
        <patternFill>
          <bgColor indexed="10"/>
        </patternFill>
      </fill>
    </dxf>
    <dxf>
      <fill>
        <patternFill>
          <bgColor indexed="10"/>
        </patternFill>
      </fill>
    </dxf>
    <dxf>
      <fill>
        <patternFill>
          <bgColor indexed="11"/>
        </patternFill>
      </fill>
    </dxf>
    <dxf>
      <fill>
        <patternFill>
          <bgColor indexed="42"/>
        </patternFill>
      </fill>
    </dxf>
    <dxf>
      <fill>
        <patternFill>
          <bgColor indexed="10"/>
        </patternFill>
      </fill>
    </dxf>
    <dxf>
      <fill>
        <patternFill>
          <bgColor indexed="42"/>
        </patternFill>
      </fill>
    </dxf>
    <dxf>
      <fill>
        <patternFill>
          <bgColor indexed="11"/>
        </patternFill>
      </fill>
    </dxf>
    <dxf>
      <fill>
        <patternFill>
          <bgColor indexed="11"/>
        </patternFill>
      </fill>
    </dxf>
    <dxf>
      <fill>
        <patternFill>
          <bgColor indexed="42"/>
        </patternFill>
      </fill>
    </dxf>
    <dxf>
      <font>
        <condense val="0"/>
        <extend val="0"/>
        <color auto="1"/>
      </font>
      <fill>
        <patternFill>
          <bgColor indexed="10"/>
        </patternFill>
      </fill>
    </dxf>
    <dxf>
      <fill>
        <patternFill>
          <bgColor indexed="11"/>
        </patternFill>
      </fill>
    </dxf>
    <dxf>
      <fill>
        <patternFill>
          <bgColor indexed="42"/>
        </patternFill>
      </fill>
    </dxf>
    <dxf>
      <fill>
        <patternFill>
          <bgColor indexed="11"/>
        </patternFill>
      </fill>
    </dxf>
    <dxf>
      <fill>
        <patternFill>
          <bgColor indexed="42"/>
        </patternFill>
      </fill>
    </dxf>
    <dxf>
      <fill>
        <patternFill>
          <bgColor indexed="10"/>
        </patternFill>
      </fill>
    </dxf>
    <dxf>
      <fill>
        <patternFill>
          <bgColor indexed="42"/>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indexed="42"/>
        </patternFill>
      </fill>
    </dxf>
    <dxf>
      <fill>
        <patternFill>
          <bgColor indexed="10"/>
        </patternFill>
      </fill>
    </dxf>
    <dxf>
      <fill>
        <patternFill>
          <bgColor rgb="FFCCFFCC"/>
        </patternFill>
      </fill>
    </dxf>
    <dxf>
      <fill>
        <patternFill patternType="solid">
          <fgColor auto="1"/>
          <bgColor rgb="FFFF9999"/>
        </patternFill>
      </fill>
    </dxf>
    <dxf>
      <fill>
        <patternFill>
          <bgColor rgb="FFBFBFBF"/>
        </patternFill>
      </fill>
    </dxf>
    <dxf>
      <font>
        <color theme="0" tint="-0.24994659260841701"/>
      </font>
      <fill>
        <patternFill>
          <bgColor theme="0" tint="-0.499984740745262"/>
        </patternFill>
      </fill>
    </dxf>
    <dxf>
      <font>
        <condense val="0"/>
        <extend val="0"/>
        <color indexed="17"/>
      </font>
      <fill>
        <patternFill>
          <bgColor indexed="42"/>
        </patternFill>
      </fill>
    </dxf>
    <dxf>
      <font>
        <color auto="1"/>
      </font>
      <fill>
        <patternFill>
          <bgColor indexed="2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9999"/>
      <rgbColor rgb="0066FF99"/>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FF9999"/>
      <color rgb="FFBFBFBF"/>
      <color rgb="FFBFD9D9"/>
      <color rgb="FFCAFBFC"/>
      <color rgb="FFB4EBF3"/>
      <color rgb="FFFFFF99"/>
      <color rgb="FFCCFF99"/>
      <color rgb="FFAFDF9F"/>
      <color rgb="FFFF99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33</xdr:row>
      <xdr:rowOff>190500</xdr:rowOff>
    </xdr:from>
    <xdr:to>
      <xdr:col>0</xdr:col>
      <xdr:colOff>478790</xdr:colOff>
      <xdr:row>35</xdr:row>
      <xdr:rowOff>26030</xdr:rowOff>
    </xdr:to>
    <xdr:pic>
      <xdr:nvPicPr>
        <xdr:cNvPr id="3" name="Grafik 2">
          <a:extLst>
            <a:ext uri="{FF2B5EF4-FFF2-40B4-BE49-F238E27FC236}">
              <a16:creationId xmlns:a16="http://schemas.microsoft.com/office/drawing/2014/main" id="{680E9939-1DEA-BA4F-881C-867F4FD38A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 y="10642600"/>
          <a:ext cx="453390" cy="457830"/>
        </a:xfrm>
        <a:prstGeom prst="rect">
          <a:avLst/>
        </a:prstGeom>
      </xdr:spPr>
    </xdr:pic>
    <xdr:clientData/>
  </xdr:twoCellAnchor>
  <xdr:twoCellAnchor>
    <xdr:from>
      <xdr:col>0</xdr:col>
      <xdr:colOff>197554</xdr:colOff>
      <xdr:row>1</xdr:row>
      <xdr:rowOff>0</xdr:rowOff>
    </xdr:from>
    <xdr:to>
      <xdr:col>0</xdr:col>
      <xdr:colOff>1137354</xdr:colOff>
      <xdr:row>4</xdr:row>
      <xdr:rowOff>23989</xdr:rowOff>
    </xdr:to>
    <xdr:pic>
      <xdr:nvPicPr>
        <xdr:cNvPr id="2" name="Image 3" descr="logo_fr_300.jpg">
          <a:extLst>
            <a:ext uri="{FF2B5EF4-FFF2-40B4-BE49-F238E27FC236}">
              <a16:creationId xmlns:a16="http://schemas.microsoft.com/office/drawing/2014/main" id="{10F934C9-0A21-A14D-8077-2B83B8D595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7554" y="165100"/>
          <a:ext cx="939800" cy="785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36470</xdr:colOff>
      <xdr:row>33</xdr:row>
      <xdr:rowOff>31747</xdr:rowOff>
    </xdr:from>
    <xdr:to>
      <xdr:col>1</xdr:col>
      <xdr:colOff>3528134</xdr:colOff>
      <xdr:row>99</xdr:row>
      <xdr:rowOff>1016010</xdr:rowOff>
    </xdr:to>
    <xdr:grpSp>
      <xdr:nvGrpSpPr>
        <xdr:cNvPr id="4" name="Gruppieren 3">
          <a:extLst>
            <a:ext uri="{FF2B5EF4-FFF2-40B4-BE49-F238E27FC236}">
              <a16:creationId xmlns:a16="http://schemas.microsoft.com/office/drawing/2014/main" id="{00000000-0008-0000-0200-000004000000}"/>
            </a:ext>
          </a:extLst>
        </xdr:cNvPr>
        <xdr:cNvGrpSpPr/>
      </xdr:nvGrpSpPr>
      <xdr:grpSpPr>
        <a:xfrm>
          <a:off x="347620" y="15386047"/>
          <a:ext cx="3491664" cy="11474463"/>
          <a:chOff x="343387" y="9239251"/>
          <a:chExt cx="3491664" cy="10874520"/>
        </a:xfrm>
      </xdr:grpSpPr>
      <xdr:sp macro="" textlink="">
        <xdr:nvSpPr>
          <xdr:cNvPr id="63" name="Rechteck 62">
            <a:extLst>
              <a:ext uri="{FF2B5EF4-FFF2-40B4-BE49-F238E27FC236}">
                <a16:creationId xmlns:a16="http://schemas.microsoft.com/office/drawing/2014/main" id="{00000000-0008-0000-0200-00003F000000}"/>
              </a:ext>
            </a:extLst>
          </xdr:cNvPr>
          <xdr:cNvSpPr/>
        </xdr:nvSpPr>
        <xdr:spPr>
          <a:xfrm>
            <a:off x="349249" y="13453301"/>
            <a:ext cx="3485800" cy="1809850"/>
          </a:xfrm>
          <a:prstGeom prst="rect">
            <a:avLst/>
          </a:prstGeom>
          <a:solidFill>
            <a:schemeClr val="bg1">
              <a:lumMod val="85000"/>
            </a:schemeClr>
          </a:solidFill>
          <a:ln w="3175"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0"/>
              </a:spcAft>
            </a:pPr>
            <a:r>
              <a:rPr sz="1000">
                <a:solidFill>
                  <a:srgbClr val="000000"/>
                </a:solidFill>
                <a:effectLst/>
                <a:latin typeface="Arial"/>
                <a:ea typeface="Times New Roman"/>
                <a:cs typeface="Arial"/>
              </a:rPr>
              <a:t>     Exigences spécifiques aux prestations : </a:t>
            </a:r>
            <a:endParaRPr lang="de-CH" sz="1000">
              <a:effectLst/>
              <a:latin typeface="Arial" panose="020B0604020202020204" pitchFamily="34" charset="0"/>
              <a:ea typeface="Times New Roman"/>
              <a:cs typeface="Arial" panose="020B0604020202020204" pitchFamily="34" charset="0"/>
            </a:endParaRPr>
          </a:p>
          <a:p>
            <a:pPr>
              <a:lnSpc>
                <a:spcPts val="1200"/>
              </a:lnSpc>
              <a:spcAft>
                <a:spcPts val="0"/>
              </a:spcAft>
            </a:pPr>
            <a:r>
              <a:rPr sz="1000">
                <a:solidFill>
                  <a:srgbClr val="000000"/>
                </a:solidFill>
                <a:effectLst/>
                <a:latin typeface="Arial"/>
                <a:ea typeface="Times New Roman"/>
                <a:cs typeface="Arial"/>
              </a:rPr>
              <a:t>     3.2 Spécialiste</a:t>
            </a:r>
            <a:endParaRPr lang="de-CH" sz="1000">
              <a:effectLst/>
              <a:latin typeface="Arial" panose="020B0604020202020204" pitchFamily="34" charset="0"/>
              <a:ea typeface="Times New Roman"/>
              <a:cs typeface="Arial" panose="020B0604020202020204" pitchFamily="34" charset="0"/>
            </a:endParaRPr>
          </a:p>
          <a:p>
            <a:pPr>
              <a:lnSpc>
                <a:spcPts val="1200"/>
              </a:lnSpc>
              <a:spcAft>
                <a:spcPts val="0"/>
              </a:spcAft>
            </a:pPr>
            <a:r>
              <a:rPr sz="1000">
                <a:solidFill>
                  <a:srgbClr val="000000"/>
                </a:solidFill>
                <a:effectLst/>
                <a:latin typeface="Arial"/>
                <a:ea typeface="Times New Roman"/>
                <a:cs typeface="Arial"/>
              </a:rPr>
              <a:t>     3.3 Urgence</a:t>
            </a:r>
            <a:endParaRPr lang="de-CH" sz="1000">
              <a:effectLst/>
              <a:latin typeface="Arial" panose="020B0604020202020204" pitchFamily="34" charset="0"/>
              <a:ea typeface="Times New Roman"/>
              <a:cs typeface="Arial" panose="020B0604020202020204" pitchFamily="34" charset="0"/>
            </a:endParaRPr>
          </a:p>
          <a:p>
            <a:pPr>
              <a:lnSpc>
                <a:spcPts val="1200"/>
              </a:lnSpc>
              <a:spcAft>
                <a:spcPts val="0"/>
              </a:spcAft>
            </a:pPr>
            <a:r>
              <a:rPr sz="1000">
                <a:solidFill>
                  <a:srgbClr val="000000"/>
                </a:solidFill>
                <a:effectLst/>
                <a:latin typeface="Arial"/>
                <a:ea typeface="Times New Roman"/>
                <a:cs typeface="Arial"/>
              </a:rPr>
              <a:t>     3.4 Soins intensifs</a:t>
            </a:r>
            <a:endParaRPr lang="de-CH" sz="1000">
              <a:effectLst/>
              <a:latin typeface="Arial" panose="020B0604020202020204" pitchFamily="34" charset="0"/>
              <a:ea typeface="Times New Roman"/>
              <a:cs typeface="Arial" panose="020B0604020202020204" pitchFamily="34" charset="0"/>
            </a:endParaRPr>
          </a:p>
          <a:p>
            <a:pPr>
              <a:lnSpc>
                <a:spcPts val="1200"/>
              </a:lnSpc>
              <a:spcAft>
                <a:spcPts val="0"/>
              </a:spcAft>
            </a:pPr>
            <a:r>
              <a:rPr sz="1000">
                <a:solidFill>
                  <a:srgbClr val="000000"/>
                </a:solidFill>
                <a:effectLst/>
                <a:latin typeface="Arial"/>
                <a:ea typeface="Times New Roman"/>
                <a:cs typeface="Arial"/>
              </a:rPr>
              <a:t>     3.5</a:t>
            </a:r>
            <a:r>
              <a:rPr sz="1000" baseline="0">
                <a:solidFill>
                  <a:sysClr val="windowText" lastClr="000000"/>
                </a:solidFill>
                <a:effectLst/>
                <a:latin typeface="Arial"/>
                <a:ea typeface="Times New Roman"/>
                <a:cs typeface="Arial"/>
              </a:rPr>
              <a:t> Liens</a:t>
            </a:r>
            <a:endParaRPr lang="de-CH" sz="1000">
              <a:solidFill>
                <a:sysClr val="windowText" lastClr="000000"/>
              </a:solidFill>
              <a:effectLst/>
              <a:latin typeface="Arial" panose="020B0604020202020204" pitchFamily="34" charset="0"/>
              <a:ea typeface="Times New Roman"/>
              <a:cs typeface="Arial" panose="020B0604020202020204" pitchFamily="34" charset="0"/>
            </a:endParaRPr>
          </a:p>
          <a:p>
            <a:pPr>
              <a:lnSpc>
                <a:spcPts val="1200"/>
              </a:lnSpc>
              <a:spcAft>
                <a:spcPts val="0"/>
              </a:spcAft>
            </a:pPr>
            <a:r>
              <a:rPr sz="1000">
                <a:solidFill>
                  <a:srgbClr val="000000"/>
                </a:solidFill>
                <a:effectLst/>
                <a:latin typeface="Arial"/>
                <a:ea typeface="Times New Roman"/>
                <a:cs typeface="Arial"/>
              </a:rPr>
              <a:t>     3.6 Tumor board</a:t>
            </a:r>
            <a:endParaRPr lang="de-CH" sz="1000">
              <a:effectLst/>
              <a:latin typeface="Arial" panose="020B0604020202020204" pitchFamily="34" charset="0"/>
              <a:ea typeface="Times New Roman"/>
              <a:cs typeface="Arial" panose="020B0604020202020204" pitchFamily="34" charset="0"/>
            </a:endParaRPr>
          </a:p>
          <a:p>
            <a:pPr>
              <a:lnSpc>
                <a:spcPts val="1200"/>
              </a:lnSpc>
              <a:spcAft>
                <a:spcPts val="600"/>
              </a:spcAft>
            </a:pPr>
            <a:r>
              <a:rPr sz="1000">
                <a:solidFill>
                  <a:srgbClr val="000000"/>
                </a:solidFill>
                <a:effectLst/>
                <a:latin typeface="Arial"/>
                <a:ea typeface="Times New Roman"/>
                <a:cs typeface="Arial"/>
              </a:rPr>
              <a:t>     3.7 Autres exigences</a:t>
            </a:r>
            <a:endParaRPr lang="de-CH" sz="1000">
              <a:effectLst/>
              <a:latin typeface="Arial" panose="020B0604020202020204" pitchFamily="34" charset="0"/>
              <a:ea typeface="Times New Roman"/>
              <a:cs typeface="Arial" panose="020B0604020202020204" pitchFamily="34" charset="0"/>
            </a:endParaRPr>
          </a:p>
          <a:p>
            <a:pPr>
              <a:lnSpc>
                <a:spcPts val="1200"/>
              </a:lnSpc>
              <a:spcAft>
                <a:spcPts val="0"/>
              </a:spcAft>
            </a:pPr>
            <a:r>
              <a:rPr sz="1000" i="1">
                <a:solidFill>
                  <a:srgbClr val="000000"/>
                </a:solidFill>
                <a:effectLst/>
                <a:latin typeface="Arial"/>
                <a:ea typeface="Times New Roman"/>
                <a:cs typeface="Arial"/>
              </a:rPr>
              <a:t>     Les données figurant aux feuilles 3.2 à 3.7 seront  </a:t>
            </a:r>
            <a:endParaRPr lang="de-CH" sz="1000">
              <a:effectLst/>
              <a:latin typeface="Arial" panose="020B0604020202020204" pitchFamily="34" charset="0"/>
              <a:ea typeface="Times New Roman"/>
              <a:cs typeface="Arial" panose="020B0604020202020204" pitchFamily="34" charset="0"/>
            </a:endParaRPr>
          </a:p>
          <a:p>
            <a:pPr>
              <a:lnSpc>
                <a:spcPts val="1200"/>
              </a:lnSpc>
              <a:spcAft>
                <a:spcPts val="0"/>
              </a:spcAft>
            </a:pPr>
            <a:r>
              <a:rPr sz="1000" i="1">
                <a:solidFill>
                  <a:srgbClr val="000000"/>
                </a:solidFill>
                <a:effectLst/>
                <a:latin typeface="Arial"/>
                <a:ea typeface="Times New Roman"/>
                <a:cs typeface="Arial"/>
              </a:rPr>
              <a:t>     automatiquement reportées sur la feuille 3.9. </a:t>
            </a:r>
            <a:endParaRPr lang="de-CH" sz="1000">
              <a:effectLst/>
              <a:latin typeface="Arial" panose="020B0604020202020204" pitchFamily="34" charset="0"/>
              <a:ea typeface="Times New Roman"/>
              <a:cs typeface="Arial" panose="020B0604020202020204" pitchFamily="34" charset="0"/>
            </a:endParaRPr>
          </a:p>
        </xdr:txBody>
      </xdr:sp>
      <xdr:sp macro="" textlink="">
        <xdr:nvSpPr>
          <xdr:cNvPr id="64" name="Rechteck 63">
            <a:extLst>
              <a:ext uri="{FF2B5EF4-FFF2-40B4-BE49-F238E27FC236}">
                <a16:creationId xmlns:a16="http://schemas.microsoft.com/office/drawing/2014/main" id="{00000000-0008-0000-0200-000040000000}"/>
              </a:ext>
            </a:extLst>
          </xdr:cNvPr>
          <xdr:cNvSpPr/>
        </xdr:nvSpPr>
        <xdr:spPr>
          <a:xfrm>
            <a:off x="349249" y="15531238"/>
            <a:ext cx="3485800" cy="339621"/>
          </a:xfrm>
          <a:prstGeom prst="rect">
            <a:avLst/>
          </a:prstGeom>
          <a:solidFill>
            <a:schemeClr val="bg1">
              <a:lumMod val="85000"/>
            </a:schemeClr>
          </a:solidFill>
          <a:ln w="3175"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200"/>
              </a:lnSpc>
              <a:spcAft>
                <a:spcPts val="0"/>
              </a:spcAft>
            </a:pPr>
            <a:r>
              <a:rPr sz="1000">
                <a:solidFill>
                  <a:srgbClr val="000000"/>
                </a:solidFill>
                <a:effectLst/>
                <a:latin typeface="Arial"/>
                <a:ea typeface="Times New Roman"/>
                <a:cs typeface="Arial"/>
              </a:rPr>
              <a:t>3.8 « Paquet de base » ou « Paquet de base programmé » ?</a:t>
            </a:r>
            <a:endParaRPr lang="de-CH" sz="1000">
              <a:effectLst/>
              <a:latin typeface="Arial" panose="020B0604020202020204" pitchFamily="34" charset="0"/>
              <a:ea typeface="Times New Roman"/>
              <a:cs typeface="Arial" panose="020B0604020202020204" pitchFamily="34" charset="0"/>
            </a:endParaRPr>
          </a:p>
        </xdr:txBody>
      </xdr:sp>
      <xdr:sp macro="" textlink="">
        <xdr:nvSpPr>
          <xdr:cNvPr id="65" name="Rechteck 64">
            <a:extLst>
              <a:ext uri="{FF2B5EF4-FFF2-40B4-BE49-F238E27FC236}">
                <a16:creationId xmlns:a16="http://schemas.microsoft.com/office/drawing/2014/main" id="{00000000-0008-0000-0200-000041000000}"/>
              </a:ext>
            </a:extLst>
          </xdr:cNvPr>
          <xdr:cNvSpPr/>
        </xdr:nvSpPr>
        <xdr:spPr>
          <a:xfrm>
            <a:off x="349249" y="15867485"/>
            <a:ext cx="3485800" cy="339621"/>
          </a:xfrm>
          <a:prstGeom prst="rect">
            <a:avLst/>
          </a:prstGeom>
          <a:solidFill>
            <a:schemeClr val="tx1">
              <a:lumMod val="65000"/>
              <a:lumOff val="35000"/>
            </a:schemeClr>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200"/>
              </a:lnSpc>
              <a:spcAft>
                <a:spcPts val="0"/>
              </a:spcAft>
            </a:pPr>
            <a:r>
              <a:rPr sz="1000">
                <a:solidFill>
                  <a:schemeClr val="bg1"/>
                </a:solidFill>
                <a:effectLst/>
                <a:latin typeface="Arial"/>
                <a:ea typeface="Times New Roman"/>
                <a:cs typeface="Arial"/>
              </a:rPr>
              <a:t>3.9 Résumé de l’offre pour</a:t>
            </a:r>
            <a:r>
              <a:rPr sz="1000" baseline="0">
                <a:solidFill>
                  <a:schemeClr val="bg1"/>
                </a:solidFill>
                <a:effectLst/>
                <a:latin typeface="Arial"/>
                <a:ea typeface="Times New Roman"/>
                <a:cs typeface="Arial"/>
              </a:rPr>
              <a:t> les</a:t>
            </a:r>
            <a:r>
              <a:rPr sz="1000">
                <a:solidFill>
                  <a:schemeClr val="bg1"/>
                </a:solidFill>
                <a:effectLst/>
                <a:latin typeface="Arial"/>
                <a:ea typeface="Times New Roman"/>
                <a:cs typeface="Arial"/>
              </a:rPr>
              <a:t> groupes de prestations</a:t>
            </a:r>
          </a:p>
        </xdr:txBody>
      </xdr:sp>
      <xdr:sp macro="" textlink="">
        <xdr:nvSpPr>
          <xdr:cNvPr id="66" name="Rechteck 65">
            <a:extLst>
              <a:ext uri="{FF2B5EF4-FFF2-40B4-BE49-F238E27FC236}">
                <a16:creationId xmlns:a16="http://schemas.microsoft.com/office/drawing/2014/main" id="{00000000-0008-0000-0200-000042000000}"/>
              </a:ext>
            </a:extLst>
          </xdr:cNvPr>
          <xdr:cNvSpPr/>
        </xdr:nvSpPr>
        <xdr:spPr>
          <a:xfrm>
            <a:off x="343387" y="16567079"/>
            <a:ext cx="3485800" cy="1069658"/>
          </a:xfrm>
          <a:prstGeom prst="rect">
            <a:avLst/>
          </a:prstGeom>
          <a:solidFill>
            <a:schemeClr val="bg1">
              <a:lumMod val="85000"/>
            </a:schemeClr>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0"/>
              </a:spcAft>
            </a:pPr>
            <a:r>
              <a:rPr sz="1000" strike="noStrike">
                <a:solidFill>
                  <a:schemeClr val="tx1"/>
                </a:solidFill>
                <a:effectLst/>
                <a:latin typeface="Arial"/>
                <a:ea typeface="Times New Roman"/>
                <a:cs typeface="Arial"/>
              </a:rPr>
              <a:t>     Exigences supplémentaires</a:t>
            </a:r>
            <a:r>
              <a:rPr sz="1000">
                <a:solidFill>
                  <a:sysClr val="windowText" lastClr="000000"/>
                </a:solidFill>
                <a:effectLst/>
                <a:latin typeface="Arial"/>
                <a:ea typeface="Times New Roman"/>
                <a:cs typeface="Arial"/>
              </a:rPr>
              <a:t> pour les domaines </a:t>
            </a:r>
            <a:br>
              <a:rPr lang="en-US" sz="1000">
                <a:solidFill>
                  <a:sysClr val="windowText" lastClr="000000"/>
                </a:solidFill>
                <a:effectLst/>
                <a:latin typeface="Arial"/>
                <a:ea typeface="Times New Roman"/>
                <a:cs typeface="Arial"/>
              </a:rPr>
            </a:br>
            <a:r>
              <a:rPr lang="en-US" sz="1000">
                <a:solidFill>
                  <a:sysClr val="windowText" lastClr="000000"/>
                </a:solidFill>
                <a:effectLst/>
                <a:latin typeface="Arial"/>
                <a:ea typeface="Times New Roman"/>
                <a:cs typeface="Arial"/>
              </a:rPr>
              <a:t>     </a:t>
            </a:r>
            <a:r>
              <a:rPr sz="1000">
                <a:solidFill>
                  <a:sysClr val="windowText" lastClr="000000"/>
                </a:solidFill>
                <a:effectLst/>
                <a:latin typeface="Arial"/>
                <a:ea typeface="Times New Roman"/>
                <a:cs typeface="Arial"/>
              </a:rPr>
              <a:t>pluridisciplinaires </a:t>
            </a:r>
            <a:r>
              <a:rPr sz="1000">
                <a:solidFill>
                  <a:srgbClr val="FF00FF"/>
                </a:solidFill>
                <a:effectLst/>
                <a:latin typeface="Arial"/>
                <a:ea typeface="Times New Roman"/>
                <a:cs typeface="Arial"/>
              </a:rPr>
              <a:t>:</a:t>
            </a:r>
          </a:p>
          <a:p>
            <a:pPr>
              <a:lnSpc>
                <a:spcPts val="1200"/>
              </a:lnSpc>
              <a:spcAft>
                <a:spcPts val="0"/>
              </a:spcAft>
            </a:pPr>
            <a:r>
              <a:rPr sz="1000">
                <a:solidFill>
                  <a:sysClr val="windowText" lastClr="000000"/>
                </a:solidFill>
                <a:effectLst/>
                <a:latin typeface="Arial"/>
                <a:ea typeface="Times New Roman"/>
                <a:cs typeface="Arial"/>
              </a:rPr>
              <a:t>     3.10 Pédiatrie et chirurgie pédiatrique</a:t>
            </a:r>
          </a:p>
          <a:p>
            <a:pPr>
              <a:lnSpc>
                <a:spcPts val="1200"/>
              </a:lnSpc>
              <a:spcAft>
                <a:spcPts val="0"/>
              </a:spcAft>
            </a:pPr>
            <a:r>
              <a:rPr sz="1000">
                <a:solidFill>
                  <a:sysClr val="windowText" lastClr="000000"/>
                </a:solidFill>
                <a:effectLst/>
                <a:latin typeface="Arial"/>
                <a:ea typeface="Times New Roman"/>
                <a:cs typeface="Arial"/>
              </a:rPr>
              <a:t>     3.11 Soins palliatifs spécialisés en milieu hospitalier</a:t>
            </a:r>
          </a:p>
          <a:p>
            <a:pPr>
              <a:lnSpc>
                <a:spcPts val="1200"/>
              </a:lnSpc>
              <a:spcAft>
                <a:spcPts val="0"/>
              </a:spcAft>
            </a:pPr>
            <a:r>
              <a:rPr sz="1000">
                <a:solidFill>
                  <a:sysClr val="windowText" lastClr="000000"/>
                </a:solidFill>
                <a:effectLst/>
                <a:latin typeface="Arial"/>
                <a:ea typeface="Times New Roman"/>
                <a:cs typeface="Arial"/>
              </a:rPr>
              <a:t>     3.12</a:t>
            </a:r>
            <a:r>
              <a:rPr sz="1000" baseline="0">
                <a:solidFill>
                  <a:sysClr val="windowText" lastClr="000000"/>
                </a:solidFill>
                <a:effectLst/>
                <a:latin typeface="Arial"/>
                <a:ea typeface="Times New Roman"/>
                <a:cs typeface="Arial"/>
              </a:rPr>
              <a:t> Maison de naissance</a:t>
            </a:r>
            <a:endParaRPr lang="de-CH" sz="1000">
              <a:solidFill>
                <a:sysClr val="windowText" lastClr="000000"/>
              </a:solidFill>
              <a:effectLst/>
              <a:latin typeface="Arial" panose="020B0604020202020204" pitchFamily="34" charset="0"/>
              <a:ea typeface="Times New Roman"/>
              <a:cs typeface="Arial" panose="020B0604020202020204" pitchFamily="34" charset="0"/>
            </a:endParaRPr>
          </a:p>
        </xdr:txBody>
      </xdr:sp>
      <xdr:sp macro="" textlink="">
        <xdr:nvSpPr>
          <xdr:cNvPr id="67" name="Flussdiagramm: Grenzstelle 66">
            <a:extLst>
              <a:ext uri="{FF2B5EF4-FFF2-40B4-BE49-F238E27FC236}">
                <a16:creationId xmlns:a16="http://schemas.microsoft.com/office/drawing/2014/main" id="{00000000-0008-0000-0200-000043000000}"/>
              </a:ext>
            </a:extLst>
          </xdr:cNvPr>
          <xdr:cNvSpPr/>
        </xdr:nvSpPr>
        <xdr:spPr>
          <a:xfrm>
            <a:off x="349249" y="19386096"/>
            <a:ext cx="3485800" cy="727675"/>
          </a:xfrm>
          <a:prstGeom prst="flowChartTerminator">
            <a:avLst/>
          </a:prstGeom>
          <a:no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200"/>
              </a:lnSpc>
              <a:spcAft>
                <a:spcPts val="0"/>
              </a:spcAft>
            </a:pPr>
            <a:r>
              <a:rPr sz="1000">
                <a:solidFill>
                  <a:srgbClr val="000000"/>
                </a:solidFill>
                <a:effectLst/>
                <a:latin typeface="Arial"/>
                <a:ea typeface="Times New Roman"/>
                <a:cs typeface="Arial"/>
              </a:rPr>
              <a:t>5 </a:t>
            </a:r>
            <a:r>
              <a:rPr sz="1000" b="1">
                <a:solidFill>
                  <a:sysClr val="windowText" lastClr="000000"/>
                </a:solidFill>
                <a:effectLst/>
                <a:latin typeface="Arial"/>
                <a:ea typeface="Times New Roman"/>
                <a:cs typeface="Arial"/>
              </a:rPr>
              <a:t>Confirmation (uniquement la feuille 5</a:t>
            </a:r>
            <a:r>
              <a:rPr sz="1000">
                <a:solidFill>
                  <a:srgbClr val="000000"/>
                </a:solidFill>
                <a:effectLst/>
                <a:latin typeface="Arial"/>
                <a:ea typeface="Times New Roman"/>
                <a:cs typeface="Arial"/>
              </a:rPr>
              <a:t>) :</a:t>
            </a:r>
            <a:r>
              <a:rPr sz="1000" baseline="0">
                <a:solidFill>
                  <a:srgbClr val="000000"/>
                </a:solidFill>
                <a:effectLst/>
                <a:latin typeface="Arial"/>
                <a:ea typeface="Times New Roman"/>
                <a:cs typeface="Arial"/>
              </a:rPr>
              <a:t> Impression de la confirmation, </a:t>
            </a:r>
            <a:r>
              <a:rPr sz="1000">
                <a:solidFill>
                  <a:srgbClr val="000000"/>
                </a:solidFill>
                <a:effectLst/>
                <a:latin typeface="Arial"/>
                <a:ea typeface="Times New Roman"/>
                <a:cs typeface="Arial"/>
              </a:rPr>
              <a:t>signature et envoi</a:t>
            </a:r>
            <a:endParaRPr lang="de-CH" sz="1000">
              <a:effectLst/>
              <a:latin typeface="Arial" panose="020B0604020202020204" pitchFamily="34" charset="0"/>
              <a:ea typeface="Times New Roman"/>
              <a:cs typeface="Arial" panose="020B0604020202020204" pitchFamily="34" charset="0"/>
            </a:endParaRPr>
          </a:p>
        </xdr:txBody>
      </xdr:sp>
      <xdr:cxnSp macro="">
        <xdr:nvCxnSpPr>
          <xdr:cNvPr id="68" name="Gerade Verbindung mit Pfeil 67">
            <a:extLst>
              <a:ext uri="{FF2B5EF4-FFF2-40B4-BE49-F238E27FC236}">
                <a16:creationId xmlns:a16="http://schemas.microsoft.com/office/drawing/2014/main" id="{00000000-0008-0000-0200-000044000000}"/>
              </a:ext>
            </a:extLst>
          </xdr:cNvPr>
          <xdr:cNvCxnSpPr/>
        </xdr:nvCxnSpPr>
        <xdr:spPr>
          <a:xfrm>
            <a:off x="2083820" y="15259128"/>
            <a:ext cx="0" cy="269699"/>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cxnSp macro="">
        <xdr:nvCxnSpPr>
          <xdr:cNvPr id="88" name="Gerade Verbindung mit Pfeil 87">
            <a:extLst>
              <a:ext uri="{FF2B5EF4-FFF2-40B4-BE49-F238E27FC236}">
                <a16:creationId xmlns:a16="http://schemas.microsoft.com/office/drawing/2014/main" id="{00000000-0008-0000-0200-000058000000}"/>
              </a:ext>
            </a:extLst>
          </xdr:cNvPr>
          <xdr:cNvCxnSpPr>
            <a:endCxn id="66" idx="0"/>
          </xdr:cNvCxnSpPr>
        </xdr:nvCxnSpPr>
        <xdr:spPr>
          <a:xfrm flipH="1">
            <a:off x="2086287" y="16216187"/>
            <a:ext cx="9413" cy="350891"/>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cxnSp macro="">
        <xdr:nvCxnSpPr>
          <xdr:cNvPr id="89" name="Gerade Verbindung mit Pfeil 88">
            <a:extLst>
              <a:ext uri="{FF2B5EF4-FFF2-40B4-BE49-F238E27FC236}">
                <a16:creationId xmlns:a16="http://schemas.microsoft.com/office/drawing/2014/main" id="{00000000-0008-0000-0200-000059000000}"/>
              </a:ext>
            </a:extLst>
          </xdr:cNvPr>
          <xdr:cNvCxnSpPr>
            <a:stCxn id="97" idx="2"/>
          </xdr:cNvCxnSpPr>
        </xdr:nvCxnSpPr>
        <xdr:spPr>
          <a:xfrm flipH="1">
            <a:off x="2084917" y="18367840"/>
            <a:ext cx="7232" cy="353420"/>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sp macro="" textlink="">
        <xdr:nvSpPr>
          <xdr:cNvPr id="90" name="Flussdiagramm: Verzweigung 89">
            <a:extLst>
              <a:ext uri="{FF2B5EF4-FFF2-40B4-BE49-F238E27FC236}">
                <a16:creationId xmlns:a16="http://schemas.microsoft.com/office/drawing/2014/main" id="{00000000-0008-0000-0200-00005A000000}"/>
              </a:ext>
            </a:extLst>
          </xdr:cNvPr>
          <xdr:cNvSpPr/>
        </xdr:nvSpPr>
        <xdr:spPr>
          <a:xfrm>
            <a:off x="349249" y="12072820"/>
            <a:ext cx="3485800" cy="1128740"/>
          </a:xfrm>
          <a:prstGeom prst="flowChartDecision">
            <a:avLst/>
          </a:prstGeom>
          <a:no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200"/>
              </a:lnSpc>
              <a:spcAft>
                <a:spcPts val="600"/>
              </a:spcAft>
            </a:pPr>
            <a:r>
              <a:rPr sz="1000" b="1">
                <a:solidFill>
                  <a:srgbClr val="000000"/>
                </a:solidFill>
                <a:effectLst/>
                <a:latin typeface="Arial"/>
                <a:ea typeface="Times New Roman"/>
                <a:cs typeface="Arial"/>
              </a:rPr>
              <a:t>3.1 </a:t>
            </a:r>
            <a:r>
              <a:rPr sz="1000" b="1">
                <a:solidFill>
                  <a:sysClr val="windowText" lastClr="000000"/>
                </a:solidFill>
                <a:effectLst/>
                <a:latin typeface="Arial"/>
                <a:ea typeface="Times New Roman"/>
                <a:cs typeface="Arial"/>
              </a:rPr>
              <a:t>Exigences générales de qualité</a:t>
            </a:r>
            <a:r>
              <a:rPr sz="1000" baseline="0">
                <a:solidFill>
                  <a:srgbClr val="000000"/>
                </a:solidFill>
                <a:effectLst/>
                <a:latin typeface="Arial"/>
                <a:ea typeface="Times New Roman"/>
                <a:cs typeface="Arial"/>
              </a:rPr>
              <a:t> </a:t>
            </a:r>
            <a:br>
              <a:rPr lang="en-US" sz="1000" baseline="0">
                <a:solidFill>
                  <a:srgbClr val="000000"/>
                </a:solidFill>
                <a:effectLst/>
                <a:latin typeface="Arial"/>
                <a:ea typeface="Times New Roman"/>
                <a:cs typeface="Arial"/>
              </a:rPr>
            </a:br>
            <a:r>
              <a:rPr sz="1000" baseline="0">
                <a:solidFill>
                  <a:srgbClr val="000000"/>
                </a:solidFill>
                <a:effectLst/>
                <a:latin typeface="Arial"/>
                <a:ea typeface="Times New Roman"/>
                <a:cs typeface="Arial"/>
              </a:rPr>
              <a:t>Confirmez le respect des exigences générales.</a:t>
            </a:r>
            <a:endParaRPr lang="de-CH" sz="1000">
              <a:effectLst/>
              <a:latin typeface="Arial" panose="020B0604020202020204" pitchFamily="34" charset="0"/>
              <a:ea typeface="Times New Roman"/>
              <a:cs typeface="Arial" panose="020B0604020202020204" pitchFamily="34" charset="0"/>
            </a:endParaRPr>
          </a:p>
        </xdr:txBody>
      </xdr:sp>
      <xdr:sp macro="" textlink="">
        <xdr:nvSpPr>
          <xdr:cNvPr id="91" name="Rechteck 90">
            <a:extLst>
              <a:ext uri="{FF2B5EF4-FFF2-40B4-BE49-F238E27FC236}">
                <a16:creationId xmlns:a16="http://schemas.microsoft.com/office/drawing/2014/main" id="{00000000-0008-0000-0200-00005B000000}"/>
              </a:ext>
            </a:extLst>
          </xdr:cNvPr>
          <xdr:cNvSpPr/>
        </xdr:nvSpPr>
        <xdr:spPr>
          <a:xfrm>
            <a:off x="349249" y="9805539"/>
            <a:ext cx="3485800" cy="689231"/>
          </a:xfrm>
          <a:prstGeom prst="rect">
            <a:avLst/>
          </a:prstGeom>
          <a:solidFill>
            <a:srgbClr val="FF0000"/>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600"/>
              </a:spcAft>
            </a:pPr>
            <a:r>
              <a:rPr sz="1000">
                <a:solidFill>
                  <a:schemeClr val="bg1"/>
                </a:solidFill>
                <a:effectLst/>
                <a:latin typeface="Arial"/>
                <a:ea typeface="Times New Roman"/>
                <a:cs typeface="Arial"/>
              </a:rPr>
              <a:t>2  Définitions/spécifications des groupes de prestations</a:t>
            </a:r>
          </a:p>
          <a:p>
            <a:pPr>
              <a:lnSpc>
                <a:spcPts val="1200"/>
              </a:lnSpc>
              <a:spcAft>
                <a:spcPts val="0"/>
              </a:spcAft>
            </a:pPr>
            <a:r>
              <a:rPr sz="1000">
                <a:solidFill>
                  <a:schemeClr val="bg1"/>
                </a:solidFill>
                <a:effectLst/>
                <a:latin typeface="Arial"/>
                <a:ea typeface="Times New Roman"/>
                <a:cs typeface="Arial"/>
              </a:rPr>
              <a:t>     2.1 Aperçu des groupes de prestations</a:t>
            </a:r>
          </a:p>
          <a:p>
            <a:pPr>
              <a:lnSpc>
                <a:spcPts val="1200"/>
              </a:lnSpc>
              <a:spcAft>
                <a:spcPts val="0"/>
              </a:spcAft>
            </a:pPr>
            <a:r>
              <a:rPr sz="1000">
                <a:solidFill>
                  <a:schemeClr val="bg1"/>
                </a:solidFill>
                <a:effectLst/>
                <a:latin typeface="Arial"/>
                <a:ea typeface="Times New Roman"/>
                <a:cs typeface="Arial"/>
              </a:rPr>
              <a:t>     2.2 Aperçu des exigences par groupe de prestations</a:t>
            </a:r>
          </a:p>
        </xdr:txBody>
      </xdr:sp>
      <xdr:sp macro="" textlink="">
        <xdr:nvSpPr>
          <xdr:cNvPr id="92" name="Rechteck 91">
            <a:extLst>
              <a:ext uri="{FF2B5EF4-FFF2-40B4-BE49-F238E27FC236}">
                <a16:creationId xmlns:a16="http://schemas.microsoft.com/office/drawing/2014/main" id="{00000000-0008-0000-0200-00005C000000}"/>
              </a:ext>
            </a:extLst>
          </xdr:cNvPr>
          <xdr:cNvSpPr/>
        </xdr:nvSpPr>
        <xdr:spPr>
          <a:xfrm>
            <a:off x="349249" y="10786170"/>
            <a:ext cx="3485800" cy="1054778"/>
          </a:xfrm>
          <a:prstGeom prst="rect">
            <a:avLst/>
          </a:prstGeom>
          <a:solidFill>
            <a:schemeClr val="bg1">
              <a:lumMod val="85000"/>
            </a:schemeClr>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0000" tIns="45720" rIns="91440" bIns="45720" numCol="1" spcCol="0" rtlCol="0" fromWordArt="0" anchor="ctr" anchorCtr="0" forceAA="0" compatLnSpc="1">
            <a:prstTxWarp prst="textNoShape">
              <a:avLst/>
            </a:prstTxWarp>
            <a:noAutofit/>
          </a:bodyPr>
          <a:lstStyle/>
          <a:p>
            <a:pPr eaLnBrk="1" fontAlgn="auto" latinLnBrk="0" hangingPunct="1"/>
            <a:r>
              <a:rPr sz="1000">
                <a:solidFill>
                  <a:srgbClr val="000000"/>
                </a:solidFill>
                <a:effectLst/>
                <a:latin typeface="Arial"/>
                <a:ea typeface="Times New Roman"/>
                <a:cs typeface="Times New Roman"/>
              </a:rPr>
              <a:t>3   </a:t>
            </a:r>
            <a:r>
              <a:rPr sz="1000">
                <a:solidFill>
                  <a:sysClr val="windowText" lastClr="000000"/>
                </a:solidFill>
                <a:effectLst/>
                <a:latin typeface="Arial"/>
                <a:ea typeface="+mn-ea"/>
                <a:cs typeface="Arial"/>
              </a:rPr>
              <a:t>Chaque hôpital</a:t>
            </a:r>
            <a:r>
              <a:rPr sz="1000" baseline="0">
                <a:solidFill>
                  <a:sysClr val="windowText" lastClr="000000"/>
                </a:solidFill>
                <a:effectLst/>
                <a:latin typeface="Arial"/>
                <a:ea typeface="+mn-ea"/>
                <a:cs typeface="Arial"/>
              </a:rPr>
              <a:t> répertorié doit satisfaire</a:t>
            </a:r>
            <a:r>
              <a:rPr lang="en-US" sz="1000" baseline="0">
                <a:solidFill>
                  <a:sysClr val="windowText" lastClr="000000"/>
                </a:solidFill>
                <a:effectLst/>
                <a:latin typeface="Arial"/>
                <a:ea typeface="+mn-ea"/>
                <a:cs typeface="Arial"/>
              </a:rPr>
              <a:t> aux</a:t>
            </a:r>
            <a:endParaRPr sz="1000" baseline="0">
              <a:solidFill>
                <a:sysClr val="windowText" lastClr="000000"/>
              </a:solidFill>
              <a:effectLst/>
              <a:latin typeface="Arial"/>
              <a:ea typeface="+mn-ea"/>
              <a:cs typeface="Arial"/>
            </a:endParaRPr>
          </a:p>
          <a:p>
            <a:pPr eaLnBrk="1" fontAlgn="auto" latinLnBrk="0" hangingPunct="1"/>
            <a:r>
              <a:rPr sz="1000" baseline="0">
                <a:solidFill>
                  <a:sysClr val="windowText" lastClr="000000"/>
                </a:solidFill>
                <a:effectLst/>
                <a:latin typeface="Arial"/>
                <a:ea typeface="+mn-ea"/>
                <a:cs typeface="Arial"/>
              </a:rPr>
              <a:t>     exigences de la GPPH Soins somatiques aigus s’il</a:t>
            </a:r>
            <a:r>
              <a:rPr lang="en-US" sz="1000" baseline="0">
                <a:solidFill>
                  <a:sysClr val="windowText" lastClr="000000"/>
                </a:solidFill>
                <a:effectLst/>
                <a:latin typeface="Arial"/>
                <a:ea typeface="+mn-ea"/>
                <a:cs typeface="Arial"/>
              </a:rPr>
              <a:t> fait</a:t>
            </a:r>
            <a:endParaRPr sz="1000" baseline="0">
              <a:solidFill>
                <a:sysClr val="windowText" lastClr="000000"/>
              </a:solidFill>
              <a:effectLst/>
              <a:latin typeface="Arial"/>
              <a:ea typeface="+mn-ea"/>
              <a:cs typeface="Arial"/>
            </a:endParaRPr>
          </a:p>
          <a:p>
            <a:pPr eaLnBrk="1" fontAlgn="auto" latinLnBrk="0" hangingPunct="1"/>
            <a:r>
              <a:rPr sz="1000" baseline="0">
                <a:solidFill>
                  <a:sysClr val="windowText" lastClr="000000"/>
                </a:solidFill>
                <a:effectLst/>
                <a:latin typeface="Arial"/>
                <a:ea typeface="+mn-ea"/>
                <a:cs typeface="Arial"/>
              </a:rPr>
              <a:t>     une offre pour le groupe de prestations correspondant : </a:t>
            </a:r>
            <a:br>
              <a:rPr sz="1000" baseline="0">
                <a:solidFill>
                  <a:sysClr val="windowText" lastClr="000000"/>
                </a:solidFill>
                <a:effectLst/>
                <a:latin typeface="Arial"/>
                <a:ea typeface="+mn-ea"/>
                <a:cs typeface="Arial"/>
              </a:rPr>
            </a:br>
            <a:r>
              <a:rPr lang="en-US" sz="1000" baseline="0">
                <a:solidFill>
                  <a:sysClr val="windowText" lastClr="000000"/>
                </a:solidFill>
                <a:effectLst/>
                <a:latin typeface="Arial"/>
                <a:ea typeface="+mn-ea"/>
                <a:cs typeface="Arial"/>
              </a:rPr>
              <a:t>     </a:t>
            </a:r>
            <a:r>
              <a:rPr sz="1000" b="1" baseline="0">
                <a:solidFill>
                  <a:sysClr val="windowText" lastClr="000000"/>
                </a:solidFill>
                <a:effectLst/>
                <a:latin typeface="Arial"/>
                <a:ea typeface="+mn-ea"/>
                <a:cs typeface="Arial"/>
              </a:rPr>
              <a:t>Exigences générales de qualité</a:t>
            </a:r>
            <a:r>
              <a:rPr sz="1000" baseline="0">
                <a:solidFill>
                  <a:sysClr val="windowText" lastClr="000000"/>
                </a:solidFill>
                <a:effectLst/>
                <a:latin typeface="Arial"/>
                <a:ea typeface="+mn-ea"/>
                <a:cs typeface="Arial"/>
              </a:rPr>
              <a:t> et</a:t>
            </a:r>
            <a:endParaRPr lang="de-CH" sz="1000">
              <a:solidFill>
                <a:sysClr val="windowText" lastClr="000000"/>
              </a:solidFill>
              <a:effectLst/>
              <a:latin typeface="Arial" panose="020B0604020202020204" pitchFamily="34" charset="0"/>
              <a:cs typeface="Arial" panose="020B0604020202020204" pitchFamily="34" charset="0"/>
            </a:endParaRPr>
          </a:p>
          <a:p>
            <a:pPr eaLnBrk="1" fontAlgn="auto" latinLnBrk="0" hangingPunct="1"/>
            <a:r>
              <a:rPr sz="1000" b="1" baseline="0">
                <a:solidFill>
                  <a:sysClr val="windowText" lastClr="000000"/>
                </a:solidFill>
                <a:effectLst/>
                <a:latin typeface="Arial"/>
                <a:ea typeface="+mn-ea"/>
                <a:cs typeface="Arial"/>
              </a:rPr>
              <a:t>     exigences spécifiques aux groupes de prestations</a:t>
            </a:r>
            <a:r>
              <a:rPr sz="1000" baseline="0">
                <a:solidFill>
                  <a:sysClr val="windowText" lastClr="000000"/>
                </a:solidFill>
                <a:effectLst/>
                <a:latin typeface="Arial"/>
                <a:ea typeface="+mn-ea"/>
                <a:cs typeface="Arial"/>
              </a:rPr>
              <a:t>.</a:t>
            </a:r>
            <a:endParaRPr lang="de-CH" sz="1000">
              <a:solidFill>
                <a:sysClr val="windowText" lastClr="000000"/>
              </a:solidFill>
              <a:effectLst/>
              <a:latin typeface="Arial"/>
              <a:ea typeface="Times New Roman"/>
              <a:cs typeface="Times New Roman"/>
            </a:endParaRPr>
          </a:p>
        </xdr:txBody>
      </xdr:sp>
      <xdr:cxnSp macro="">
        <xdr:nvCxnSpPr>
          <xdr:cNvPr id="93" name="Gerade Verbindung mit Pfeil 92">
            <a:extLst>
              <a:ext uri="{FF2B5EF4-FFF2-40B4-BE49-F238E27FC236}">
                <a16:creationId xmlns:a16="http://schemas.microsoft.com/office/drawing/2014/main" id="{00000000-0008-0000-0200-00005D000000}"/>
              </a:ext>
            </a:extLst>
          </xdr:cNvPr>
          <xdr:cNvCxnSpPr/>
        </xdr:nvCxnSpPr>
        <xdr:spPr>
          <a:xfrm>
            <a:off x="2082483" y="19115789"/>
            <a:ext cx="0" cy="269699"/>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cxnSp macro="">
        <xdr:nvCxnSpPr>
          <xdr:cNvPr id="94" name="Gerade Verbindung mit Pfeil 93">
            <a:extLst>
              <a:ext uri="{FF2B5EF4-FFF2-40B4-BE49-F238E27FC236}">
                <a16:creationId xmlns:a16="http://schemas.microsoft.com/office/drawing/2014/main" id="{00000000-0008-0000-0200-00005E000000}"/>
              </a:ext>
            </a:extLst>
          </xdr:cNvPr>
          <xdr:cNvCxnSpPr/>
        </xdr:nvCxnSpPr>
        <xdr:spPr>
          <a:xfrm>
            <a:off x="2083820" y="10498098"/>
            <a:ext cx="0" cy="269699"/>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sp macro="" textlink="">
        <xdr:nvSpPr>
          <xdr:cNvPr id="95" name="Rechteck 94">
            <a:extLst>
              <a:ext uri="{FF2B5EF4-FFF2-40B4-BE49-F238E27FC236}">
                <a16:creationId xmlns:a16="http://schemas.microsoft.com/office/drawing/2014/main" id="{00000000-0008-0000-0200-00005F000000}"/>
              </a:ext>
            </a:extLst>
          </xdr:cNvPr>
          <xdr:cNvSpPr/>
        </xdr:nvSpPr>
        <xdr:spPr>
          <a:xfrm>
            <a:off x="349249" y="18719982"/>
            <a:ext cx="3485800" cy="398222"/>
          </a:xfrm>
          <a:prstGeom prst="rect">
            <a:avLst/>
          </a:prstGeom>
          <a:solidFill>
            <a:schemeClr val="bg1">
              <a:lumMod val="85000"/>
            </a:schemeClr>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0"/>
              </a:spcAft>
            </a:pPr>
            <a:r>
              <a:rPr sz="1000">
                <a:solidFill>
                  <a:srgbClr val="000000"/>
                </a:solidFill>
                <a:effectLst/>
                <a:latin typeface="Arial"/>
                <a:ea typeface="Times New Roman"/>
                <a:cs typeface="Arial"/>
              </a:rPr>
              <a:t>4  Informations générales sur le prestataire </a:t>
            </a:r>
            <a:endParaRPr lang="de-CH" sz="1000">
              <a:effectLst/>
              <a:latin typeface="Arial" panose="020B0604020202020204" pitchFamily="34" charset="0"/>
              <a:ea typeface="Times New Roman"/>
              <a:cs typeface="Arial" panose="020B0604020202020204" pitchFamily="34" charset="0"/>
            </a:endParaRPr>
          </a:p>
        </xdr:txBody>
      </xdr:sp>
      <xdr:cxnSp macro="">
        <xdr:nvCxnSpPr>
          <xdr:cNvPr id="96" name="Gerade Verbindung mit Pfeil 95">
            <a:extLst>
              <a:ext uri="{FF2B5EF4-FFF2-40B4-BE49-F238E27FC236}">
                <a16:creationId xmlns:a16="http://schemas.microsoft.com/office/drawing/2014/main" id="{00000000-0008-0000-0200-000060000000}"/>
              </a:ext>
            </a:extLst>
          </xdr:cNvPr>
          <xdr:cNvCxnSpPr/>
        </xdr:nvCxnSpPr>
        <xdr:spPr>
          <a:xfrm>
            <a:off x="2094768" y="11836201"/>
            <a:ext cx="0" cy="236403"/>
          </a:xfrm>
          <a:prstGeom prst="straightConnector1">
            <a:avLst/>
          </a:prstGeom>
          <a:noFill/>
          <a:ln w="12700" cap="flat" cmpd="sng" algn="ctr">
            <a:solidFill>
              <a:sysClr val="windowText" lastClr="000000"/>
            </a:solidFill>
            <a:prstDash val="solid"/>
            <a:headEnd type="none"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sp macro="" textlink="">
        <xdr:nvSpPr>
          <xdr:cNvPr id="97" name="Rechteck 96">
            <a:extLst>
              <a:ext uri="{FF2B5EF4-FFF2-40B4-BE49-F238E27FC236}">
                <a16:creationId xmlns:a16="http://schemas.microsoft.com/office/drawing/2014/main" id="{00000000-0008-0000-0200-000061000000}"/>
              </a:ext>
            </a:extLst>
          </xdr:cNvPr>
          <xdr:cNvSpPr/>
        </xdr:nvSpPr>
        <xdr:spPr>
          <a:xfrm>
            <a:off x="349249" y="17937251"/>
            <a:ext cx="3485800" cy="430589"/>
          </a:xfrm>
          <a:prstGeom prst="rect">
            <a:avLst/>
          </a:prstGeom>
          <a:solidFill>
            <a:schemeClr val="bg1">
              <a:lumMod val="85000"/>
            </a:schemeClr>
          </a:solidFill>
          <a:ln w="3175" cap="flat" cmpd="sng" algn="ctr">
            <a:solidFill>
              <a:sysClr val="windowText" lastClr="00000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200"/>
              </a:lnSpc>
              <a:spcAft>
                <a:spcPts val="0"/>
              </a:spcAft>
            </a:pPr>
            <a:r>
              <a:rPr sz="1000">
                <a:solidFill>
                  <a:srgbClr val="000000"/>
                </a:solidFill>
                <a:effectLst/>
                <a:latin typeface="Arial"/>
                <a:ea typeface="Times New Roman"/>
                <a:cs typeface="Arial"/>
              </a:rPr>
              <a:t>     Indications supplémentaires sur le prestataire : </a:t>
            </a:r>
            <a:endParaRPr lang="de-CH" sz="1000">
              <a:effectLst/>
              <a:latin typeface="Arial" panose="020B0604020202020204" pitchFamily="34" charset="0"/>
              <a:ea typeface="Times New Roman"/>
              <a:cs typeface="Arial" panose="020B0604020202020204" pitchFamily="34" charset="0"/>
            </a:endParaRPr>
          </a:p>
          <a:p>
            <a:pPr>
              <a:lnSpc>
                <a:spcPts val="1200"/>
              </a:lnSpc>
              <a:spcAft>
                <a:spcPts val="0"/>
              </a:spcAft>
            </a:pPr>
            <a:r>
              <a:rPr sz="1000" strike="noStrike" baseline="0">
                <a:solidFill>
                  <a:sysClr val="windowText" lastClr="000000"/>
                </a:solidFill>
                <a:effectLst/>
                <a:latin typeface="Arial"/>
                <a:ea typeface="Times New Roman"/>
                <a:cs typeface="Arial"/>
              </a:rPr>
              <a:t>     3.13 </a:t>
            </a:r>
            <a:r>
              <a:rPr sz="1000">
                <a:solidFill>
                  <a:sysClr val="windowText" lastClr="000000"/>
                </a:solidFill>
                <a:effectLst/>
                <a:latin typeface="Arial"/>
                <a:ea typeface="+mn-ea"/>
                <a:cs typeface="Arial"/>
              </a:rPr>
              <a:t>Autres informations relatives à l’offre</a:t>
            </a:r>
            <a:endParaRPr lang="de-CH" sz="1000">
              <a:solidFill>
                <a:sysClr val="windowText" lastClr="000000"/>
              </a:solidFill>
              <a:effectLst/>
              <a:latin typeface="Arial" panose="020B0604020202020204" pitchFamily="34" charset="0"/>
              <a:cs typeface="Arial" panose="020B0604020202020204" pitchFamily="34" charset="0"/>
            </a:endParaRPr>
          </a:p>
        </xdr:txBody>
      </xdr:sp>
      <xdr:cxnSp macro="">
        <xdr:nvCxnSpPr>
          <xdr:cNvPr id="98" name="Gerade Verbindung mit Pfeil 97">
            <a:extLst>
              <a:ext uri="{FF2B5EF4-FFF2-40B4-BE49-F238E27FC236}">
                <a16:creationId xmlns:a16="http://schemas.microsoft.com/office/drawing/2014/main" id="{00000000-0008-0000-0200-000062000000}"/>
              </a:ext>
            </a:extLst>
          </xdr:cNvPr>
          <xdr:cNvCxnSpPr/>
        </xdr:nvCxnSpPr>
        <xdr:spPr>
          <a:xfrm>
            <a:off x="2083820" y="13206100"/>
            <a:ext cx="0" cy="236403"/>
          </a:xfrm>
          <a:prstGeom prst="straightConnector1">
            <a:avLst/>
          </a:prstGeom>
          <a:noFill/>
          <a:ln w="12700" cap="flat" cmpd="sng" algn="ctr">
            <a:solidFill>
              <a:sysClr val="windowText" lastClr="000000"/>
            </a:solidFill>
            <a:prstDash val="solid"/>
            <a:headEnd type="none" w="med" len="med"/>
            <a:tailEnd type="triangle" w="med" len="med"/>
          </a:ln>
          <a:effectLst/>
        </xdr:spPr>
      </xdr:cxnSp>
      <xdr:cxnSp macro="">
        <xdr:nvCxnSpPr>
          <xdr:cNvPr id="99" name="Gerade Verbindung mit Pfeil 98">
            <a:extLst>
              <a:ext uri="{FF2B5EF4-FFF2-40B4-BE49-F238E27FC236}">
                <a16:creationId xmlns:a16="http://schemas.microsoft.com/office/drawing/2014/main" id="{00000000-0008-0000-0200-000063000000}"/>
              </a:ext>
            </a:extLst>
          </xdr:cNvPr>
          <xdr:cNvCxnSpPr>
            <a:stCxn id="66" idx="2"/>
          </xdr:cNvCxnSpPr>
        </xdr:nvCxnSpPr>
        <xdr:spPr>
          <a:xfrm flipH="1">
            <a:off x="2073237" y="17636736"/>
            <a:ext cx="13050" cy="296235"/>
          </a:xfrm>
          <a:prstGeom prst="straightConnector1">
            <a:avLst/>
          </a:prstGeom>
          <a:noFill/>
          <a:ln w="12700" cap="flat" cmpd="sng" algn="ctr">
            <a:solidFill>
              <a:sysClr val="windowText" lastClr="000000"/>
            </a:solidFill>
            <a:prstDash val="solid"/>
            <a:headEnd type="none" w="med" len="med"/>
            <a:tailEnd type="triangle" w="med" len="med"/>
          </a:ln>
          <a:effectLst/>
        </xdr:spPr>
      </xdr:cxnSp>
      <xdr:sp macro="" textlink="">
        <xdr:nvSpPr>
          <xdr:cNvPr id="22" name="Flussdiagramm: Grenzstelle 21">
            <a:extLst>
              <a:ext uri="{FF2B5EF4-FFF2-40B4-BE49-F238E27FC236}">
                <a16:creationId xmlns:a16="http://schemas.microsoft.com/office/drawing/2014/main" id="{00000000-0008-0000-0200-000016000000}"/>
              </a:ext>
            </a:extLst>
          </xdr:cNvPr>
          <xdr:cNvSpPr/>
        </xdr:nvSpPr>
        <xdr:spPr>
          <a:xfrm>
            <a:off x="349251" y="9239251"/>
            <a:ext cx="3485800" cy="358267"/>
          </a:xfrm>
          <a:prstGeom prst="flowChartTerminator">
            <a:avLst/>
          </a:prstGeom>
          <a:noFill/>
          <a:ln w="3175"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ts val="1200"/>
              </a:lnSpc>
              <a:spcBef>
                <a:spcPts val="0"/>
              </a:spcBef>
              <a:spcAft>
                <a:spcPts val="0"/>
              </a:spcAft>
              <a:buClrTx/>
              <a:buSzTx/>
              <a:buFontTx/>
              <a:buNone/>
              <a:tabLst/>
              <a:defRPr/>
            </a:pPr>
            <a:r>
              <a:rPr kumimoji="0" sz="1000" b="0" i="0" u="none" strike="noStrike" kern="0" cap="none" spc="0" normalizeH="0" baseline="0">
                <a:ln>
                  <a:noFill/>
                </a:ln>
                <a:solidFill>
                  <a:srgbClr val="000000"/>
                </a:solidFill>
                <a:effectLst/>
                <a:uLnTx/>
                <a:uFillTx/>
                <a:latin typeface="Arial"/>
                <a:ea typeface="Times New Roman"/>
                <a:cs typeface="Arial"/>
              </a:rPr>
              <a:t>Feuille de couverture : saisie de l’entreprise et du site</a:t>
            </a:r>
            <a:endParaRPr kumimoji="0" lang="de-CH" sz="1000" b="0" i="0" u="none" strike="noStrike" kern="0" cap="none" spc="0" normalizeH="0" baseline="0" noProof="0">
              <a:ln>
                <a:noFill/>
              </a:ln>
              <a:solidFill>
                <a:sysClr val="window" lastClr="FFFFFF"/>
              </a:solidFill>
              <a:effectLst/>
              <a:uLnTx/>
              <a:uFillTx/>
              <a:latin typeface="Arial" panose="020B0604020202020204" pitchFamily="34" charset="0"/>
              <a:ea typeface="Times New Roman"/>
              <a:cs typeface="Arial" panose="020B0604020202020204" pitchFamily="34" charset="0"/>
            </a:endParaRPr>
          </a:p>
        </xdr:txBody>
      </xdr:sp>
      <xdr:cxnSp macro="">
        <xdr:nvCxnSpPr>
          <xdr:cNvPr id="23" name="Gerade Verbindung mit Pfeil 22">
            <a:extLst>
              <a:ext uri="{FF2B5EF4-FFF2-40B4-BE49-F238E27FC236}">
                <a16:creationId xmlns:a16="http://schemas.microsoft.com/office/drawing/2014/main" id="{00000000-0008-0000-0200-000017000000}"/>
              </a:ext>
            </a:extLst>
          </xdr:cNvPr>
          <xdr:cNvCxnSpPr/>
        </xdr:nvCxnSpPr>
        <xdr:spPr>
          <a:xfrm>
            <a:off x="2084917" y="9599082"/>
            <a:ext cx="0" cy="216000"/>
          </a:xfrm>
          <a:prstGeom prst="straightConnector1">
            <a:avLst/>
          </a:prstGeom>
          <a:noFill/>
          <a:ln w="12700" cap="flat" cmpd="sng" algn="ctr">
            <a:solidFill>
              <a:sysClr val="windowText" lastClr="000000"/>
            </a:solidFill>
            <a:prstDash val="solid"/>
            <a:headEnd type="none" w="med" len="med"/>
            <a:tailEnd type="triangle" w="med" len="med"/>
          </a:ln>
          <a:effectLst/>
        </xdr:spPr>
      </xdr:cxn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1809750</xdr:colOff>
      <xdr:row>5</xdr:row>
      <xdr:rowOff>0</xdr:rowOff>
    </xdr:from>
    <xdr:to>
      <xdr:col>0</xdr:col>
      <xdr:colOff>1809750</xdr:colOff>
      <xdr:row>5</xdr:row>
      <xdr:rowOff>0</xdr:rowOff>
    </xdr:to>
    <xdr:cxnSp macro="">
      <xdr:nvCxnSpPr>
        <xdr:cNvPr id="123346" name="AutoShape 167">
          <a:extLst>
            <a:ext uri="{FF2B5EF4-FFF2-40B4-BE49-F238E27FC236}">
              <a16:creationId xmlns:a16="http://schemas.microsoft.com/office/drawing/2014/main" id="{00000000-0008-0000-0E00-0000D2E10100}"/>
            </a:ext>
          </a:extLst>
        </xdr:cNvPr>
        <xdr:cNvCxnSpPr>
          <a:cxnSpLocks noChangeShapeType="1"/>
        </xdr:cNvCxnSpPr>
      </xdr:nvCxnSpPr>
      <xdr:spPr bwMode="auto">
        <a:xfrm>
          <a:off x="2428875" y="175260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866775</xdr:colOff>
      <xdr:row>5</xdr:row>
      <xdr:rowOff>0</xdr:rowOff>
    </xdr:from>
    <xdr:to>
      <xdr:col>0</xdr:col>
      <xdr:colOff>866775</xdr:colOff>
      <xdr:row>5</xdr:row>
      <xdr:rowOff>0</xdr:rowOff>
    </xdr:to>
    <xdr:cxnSp macro="">
      <xdr:nvCxnSpPr>
        <xdr:cNvPr id="123347" name="AutoShape 168">
          <a:extLst>
            <a:ext uri="{FF2B5EF4-FFF2-40B4-BE49-F238E27FC236}">
              <a16:creationId xmlns:a16="http://schemas.microsoft.com/office/drawing/2014/main" id="{00000000-0008-0000-0E00-0000D3E10100}"/>
            </a:ext>
          </a:extLst>
        </xdr:cNvPr>
        <xdr:cNvCxnSpPr>
          <a:cxnSpLocks noChangeShapeType="1"/>
        </xdr:cNvCxnSpPr>
      </xdr:nvCxnSpPr>
      <xdr:spPr bwMode="auto">
        <a:xfrm>
          <a:off x="1485900" y="175260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1809750</xdr:colOff>
      <xdr:row>5</xdr:row>
      <xdr:rowOff>0</xdr:rowOff>
    </xdr:from>
    <xdr:to>
      <xdr:col>0</xdr:col>
      <xdr:colOff>1809750</xdr:colOff>
      <xdr:row>5</xdr:row>
      <xdr:rowOff>0</xdr:rowOff>
    </xdr:to>
    <xdr:cxnSp macro="">
      <xdr:nvCxnSpPr>
        <xdr:cNvPr id="123348" name="AutoShape 690">
          <a:extLst>
            <a:ext uri="{FF2B5EF4-FFF2-40B4-BE49-F238E27FC236}">
              <a16:creationId xmlns:a16="http://schemas.microsoft.com/office/drawing/2014/main" id="{00000000-0008-0000-0E00-0000D4E10100}"/>
            </a:ext>
          </a:extLst>
        </xdr:cNvPr>
        <xdr:cNvCxnSpPr>
          <a:cxnSpLocks noChangeShapeType="1"/>
        </xdr:cNvCxnSpPr>
      </xdr:nvCxnSpPr>
      <xdr:spPr bwMode="auto">
        <a:xfrm>
          <a:off x="2428875" y="175260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866775</xdr:colOff>
      <xdr:row>5</xdr:row>
      <xdr:rowOff>0</xdr:rowOff>
    </xdr:from>
    <xdr:to>
      <xdr:col>0</xdr:col>
      <xdr:colOff>866775</xdr:colOff>
      <xdr:row>5</xdr:row>
      <xdr:rowOff>0</xdr:rowOff>
    </xdr:to>
    <xdr:cxnSp macro="">
      <xdr:nvCxnSpPr>
        <xdr:cNvPr id="123349" name="AutoShape 691">
          <a:extLst>
            <a:ext uri="{FF2B5EF4-FFF2-40B4-BE49-F238E27FC236}">
              <a16:creationId xmlns:a16="http://schemas.microsoft.com/office/drawing/2014/main" id="{00000000-0008-0000-0E00-0000D5E10100}"/>
            </a:ext>
          </a:extLst>
        </xdr:cNvPr>
        <xdr:cNvCxnSpPr>
          <a:cxnSpLocks noChangeShapeType="1"/>
        </xdr:cNvCxnSpPr>
      </xdr:nvCxnSpPr>
      <xdr:spPr bwMode="auto">
        <a:xfrm>
          <a:off x="1485900" y="175260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1809750</xdr:colOff>
      <xdr:row>5</xdr:row>
      <xdr:rowOff>0</xdr:rowOff>
    </xdr:from>
    <xdr:to>
      <xdr:col>0</xdr:col>
      <xdr:colOff>1809750</xdr:colOff>
      <xdr:row>5</xdr:row>
      <xdr:rowOff>0</xdr:rowOff>
    </xdr:to>
    <xdr:cxnSp macro="">
      <xdr:nvCxnSpPr>
        <xdr:cNvPr id="123351" name="AutoShape 167">
          <a:extLst>
            <a:ext uri="{FF2B5EF4-FFF2-40B4-BE49-F238E27FC236}">
              <a16:creationId xmlns:a16="http://schemas.microsoft.com/office/drawing/2014/main" id="{00000000-0008-0000-0E00-0000D7E10100}"/>
            </a:ext>
          </a:extLst>
        </xdr:cNvPr>
        <xdr:cNvCxnSpPr>
          <a:cxnSpLocks noChangeShapeType="1"/>
        </xdr:cNvCxnSpPr>
      </xdr:nvCxnSpPr>
      <xdr:spPr bwMode="auto">
        <a:xfrm>
          <a:off x="2428875" y="175260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866775</xdr:colOff>
      <xdr:row>5</xdr:row>
      <xdr:rowOff>0</xdr:rowOff>
    </xdr:from>
    <xdr:to>
      <xdr:col>0</xdr:col>
      <xdr:colOff>866775</xdr:colOff>
      <xdr:row>5</xdr:row>
      <xdr:rowOff>0</xdr:rowOff>
    </xdr:to>
    <xdr:cxnSp macro="">
      <xdr:nvCxnSpPr>
        <xdr:cNvPr id="123352" name="AutoShape 168">
          <a:extLst>
            <a:ext uri="{FF2B5EF4-FFF2-40B4-BE49-F238E27FC236}">
              <a16:creationId xmlns:a16="http://schemas.microsoft.com/office/drawing/2014/main" id="{00000000-0008-0000-0E00-0000D8E10100}"/>
            </a:ext>
          </a:extLst>
        </xdr:cNvPr>
        <xdr:cNvCxnSpPr>
          <a:cxnSpLocks noChangeShapeType="1"/>
        </xdr:cNvCxnSpPr>
      </xdr:nvCxnSpPr>
      <xdr:spPr bwMode="auto">
        <a:xfrm>
          <a:off x="1485900" y="175260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1809750</xdr:colOff>
      <xdr:row>5</xdr:row>
      <xdr:rowOff>0</xdr:rowOff>
    </xdr:from>
    <xdr:to>
      <xdr:col>0</xdr:col>
      <xdr:colOff>1809750</xdr:colOff>
      <xdr:row>5</xdr:row>
      <xdr:rowOff>0</xdr:rowOff>
    </xdr:to>
    <xdr:cxnSp macro="">
      <xdr:nvCxnSpPr>
        <xdr:cNvPr id="123353" name="AutoShape 690">
          <a:extLst>
            <a:ext uri="{FF2B5EF4-FFF2-40B4-BE49-F238E27FC236}">
              <a16:creationId xmlns:a16="http://schemas.microsoft.com/office/drawing/2014/main" id="{00000000-0008-0000-0E00-0000D9E10100}"/>
            </a:ext>
          </a:extLst>
        </xdr:cNvPr>
        <xdr:cNvCxnSpPr>
          <a:cxnSpLocks noChangeShapeType="1"/>
        </xdr:cNvCxnSpPr>
      </xdr:nvCxnSpPr>
      <xdr:spPr bwMode="auto">
        <a:xfrm>
          <a:off x="2428875" y="175260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866775</xdr:colOff>
      <xdr:row>5</xdr:row>
      <xdr:rowOff>0</xdr:rowOff>
    </xdr:from>
    <xdr:to>
      <xdr:col>0</xdr:col>
      <xdr:colOff>866775</xdr:colOff>
      <xdr:row>5</xdr:row>
      <xdr:rowOff>0</xdr:rowOff>
    </xdr:to>
    <xdr:cxnSp macro="">
      <xdr:nvCxnSpPr>
        <xdr:cNvPr id="123354" name="AutoShape 691">
          <a:extLst>
            <a:ext uri="{FF2B5EF4-FFF2-40B4-BE49-F238E27FC236}">
              <a16:creationId xmlns:a16="http://schemas.microsoft.com/office/drawing/2014/main" id="{00000000-0008-0000-0E00-0000DAE10100}"/>
            </a:ext>
          </a:extLst>
        </xdr:cNvPr>
        <xdr:cNvCxnSpPr>
          <a:cxnSpLocks noChangeShapeType="1"/>
        </xdr:cNvCxnSpPr>
      </xdr:nvCxnSpPr>
      <xdr:spPr bwMode="auto">
        <a:xfrm>
          <a:off x="1485900" y="175260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0as\AppData\Local\Temp\9\CMIKONSUL\View_6d048ff3a8fd4e59adb6b51a58b9a9bc\Bewerbung-SL-2017-Psychiatrie-BE-V0.1-d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S_Spitalplanung2012\1.%20Versorgungsbericht\2.%20Datenbasis%20TP%20V%20und%20VI\Fischer\in20090316\gdzh04_07,ctree-093G_Erg&#228;nzungGD_gem.Statist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Info"/>
      <sheetName val="2"/>
      <sheetName val="2.1"/>
      <sheetName val="2.2"/>
      <sheetName val="3 Bewerbungsformulare -&gt;"/>
      <sheetName val="3.1"/>
      <sheetName val="3.2"/>
      <sheetName val="3.3"/>
      <sheetName val="3.4"/>
      <sheetName val="3.5"/>
      <sheetName val="3.6"/>
      <sheetName val="3.7"/>
      <sheetName val="3.8"/>
      <sheetName val="3.9"/>
      <sheetName val="3.10"/>
      <sheetName val="4"/>
      <sheetName val="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Tabelle4"/>
      <sheetName val="Tabelle5"/>
      <sheetName val="Tabelle6"/>
      <sheetName val="Tabelle7"/>
      <sheetName val="Tabelle8"/>
      <sheetName val="Tabelle9"/>
      <sheetName val="Tabelle10"/>
      <sheetName val="Tabelle11"/>
      <sheetName val="Tabelle12"/>
      <sheetName val="Tabelle13"/>
      <sheetName val="Tabelle14"/>
      <sheetName val="GD ZH 2004-2007"/>
      <sheetName val="(PAR)"/>
      <sheetName val="(V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
          <cell r="C1">
            <v>3</v>
          </cell>
          <cell r="E1">
            <v>5</v>
          </cell>
          <cell r="G1">
            <v>7</v>
          </cell>
        </row>
        <row r="7">
          <cell r="A7" t="str">
            <v>AC</v>
          </cell>
          <cell r="B7" t="str">
            <v>F.AP6</v>
          </cell>
          <cell r="C7">
            <v>330</v>
          </cell>
          <cell r="D7" t="str">
            <v>S3</v>
          </cell>
          <cell r="E7">
            <v>14</v>
          </cell>
          <cell r="F7" t="str">
            <v>S2</v>
          </cell>
          <cell r="G7">
            <v>0</v>
          </cell>
          <cell r="H7" t="str">
            <v>S2</v>
          </cell>
        </row>
        <row r="8">
          <cell r="A8" t="str">
            <v>AM</v>
          </cell>
          <cell r="B8" t="str">
            <v>F.AP6</v>
          </cell>
          <cell r="C8">
            <v>194</v>
          </cell>
          <cell r="D8" t="str">
            <v>S+</v>
          </cell>
          <cell r="E8">
            <v>47</v>
          </cell>
          <cell r="F8" t="str">
            <v>S+</v>
          </cell>
          <cell r="G8">
            <v>0</v>
          </cell>
          <cell r="H8" t="str">
            <v>S1</v>
          </cell>
        </row>
        <row r="9">
          <cell r="A9" t="str">
            <v>BC</v>
          </cell>
          <cell r="B9" t="str">
            <v>F.AP6</v>
          </cell>
          <cell r="C9">
            <v>761</v>
          </cell>
          <cell r="D9" t="str">
            <v>S+</v>
          </cell>
          <cell r="E9">
            <v>336</v>
          </cell>
          <cell r="F9" t="str">
            <v>S2</v>
          </cell>
          <cell r="G9">
            <v>0</v>
          </cell>
          <cell r="H9" t="str">
            <v>S3</v>
          </cell>
        </row>
        <row r="10">
          <cell r="A10" t="str">
            <v>BM</v>
          </cell>
          <cell r="B10" t="str">
            <v>F.AP6</v>
          </cell>
          <cell r="C10">
            <v>38</v>
          </cell>
          <cell r="D10" t="str">
            <v>S+</v>
          </cell>
          <cell r="E10">
            <v>24</v>
          </cell>
          <cell r="F10" t="str">
            <v>S2</v>
          </cell>
          <cell r="G10">
            <v>0</v>
          </cell>
          <cell r="H10" t="str">
            <v>S+</v>
          </cell>
        </row>
        <row r="11">
          <cell r="A11" t="str">
            <v>CC</v>
          </cell>
          <cell r="B11" t="str">
            <v>F.AP6</v>
          </cell>
          <cell r="C11">
            <v>220</v>
          </cell>
          <cell r="D11" t="str">
            <v>S+</v>
          </cell>
          <cell r="E11">
            <v>0</v>
          </cell>
          <cell r="F11" t="str">
            <v>S3</v>
          </cell>
          <cell r="G11">
            <v>0</v>
          </cell>
          <cell r="H11" t="str">
            <v>S+</v>
          </cell>
        </row>
        <row r="12">
          <cell r="A12" t="str">
            <v>CM</v>
          </cell>
          <cell r="B12" t="str">
            <v>F.AP6</v>
          </cell>
          <cell r="C12">
            <v>241</v>
          </cell>
          <cell r="D12" t="str">
            <v>S1</v>
          </cell>
          <cell r="E12">
            <v>73</v>
          </cell>
          <cell r="F12" t="str">
            <v>S+</v>
          </cell>
          <cell r="G12">
            <v>0</v>
          </cell>
          <cell r="H12" t="str">
            <v>S2</v>
          </cell>
        </row>
        <row r="13">
          <cell r="A13" t="str">
            <v>DC</v>
          </cell>
          <cell r="B13" t="str">
            <v>F.AP6</v>
          </cell>
          <cell r="C13">
            <v>232</v>
          </cell>
          <cell r="D13" t="str">
            <v>S3</v>
          </cell>
          <cell r="E13">
            <v>0</v>
          </cell>
          <cell r="F13" t="str">
            <v>S+</v>
          </cell>
          <cell r="G13">
            <v>0</v>
          </cell>
          <cell r="H13" t="str">
            <v>S+</v>
          </cell>
        </row>
        <row r="14">
          <cell r="A14" t="str">
            <v>DM</v>
          </cell>
          <cell r="B14" t="str">
            <v>F.AP6</v>
          </cell>
          <cell r="C14">
            <v>371</v>
          </cell>
          <cell r="D14" t="str">
            <v>S1</v>
          </cell>
          <cell r="E14">
            <v>191</v>
          </cell>
          <cell r="F14" t="str">
            <v>S+</v>
          </cell>
          <cell r="G14">
            <v>0</v>
          </cell>
          <cell r="H14" t="str">
            <v>S1</v>
          </cell>
        </row>
        <row r="15">
          <cell r="A15" t="str">
            <v>EC</v>
          </cell>
          <cell r="B15" t="str">
            <v>F.AP6</v>
          </cell>
          <cell r="C15">
            <v>1650</v>
          </cell>
          <cell r="D15" t="str">
            <v>S2</v>
          </cell>
          <cell r="E15">
            <v>453</v>
          </cell>
          <cell r="F15" t="str">
            <v>S+</v>
          </cell>
          <cell r="G15">
            <v>0</v>
          </cell>
          <cell r="H15" t="str">
            <v>S2</v>
          </cell>
        </row>
        <row r="16">
          <cell r="A16" t="str">
            <v>EM</v>
          </cell>
          <cell r="B16" t="str">
            <v>F.AP6</v>
          </cell>
          <cell r="C16">
            <v>1037</v>
          </cell>
          <cell r="D16" t="str">
            <v>S2</v>
          </cell>
          <cell r="E16">
            <v>398</v>
          </cell>
          <cell r="F16" t="str">
            <v>S1</v>
          </cell>
          <cell r="G16">
            <v>0</v>
          </cell>
          <cell r="H16" t="str">
            <v>S1</v>
          </cell>
        </row>
        <row r="17">
          <cell r="A17" t="str">
            <v>FC</v>
          </cell>
          <cell r="B17" t="str">
            <v>F.AP6</v>
          </cell>
          <cell r="C17">
            <v>439</v>
          </cell>
          <cell r="D17" t="str">
            <v>x</v>
          </cell>
          <cell r="E17">
            <v>188</v>
          </cell>
          <cell r="F17" t="str">
            <v>x</v>
          </cell>
          <cell r="G17">
            <v>0</v>
          </cell>
          <cell r="H17" t="str">
            <v>x</v>
          </cell>
        </row>
        <row r="18">
          <cell r="A18" t="str">
            <v>FM</v>
          </cell>
          <cell r="B18" t="str">
            <v>F.AP6</v>
          </cell>
          <cell r="C18">
            <v>555</v>
          </cell>
          <cell r="D18" t="str">
            <v>x</v>
          </cell>
          <cell r="E18">
            <v>0</v>
          </cell>
          <cell r="F18" t="str">
            <v>x</v>
          </cell>
          <cell r="G18">
            <v>0</v>
          </cell>
          <cell r="H18" t="str">
            <v>x</v>
          </cell>
        </row>
        <row r="19">
          <cell r="A19" t="str">
            <v>GC</v>
          </cell>
          <cell r="B19" t="str">
            <v>F.AP6</v>
          </cell>
          <cell r="C19">
            <v>568</v>
          </cell>
          <cell r="D19" t="str">
            <v>x</v>
          </cell>
          <cell r="E19">
            <v>389</v>
          </cell>
          <cell r="F19" t="str">
            <v>x</v>
          </cell>
          <cell r="G19">
            <v>0</v>
          </cell>
          <cell r="H19" t="str">
            <v>x</v>
          </cell>
        </row>
        <row r="20">
          <cell r="A20" t="str">
            <v>GM</v>
          </cell>
          <cell r="B20" t="str">
            <v>F.AP6</v>
          </cell>
          <cell r="C20">
            <v>108</v>
          </cell>
          <cell r="D20" t="str">
            <v>S+</v>
          </cell>
          <cell r="E20">
            <v>63</v>
          </cell>
          <cell r="F20" t="str">
            <v>S1</v>
          </cell>
          <cell r="G20">
            <v>0</v>
          </cell>
          <cell r="H20" t="str">
            <v>S1</v>
          </cell>
        </row>
        <row r="21">
          <cell r="A21" t="str">
            <v>HC</v>
          </cell>
          <cell r="B21" t="str">
            <v>F.AP6</v>
          </cell>
          <cell r="C21">
            <v>2572</v>
          </cell>
          <cell r="D21" t="str">
            <v>S1</v>
          </cell>
          <cell r="E21">
            <v>1685</v>
          </cell>
          <cell r="F21" t="str">
            <v>S1</v>
          </cell>
          <cell r="G21">
            <v>0</v>
          </cell>
          <cell r="H21" t="str">
            <v>S+</v>
          </cell>
        </row>
        <row r="22">
          <cell r="A22" t="str">
            <v>HM</v>
          </cell>
          <cell r="B22" t="str">
            <v>F.AP6</v>
          </cell>
          <cell r="C22">
            <v>219</v>
          </cell>
          <cell r="D22" t="str">
            <v>S1</v>
          </cell>
          <cell r="E22">
            <v>126</v>
          </cell>
          <cell r="F22" t="str">
            <v>S+</v>
          </cell>
          <cell r="G22">
            <v>0</v>
          </cell>
          <cell r="H22" t="str">
            <v>S1</v>
          </cell>
        </row>
        <row r="23">
          <cell r="A23" t="str">
            <v>IC</v>
          </cell>
          <cell r="B23" t="str">
            <v>F.AP6</v>
          </cell>
          <cell r="C23">
            <v>483</v>
          </cell>
          <cell r="D23" t="str">
            <v>S1</v>
          </cell>
          <cell r="E23">
            <v>55</v>
          </cell>
          <cell r="F23" t="str">
            <v>S+</v>
          </cell>
          <cell r="G23">
            <v>0</v>
          </cell>
          <cell r="H23" t="str">
            <v>S1</v>
          </cell>
        </row>
        <row r="24">
          <cell r="A24" t="str">
            <v>IM</v>
          </cell>
          <cell r="B24" t="str">
            <v>F.AP6</v>
          </cell>
          <cell r="C24">
            <v>322</v>
          </cell>
          <cell r="D24" t="str">
            <v>S1</v>
          </cell>
          <cell r="E24">
            <v>177</v>
          </cell>
          <cell r="F24" t="str">
            <v>S1</v>
          </cell>
          <cell r="G24">
            <v>0</v>
          </cell>
          <cell r="H24" t="str">
            <v>S+</v>
          </cell>
        </row>
        <row r="25">
          <cell r="A25" t="str">
            <v>JC</v>
          </cell>
          <cell r="B25" t="str">
            <v>F.AP6</v>
          </cell>
          <cell r="C25">
            <v>83</v>
          </cell>
          <cell r="D25" t="str">
            <v>S1</v>
          </cell>
          <cell r="E25">
            <v>46</v>
          </cell>
          <cell r="F25" t="str">
            <v>S3</v>
          </cell>
          <cell r="G25">
            <v>0</v>
          </cell>
          <cell r="H25" t="str">
            <v>S+</v>
          </cell>
        </row>
        <row r="26">
          <cell r="A26" t="str">
            <v>JM</v>
          </cell>
          <cell r="B26" t="str">
            <v>F.AP6</v>
          </cell>
          <cell r="C26">
            <v>221</v>
          </cell>
          <cell r="D26" t="str">
            <v>S1</v>
          </cell>
          <cell r="E26">
            <v>174</v>
          </cell>
          <cell r="F26" t="str">
            <v>S+</v>
          </cell>
          <cell r="G26">
            <v>0</v>
          </cell>
          <cell r="H26" t="str">
            <v>S2</v>
          </cell>
        </row>
        <row r="27">
          <cell r="A27" t="str">
            <v>KC</v>
          </cell>
          <cell r="B27" t="str">
            <v>F.AP6</v>
          </cell>
          <cell r="C27">
            <v>791</v>
          </cell>
          <cell r="D27" t="str">
            <v>S1</v>
          </cell>
          <cell r="E27">
            <v>169</v>
          </cell>
          <cell r="F27" t="str">
            <v>S+</v>
          </cell>
          <cell r="G27">
            <v>0</v>
          </cell>
          <cell r="H27" t="str">
            <v>S+</v>
          </cell>
        </row>
        <row r="28">
          <cell r="A28" t="str">
            <v>KM</v>
          </cell>
          <cell r="B28" t="str">
            <v>F.AP6</v>
          </cell>
          <cell r="C28">
            <v>0</v>
          </cell>
          <cell r="D28" t="str">
            <v>x</v>
          </cell>
          <cell r="E28">
            <v>0</v>
          </cell>
          <cell r="F28" t="str">
            <v>x</v>
          </cell>
          <cell r="G28">
            <v>0</v>
          </cell>
          <cell r="H28" t="str">
            <v>x</v>
          </cell>
        </row>
        <row r="29">
          <cell r="A29" t="str">
            <v>MC</v>
          </cell>
          <cell r="B29" t="str">
            <v>F.AP6</v>
          </cell>
          <cell r="C29">
            <v>1197</v>
          </cell>
          <cell r="D29" t="str">
            <v>S1</v>
          </cell>
          <cell r="E29">
            <v>293</v>
          </cell>
          <cell r="F29" t="str">
            <v>S2</v>
          </cell>
          <cell r="G29">
            <v>0</v>
          </cell>
          <cell r="H29" t="str">
            <v>S+</v>
          </cell>
        </row>
        <row r="30">
          <cell r="A30" t="str">
            <v>MM</v>
          </cell>
          <cell r="B30" t="str">
            <v>F.AP6</v>
          </cell>
          <cell r="C30">
            <v>0</v>
          </cell>
          <cell r="D30" t="str">
            <v>x</v>
          </cell>
          <cell r="E30">
            <v>0</v>
          </cell>
          <cell r="F30" t="str">
            <v>x</v>
          </cell>
          <cell r="G30">
            <v>0</v>
          </cell>
          <cell r="H30" t="str">
            <v>x</v>
          </cell>
        </row>
        <row r="31">
          <cell r="A31" t="str">
            <v>NC</v>
          </cell>
          <cell r="B31" t="str">
            <v>F.AP6</v>
          </cell>
          <cell r="C31">
            <v>0</v>
          </cell>
          <cell r="D31" t="str">
            <v>x</v>
          </cell>
          <cell r="E31">
            <v>0</v>
          </cell>
          <cell r="F31" t="str">
            <v>x</v>
          </cell>
          <cell r="G31">
            <v>0</v>
          </cell>
          <cell r="H31" t="str">
            <v>x</v>
          </cell>
        </row>
        <row r="32">
          <cell r="A32" t="str">
            <v>NM</v>
          </cell>
          <cell r="B32" t="str">
            <v>F.AP6</v>
          </cell>
          <cell r="C32">
            <v>1038</v>
          </cell>
          <cell r="D32" t="str">
            <v>S1</v>
          </cell>
          <cell r="E32">
            <v>271</v>
          </cell>
          <cell r="F32" t="str">
            <v>S+</v>
          </cell>
          <cell r="G32">
            <v>0</v>
          </cell>
          <cell r="H32" t="str">
            <v>S2</v>
          </cell>
        </row>
        <row r="33">
          <cell r="A33" t="str">
            <v>OC</v>
          </cell>
          <cell r="B33" t="str">
            <v>F.AP6</v>
          </cell>
          <cell r="C33">
            <v>0</v>
          </cell>
          <cell r="D33" t="str">
            <v>x</v>
          </cell>
          <cell r="E33">
            <v>0</v>
          </cell>
          <cell r="F33" t="str">
            <v>x</v>
          </cell>
          <cell r="G33">
            <v>0</v>
          </cell>
          <cell r="H33" t="str">
            <v>x</v>
          </cell>
        </row>
        <row r="34">
          <cell r="A34" t="str">
            <v>OM</v>
          </cell>
          <cell r="B34" t="str">
            <v>F.AP6</v>
          </cell>
          <cell r="C34">
            <v>309</v>
          </cell>
          <cell r="D34" t="str">
            <v>S1</v>
          </cell>
          <cell r="E34">
            <v>44</v>
          </cell>
          <cell r="F34" t="str">
            <v>S+</v>
          </cell>
          <cell r="G34">
            <v>0</v>
          </cell>
          <cell r="H34" t="str">
            <v>S3</v>
          </cell>
        </row>
        <row r="35">
          <cell r="A35" t="str">
            <v>PC</v>
          </cell>
          <cell r="B35" t="str">
            <v>F.AP6</v>
          </cell>
          <cell r="C35">
            <v>0</v>
          </cell>
          <cell r="D35" t="str">
            <v>x</v>
          </cell>
          <cell r="E35">
            <v>0</v>
          </cell>
          <cell r="F35" t="str">
            <v>x</v>
          </cell>
          <cell r="G35">
            <v>0</v>
          </cell>
          <cell r="H35" t="str">
            <v>x</v>
          </cell>
        </row>
        <row r="36">
          <cell r="A36" t="str">
            <v>PM</v>
          </cell>
          <cell r="B36" t="str">
            <v>F.AP6</v>
          </cell>
          <cell r="C36">
            <v>172</v>
          </cell>
          <cell r="D36" t="str">
            <v>S1</v>
          </cell>
          <cell r="E36">
            <v>122</v>
          </cell>
          <cell r="F36" t="str">
            <v>S+</v>
          </cell>
          <cell r="G36">
            <v>0</v>
          </cell>
          <cell r="H36" t="str">
            <v>S1</v>
          </cell>
        </row>
        <row r="37">
          <cell r="A37" t="str">
            <v>PZ</v>
          </cell>
          <cell r="B37" t="str">
            <v>F.AP6</v>
          </cell>
          <cell r="C37">
            <v>0</v>
          </cell>
          <cell r="D37" t="str">
            <v>x</v>
          </cell>
          <cell r="E37">
            <v>0</v>
          </cell>
          <cell r="F37" t="str">
            <v>x</v>
          </cell>
          <cell r="G37">
            <v>0</v>
          </cell>
          <cell r="H37" t="str">
            <v>x</v>
          </cell>
        </row>
        <row r="38">
          <cell r="A38" t="str">
            <v>QC</v>
          </cell>
          <cell r="B38" t="str">
            <v>F.AP6</v>
          </cell>
          <cell r="C38">
            <v>0</v>
          </cell>
          <cell r="D38" t="str">
            <v>x</v>
          </cell>
          <cell r="E38">
            <v>0</v>
          </cell>
          <cell r="F38" t="str">
            <v>x</v>
          </cell>
          <cell r="G38">
            <v>0</v>
          </cell>
          <cell r="H38" t="str">
            <v>x</v>
          </cell>
        </row>
        <row r="39">
          <cell r="A39" t="str">
            <v>QM</v>
          </cell>
          <cell r="B39" t="str">
            <v>F.AP6</v>
          </cell>
          <cell r="C39">
            <v>0</v>
          </cell>
          <cell r="D39" t="str">
            <v>x</v>
          </cell>
          <cell r="E39">
            <v>0</v>
          </cell>
          <cell r="F39" t="str">
            <v>x</v>
          </cell>
          <cell r="G39">
            <v>0</v>
          </cell>
          <cell r="H39" t="str">
            <v>x</v>
          </cell>
        </row>
        <row r="40">
          <cell r="A40" t="str">
            <v>SC</v>
          </cell>
          <cell r="B40" t="str">
            <v>F.AP6</v>
          </cell>
          <cell r="C40">
            <v>13</v>
          </cell>
          <cell r="D40" t="str">
            <v>S+</v>
          </cell>
          <cell r="E40">
            <v>0</v>
          </cell>
          <cell r="F40" t="str">
            <v>S3</v>
          </cell>
          <cell r="G40">
            <v>0</v>
          </cell>
          <cell r="H40" t="str">
            <v>S3</v>
          </cell>
        </row>
        <row r="41">
          <cell r="A41" t="str">
            <v>SM</v>
          </cell>
          <cell r="B41" t="str">
            <v>F.AP6</v>
          </cell>
          <cell r="C41">
            <v>23</v>
          </cell>
          <cell r="D41" t="str">
            <v>S1</v>
          </cell>
          <cell r="E41">
            <v>0</v>
          </cell>
          <cell r="F41" t="str">
            <v>S+</v>
          </cell>
          <cell r="G41">
            <v>0</v>
          </cell>
          <cell r="H41" t="str">
            <v>x</v>
          </cell>
        </row>
        <row r="42">
          <cell r="A42" t="str">
            <v>SZ</v>
          </cell>
          <cell r="B42" t="str">
            <v>F.AP6</v>
          </cell>
          <cell r="C42">
            <v>0</v>
          </cell>
          <cell r="D42" t="str">
            <v>x</v>
          </cell>
          <cell r="E42">
            <v>0</v>
          </cell>
          <cell r="F42" t="str">
            <v>x</v>
          </cell>
          <cell r="G42">
            <v>0</v>
          </cell>
          <cell r="H42" t="str">
            <v>x</v>
          </cell>
        </row>
        <row r="43">
          <cell r="A43" t="str">
            <v>TC</v>
          </cell>
          <cell r="B43" t="str">
            <v>F.AP6</v>
          </cell>
          <cell r="C43">
            <v>149</v>
          </cell>
          <cell r="D43" t="str">
            <v>x</v>
          </cell>
          <cell r="E43">
            <v>0</v>
          </cell>
          <cell r="F43" t="str">
            <v>x</v>
          </cell>
          <cell r="G43">
            <v>0</v>
          </cell>
          <cell r="H43" t="str">
            <v>x</v>
          </cell>
        </row>
        <row r="44">
          <cell r="A44" t="str">
            <v>TM</v>
          </cell>
          <cell r="B44" t="str">
            <v>F.AP6</v>
          </cell>
          <cell r="C44">
            <v>47</v>
          </cell>
          <cell r="D44" t="str">
            <v>x</v>
          </cell>
          <cell r="E44">
            <v>0</v>
          </cell>
          <cell r="F44" t="str">
            <v>x</v>
          </cell>
          <cell r="G44">
            <v>0</v>
          </cell>
          <cell r="H44" t="str">
            <v>x</v>
          </cell>
        </row>
        <row r="45">
          <cell r="A45" t="str">
            <v>UC</v>
          </cell>
          <cell r="B45" t="str">
            <v>F.AP6</v>
          </cell>
          <cell r="C45">
            <v>0</v>
          </cell>
          <cell r="D45" t="str">
            <v>x</v>
          </cell>
          <cell r="E45">
            <v>0</v>
          </cell>
          <cell r="F45" t="str">
            <v>x</v>
          </cell>
          <cell r="G45">
            <v>0</v>
          </cell>
          <cell r="H45" t="str">
            <v>x</v>
          </cell>
        </row>
        <row r="46">
          <cell r="A46" t="str">
            <v>UM</v>
          </cell>
          <cell r="B46" t="str">
            <v>F.AP6</v>
          </cell>
          <cell r="C46">
            <v>253</v>
          </cell>
          <cell r="D46" t="str">
            <v>S+</v>
          </cell>
          <cell r="E46">
            <v>100</v>
          </cell>
          <cell r="F46" t="str">
            <v>S1</v>
          </cell>
          <cell r="G46">
            <v>0</v>
          </cell>
          <cell r="H46" t="str">
            <v>S+</v>
          </cell>
        </row>
        <row r="47">
          <cell r="A47" t="str">
            <v>VM</v>
          </cell>
          <cell r="B47" t="str">
            <v>F.AP6</v>
          </cell>
          <cell r="C47">
            <v>370</v>
          </cell>
          <cell r="D47" t="str">
            <v>S2</v>
          </cell>
          <cell r="E47">
            <v>153</v>
          </cell>
          <cell r="F47" t="str">
            <v>S2</v>
          </cell>
          <cell r="G47">
            <v>0</v>
          </cell>
          <cell r="H47" t="str">
            <v>S3</v>
          </cell>
        </row>
        <row r="48">
          <cell r="A48" t="str">
            <v>XZ</v>
          </cell>
          <cell r="B48" t="str">
            <v>F.AP6</v>
          </cell>
          <cell r="C48">
            <v>223</v>
          </cell>
          <cell r="D48" t="str">
            <v>S1</v>
          </cell>
          <cell r="E48">
            <v>70</v>
          </cell>
          <cell r="F48" t="str">
            <v>S3</v>
          </cell>
          <cell r="G48">
            <v>0</v>
          </cell>
          <cell r="H48" t="str">
            <v>S2</v>
          </cell>
        </row>
        <row r="49">
          <cell r="A49" t="str">
            <v>ZC</v>
          </cell>
          <cell r="B49" t="str">
            <v>F.AP6</v>
          </cell>
          <cell r="C49">
            <v>0</v>
          </cell>
          <cell r="D49" t="str">
            <v>x</v>
          </cell>
          <cell r="E49">
            <v>0</v>
          </cell>
          <cell r="F49" t="str">
            <v>x</v>
          </cell>
          <cell r="G49">
            <v>0</v>
          </cell>
          <cell r="H49" t="str">
            <v>x</v>
          </cell>
        </row>
        <row r="50">
          <cell r="A50" t="str">
            <v>ZM</v>
          </cell>
          <cell r="B50" t="str">
            <v>F.AP6</v>
          </cell>
          <cell r="C50">
            <v>0</v>
          </cell>
          <cell r="D50" t="str">
            <v>x</v>
          </cell>
          <cell r="E50">
            <v>0</v>
          </cell>
          <cell r="F50" t="str">
            <v>x</v>
          </cell>
          <cell r="G50">
            <v>0</v>
          </cell>
          <cell r="H50" t="str">
            <v>x</v>
          </cell>
        </row>
        <row r="51">
          <cell r="A51" t="str">
            <v>ZZ</v>
          </cell>
          <cell r="B51" t="str">
            <v>F.AP6</v>
          </cell>
          <cell r="C51">
            <v>0</v>
          </cell>
          <cell r="D51" t="str">
            <v>x</v>
          </cell>
          <cell r="E51">
            <v>0</v>
          </cell>
          <cell r="F51" t="str">
            <v>x</v>
          </cell>
          <cell r="G51">
            <v>0</v>
          </cell>
          <cell r="H51" t="str">
            <v>x</v>
          </cell>
        </row>
        <row r="53">
          <cell r="A53" t="str">
            <v>AC</v>
          </cell>
          <cell r="B53" t="str">
            <v>CWt</v>
          </cell>
          <cell r="C53">
            <v>0.254</v>
          </cell>
          <cell r="D53" t="str">
            <v>S3</v>
          </cell>
          <cell r="E53">
            <v>0.18099999999999999</v>
          </cell>
          <cell r="F53" t="str">
            <v>S3</v>
          </cell>
          <cell r="G53">
            <v>0</v>
          </cell>
          <cell r="H53" t="str">
            <v>S2</v>
          </cell>
        </row>
        <row r="54">
          <cell r="A54" t="str">
            <v>AM</v>
          </cell>
          <cell r="B54" t="str">
            <v>CWt</v>
          </cell>
          <cell r="C54">
            <v>0.122</v>
          </cell>
          <cell r="D54" t="str">
            <v>S2</v>
          </cell>
          <cell r="E54">
            <v>0.106</v>
          </cell>
          <cell r="F54" t="str">
            <v>S+</v>
          </cell>
          <cell r="G54">
            <v>0</v>
          </cell>
          <cell r="H54" t="str">
            <v>S1</v>
          </cell>
        </row>
        <row r="55">
          <cell r="A55" t="str">
            <v>BC</v>
          </cell>
          <cell r="B55" t="str">
            <v>CWt</v>
          </cell>
          <cell r="C55">
            <v>0.17599999999999999</v>
          </cell>
          <cell r="D55" t="str">
            <v>S3</v>
          </cell>
          <cell r="E55">
            <v>0.17299999999999999</v>
          </cell>
          <cell r="F55" t="str">
            <v>S2</v>
          </cell>
          <cell r="G55">
            <v>0</v>
          </cell>
          <cell r="H55" t="str">
            <v>S2</v>
          </cell>
        </row>
        <row r="56">
          <cell r="A56" t="str">
            <v>BM</v>
          </cell>
          <cell r="B56" t="str">
            <v>CWt</v>
          </cell>
          <cell r="C56">
            <v>0</v>
          </cell>
          <cell r="D56" t="str">
            <v>x</v>
          </cell>
          <cell r="E56">
            <v>0</v>
          </cell>
          <cell r="F56" t="str">
            <v>x</v>
          </cell>
          <cell r="G56">
            <v>0</v>
          </cell>
          <cell r="H56" t="str">
            <v>x</v>
          </cell>
        </row>
        <row r="57">
          <cell r="A57" t="str">
            <v>CC</v>
          </cell>
          <cell r="B57" t="str">
            <v>CWt</v>
          </cell>
          <cell r="C57">
            <v>0.20899999999999999</v>
          </cell>
          <cell r="D57" t="str">
            <v>S3</v>
          </cell>
          <cell r="E57">
            <v>0.17599999999999999</v>
          </cell>
          <cell r="F57" t="str">
            <v>S+</v>
          </cell>
          <cell r="G57">
            <v>0</v>
          </cell>
          <cell r="H57" t="str">
            <v>S+</v>
          </cell>
        </row>
        <row r="58">
          <cell r="A58" t="str">
            <v>CM</v>
          </cell>
          <cell r="B58" t="str">
            <v>CWt</v>
          </cell>
          <cell r="C58">
            <v>0.125</v>
          </cell>
          <cell r="D58" t="str">
            <v>S3</v>
          </cell>
          <cell r="E58">
            <v>0.09</v>
          </cell>
          <cell r="F58" t="str">
            <v>S+</v>
          </cell>
          <cell r="G58">
            <v>0</v>
          </cell>
          <cell r="H58" t="str">
            <v>S1</v>
          </cell>
        </row>
        <row r="59">
          <cell r="A59" t="str">
            <v>DC</v>
          </cell>
          <cell r="B59" t="str">
            <v>CWt</v>
          </cell>
          <cell r="C59">
            <v>0.22600000000000001</v>
          </cell>
          <cell r="D59" t="str">
            <v>S+</v>
          </cell>
          <cell r="E59">
            <v>0</v>
          </cell>
          <cell r="F59" t="str">
            <v>S2</v>
          </cell>
          <cell r="G59">
            <v>0</v>
          </cell>
          <cell r="H59" t="str">
            <v>S2</v>
          </cell>
        </row>
        <row r="60">
          <cell r="A60" t="str">
            <v>DM</v>
          </cell>
          <cell r="B60" t="str">
            <v>CWt</v>
          </cell>
          <cell r="C60">
            <v>0.11600000000000001</v>
          </cell>
          <cell r="D60" t="str">
            <v>S2</v>
          </cell>
          <cell r="E60">
            <v>8.7999999999999995E-2</v>
          </cell>
          <cell r="F60" t="str">
            <v>S1</v>
          </cell>
          <cell r="G60">
            <v>0</v>
          </cell>
          <cell r="H60" t="str">
            <v>S1</v>
          </cell>
        </row>
        <row r="61">
          <cell r="A61" t="str">
            <v>EC</v>
          </cell>
          <cell r="B61" t="str">
            <v>CWt</v>
          </cell>
          <cell r="C61">
            <v>0.26800000000000002</v>
          </cell>
          <cell r="D61" t="str">
            <v>S2</v>
          </cell>
          <cell r="E61">
            <v>0.16600000000000001</v>
          </cell>
          <cell r="F61" t="str">
            <v>S2</v>
          </cell>
          <cell r="G61">
            <v>0</v>
          </cell>
          <cell r="H61" t="str">
            <v>S1</v>
          </cell>
        </row>
        <row r="62">
          <cell r="A62" t="str">
            <v>EM</v>
          </cell>
          <cell r="B62" t="str">
            <v>CWt</v>
          </cell>
          <cell r="C62">
            <v>0.123</v>
          </cell>
          <cell r="D62" t="str">
            <v>S2</v>
          </cell>
          <cell r="E62">
            <v>9.2999999999999999E-2</v>
          </cell>
          <cell r="F62" t="str">
            <v>S1</v>
          </cell>
          <cell r="G62">
            <v>0</v>
          </cell>
          <cell r="H62" t="str">
            <v>S1</v>
          </cell>
        </row>
        <row r="63">
          <cell r="A63" t="str">
            <v>FC</v>
          </cell>
          <cell r="B63" t="str">
            <v>CWt</v>
          </cell>
          <cell r="C63">
            <v>0.16800000000000001</v>
          </cell>
          <cell r="D63" t="str">
            <v>S+</v>
          </cell>
          <cell r="E63">
            <v>0.14499999999999999</v>
          </cell>
          <cell r="F63" t="str">
            <v>S1</v>
          </cell>
          <cell r="G63">
            <v>0</v>
          </cell>
          <cell r="H63" t="str">
            <v>S1</v>
          </cell>
        </row>
        <row r="64">
          <cell r="A64" t="str">
            <v>FM</v>
          </cell>
          <cell r="B64" t="str">
            <v>CWt</v>
          </cell>
          <cell r="C64">
            <v>0.17100000000000001</v>
          </cell>
          <cell r="D64" t="str">
            <v>S1</v>
          </cell>
          <cell r="E64">
            <v>0.109</v>
          </cell>
          <cell r="F64" t="str">
            <v>S2</v>
          </cell>
          <cell r="G64">
            <v>0</v>
          </cell>
          <cell r="H64" t="str">
            <v>S1</v>
          </cell>
        </row>
        <row r="65">
          <cell r="A65" t="str">
            <v>GC</v>
          </cell>
          <cell r="B65" t="str">
            <v>CWt</v>
          </cell>
          <cell r="C65">
            <v>0</v>
          </cell>
          <cell r="D65" t="str">
            <v>x</v>
          </cell>
          <cell r="E65">
            <v>0</v>
          </cell>
          <cell r="F65" t="str">
            <v>x</v>
          </cell>
          <cell r="G65">
            <v>0</v>
          </cell>
          <cell r="H65" t="str">
            <v>x</v>
          </cell>
        </row>
        <row r="66">
          <cell r="A66" t="str">
            <v>GM</v>
          </cell>
          <cell r="B66" t="str">
            <v>CWt</v>
          </cell>
          <cell r="C66">
            <v>9.8000000000000004E-2</v>
          </cell>
          <cell r="D66" t="str">
            <v>S+</v>
          </cell>
          <cell r="E66">
            <v>8.3000000000000004E-2</v>
          </cell>
          <cell r="F66" t="str">
            <v>S1</v>
          </cell>
          <cell r="G66">
            <v>0</v>
          </cell>
          <cell r="H66" t="str">
            <v>S1</v>
          </cell>
        </row>
        <row r="67">
          <cell r="A67" t="str">
            <v>HC</v>
          </cell>
          <cell r="B67" t="str">
            <v>CWt</v>
          </cell>
          <cell r="C67">
            <v>0.14899999999999999</v>
          </cell>
          <cell r="D67" t="str">
            <v>S2</v>
          </cell>
          <cell r="E67">
            <v>0.14099999999999999</v>
          </cell>
          <cell r="F67" t="str">
            <v>S+</v>
          </cell>
          <cell r="G67">
            <v>0</v>
          </cell>
          <cell r="H67" t="str">
            <v>S1</v>
          </cell>
        </row>
        <row r="68">
          <cell r="A68" t="str">
            <v>HM</v>
          </cell>
          <cell r="B68" t="str">
            <v>CWt</v>
          </cell>
          <cell r="C68">
            <v>0</v>
          </cell>
          <cell r="D68" t="str">
            <v>x</v>
          </cell>
          <cell r="E68">
            <v>0</v>
          </cell>
          <cell r="F68" t="str">
            <v>x</v>
          </cell>
          <cell r="G68">
            <v>0</v>
          </cell>
          <cell r="H68" t="str">
            <v>x</v>
          </cell>
        </row>
        <row r="69">
          <cell r="A69" t="str">
            <v>IC</v>
          </cell>
          <cell r="B69" t="str">
            <v>CWt</v>
          </cell>
          <cell r="C69">
            <v>0.126</v>
          </cell>
          <cell r="D69" t="str">
            <v>S2</v>
          </cell>
          <cell r="E69">
            <v>0</v>
          </cell>
          <cell r="F69" t="str">
            <v>S+</v>
          </cell>
          <cell r="G69">
            <v>0</v>
          </cell>
          <cell r="H69" t="str">
            <v>S+</v>
          </cell>
        </row>
        <row r="70">
          <cell r="A70" t="str">
            <v>IM</v>
          </cell>
          <cell r="B70" t="str">
            <v>CWt</v>
          </cell>
          <cell r="C70">
            <v>8.6999999999999994E-2</v>
          </cell>
          <cell r="D70" t="str">
            <v>S+</v>
          </cell>
          <cell r="E70">
            <v>0</v>
          </cell>
          <cell r="F70" t="str">
            <v>S1</v>
          </cell>
          <cell r="G70">
            <v>0</v>
          </cell>
          <cell r="H70" t="str">
            <v>S1</v>
          </cell>
        </row>
        <row r="71">
          <cell r="A71" t="str">
            <v>JC</v>
          </cell>
          <cell r="B71" t="str">
            <v>CWt</v>
          </cell>
          <cell r="C71">
            <v>0.182</v>
          </cell>
          <cell r="D71" t="str">
            <v>S+</v>
          </cell>
          <cell r="E71">
            <v>0.16700000000000001</v>
          </cell>
          <cell r="F71" t="str">
            <v>S3</v>
          </cell>
          <cell r="G71">
            <v>0</v>
          </cell>
          <cell r="H71" t="str">
            <v>S1</v>
          </cell>
        </row>
        <row r="72">
          <cell r="A72" t="str">
            <v>JM</v>
          </cell>
          <cell r="B72" t="str">
            <v>CWt</v>
          </cell>
          <cell r="C72">
            <v>0.104</v>
          </cell>
          <cell r="D72" t="str">
            <v>S2</v>
          </cell>
          <cell r="E72">
            <v>9.1999999999999998E-2</v>
          </cell>
          <cell r="F72" t="str">
            <v>S3</v>
          </cell>
          <cell r="G72">
            <v>0</v>
          </cell>
          <cell r="H72" t="str">
            <v>S1</v>
          </cell>
        </row>
        <row r="73">
          <cell r="A73" t="str">
            <v>KC</v>
          </cell>
          <cell r="B73" t="str">
            <v>CWt</v>
          </cell>
          <cell r="C73">
            <v>0.115</v>
          </cell>
          <cell r="D73" t="str">
            <v>S+</v>
          </cell>
          <cell r="E73">
            <v>0</v>
          </cell>
          <cell r="F73" t="str">
            <v>S1</v>
          </cell>
          <cell r="G73">
            <v>0</v>
          </cell>
          <cell r="H73" t="str">
            <v>S1</v>
          </cell>
        </row>
        <row r="74">
          <cell r="A74" t="str">
            <v>KM</v>
          </cell>
          <cell r="B74" t="str">
            <v>CWt</v>
          </cell>
          <cell r="C74">
            <v>9.7000000000000003E-2</v>
          </cell>
          <cell r="D74" t="str">
            <v>S+</v>
          </cell>
          <cell r="E74">
            <v>0</v>
          </cell>
          <cell r="F74" t="str">
            <v>S1</v>
          </cell>
          <cell r="G74">
            <v>0</v>
          </cell>
          <cell r="H74" t="str">
            <v>S1</v>
          </cell>
        </row>
        <row r="75">
          <cell r="A75" t="str">
            <v>MC</v>
          </cell>
          <cell r="B75" t="str">
            <v>CWt</v>
          </cell>
          <cell r="C75">
            <v>0.153</v>
          </cell>
          <cell r="D75" t="str">
            <v>S2</v>
          </cell>
          <cell r="E75">
            <v>0</v>
          </cell>
          <cell r="F75" t="str">
            <v>S1</v>
          </cell>
          <cell r="G75">
            <v>0</v>
          </cell>
          <cell r="H75" t="str">
            <v>S1</v>
          </cell>
        </row>
        <row r="76">
          <cell r="A76" t="str">
            <v>MM</v>
          </cell>
          <cell r="B76" t="str">
            <v>CWt</v>
          </cell>
          <cell r="C76">
            <v>0</v>
          </cell>
          <cell r="D76" t="str">
            <v>x</v>
          </cell>
          <cell r="E76">
            <v>0</v>
          </cell>
          <cell r="F76" t="str">
            <v>x</v>
          </cell>
          <cell r="G76">
            <v>0</v>
          </cell>
          <cell r="H76" t="str">
            <v>x</v>
          </cell>
        </row>
        <row r="77">
          <cell r="A77" t="str">
            <v>NC</v>
          </cell>
          <cell r="B77" t="str">
            <v>CWt</v>
          </cell>
          <cell r="C77">
            <v>0</v>
          </cell>
          <cell r="D77" t="str">
            <v>x</v>
          </cell>
          <cell r="E77">
            <v>0</v>
          </cell>
          <cell r="F77" t="str">
            <v>x</v>
          </cell>
          <cell r="G77">
            <v>0</v>
          </cell>
          <cell r="H77" t="str">
            <v>x</v>
          </cell>
        </row>
        <row r="78">
          <cell r="A78" t="str">
            <v>NM</v>
          </cell>
          <cell r="B78" t="str">
            <v>CWt</v>
          </cell>
          <cell r="C78">
            <v>0.153</v>
          </cell>
          <cell r="D78" t="str">
            <v>S2</v>
          </cell>
          <cell r="E78">
            <v>6.7000000000000004E-2</v>
          </cell>
          <cell r="F78" t="str">
            <v>S+</v>
          </cell>
          <cell r="G78">
            <v>0</v>
          </cell>
          <cell r="H78" t="str">
            <v>S1</v>
          </cell>
        </row>
        <row r="79">
          <cell r="A79" t="str">
            <v>OC</v>
          </cell>
          <cell r="B79" t="str">
            <v>CWt</v>
          </cell>
          <cell r="C79">
            <v>0.16900000000000001</v>
          </cell>
          <cell r="D79" t="str">
            <v>S2</v>
          </cell>
          <cell r="E79">
            <v>0</v>
          </cell>
          <cell r="F79" t="str">
            <v>S+</v>
          </cell>
          <cell r="G79">
            <v>0</v>
          </cell>
          <cell r="H79" t="str">
            <v>S+</v>
          </cell>
        </row>
        <row r="80">
          <cell r="A80" t="str">
            <v>OM</v>
          </cell>
          <cell r="B80" t="str">
            <v>CWt</v>
          </cell>
          <cell r="C80">
            <v>0.14299999999999999</v>
          </cell>
          <cell r="D80" t="str">
            <v>S3</v>
          </cell>
          <cell r="E80">
            <v>0.106</v>
          </cell>
          <cell r="F80" t="str">
            <v>S+</v>
          </cell>
          <cell r="G80">
            <v>0</v>
          </cell>
          <cell r="H80" t="str">
            <v>S1</v>
          </cell>
        </row>
        <row r="81">
          <cell r="A81" t="str">
            <v>PC</v>
          </cell>
          <cell r="B81" t="str">
            <v>CWt</v>
          </cell>
          <cell r="C81">
            <v>0.16089999999999999</v>
          </cell>
          <cell r="D81" t="str">
            <v>S+</v>
          </cell>
          <cell r="E81">
            <v>0</v>
          </cell>
          <cell r="F81" t="str">
            <v>S1</v>
          </cell>
          <cell r="G81">
            <v>0</v>
          </cell>
          <cell r="H81" t="str">
            <v>S1</v>
          </cell>
        </row>
        <row r="82">
          <cell r="A82" t="str">
            <v>PM</v>
          </cell>
          <cell r="B82" t="str">
            <v>CWt</v>
          </cell>
          <cell r="C82">
            <v>0.127</v>
          </cell>
          <cell r="D82" t="str">
            <v>S1</v>
          </cell>
          <cell r="E82">
            <v>0.1</v>
          </cell>
          <cell r="F82" t="str">
            <v>S2</v>
          </cell>
          <cell r="G82">
            <v>0</v>
          </cell>
          <cell r="H82" t="str">
            <v>S1</v>
          </cell>
        </row>
        <row r="83">
          <cell r="A83" t="str">
            <v>PZ</v>
          </cell>
          <cell r="B83" t="str">
            <v>CWt</v>
          </cell>
          <cell r="C83">
            <v>0.109</v>
          </cell>
          <cell r="D83" t="str">
            <v>S2</v>
          </cell>
          <cell r="E83">
            <v>0</v>
          </cell>
          <cell r="F83" t="str">
            <v>S+</v>
          </cell>
          <cell r="G83">
            <v>0</v>
          </cell>
          <cell r="H83" t="str">
            <v>S+</v>
          </cell>
        </row>
        <row r="84">
          <cell r="A84" t="str">
            <v>QC</v>
          </cell>
          <cell r="B84" t="str">
            <v>CWt</v>
          </cell>
          <cell r="C84">
            <v>0</v>
          </cell>
          <cell r="D84" t="str">
            <v>x</v>
          </cell>
          <cell r="E84">
            <v>0</v>
          </cell>
          <cell r="F84" t="str">
            <v>x</v>
          </cell>
          <cell r="G84">
            <v>0</v>
          </cell>
          <cell r="H84" t="str">
            <v>x</v>
          </cell>
        </row>
        <row r="85">
          <cell r="A85" t="str">
            <v>QM</v>
          </cell>
          <cell r="B85" t="str">
            <v>CWt</v>
          </cell>
          <cell r="C85">
            <v>0</v>
          </cell>
          <cell r="D85" t="str">
            <v>x</v>
          </cell>
          <cell r="E85">
            <v>0</v>
          </cell>
          <cell r="F85" t="str">
            <v>x</v>
          </cell>
          <cell r="G85">
            <v>0</v>
          </cell>
          <cell r="H85" t="str">
            <v>x</v>
          </cell>
        </row>
        <row r="86">
          <cell r="A86" t="str">
            <v>SC</v>
          </cell>
          <cell r="B86" t="str">
            <v>CWt</v>
          </cell>
          <cell r="C86">
            <v>0.28799999999999998</v>
          </cell>
          <cell r="D86" t="str">
            <v>S3</v>
          </cell>
          <cell r="E86">
            <v>0</v>
          </cell>
          <cell r="F86" t="str">
            <v>S+</v>
          </cell>
          <cell r="G86">
            <v>0</v>
          </cell>
          <cell r="H86" t="str">
            <v>S+</v>
          </cell>
        </row>
        <row r="87">
          <cell r="A87" t="str">
            <v>SM</v>
          </cell>
          <cell r="B87" t="str">
            <v>CWt</v>
          </cell>
          <cell r="C87">
            <v>0.10100000000000001</v>
          </cell>
          <cell r="D87" t="str">
            <v>S+</v>
          </cell>
          <cell r="E87">
            <v>0</v>
          </cell>
          <cell r="F87" t="str">
            <v>S1</v>
          </cell>
          <cell r="G87">
            <v>0</v>
          </cell>
          <cell r="H87" t="str">
            <v>S1</v>
          </cell>
        </row>
        <row r="88">
          <cell r="A88" t="str">
            <v>SZ</v>
          </cell>
          <cell r="B88" t="str">
            <v>CWt</v>
          </cell>
          <cell r="C88">
            <v>0.129</v>
          </cell>
          <cell r="D88" t="str">
            <v>S3</v>
          </cell>
          <cell r="E88">
            <v>0.107</v>
          </cell>
          <cell r="F88" t="str">
            <v>S+</v>
          </cell>
          <cell r="G88">
            <v>0</v>
          </cell>
          <cell r="H88" t="str">
            <v>S3</v>
          </cell>
        </row>
        <row r="89">
          <cell r="A89" t="str">
            <v>TC</v>
          </cell>
          <cell r="B89" t="str">
            <v>CWt</v>
          </cell>
          <cell r="C89">
            <v>0</v>
          </cell>
          <cell r="D89" t="str">
            <v>x</v>
          </cell>
          <cell r="E89">
            <v>0</v>
          </cell>
          <cell r="F89" t="str">
            <v>x</v>
          </cell>
          <cell r="G89">
            <v>0</v>
          </cell>
          <cell r="H89" t="str">
            <v>x</v>
          </cell>
        </row>
        <row r="90">
          <cell r="A90" t="str">
            <v>TM</v>
          </cell>
          <cell r="B90" t="str">
            <v>CWt</v>
          </cell>
          <cell r="C90">
            <v>0.26700000000000002</v>
          </cell>
          <cell r="D90" t="str">
            <v>S3</v>
          </cell>
          <cell r="E90">
            <v>0</v>
          </cell>
          <cell r="F90" t="str">
            <v>S2</v>
          </cell>
          <cell r="G90">
            <v>0</v>
          </cell>
          <cell r="H90" t="str">
            <v>S2</v>
          </cell>
        </row>
        <row r="91">
          <cell r="A91" t="str">
            <v>UC</v>
          </cell>
          <cell r="B91" t="str">
            <v>CWt</v>
          </cell>
          <cell r="C91">
            <v>0</v>
          </cell>
          <cell r="D91" t="str">
            <v>x</v>
          </cell>
          <cell r="E91">
            <v>0</v>
          </cell>
          <cell r="F91" t="str">
            <v>x</v>
          </cell>
          <cell r="G91">
            <v>0</v>
          </cell>
          <cell r="H91" t="str">
            <v>x</v>
          </cell>
        </row>
        <row r="92">
          <cell r="A92" t="str">
            <v>UM</v>
          </cell>
          <cell r="B92" t="str">
            <v>CWt</v>
          </cell>
          <cell r="C92">
            <v>0.11899999999999999</v>
          </cell>
          <cell r="D92" t="str">
            <v>S+</v>
          </cell>
          <cell r="E92">
            <v>0.11</v>
          </cell>
          <cell r="F92" t="str">
            <v>S1</v>
          </cell>
          <cell r="G92">
            <v>0</v>
          </cell>
          <cell r="H92" t="str">
            <v>S+</v>
          </cell>
        </row>
        <row r="93">
          <cell r="A93" t="str">
            <v>VM</v>
          </cell>
          <cell r="B93" t="str">
            <v>CWt</v>
          </cell>
          <cell r="C93">
            <v>0.159</v>
          </cell>
          <cell r="D93" t="str">
            <v>S3</v>
          </cell>
          <cell r="E93">
            <v>0</v>
          </cell>
          <cell r="F93" t="str">
            <v>S2</v>
          </cell>
          <cell r="G93">
            <v>0</v>
          </cell>
          <cell r="H93" t="str">
            <v>S2</v>
          </cell>
        </row>
        <row r="94">
          <cell r="A94" t="str">
            <v>XZ</v>
          </cell>
          <cell r="B94" t="str">
            <v>CWt</v>
          </cell>
          <cell r="C94">
            <v>0.186</v>
          </cell>
          <cell r="D94" t="str">
            <v>S2</v>
          </cell>
          <cell r="E94">
            <v>0</v>
          </cell>
          <cell r="F94" t="str">
            <v>S2</v>
          </cell>
          <cell r="G94">
            <v>0</v>
          </cell>
          <cell r="H94" t="str">
            <v>S2</v>
          </cell>
        </row>
        <row r="95">
          <cell r="A95" t="str">
            <v>ZC</v>
          </cell>
          <cell r="B95" t="str">
            <v>CWt</v>
          </cell>
          <cell r="C95">
            <v>0</v>
          </cell>
          <cell r="D95" t="str">
            <v>x</v>
          </cell>
          <cell r="E95">
            <v>0</v>
          </cell>
          <cell r="F95" t="str">
            <v>x</v>
          </cell>
          <cell r="G95">
            <v>0</v>
          </cell>
          <cell r="H95" t="str">
            <v>x</v>
          </cell>
        </row>
        <row r="96">
          <cell r="A96" t="str">
            <v>ZM</v>
          </cell>
          <cell r="B96" t="str">
            <v>CWt</v>
          </cell>
          <cell r="C96">
            <v>0</v>
          </cell>
          <cell r="D96" t="str">
            <v>x</v>
          </cell>
          <cell r="E96">
            <v>0</v>
          </cell>
          <cell r="F96" t="str">
            <v>x</v>
          </cell>
          <cell r="G96">
            <v>0</v>
          </cell>
          <cell r="H96" t="str">
            <v>x</v>
          </cell>
        </row>
        <row r="97">
          <cell r="A97" t="str">
            <v>ZZ</v>
          </cell>
          <cell r="B97" t="str">
            <v>CWt</v>
          </cell>
          <cell r="C97">
            <v>0</v>
          </cell>
          <cell r="D97" t="str">
            <v>x</v>
          </cell>
          <cell r="E97">
            <v>0</v>
          </cell>
          <cell r="F97" t="str">
            <v>x</v>
          </cell>
          <cell r="G97">
            <v>0</v>
          </cell>
          <cell r="H97" t="str">
            <v>x</v>
          </cell>
        </row>
        <row r="99">
          <cell r="A99" t="str">
            <v>AC</v>
          </cell>
          <cell r="B99" t="str">
            <v>CW</v>
          </cell>
          <cell r="C99">
            <v>1.7609999999999999</v>
          </cell>
          <cell r="D99" t="str">
            <v>S3</v>
          </cell>
          <cell r="E99">
            <v>0</v>
          </cell>
          <cell r="F99" t="str">
            <v>S2</v>
          </cell>
          <cell r="G99">
            <v>0</v>
          </cell>
          <cell r="H99" t="str">
            <v>S2</v>
          </cell>
        </row>
        <row r="100">
          <cell r="A100" t="str">
            <v>AM</v>
          </cell>
          <cell r="B100" t="str">
            <v>CW</v>
          </cell>
          <cell r="C100">
            <v>0.63300000000000001</v>
          </cell>
          <cell r="D100" t="str">
            <v>S1</v>
          </cell>
          <cell r="E100">
            <v>0.52600000000000002</v>
          </cell>
          <cell r="F100" t="str">
            <v>S2</v>
          </cell>
          <cell r="G100">
            <v>0</v>
          </cell>
          <cell r="H100" t="str">
            <v>S+</v>
          </cell>
        </row>
        <row r="101">
          <cell r="A101" t="str">
            <v>BC</v>
          </cell>
          <cell r="B101" t="str">
            <v>CW</v>
          </cell>
          <cell r="C101">
            <v>0.56200000000000006</v>
          </cell>
          <cell r="D101" t="str">
            <v>S2</v>
          </cell>
          <cell r="E101">
            <v>0.55400000000000005</v>
          </cell>
          <cell r="F101" t="str">
            <v>S+</v>
          </cell>
          <cell r="G101">
            <v>0</v>
          </cell>
          <cell r="H101" t="str">
            <v>S3</v>
          </cell>
        </row>
        <row r="102">
          <cell r="A102" t="str">
            <v>BM</v>
          </cell>
          <cell r="B102" t="str">
            <v>CW</v>
          </cell>
          <cell r="C102">
            <v>0</v>
          </cell>
          <cell r="D102" t="str">
            <v>x</v>
          </cell>
          <cell r="E102">
            <v>0</v>
          </cell>
          <cell r="F102" t="str">
            <v>x</v>
          </cell>
          <cell r="G102">
            <v>0</v>
          </cell>
          <cell r="H102" t="str">
            <v>x</v>
          </cell>
        </row>
        <row r="103">
          <cell r="A103" t="str">
            <v>CC</v>
          </cell>
          <cell r="B103" t="str">
            <v>CW</v>
          </cell>
          <cell r="C103">
            <v>0.85899999999999999</v>
          </cell>
          <cell r="D103" t="str">
            <v>S3</v>
          </cell>
          <cell r="E103">
            <v>0.56200000000000006</v>
          </cell>
          <cell r="F103" t="str">
            <v>S+</v>
          </cell>
          <cell r="G103">
            <v>0</v>
          </cell>
          <cell r="H103" t="str">
            <v>S1</v>
          </cell>
        </row>
        <row r="104">
          <cell r="A104" t="str">
            <v>CM</v>
          </cell>
          <cell r="B104" t="str">
            <v>CW</v>
          </cell>
          <cell r="C104">
            <v>0.53700000000000003</v>
          </cell>
          <cell r="D104" t="str">
            <v>S2</v>
          </cell>
          <cell r="E104">
            <v>0.40300000000000002</v>
          </cell>
          <cell r="F104" t="str">
            <v>S+</v>
          </cell>
          <cell r="G104">
            <v>0</v>
          </cell>
          <cell r="H104" t="str">
            <v>S1</v>
          </cell>
        </row>
        <row r="105">
          <cell r="A105" t="str">
            <v>DC</v>
          </cell>
          <cell r="B105" t="str">
            <v>CW</v>
          </cell>
          <cell r="C105">
            <v>6.7770000000000001</v>
          </cell>
          <cell r="D105" t="str">
            <v>S+</v>
          </cell>
          <cell r="E105">
            <v>5.9770000000000003</v>
          </cell>
          <cell r="F105" t="str">
            <v>S3</v>
          </cell>
          <cell r="G105">
            <v>0</v>
          </cell>
          <cell r="H105" t="str">
            <v>S+</v>
          </cell>
        </row>
        <row r="106">
          <cell r="A106" t="str">
            <v>DM</v>
          </cell>
          <cell r="B106" t="str">
            <v>CW</v>
          </cell>
          <cell r="C106">
            <v>0</v>
          </cell>
          <cell r="D106" t="str">
            <v>x</v>
          </cell>
          <cell r="E106">
            <v>0</v>
          </cell>
          <cell r="F106" t="str">
            <v>x</v>
          </cell>
          <cell r="G106">
            <v>0</v>
          </cell>
          <cell r="H106" t="str">
            <v>x</v>
          </cell>
        </row>
        <row r="107">
          <cell r="A107" t="str">
            <v>EC</v>
          </cell>
          <cell r="B107" t="str">
            <v>CW</v>
          </cell>
          <cell r="C107">
            <v>2.109</v>
          </cell>
          <cell r="D107" t="str">
            <v>S2</v>
          </cell>
          <cell r="E107">
            <v>0.65</v>
          </cell>
          <cell r="F107" t="str">
            <v>S2</v>
          </cell>
          <cell r="G107">
            <v>0</v>
          </cell>
          <cell r="H107" t="str">
            <v>S1</v>
          </cell>
        </row>
        <row r="108">
          <cell r="A108" t="str">
            <v>EM</v>
          </cell>
          <cell r="B108" t="str">
            <v>CW</v>
          </cell>
          <cell r="C108">
            <v>0.59699999999999998</v>
          </cell>
          <cell r="D108" t="str">
            <v>S1</v>
          </cell>
          <cell r="E108">
            <v>0.59199999999999997</v>
          </cell>
          <cell r="F108" t="str">
            <v>S2</v>
          </cell>
          <cell r="G108">
            <v>0</v>
          </cell>
          <cell r="H108" t="str">
            <v>S1</v>
          </cell>
        </row>
        <row r="109">
          <cell r="A109" t="str">
            <v>FC</v>
          </cell>
          <cell r="B109" t="str">
            <v>CW</v>
          </cell>
          <cell r="C109">
            <v>0</v>
          </cell>
          <cell r="D109" t="str">
            <v>x</v>
          </cell>
          <cell r="E109">
            <v>0</v>
          </cell>
          <cell r="F109" t="str">
            <v>x</v>
          </cell>
          <cell r="G109">
            <v>0</v>
          </cell>
          <cell r="H109" t="str">
            <v>x</v>
          </cell>
        </row>
        <row r="110">
          <cell r="A110" t="str">
            <v>FM</v>
          </cell>
          <cell r="B110" t="str">
            <v>CW</v>
          </cell>
          <cell r="C110">
            <v>0</v>
          </cell>
          <cell r="D110" t="str">
            <v>x</v>
          </cell>
          <cell r="E110">
            <v>0</v>
          </cell>
          <cell r="F110" t="str">
            <v>x</v>
          </cell>
          <cell r="G110">
            <v>0</v>
          </cell>
          <cell r="H110" t="str">
            <v>x</v>
          </cell>
        </row>
        <row r="111">
          <cell r="A111" t="str">
            <v>GC</v>
          </cell>
          <cell r="B111" t="str">
            <v>CW</v>
          </cell>
          <cell r="C111">
            <v>0</v>
          </cell>
          <cell r="D111" t="str">
            <v>x</v>
          </cell>
          <cell r="E111">
            <v>0</v>
          </cell>
          <cell r="F111" t="str">
            <v>x</v>
          </cell>
          <cell r="G111">
            <v>0</v>
          </cell>
          <cell r="H111" t="str">
            <v>x</v>
          </cell>
        </row>
        <row r="112">
          <cell r="A112" t="str">
            <v>GM</v>
          </cell>
          <cell r="B112" t="str">
            <v>CW</v>
          </cell>
          <cell r="C112">
            <v>1.105</v>
          </cell>
          <cell r="D112" t="str">
            <v>S+</v>
          </cell>
          <cell r="E112">
            <v>0.51200000000000001</v>
          </cell>
          <cell r="F112" t="str">
            <v>S1</v>
          </cell>
          <cell r="G112">
            <v>0</v>
          </cell>
          <cell r="H112" t="str">
            <v>S+</v>
          </cell>
        </row>
        <row r="113">
          <cell r="A113" t="str">
            <v>HC</v>
          </cell>
          <cell r="B113" t="str">
            <v>CW</v>
          </cell>
          <cell r="C113">
            <v>0.49099999999999999</v>
          </cell>
          <cell r="D113" t="str">
            <v>S+</v>
          </cell>
          <cell r="E113">
            <v>0</v>
          </cell>
          <cell r="F113" t="str">
            <v>S1</v>
          </cell>
          <cell r="G113">
            <v>0</v>
          </cell>
          <cell r="H113" t="str">
            <v>S1</v>
          </cell>
        </row>
        <row r="114">
          <cell r="A114" t="str">
            <v>HM</v>
          </cell>
          <cell r="B114" t="str">
            <v>CW</v>
          </cell>
          <cell r="C114">
            <v>0</v>
          </cell>
          <cell r="D114" t="str">
            <v>x</v>
          </cell>
          <cell r="E114">
            <v>0</v>
          </cell>
          <cell r="F114" t="str">
            <v>x</v>
          </cell>
          <cell r="G114">
            <v>0</v>
          </cell>
          <cell r="H114" t="str">
            <v>x</v>
          </cell>
        </row>
        <row r="115">
          <cell r="A115" t="str">
            <v>IC</v>
          </cell>
          <cell r="B115" t="str">
            <v>CW</v>
          </cell>
          <cell r="C115">
            <v>1.1080000000000001</v>
          </cell>
          <cell r="D115" t="str">
            <v>S+</v>
          </cell>
          <cell r="E115">
            <v>0.83499999999999996</v>
          </cell>
          <cell r="F115" t="str">
            <v>S2</v>
          </cell>
          <cell r="G115">
            <v>0</v>
          </cell>
          <cell r="H115" t="str">
            <v>S+</v>
          </cell>
        </row>
        <row r="116">
          <cell r="A116" t="str">
            <v>IM</v>
          </cell>
          <cell r="B116" t="str">
            <v>CW</v>
          </cell>
          <cell r="C116">
            <v>1.224</v>
          </cell>
          <cell r="D116" t="str">
            <v>S1</v>
          </cell>
          <cell r="E116">
            <v>0.59599999999999997</v>
          </cell>
          <cell r="F116" t="str">
            <v>S+</v>
          </cell>
          <cell r="G116">
            <v>0</v>
          </cell>
          <cell r="H116" t="str">
            <v>S1</v>
          </cell>
        </row>
        <row r="117">
          <cell r="A117" t="str">
            <v>JC</v>
          </cell>
          <cell r="B117" t="str">
            <v>CW</v>
          </cell>
          <cell r="C117">
            <v>1.671</v>
          </cell>
          <cell r="D117" t="str">
            <v>S+</v>
          </cell>
          <cell r="E117">
            <v>1.3440000000000001</v>
          </cell>
          <cell r="F117" t="str">
            <v>S3</v>
          </cell>
          <cell r="G117">
            <v>0</v>
          </cell>
          <cell r="H117" t="str">
            <v>S+</v>
          </cell>
        </row>
        <row r="118">
          <cell r="A118" t="str">
            <v>JM</v>
          </cell>
          <cell r="B118" t="str">
            <v>CW</v>
          </cell>
          <cell r="C118">
            <v>1.258</v>
          </cell>
          <cell r="D118" t="str">
            <v>S+</v>
          </cell>
          <cell r="E118">
            <v>0.86799999999999999</v>
          </cell>
          <cell r="F118" t="str">
            <v>S3</v>
          </cell>
          <cell r="G118">
            <v>0</v>
          </cell>
          <cell r="H118" t="str">
            <v>S+</v>
          </cell>
        </row>
        <row r="119">
          <cell r="A119" t="str">
            <v>KC</v>
          </cell>
          <cell r="B119" t="str">
            <v>CW</v>
          </cell>
          <cell r="C119">
            <v>0.86</v>
          </cell>
          <cell r="D119" t="str">
            <v>S+</v>
          </cell>
          <cell r="E119">
            <v>0</v>
          </cell>
          <cell r="F119" t="str">
            <v>S1</v>
          </cell>
          <cell r="G119">
            <v>0</v>
          </cell>
          <cell r="H119" t="str">
            <v>S1</v>
          </cell>
        </row>
        <row r="120">
          <cell r="A120" t="str">
            <v>KM</v>
          </cell>
          <cell r="B120" t="str">
            <v>CW</v>
          </cell>
          <cell r="C120">
            <v>0.64400000000000002</v>
          </cell>
          <cell r="D120" t="str">
            <v>S1</v>
          </cell>
          <cell r="E120">
            <v>0.433</v>
          </cell>
          <cell r="F120" t="str">
            <v>S+</v>
          </cell>
          <cell r="G120">
            <v>0</v>
          </cell>
          <cell r="H120" t="str">
            <v>S1</v>
          </cell>
        </row>
        <row r="121">
          <cell r="A121" t="str">
            <v>MC</v>
          </cell>
          <cell r="B121" t="str">
            <v>CW</v>
          </cell>
          <cell r="C121">
            <v>1.1599999999999999</v>
          </cell>
          <cell r="D121" t="str">
            <v>S2</v>
          </cell>
          <cell r="E121">
            <v>0.69599999999999995</v>
          </cell>
          <cell r="F121" t="str">
            <v>S1</v>
          </cell>
          <cell r="G121">
            <v>0</v>
          </cell>
          <cell r="H121" t="str">
            <v>S2</v>
          </cell>
        </row>
        <row r="122">
          <cell r="A122" t="str">
            <v>MM</v>
          </cell>
          <cell r="B122" t="str">
            <v>CW</v>
          </cell>
          <cell r="C122">
            <v>0</v>
          </cell>
          <cell r="D122" t="str">
            <v>x</v>
          </cell>
          <cell r="E122">
            <v>0</v>
          </cell>
          <cell r="F122" t="str">
            <v>x</v>
          </cell>
          <cell r="G122">
            <v>0</v>
          </cell>
          <cell r="H122" t="str">
            <v>x</v>
          </cell>
        </row>
        <row r="123">
          <cell r="A123" t="str">
            <v>NC</v>
          </cell>
          <cell r="B123" t="str">
            <v>CW</v>
          </cell>
          <cell r="C123">
            <v>0</v>
          </cell>
          <cell r="D123" t="str">
            <v>x</v>
          </cell>
          <cell r="E123">
            <v>0</v>
          </cell>
          <cell r="F123" t="str">
            <v>x</v>
          </cell>
          <cell r="G123">
            <v>0</v>
          </cell>
          <cell r="H123" t="str">
            <v>x</v>
          </cell>
        </row>
        <row r="124">
          <cell r="A124" t="str">
            <v>NM</v>
          </cell>
          <cell r="B124" t="str">
            <v>CW</v>
          </cell>
          <cell r="C124">
            <v>1.2549999999999999</v>
          </cell>
          <cell r="D124" t="str">
            <v>S2</v>
          </cell>
          <cell r="E124">
            <v>0.45900000000000002</v>
          </cell>
          <cell r="F124" t="str">
            <v>S+</v>
          </cell>
          <cell r="G124">
            <v>0</v>
          </cell>
          <cell r="H124" t="str">
            <v>S1</v>
          </cell>
        </row>
        <row r="125">
          <cell r="A125" t="str">
            <v>OC</v>
          </cell>
          <cell r="B125" t="str">
            <v>CW</v>
          </cell>
          <cell r="C125">
            <v>0</v>
          </cell>
          <cell r="D125" t="str">
            <v>x</v>
          </cell>
          <cell r="E125">
            <v>0</v>
          </cell>
          <cell r="F125" t="str">
            <v>x</v>
          </cell>
          <cell r="G125">
            <v>0</v>
          </cell>
          <cell r="H125" t="str">
            <v>x</v>
          </cell>
        </row>
        <row r="126">
          <cell r="A126" t="str">
            <v>OM</v>
          </cell>
          <cell r="B126" t="str">
            <v>CW</v>
          </cell>
          <cell r="C126">
            <v>1.5429999999999999</v>
          </cell>
          <cell r="D126" t="str">
            <v>S2</v>
          </cell>
          <cell r="E126">
            <v>0</v>
          </cell>
          <cell r="F126" t="str">
            <v>S+</v>
          </cell>
          <cell r="G126">
            <v>0</v>
          </cell>
          <cell r="H126" t="str">
            <v>S+</v>
          </cell>
        </row>
        <row r="127">
          <cell r="A127" t="str">
            <v>PC</v>
          </cell>
          <cell r="B127" t="str">
            <v>CW</v>
          </cell>
          <cell r="C127">
            <v>0</v>
          </cell>
          <cell r="D127" t="str">
            <v>x</v>
          </cell>
          <cell r="E127">
            <v>0</v>
          </cell>
          <cell r="F127" t="str">
            <v>x</v>
          </cell>
          <cell r="G127">
            <v>0</v>
          </cell>
          <cell r="H127" t="str">
            <v>x</v>
          </cell>
        </row>
        <row r="128">
          <cell r="A128" t="str">
            <v>PM</v>
          </cell>
          <cell r="B128" t="str">
            <v>CW</v>
          </cell>
          <cell r="C128">
            <v>0</v>
          </cell>
          <cell r="D128" t="str">
            <v>x</v>
          </cell>
          <cell r="E128">
            <v>0</v>
          </cell>
          <cell r="F128" t="str">
            <v>x</v>
          </cell>
          <cell r="G128">
            <v>0</v>
          </cell>
          <cell r="H128" t="str">
            <v>x</v>
          </cell>
        </row>
        <row r="129">
          <cell r="A129" t="str">
            <v>PZ</v>
          </cell>
          <cell r="B129" t="str">
            <v>CW</v>
          </cell>
          <cell r="C129">
            <v>1.36</v>
          </cell>
          <cell r="D129" t="str">
            <v>S2</v>
          </cell>
          <cell r="E129">
            <v>0</v>
          </cell>
          <cell r="F129" t="str">
            <v>S1</v>
          </cell>
          <cell r="G129">
            <v>0</v>
          </cell>
          <cell r="H129" t="str">
            <v>S1</v>
          </cell>
        </row>
        <row r="130">
          <cell r="A130" t="str">
            <v>QC</v>
          </cell>
          <cell r="B130" t="str">
            <v>CW</v>
          </cell>
          <cell r="C130">
            <v>0</v>
          </cell>
          <cell r="D130" t="str">
            <v>x</v>
          </cell>
          <cell r="E130">
            <v>0</v>
          </cell>
          <cell r="F130" t="str">
            <v>x</v>
          </cell>
          <cell r="G130">
            <v>0</v>
          </cell>
          <cell r="H130" t="str">
            <v>x</v>
          </cell>
        </row>
        <row r="131">
          <cell r="A131" t="str">
            <v>QM</v>
          </cell>
          <cell r="B131" t="str">
            <v>CW</v>
          </cell>
          <cell r="C131">
            <v>0</v>
          </cell>
          <cell r="D131" t="str">
            <v>x</v>
          </cell>
          <cell r="E131">
            <v>0</v>
          </cell>
          <cell r="F131" t="str">
            <v>x</v>
          </cell>
          <cell r="G131">
            <v>0</v>
          </cell>
          <cell r="H131" t="str">
            <v>x</v>
          </cell>
        </row>
        <row r="132">
          <cell r="A132" t="str">
            <v>SC</v>
          </cell>
          <cell r="B132" t="str">
            <v>CW</v>
          </cell>
          <cell r="C132">
            <v>5.5780000000000003</v>
          </cell>
          <cell r="D132" t="str">
            <v>S3</v>
          </cell>
          <cell r="E132">
            <v>0</v>
          </cell>
          <cell r="F132" t="str">
            <v>S+</v>
          </cell>
          <cell r="G132">
            <v>0</v>
          </cell>
          <cell r="H132" t="str">
            <v>S+</v>
          </cell>
        </row>
        <row r="133">
          <cell r="A133" t="str">
            <v>SM</v>
          </cell>
          <cell r="B133" t="str">
            <v>CW</v>
          </cell>
          <cell r="C133">
            <v>0.82099999999999995</v>
          </cell>
          <cell r="D133" t="str">
            <v>S+</v>
          </cell>
          <cell r="E133">
            <v>0</v>
          </cell>
          <cell r="F133" t="str">
            <v>S1</v>
          </cell>
          <cell r="G133">
            <v>0</v>
          </cell>
          <cell r="H133" t="str">
            <v>S1</v>
          </cell>
        </row>
        <row r="134">
          <cell r="A134" t="str">
            <v>SZ</v>
          </cell>
          <cell r="B134" t="str">
            <v>CW</v>
          </cell>
          <cell r="C134">
            <v>0.61899999999999999</v>
          </cell>
          <cell r="D134" t="str">
            <v>S3</v>
          </cell>
          <cell r="E134">
            <v>0</v>
          </cell>
          <cell r="F134" t="str">
            <v>S+</v>
          </cell>
          <cell r="G134">
            <v>0</v>
          </cell>
          <cell r="H134" t="str">
            <v>S+</v>
          </cell>
        </row>
        <row r="135">
          <cell r="A135" t="str">
            <v>TC</v>
          </cell>
          <cell r="B135" t="str">
            <v>CW</v>
          </cell>
          <cell r="C135">
            <v>0</v>
          </cell>
          <cell r="D135" t="str">
            <v>x</v>
          </cell>
          <cell r="E135">
            <v>0</v>
          </cell>
          <cell r="F135" t="str">
            <v>x</v>
          </cell>
          <cell r="G135">
            <v>0</v>
          </cell>
          <cell r="H135" t="str">
            <v>x</v>
          </cell>
        </row>
        <row r="136">
          <cell r="A136" t="str">
            <v>TM</v>
          </cell>
          <cell r="B136" t="str">
            <v>CW</v>
          </cell>
          <cell r="C136">
            <v>4.6909999999999998</v>
          </cell>
          <cell r="D136" t="str">
            <v>S3</v>
          </cell>
          <cell r="E136">
            <v>0</v>
          </cell>
          <cell r="F136" t="str">
            <v>S2</v>
          </cell>
          <cell r="G136">
            <v>0</v>
          </cell>
          <cell r="H136" t="str">
            <v>S2</v>
          </cell>
        </row>
        <row r="137">
          <cell r="A137" t="str">
            <v>UC</v>
          </cell>
          <cell r="B137" t="str">
            <v>CW</v>
          </cell>
          <cell r="C137">
            <v>0</v>
          </cell>
          <cell r="D137" t="str">
            <v>x</v>
          </cell>
          <cell r="E137">
            <v>0</v>
          </cell>
          <cell r="F137" t="str">
            <v>x</v>
          </cell>
          <cell r="G137">
            <v>0</v>
          </cell>
          <cell r="H137" t="str">
            <v>x</v>
          </cell>
        </row>
        <row r="138">
          <cell r="A138" t="str">
            <v>UM</v>
          </cell>
          <cell r="B138" t="str">
            <v>CW</v>
          </cell>
          <cell r="C138">
            <v>0.47</v>
          </cell>
          <cell r="D138" t="str">
            <v>S+</v>
          </cell>
          <cell r="E138">
            <v>0.42599999999999999</v>
          </cell>
          <cell r="F138" t="str">
            <v>S1</v>
          </cell>
          <cell r="G138">
            <v>0</v>
          </cell>
          <cell r="H138" t="str">
            <v>S+</v>
          </cell>
        </row>
        <row r="139">
          <cell r="A139" t="str">
            <v>VM</v>
          </cell>
          <cell r="B139" t="str">
            <v>CW</v>
          </cell>
          <cell r="C139">
            <v>0.84099999999999997</v>
          </cell>
          <cell r="D139" t="str">
            <v>S3</v>
          </cell>
          <cell r="E139">
            <v>0.74199999999999999</v>
          </cell>
          <cell r="F139" t="str">
            <v>S2</v>
          </cell>
          <cell r="G139">
            <v>0</v>
          </cell>
          <cell r="H139" t="str">
            <v>S2</v>
          </cell>
        </row>
        <row r="140">
          <cell r="A140" t="str">
            <v>XZ</v>
          </cell>
          <cell r="B140" t="str">
            <v>CW</v>
          </cell>
          <cell r="C140">
            <v>0.26100000000000001</v>
          </cell>
          <cell r="D140" t="str">
            <v>S2</v>
          </cell>
          <cell r="E140">
            <v>0</v>
          </cell>
          <cell r="F140" t="str">
            <v>S1</v>
          </cell>
          <cell r="G140">
            <v>0</v>
          </cell>
          <cell r="H140" t="str">
            <v>S1</v>
          </cell>
        </row>
        <row r="141">
          <cell r="A141" t="str">
            <v>ZC</v>
          </cell>
          <cell r="B141" t="str">
            <v>CW</v>
          </cell>
          <cell r="C141">
            <v>0</v>
          </cell>
          <cell r="D141" t="str">
            <v>x</v>
          </cell>
          <cell r="E141">
            <v>0</v>
          </cell>
          <cell r="F141" t="str">
            <v>x</v>
          </cell>
          <cell r="G141">
            <v>0</v>
          </cell>
          <cell r="H141" t="str">
            <v>x</v>
          </cell>
        </row>
        <row r="142">
          <cell r="A142" t="str">
            <v>ZM</v>
          </cell>
          <cell r="B142" t="str">
            <v>CW</v>
          </cell>
          <cell r="C142">
            <v>0</v>
          </cell>
          <cell r="D142" t="str">
            <v>x</v>
          </cell>
          <cell r="E142">
            <v>0</v>
          </cell>
          <cell r="F142" t="str">
            <v>x</v>
          </cell>
          <cell r="G142">
            <v>0</v>
          </cell>
          <cell r="H142" t="str">
            <v>x</v>
          </cell>
        </row>
        <row r="143">
          <cell r="A143" t="str">
            <v>ZZ</v>
          </cell>
          <cell r="B143" t="str">
            <v>CW</v>
          </cell>
          <cell r="C143">
            <v>0</v>
          </cell>
          <cell r="D143" t="str">
            <v>x</v>
          </cell>
          <cell r="E143">
            <v>0</v>
          </cell>
          <cell r="F143" t="str">
            <v>x</v>
          </cell>
          <cell r="G143">
            <v>0</v>
          </cell>
          <cell r="H143" t="str">
            <v>x</v>
          </cell>
        </row>
        <row r="145">
          <cell r="A145" t="str">
            <v>AC</v>
          </cell>
          <cell r="B145" t="str">
            <v>pF_ZH</v>
          </cell>
          <cell r="C145">
            <v>-1</v>
          </cell>
          <cell r="D145" t="str">
            <v>x</v>
          </cell>
          <cell r="E145">
            <v>-1</v>
          </cell>
          <cell r="F145" t="str">
            <v>x</v>
          </cell>
          <cell r="G145">
            <v>-1</v>
          </cell>
          <cell r="H145" t="str">
            <v>x</v>
          </cell>
        </row>
        <row r="146">
          <cell r="A146" t="str">
            <v>AM</v>
          </cell>
          <cell r="B146" t="str">
            <v>pF_ZH</v>
          </cell>
          <cell r="C146">
            <v>0.871</v>
          </cell>
          <cell r="D146" t="str">
            <v>S1</v>
          </cell>
          <cell r="E146">
            <v>0.60199999999999998</v>
          </cell>
          <cell r="F146" t="str">
            <v>S+</v>
          </cell>
          <cell r="G146">
            <v>-1</v>
          </cell>
          <cell r="H146" t="str">
            <v>S2</v>
          </cell>
        </row>
        <row r="147">
          <cell r="A147" t="str">
            <v>BC</v>
          </cell>
          <cell r="B147" t="str">
            <v>pF_ZH</v>
          </cell>
          <cell r="C147">
            <v>0.92500000000000004</v>
          </cell>
          <cell r="D147" t="str">
            <v>S+</v>
          </cell>
          <cell r="E147">
            <v>0.74399999999999999</v>
          </cell>
          <cell r="F147" t="str">
            <v>S2</v>
          </cell>
          <cell r="G147">
            <v>-1</v>
          </cell>
          <cell r="H147" t="str">
            <v>S3</v>
          </cell>
        </row>
        <row r="148">
          <cell r="A148" t="str">
            <v>BM</v>
          </cell>
          <cell r="B148" t="str">
            <v>pF_ZH</v>
          </cell>
          <cell r="C148">
            <v>-1</v>
          </cell>
          <cell r="D148" t="str">
            <v>x</v>
          </cell>
          <cell r="E148">
            <v>-1</v>
          </cell>
          <cell r="F148" t="str">
            <v>x</v>
          </cell>
          <cell r="G148">
            <v>-1</v>
          </cell>
          <cell r="H148" t="str">
            <v>x</v>
          </cell>
        </row>
        <row r="149">
          <cell r="A149" t="str">
            <v>CC</v>
          </cell>
          <cell r="B149" t="str">
            <v>pF_ZH</v>
          </cell>
          <cell r="C149">
            <v>0.89700000000000002</v>
          </cell>
          <cell r="D149" t="str">
            <v>S1</v>
          </cell>
          <cell r="E149">
            <v>0.79100000000000004</v>
          </cell>
          <cell r="F149" t="str">
            <v>S+</v>
          </cell>
          <cell r="G149">
            <v>-1</v>
          </cell>
          <cell r="H149" t="str">
            <v>S3</v>
          </cell>
        </row>
        <row r="150">
          <cell r="A150" t="str">
            <v>CM</v>
          </cell>
          <cell r="B150" t="str">
            <v>pF_ZH</v>
          </cell>
          <cell r="C150">
            <v>0.84599999999999997</v>
          </cell>
          <cell r="D150" t="str">
            <v>S1</v>
          </cell>
          <cell r="E150">
            <v>0.50600000000000001</v>
          </cell>
          <cell r="F150" t="str">
            <v>S2</v>
          </cell>
          <cell r="G150">
            <v>-1</v>
          </cell>
          <cell r="H150" t="str">
            <v>S+</v>
          </cell>
        </row>
        <row r="151">
          <cell r="A151" t="str">
            <v>DC</v>
          </cell>
          <cell r="B151" t="str">
            <v>pF_ZH</v>
          </cell>
          <cell r="C151">
            <v>0.75900000000000001</v>
          </cell>
          <cell r="D151" t="str">
            <v>S+</v>
          </cell>
          <cell r="E151">
            <v>0.67900000000000005</v>
          </cell>
          <cell r="F151" t="str">
            <v>S2</v>
          </cell>
          <cell r="G151">
            <v>-1</v>
          </cell>
          <cell r="H151" t="str">
            <v>S3</v>
          </cell>
        </row>
        <row r="152">
          <cell r="A152" t="str">
            <v>DM</v>
          </cell>
          <cell r="B152" t="str">
            <v>pF_ZH</v>
          </cell>
          <cell r="C152">
            <v>0.91700000000000004</v>
          </cell>
          <cell r="D152" t="str">
            <v>S1</v>
          </cell>
          <cell r="E152">
            <v>0.91300000000000003</v>
          </cell>
          <cell r="F152" t="str">
            <v>S2</v>
          </cell>
          <cell r="G152">
            <v>-1</v>
          </cell>
          <cell r="H152" t="str">
            <v>S1</v>
          </cell>
        </row>
        <row r="153">
          <cell r="A153" t="str">
            <v>EC</v>
          </cell>
          <cell r="B153" t="str">
            <v>pF_ZH</v>
          </cell>
          <cell r="C153">
            <v>0.82399999999999995</v>
          </cell>
          <cell r="D153" t="str">
            <v>S1</v>
          </cell>
          <cell r="E153">
            <v>-1</v>
          </cell>
          <cell r="F153" t="str">
            <v>S2</v>
          </cell>
          <cell r="G153">
            <v>-1</v>
          </cell>
          <cell r="H153" t="str">
            <v>S2</v>
          </cell>
        </row>
        <row r="154">
          <cell r="A154" t="str">
            <v>EM</v>
          </cell>
          <cell r="B154" t="str">
            <v>pF_ZH</v>
          </cell>
          <cell r="C154">
            <v>0.74399999999999999</v>
          </cell>
          <cell r="D154" t="str">
            <v>S1</v>
          </cell>
          <cell r="E154">
            <v>-1</v>
          </cell>
          <cell r="F154" t="str">
            <v>S2</v>
          </cell>
          <cell r="G154">
            <v>-1</v>
          </cell>
          <cell r="H154" t="str">
            <v>S2</v>
          </cell>
        </row>
        <row r="155">
          <cell r="A155" t="str">
            <v>FC</v>
          </cell>
          <cell r="B155" t="str">
            <v>pF_ZH</v>
          </cell>
          <cell r="C155">
            <v>0.85699999999999998</v>
          </cell>
          <cell r="D155" t="str">
            <v>S1</v>
          </cell>
          <cell r="E155">
            <v>0.73599999999999999</v>
          </cell>
          <cell r="F155" t="str">
            <v>S+</v>
          </cell>
          <cell r="G155">
            <v>-1</v>
          </cell>
          <cell r="H155" t="str">
            <v>S2</v>
          </cell>
        </row>
        <row r="156">
          <cell r="A156" t="str">
            <v>FM</v>
          </cell>
          <cell r="B156" t="str">
            <v>pF_ZH</v>
          </cell>
          <cell r="C156">
            <v>0.91600000000000004</v>
          </cell>
          <cell r="D156" t="str">
            <v>S1</v>
          </cell>
          <cell r="E156">
            <v>0.91100000000000003</v>
          </cell>
          <cell r="F156" t="str">
            <v>S2</v>
          </cell>
          <cell r="G156">
            <v>-1</v>
          </cell>
          <cell r="H156" t="str">
            <v>S1</v>
          </cell>
        </row>
        <row r="157">
          <cell r="A157" t="str">
            <v>GC</v>
          </cell>
          <cell r="B157" t="str">
            <v>pF_ZH</v>
          </cell>
          <cell r="C157">
            <v>0.80700000000000005</v>
          </cell>
          <cell r="D157" t="str">
            <v>S1</v>
          </cell>
          <cell r="E157">
            <v>-1</v>
          </cell>
          <cell r="F157" t="str">
            <v>S+</v>
          </cell>
          <cell r="G157">
            <v>-1</v>
          </cell>
          <cell r="H157" t="str">
            <v>S+</v>
          </cell>
        </row>
        <row r="158">
          <cell r="A158" t="str">
            <v>GM</v>
          </cell>
          <cell r="B158" t="str">
            <v>pF_ZH</v>
          </cell>
          <cell r="C158">
            <v>-1</v>
          </cell>
          <cell r="D158" t="str">
            <v>S1</v>
          </cell>
          <cell r="E158">
            <v>-1</v>
          </cell>
          <cell r="F158" t="str">
            <v>S1</v>
          </cell>
          <cell r="G158">
            <v>-1</v>
          </cell>
          <cell r="H158" t="str">
            <v>S1</v>
          </cell>
        </row>
        <row r="159">
          <cell r="A159" t="str">
            <v>HC</v>
          </cell>
          <cell r="B159" t="str">
            <v>pF_ZH</v>
          </cell>
          <cell r="C159">
            <v>0.77800000000000002</v>
          </cell>
          <cell r="D159" t="str">
            <v>S1</v>
          </cell>
          <cell r="E159">
            <v>-1</v>
          </cell>
          <cell r="F159" t="str">
            <v>S2</v>
          </cell>
          <cell r="G159">
            <v>-1</v>
          </cell>
          <cell r="H159" t="str">
            <v>S2</v>
          </cell>
        </row>
        <row r="160">
          <cell r="A160" t="str">
            <v>HM</v>
          </cell>
          <cell r="B160" t="str">
            <v>pF_ZH</v>
          </cell>
          <cell r="C160">
            <v>0.86099999999999999</v>
          </cell>
          <cell r="D160" t="str">
            <v>S1</v>
          </cell>
          <cell r="E160">
            <v>-1</v>
          </cell>
          <cell r="F160" t="str">
            <v>S+</v>
          </cell>
          <cell r="G160">
            <v>-1</v>
          </cell>
          <cell r="H160" t="str">
            <v>S+</v>
          </cell>
        </row>
        <row r="161">
          <cell r="A161" t="str">
            <v>IC</v>
          </cell>
          <cell r="B161" t="str">
            <v>pF_ZH</v>
          </cell>
          <cell r="C161">
            <v>0.89200000000000002</v>
          </cell>
          <cell r="D161" t="str">
            <v>S1</v>
          </cell>
          <cell r="E161">
            <v>0.81100000000000005</v>
          </cell>
          <cell r="F161" t="str">
            <v>S+</v>
          </cell>
          <cell r="G161">
            <v>-1</v>
          </cell>
          <cell r="H161" t="str">
            <v>S2</v>
          </cell>
        </row>
        <row r="162">
          <cell r="A162" t="str">
            <v>IM</v>
          </cell>
          <cell r="B162" t="str">
            <v>pF_ZH</v>
          </cell>
          <cell r="C162">
            <v>0.95799999999999996</v>
          </cell>
          <cell r="D162" t="str">
            <v>S2</v>
          </cell>
          <cell r="E162">
            <v>0.89</v>
          </cell>
          <cell r="F162" t="str">
            <v>S1</v>
          </cell>
          <cell r="G162">
            <v>-1</v>
          </cell>
          <cell r="H162" t="str">
            <v>S2</v>
          </cell>
        </row>
        <row r="163">
          <cell r="A163" t="str">
            <v>JC</v>
          </cell>
          <cell r="B163" t="str">
            <v>pF_ZH</v>
          </cell>
          <cell r="C163">
            <v>0.75</v>
          </cell>
          <cell r="D163" t="str">
            <v>S1</v>
          </cell>
          <cell r="E163">
            <v>0.66300000000000003</v>
          </cell>
          <cell r="F163" t="str">
            <v>S2</v>
          </cell>
          <cell r="G163">
            <v>-1</v>
          </cell>
          <cell r="H163" t="str">
            <v>S3</v>
          </cell>
        </row>
        <row r="164">
          <cell r="A164" t="str">
            <v>JM</v>
          </cell>
          <cell r="B164" t="str">
            <v>pF_ZH</v>
          </cell>
          <cell r="C164">
            <v>0.90200000000000002</v>
          </cell>
          <cell r="D164" t="str">
            <v>S1</v>
          </cell>
          <cell r="E164">
            <v>0.44400000000000001</v>
          </cell>
          <cell r="F164" t="str">
            <v>S+</v>
          </cell>
          <cell r="G164">
            <v>-1</v>
          </cell>
          <cell r="H164" t="str">
            <v>S3</v>
          </cell>
        </row>
        <row r="165">
          <cell r="A165" t="str">
            <v>KC</v>
          </cell>
          <cell r="B165" t="str">
            <v>pF_ZH</v>
          </cell>
          <cell r="C165">
            <v>0.879</v>
          </cell>
          <cell r="D165" t="str">
            <v>S1</v>
          </cell>
          <cell r="E165">
            <v>0.81399999999999995</v>
          </cell>
          <cell r="F165" t="str">
            <v>S+</v>
          </cell>
          <cell r="G165">
            <v>-1</v>
          </cell>
          <cell r="H165" t="str">
            <v>S2</v>
          </cell>
        </row>
        <row r="166">
          <cell r="A166" t="str">
            <v>KM</v>
          </cell>
          <cell r="B166" t="str">
            <v>pF_ZH</v>
          </cell>
          <cell r="C166">
            <v>-1</v>
          </cell>
          <cell r="D166" t="str">
            <v>x</v>
          </cell>
          <cell r="E166">
            <v>-1</v>
          </cell>
          <cell r="F166" t="str">
            <v>x</v>
          </cell>
          <cell r="G166">
            <v>-1</v>
          </cell>
          <cell r="H166" t="str">
            <v>x</v>
          </cell>
        </row>
        <row r="167">
          <cell r="A167" t="str">
            <v>MC</v>
          </cell>
          <cell r="B167" t="str">
            <v>pF_ZH</v>
          </cell>
          <cell r="C167">
            <v>-1</v>
          </cell>
          <cell r="D167" t="str">
            <v>x</v>
          </cell>
          <cell r="E167">
            <v>-1</v>
          </cell>
          <cell r="F167" t="str">
            <v>x</v>
          </cell>
          <cell r="G167">
            <v>-1</v>
          </cell>
          <cell r="H167" t="str">
            <v>x</v>
          </cell>
        </row>
        <row r="168">
          <cell r="A168" t="str">
            <v>MM</v>
          </cell>
          <cell r="B168" t="str">
            <v>pF_ZH</v>
          </cell>
          <cell r="C168">
            <v>-1</v>
          </cell>
          <cell r="D168" t="str">
            <v>x</v>
          </cell>
          <cell r="E168">
            <v>-1</v>
          </cell>
          <cell r="F168" t="str">
            <v>x</v>
          </cell>
          <cell r="G168">
            <v>-1</v>
          </cell>
          <cell r="H168" t="str">
            <v>x</v>
          </cell>
        </row>
        <row r="169">
          <cell r="A169" t="str">
            <v>NC</v>
          </cell>
          <cell r="B169" t="str">
            <v>pF_ZH</v>
          </cell>
          <cell r="C169">
            <v>-1</v>
          </cell>
          <cell r="D169" t="str">
            <v>x</v>
          </cell>
          <cell r="E169">
            <v>-1</v>
          </cell>
          <cell r="F169" t="str">
            <v>x</v>
          </cell>
          <cell r="G169">
            <v>-1</v>
          </cell>
          <cell r="H169" t="str">
            <v>x</v>
          </cell>
        </row>
        <row r="170">
          <cell r="A170" t="str">
            <v>NM</v>
          </cell>
          <cell r="B170" t="str">
            <v>pF_ZH</v>
          </cell>
          <cell r="C170">
            <v>0.94199999999999995</v>
          </cell>
          <cell r="D170" t="str">
            <v>S1</v>
          </cell>
          <cell r="E170">
            <v>0.82799999999999996</v>
          </cell>
          <cell r="F170" t="str">
            <v>S+</v>
          </cell>
          <cell r="G170">
            <v>-1</v>
          </cell>
          <cell r="H170" t="str">
            <v>S2</v>
          </cell>
        </row>
        <row r="171">
          <cell r="A171" t="str">
            <v>OC</v>
          </cell>
          <cell r="B171" t="str">
            <v>pF_ZH</v>
          </cell>
          <cell r="C171">
            <v>0.72499999999999998</v>
          </cell>
          <cell r="D171" t="str">
            <v>S+</v>
          </cell>
          <cell r="E171">
            <v>-1</v>
          </cell>
          <cell r="F171" t="str">
            <v>S2</v>
          </cell>
          <cell r="G171">
            <v>-1</v>
          </cell>
          <cell r="H171" t="str">
            <v>S2</v>
          </cell>
        </row>
        <row r="172">
          <cell r="A172" t="str">
            <v>OM</v>
          </cell>
          <cell r="B172" t="str">
            <v>pF_ZH</v>
          </cell>
          <cell r="C172">
            <v>0.875</v>
          </cell>
          <cell r="D172" t="str">
            <v>S1</v>
          </cell>
          <cell r="E172">
            <v>0.76900000000000002</v>
          </cell>
          <cell r="F172" t="str">
            <v>S2</v>
          </cell>
          <cell r="G172">
            <v>-1</v>
          </cell>
          <cell r="H172" t="str">
            <v>S3</v>
          </cell>
        </row>
        <row r="173">
          <cell r="A173" t="str">
            <v>PC</v>
          </cell>
          <cell r="B173" t="str">
            <v>pF_ZH</v>
          </cell>
          <cell r="C173">
            <v>0.84499999999999997</v>
          </cell>
          <cell r="D173" t="str">
            <v>S1</v>
          </cell>
          <cell r="E173">
            <v>-1</v>
          </cell>
          <cell r="F173" t="str">
            <v>S+</v>
          </cell>
          <cell r="G173">
            <v>-1</v>
          </cell>
          <cell r="H173" t="str">
            <v>S+</v>
          </cell>
        </row>
        <row r="174">
          <cell r="A174" t="str">
            <v>PM</v>
          </cell>
          <cell r="B174" t="str">
            <v>pF_ZH</v>
          </cell>
          <cell r="C174">
            <v>0.82299999999999995</v>
          </cell>
          <cell r="D174" t="str">
            <v>S1</v>
          </cell>
          <cell r="E174">
            <v>-1</v>
          </cell>
          <cell r="F174" t="str">
            <v>S+</v>
          </cell>
          <cell r="G174">
            <v>-1</v>
          </cell>
          <cell r="H174" t="str">
            <v>S+</v>
          </cell>
        </row>
        <row r="175">
          <cell r="A175" t="str">
            <v>PZ</v>
          </cell>
          <cell r="B175" t="str">
            <v>pF_ZH</v>
          </cell>
          <cell r="C175">
            <v>-1</v>
          </cell>
          <cell r="D175" t="str">
            <v>x</v>
          </cell>
          <cell r="E175">
            <v>-1</v>
          </cell>
          <cell r="F175" t="str">
            <v>x</v>
          </cell>
          <cell r="G175">
            <v>-1</v>
          </cell>
          <cell r="H175" t="str">
            <v>x</v>
          </cell>
        </row>
        <row r="176">
          <cell r="A176" t="str">
            <v>QC</v>
          </cell>
          <cell r="B176" t="str">
            <v>pF_ZH</v>
          </cell>
          <cell r="C176">
            <v>-1</v>
          </cell>
          <cell r="D176" t="str">
            <v>x</v>
          </cell>
          <cell r="E176">
            <v>-1</v>
          </cell>
          <cell r="F176" t="str">
            <v>x</v>
          </cell>
          <cell r="G176">
            <v>-1</v>
          </cell>
          <cell r="H176" t="str">
            <v>x</v>
          </cell>
        </row>
        <row r="177">
          <cell r="A177" t="str">
            <v>QM</v>
          </cell>
          <cell r="B177" t="str">
            <v>pF_ZH</v>
          </cell>
          <cell r="C177">
            <v>-1</v>
          </cell>
          <cell r="D177" t="str">
            <v>x</v>
          </cell>
          <cell r="E177">
            <v>-1</v>
          </cell>
          <cell r="F177" t="str">
            <v>x</v>
          </cell>
          <cell r="G177">
            <v>-1</v>
          </cell>
          <cell r="H177" t="str">
            <v>x</v>
          </cell>
        </row>
        <row r="178">
          <cell r="A178" t="str">
            <v>SC</v>
          </cell>
          <cell r="B178" t="str">
            <v>pF_ZH</v>
          </cell>
          <cell r="C178">
            <v>0.54500000000000004</v>
          </cell>
          <cell r="D178" t="str">
            <v>S+</v>
          </cell>
          <cell r="E178">
            <v>-1</v>
          </cell>
          <cell r="F178" t="str">
            <v>S3</v>
          </cell>
          <cell r="G178">
            <v>-1</v>
          </cell>
          <cell r="H178" t="str">
            <v>S3</v>
          </cell>
        </row>
        <row r="179">
          <cell r="A179" t="str">
            <v>SM</v>
          </cell>
          <cell r="B179" t="str">
            <v>pF_ZH</v>
          </cell>
          <cell r="C179">
            <v>-1</v>
          </cell>
          <cell r="D179" t="str">
            <v>x</v>
          </cell>
          <cell r="E179">
            <v>-1</v>
          </cell>
          <cell r="F179" t="str">
            <v>x</v>
          </cell>
          <cell r="G179">
            <v>-1</v>
          </cell>
          <cell r="H179" t="str">
            <v>x</v>
          </cell>
        </row>
        <row r="180">
          <cell r="A180" t="str">
            <v>SZ</v>
          </cell>
          <cell r="B180" t="str">
            <v>pF_ZH</v>
          </cell>
          <cell r="C180">
            <v>0.72299999999999998</v>
          </cell>
          <cell r="D180" t="str">
            <v>S2</v>
          </cell>
          <cell r="E180">
            <v>-1</v>
          </cell>
          <cell r="F180" t="str">
            <v>S3</v>
          </cell>
          <cell r="G180">
            <v>-1</v>
          </cell>
          <cell r="H180" t="str">
            <v>S3</v>
          </cell>
        </row>
        <row r="181">
          <cell r="A181" t="str">
            <v>TC</v>
          </cell>
          <cell r="B181" t="str">
            <v>pF_ZH</v>
          </cell>
          <cell r="C181">
            <v>-1</v>
          </cell>
          <cell r="D181" t="str">
            <v>x</v>
          </cell>
          <cell r="E181">
            <v>-1</v>
          </cell>
          <cell r="F181" t="str">
            <v>x</v>
          </cell>
          <cell r="G181">
            <v>-1</v>
          </cell>
          <cell r="H181" t="str">
            <v>x</v>
          </cell>
        </row>
        <row r="182">
          <cell r="A182" t="str">
            <v>TM</v>
          </cell>
          <cell r="B182" t="str">
            <v>pF_ZH</v>
          </cell>
          <cell r="C182">
            <v>0.51100000000000001</v>
          </cell>
          <cell r="D182" t="str">
            <v>S2</v>
          </cell>
          <cell r="E182">
            <v>-1</v>
          </cell>
          <cell r="F182" t="str">
            <v>S3</v>
          </cell>
          <cell r="G182">
            <v>-1</v>
          </cell>
          <cell r="H182" t="str">
            <v>S3</v>
          </cell>
        </row>
        <row r="183">
          <cell r="A183" t="str">
            <v>UC</v>
          </cell>
          <cell r="B183" t="str">
            <v>pF_ZH</v>
          </cell>
          <cell r="C183">
            <v>-1</v>
          </cell>
          <cell r="D183" t="str">
            <v>x</v>
          </cell>
          <cell r="E183">
            <v>-1</v>
          </cell>
          <cell r="F183" t="str">
            <v>x</v>
          </cell>
          <cell r="G183">
            <v>-1</v>
          </cell>
          <cell r="H183" t="str">
            <v>x</v>
          </cell>
        </row>
        <row r="184">
          <cell r="A184" t="str">
            <v>UM</v>
          </cell>
          <cell r="B184" t="str">
            <v>pF_ZH</v>
          </cell>
          <cell r="C184">
            <v>0.79800000000000004</v>
          </cell>
          <cell r="D184" t="str">
            <v>S1</v>
          </cell>
          <cell r="E184">
            <v>-1</v>
          </cell>
          <cell r="F184" t="str">
            <v>S+</v>
          </cell>
          <cell r="G184">
            <v>-1</v>
          </cell>
          <cell r="H184" t="str">
            <v>S+</v>
          </cell>
        </row>
        <row r="185">
          <cell r="A185" t="str">
            <v>VM</v>
          </cell>
          <cell r="B185" t="str">
            <v>pF_ZH</v>
          </cell>
          <cell r="C185">
            <v>0.83</v>
          </cell>
          <cell r="D185" t="str">
            <v>S+</v>
          </cell>
          <cell r="E185">
            <v>0.47699999999999998</v>
          </cell>
          <cell r="F185" t="str">
            <v>S2</v>
          </cell>
          <cell r="G185">
            <v>-1</v>
          </cell>
          <cell r="H185" t="str">
            <v>S3</v>
          </cell>
        </row>
        <row r="186">
          <cell r="A186" t="str">
            <v>XZ</v>
          </cell>
          <cell r="B186" t="str">
            <v>pF_ZH</v>
          </cell>
          <cell r="C186">
            <v>0.78900000000000003</v>
          </cell>
          <cell r="D186" t="str">
            <v>S1</v>
          </cell>
          <cell r="E186">
            <v>-1</v>
          </cell>
          <cell r="F186" t="str">
            <v>S2</v>
          </cell>
          <cell r="G186">
            <v>-1</v>
          </cell>
          <cell r="H186" t="str">
            <v>S2</v>
          </cell>
        </row>
        <row r="187">
          <cell r="A187" t="str">
            <v>ZC</v>
          </cell>
          <cell r="B187" t="str">
            <v>pF_ZH</v>
          </cell>
          <cell r="C187">
            <v>-1</v>
          </cell>
          <cell r="D187" t="str">
            <v>x</v>
          </cell>
          <cell r="E187">
            <v>-1</v>
          </cell>
          <cell r="F187" t="str">
            <v>x</v>
          </cell>
          <cell r="G187">
            <v>-1</v>
          </cell>
          <cell r="H187" t="str">
            <v>x</v>
          </cell>
        </row>
        <row r="188">
          <cell r="A188" t="str">
            <v>ZM</v>
          </cell>
          <cell r="B188" t="str">
            <v>pF_ZH</v>
          </cell>
          <cell r="C188">
            <v>-1</v>
          </cell>
          <cell r="D188" t="str">
            <v>x</v>
          </cell>
          <cell r="E188">
            <v>-1</v>
          </cell>
          <cell r="F188" t="str">
            <v>x</v>
          </cell>
          <cell r="G188">
            <v>-1</v>
          </cell>
          <cell r="H188" t="str">
            <v>x</v>
          </cell>
        </row>
        <row r="189">
          <cell r="A189" t="str">
            <v>ZZ</v>
          </cell>
          <cell r="B189" t="str">
            <v>pF_ZH</v>
          </cell>
          <cell r="C189">
            <v>-1</v>
          </cell>
          <cell r="D189" t="str">
            <v>x</v>
          </cell>
          <cell r="E189">
            <v>-1</v>
          </cell>
          <cell r="F189" t="str">
            <v>x</v>
          </cell>
          <cell r="G189">
            <v>-1</v>
          </cell>
          <cell r="H189" t="str">
            <v>x</v>
          </cell>
        </row>
        <row r="191">
          <cell r="A191" t="str">
            <v>AC</v>
          </cell>
          <cell r="B191" t="str">
            <v>pIPS</v>
          </cell>
          <cell r="C191">
            <v>0.54800000000000004</v>
          </cell>
          <cell r="D191" t="str">
            <v>S3</v>
          </cell>
          <cell r="E191">
            <v>0.27300000000000002</v>
          </cell>
          <cell r="F191" t="str">
            <v>S2</v>
          </cell>
          <cell r="G191">
            <v>-1</v>
          </cell>
          <cell r="H191" t="str">
            <v>S+</v>
          </cell>
        </row>
        <row r="192">
          <cell r="A192" t="str">
            <v>AM</v>
          </cell>
          <cell r="B192" t="str">
            <v>pIPS</v>
          </cell>
          <cell r="C192">
            <v>0.191</v>
          </cell>
          <cell r="D192" t="str">
            <v>S+</v>
          </cell>
          <cell r="E192">
            <v>-1</v>
          </cell>
          <cell r="F192" t="str">
            <v>S1</v>
          </cell>
          <cell r="G192">
            <v>-1</v>
          </cell>
          <cell r="H192" t="str">
            <v>S1</v>
          </cell>
        </row>
        <row r="193">
          <cell r="A193" t="str">
            <v>BC</v>
          </cell>
          <cell r="B193" t="str">
            <v>pIPS</v>
          </cell>
          <cell r="C193">
            <v>1E-3</v>
          </cell>
          <cell r="D193" t="str">
            <v>S3</v>
          </cell>
          <cell r="E193">
            <v>0</v>
          </cell>
          <cell r="F193" t="str">
            <v>S2</v>
          </cell>
          <cell r="G193">
            <v>-1</v>
          </cell>
          <cell r="H193" t="str">
            <v>S+</v>
          </cell>
        </row>
        <row r="194">
          <cell r="A194" t="str">
            <v>BM</v>
          </cell>
          <cell r="B194" t="str">
            <v>pIPS</v>
          </cell>
          <cell r="C194">
            <v>-1</v>
          </cell>
          <cell r="D194" t="str">
            <v>x</v>
          </cell>
          <cell r="E194">
            <v>-1</v>
          </cell>
          <cell r="F194" t="str">
            <v>x</v>
          </cell>
          <cell r="G194">
            <v>-1</v>
          </cell>
          <cell r="H194" t="str">
            <v>x</v>
          </cell>
        </row>
        <row r="195">
          <cell r="A195" t="str">
            <v>CC</v>
          </cell>
          <cell r="B195" t="str">
            <v>pIPS</v>
          </cell>
          <cell r="C195">
            <v>-1</v>
          </cell>
          <cell r="D195" t="str">
            <v>x</v>
          </cell>
          <cell r="E195">
            <v>-1</v>
          </cell>
          <cell r="F195" t="str">
            <v>x</v>
          </cell>
          <cell r="G195">
            <v>-1</v>
          </cell>
          <cell r="H195" t="str">
            <v>x</v>
          </cell>
        </row>
        <row r="196">
          <cell r="A196" t="str">
            <v>CM</v>
          </cell>
          <cell r="B196" t="str">
            <v>pIPS</v>
          </cell>
          <cell r="C196">
            <v>1.2E-2</v>
          </cell>
          <cell r="D196" t="str">
            <v>S2</v>
          </cell>
          <cell r="E196">
            <v>0</v>
          </cell>
          <cell r="F196" t="str">
            <v>S1</v>
          </cell>
          <cell r="G196">
            <v>-1</v>
          </cell>
          <cell r="H196" t="str">
            <v>S+</v>
          </cell>
        </row>
        <row r="197">
          <cell r="A197" t="str">
            <v>DC</v>
          </cell>
          <cell r="B197" t="str">
            <v>pIPS</v>
          </cell>
          <cell r="C197">
            <v>0.59299999999999997</v>
          </cell>
          <cell r="D197" t="str">
            <v>S+</v>
          </cell>
          <cell r="E197">
            <v>-1</v>
          </cell>
          <cell r="F197" t="str">
            <v>S2</v>
          </cell>
          <cell r="G197">
            <v>-1</v>
          </cell>
          <cell r="H197" t="str">
            <v>S2</v>
          </cell>
        </row>
        <row r="198">
          <cell r="A198" t="str">
            <v>DM</v>
          </cell>
          <cell r="B198" t="str">
            <v>pIPS</v>
          </cell>
          <cell r="C198">
            <v>1.6E-2</v>
          </cell>
          <cell r="D198" t="str">
            <v>S1</v>
          </cell>
          <cell r="E198">
            <v>6.0000000000000001E-3</v>
          </cell>
          <cell r="F198" t="str">
            <v>S2</v>
          </cell>
          <cell r="G198">
            <v>-1</v>
          </cell>
          <cell r="H198" t="str">
            <v>S1</v>
          </cell>
        </row>
        <row r="199">
          <cell r="A199" t="str">
            <v>EC</v>
          </cell>
          <cell r="B199" t="str">
            <v>pIPS</v>
          </cell>
          <cell r="C199">
            <v>5.0000000000000001E-3</v>
          </cell>
          <cell r="D199" t="str">
            <v>S2</v>
          </cell>
          <cell r="E199">
            <v>-1</v>
          </cell>
          <cell r="F199" t="str">
            <v>S1</v>
          </cell>
          <cell r="G199">
            <v>-1</v>
          </cell>
          <cell r="H199" t="str">
            <v>S1</v>
          </cell>
        </row>
        <row r="200">
          <cell r="A200" t="str">
            <v>EM</v>
          </cell>
          <cell r="B200" t="str">
            <v>pIPS</v>
          </cell>
          <cell r="C200">
            <v>7.0000000000000001E-3</v>
          </cell>
          <cell r="D200" t="str">
            <v>S1</v>
          </cell>
          <cell r="E200">
            <v>0</v>
          </cell>
          <cell r="F200" t="str">
            <v>S2</v>
          </cell>
          <cell r="G200">
            <v>-1</v>
          </cell>
          <cell r="H200" t="str">
            <v>S1</v>
          </cell>
        </row>
        <row r="201">
          <cell r="A201" t="str">
            <v>FC</v>
          </cell>
          <cell r="B201" t="str">
            <v>pIPS</v>
          </cell>
          <cell r="C201">
            <v>0.23499999999999999</v>
          </cell>
          <cell r="D201" t="str">
            <v>S+</v>
          </cell>
          <cell r="E201">
            <v>-1</v>
          </cell>
          <cell r="F201" t="str">
            <v>S1</v>
          </cell>
          <cell r="G201">
            <v>-1</v>
          </cell>
          <cell r="H201" t="str">
            <v>S1</v>
          </cell>
        </row>
        <row r="202">
          <cell r="A202" t="str">
            <v>FM</v>
          </cell>
          <cell r="B202" t="str">
            <v>pIPS</v>
          </cell>
          <cell r="C202">
            <v>-1</v>
          </cell>
          <cell r="D202" t="str">
            <v>x</v>
          </cell>
          <cell r="E202">
            <v>-1</v>
          </cell>
          <cell r="F202" t="str">
            <v>x</v>
          </cell>
          <cell r="G202">
            <v>-1</v>
          </cell>
          <cell r="H202" t="str">
            <v>x</v>
          </cell>
        </row>
        <row r="203">
          <cell r="A203" t="str">
            <v>GC</v>
          </cell>
          <cell r="B203" t="str">
            <v>pIPS</v>
          </cell>
          <cell r="C203">
            <v>-1</v>
          </cell>
          <cell r="D203" t="str">
            <v>x</v>
          </cell>
          <cell r="E203">
            <v>-1</v>
          </cell>
          <cell r="F203" t="str">
            <v>x</v>
          </cell>
          <cell r="G203">
            <v>-1</v>
          </cell>
          <cell r="H203" t="str">
            <v>x</v>
          </cell>
        </row>
        <row r="204">
          <cell r="A204" t="str">
            <v>GM</v>
          </cell>
          <cell r="B204" t="str">
            <v>pIPS</v>
          </cell>
          <cell r="C204">
            <v>5.8999999999999997E-2</v>
          </cell>
          <cell r="D204" t="str">
            <v>S+</v>
          </cell>
          <cell r="E204">
            <v>-1</v>
          </cell>
          <cell r="F204" t="str">
            <v>S1</v>
          </cell>
          <cell r="G204">
            <v>-1</v>
          </cell>
          <cell r="H204" t="str">
            <v>S1</v>
          </cell>
        </row>
        <row r="205">
          <cell r="A205" t="str">
            <v>HC</v>
          </cell>
          <cell r="B205" t="str">
            <v>pIPS</v>
          </cell>
          <cell r="C205">
            <v>-1</v>
          </cell>
          <cell r="D205" t="str">
            <v>x</v>
          </cell>
          <cell r="E205">
            <v>-1</v>
          </cell>
          <cell r="F205" t="str">
            <v>x</v>
          </cell>
          <cell r="G205">
            <v>-1</v>
          </cell>
          <cell r="H205" t="str">
            <v>x</v>
          </cell>
        </row>
        <row r="206">
          <cell r="A206" t="str">
            <v>HM</v>
          </cell>
          <cell r="B206" t="str">
            <v>pIPS</v>
          </cell>
          <cell r="C206">
            <v>-1</v>
          </cell>
          <cell r="D206" t="str">
            <v>x</v>
          </cell>
          <cell r="E206">
            <v>-1</v>
          </cell>
          <cell r="F206" t="str">
            <v>x</v>
          </cell>
          <cell r="G206">
            <v>-1</v>
          </cell>
          <cell r="H206" t="str">
            <v>x</v>
          </cell>
        </row>
        <row r="207">
          <cell r="A207" t="str">
            <v>IC</v>
          </cell>
          <cell r="B207" t="str">
            <v>pIPS</v>
          </cell>
          <cell r="C207">
            <v>8.5999999999999993E-2</v>
          </cell>
          <cell r="D207" t="str">
            <v>S1</v>
          </cell>
          <cell r="E207">
            <v>3.9E-2</v>
          </cell>
          <cell r="F207" t="str">
            <v>S2</v>
          </cell>
          <cell r="G207">
            <v>-1</v>
          </cell>
          <cell r="H207" t="str">
            <v>S1</v>
          </cell>
        </row>
        <row r="208">
          <cell r="A208" t="str">
            <v>IM</v>
          </cell>
          <cell r="B208" t="str">
            <v>pIPS</v>
          </cell>
          <cell r="C208">
            <v>-1</v>
          </cell>
          <cell r="D208" t="str">
            <v>x</v>
          </cell>
          <cell r="E208">
            <v>-1</v>
          </cell>
          <cell r="F208" t="str">
            <v>x</v>
          </cell>
          <cell r="G208">
            <v>-1</v>
          </cell>
          <cell r="H208" t="str">
            <v>x</v>
          </cell>
        </row>
        <row r="209">
          <cell r="A209" t="str">
            <v>JC</v>
          </cell>
          <cell r="B209" t="str">
            <v>pIPS</v>
          </cell>
          <cell r="C209">
            <v>0.35099999999999998</v>
          </cell>
          <cell r="D209" t="str">
            <v>S3</v>
          </cell>
          <cell r="E209">
            <v>4.2999999999999997E-2</v>
          </cell>
          <cell r="F209" t="str">
            <v>S+</v>
          </cell>
          <cell r="G209">
            <v>-1</v>
          </cell>
          <cell r="H209" t="str">
            <v>S1</v>
          </cell>
        </row>
        <row r="210">
          <cell r="A210" t="str">
            <v>JM</v>
          </cell>
          <cell r="B210" t="str">
            <v>pIPS</v>
          </cell>
          <cell r="C210">
            <v>-1</v>
          </cell>
          <cell r="D210" t="str">
            <v>x</v>
          </cell>
          <cell r="E210">
            <v>-1</v>
          </cell>
          <cell r="F210" t="str">
            <v>x</v>
          </cell>
          <cell r="G210">
            <v>-1</v>
          </cell>
          <cell r="H210" t="str">
            <v>x</v>
          </cell>
        </row>
        <row r="211">
          <cell r="A211" t="str">
            <v>KC</v>
          </cell>
          <cell r="B211" t="str">
            <v>pIPS</v>
          </cell>
          <cell r="C211">
            <v>-1</v>
          </cell>
          <cell r="D211" t="str">
            <v>x</v>
          </cell>
          <cell r="E211">
            <v>-1</v>
          </cell>
          <cell r="F211" t="str">
            <v>x</v>
          </cell>
          <cell r="G211">
            <v>-1</v>
          </cell>
          <cell r="H211" t="str">
            <v>x</v>
          </cell>
        </row>
        <row r="212">
          <cell r="A212" t="str">
            <v>KM</v>
          </cell>
          <cell r="B212" t="str">
            <v>pIPS</v>
          </cell>
          <cell r="C212">
            <v>-1</v>
          </cell>
          <cell r="D212" t="str">
            <v>x</v>
          </cell>
          <cell r="E212">
            <v>-1</v>
          </cell>
          <cell r="F212" t="str">
            <v>x</v>
          </cell>
          <cell r="G212">
            <v>-1</v>
          </cell>
          <cell r="H212" t="str">
            <v>x</v>
          </cell>
        </row>
        <row r="213">
          <cell r="A213" t="str">
            <v>MC</v>
          </cell>
          <cell r="B213" t="str">
            <v>pIPS</v>
          </cell>
          <cell r="C213">
            <v>-1</v>
          </cell>
          <cell r="D213" t="str">
            <v>x</v>
          </cell>
          <cell r="E213">
            <v>-1</v>
          </cell>
          <cell r="F213" t="str">
            <v>x</v>
          </cell>
          <cell r="G213">
            <v>-1</v>
          </cell>
          <cell r="H213" t="str">
            <v>x</v>
          </cell>
        </row>
        <row r="214">
          <cell r="A214" t="str">
            <v>MM</v>
          </cell>
          <cell r="B214" t="str">
            <v>pIPS</v>
          </cell>
          <cell r="C214">
            <v>-1</v>
          </cell>
          <cell r="D214" t="str">
            <v>x</v>
          </cell>
          <cell r="E214">
            <v>-1</v>
          </cell>
          <cell r="F214" t="str">
            <v>x</v>
          </cell>
          <cell r="G214">
            <v>-1</v>
          </cell>
          <cell r="H214" t="str">
            <v>x</v>
          </cell>
        </row>
        <row r="215">
          <cell r="A215" t="str">
            <v>NC</v>
          </cell>
          <cell r="B215" t="str">
            <v>pIPS</v>
          </cell>
          <cell r="C215">
            <v>-1</v>
          </cell>
          <cell r="D215" t="str">
            <v>x</v>
          </cell>
          <cell r="E215">
            <v>-1</v>
          </cell>
          <cell r="F215" t="str">
            <v>x</v>
          </cell>
          <cell r="G215">
            <v>-1</v>
          </cell>
          <cell r="H215" t="str">
            <v>x</v>
          </cell>
        </row>
        <row r="216">
          <cell r="A216" t="str">
            <v>NM</v>
          </cell>
          <cell r="B216" t="str">
            <v>pIPS</v>
          </cell>
          <cell r="C216">
            <v>0.159</v>
          </cell>
          <cell r="D216" t="str">
            <v>S2</v>
          </cell>
          <cell r="E216">
            <v>0</v>
          </cell>
          <cell r="F216" t="str">
            <v>S+</v>
          </cell>
          <cell r="G216">
            <v>-1</v>
          </cell>
          <cell r="H216" t="str">
            <v>S1</v>
          </cell>
        </row>
        <row r="217">
          <cell r="A217" t="str">
            <v>OC</v>
          </cell>
          <cell r="B217" t="str">
            <v>pIPS</v>
          </cell>
          <cell r="C217">
            <v>-1</v>
          </cell>
          <cell r="D217" t="str">
            <v>x</v>
          </cell>
          <cell r="E217">
            <v>-1</v>
          </cell>
          <cell r="F217" t="str">
            <v>x</v>
          </cell>
          <cell r="G217">
            <v>-1</v>
          </cell>
          <cell r="H217" t="str">
            <v>x</v>
          </cell>
        </row>
        <row r="218">
          <cell r="A218" t="str">
            <v>OM</v>
          </cell>
          <cell r="B218" t="str">
            <v>pIPS</v>
          </cell>
          <cell r="C218">
            <v>0.11700000000000001</v>
          </cell>
          <cell r="D218" t="str">
            <v>S2</v>
          </cell>
          <cell r="E218">
            <v>-1</v>
          </cell>
          <cell r="F218" t="str">
            <v>S1</v>
          </cell>
          <cell r="G218">
            <v>-1</v>
          </cell>
          <cell r="H218" t="str">
            <v>S1</v>
          </cell>
        </row>
        <row r="219">
          <cell r="A219" t="str">
            <v>PC</v>
          </cell>
          <cell r="B219" t="str">
            <v>pIPS</v>
          </cell>
          <cell r="C219">
            <v>-1</v>
          </cell>
          <cell r="D219" t="str">
            <v>x</v>
          </cell>
          <cell r="E219">
            <v>-1</v>
          </cell>
          <cell r="F219" t="str">
            <v>x</v>
          </cell>
          <cell r="G219">
            <v>-1</v>
          </cell>
          <cell r="H219" t="str">
            <v>x</v>
          </cell>
        </row>
        <row r="220">
          <cell r="A220" t="str">
            <v>PM</v>
          </cell>
          <cell r="B220" t="str">
            <v>pIPS</v>
          </cell>
          <cell r="C220">
            <v>-1</v>
          </cell>
          <cell r="D220" t="str">
            <v>x</v>
          </cell>
          <cell r="E220">
            <v>-1</v>
          </cell>
          <cell r="F220" t="str">
            <v>x</v>
          </cell>
          <cell r="G220">
            <v>-1</v>
          </cell>
          <cell r="H220" t="str">
            <v>x</v>
          </cell>
        </row>
        <row r="221">
          <cell r="A221" t="str">
            <v>PZ</v>
          </cell>
          <cell r="B221" t="str">
            <v>pIPS</v>
          </cell>
          <cell r="C221">
            <v>0.2</v>
          </cell>
          <cell r="D221" t="str">
            <v>S2</v>
          </cell>
          <cell r="E221">
            <v>-1</v>
          </cell>
          <cell r="F221" t="str">
            <v>S1</v>
          </cell>
          <cell r="G221">
            <v>-1</v>
          </cell>
          <cell r="H221" t="str">
            <v>S1</v>
          </cell>
        </row>
        <row r="222">
          <cell r="A222" t="str">
            <v>QC</v>
          </cell>
          <cell r="B222" t="str">
            <v>pIPS</v>
          </cell>
          <cell r="C222">
            <v>-1</v>
          </cell>
          <cell r="D222" t="str">
            <v>x</v>
          </cell>
          <cell r="E222">
            <v>-1</v>
          </cell>
          <cell r="F222" t="str">
            <v>x</v>
          </cell>
          <cell r="G222">
            <v>-1</v>
          </cell>
          <cell r="H222" t="str">
            <v>x</v>
          </cell>
        </row>
        <row r="223">
          <cell r="A223" t="str">
            <v>QM</v>
          </cell>
          <cell r="B223" t="str">
            <v>pIPS</v>
          </cell>
          <cell r="C223">
            <v>-1</v>
          </cell>
          <cell r="D223" t="str">
            <v>x</v>
          </cell>
          <cell r="E223">
            <v>-1</v>
          </cell>
          <cell r="F223" t="str">
            <v>x</v>
          </cell>
          <cell r="G223">
            <v>-1</v>
          </cell>
          <cell r="H223" t="str">
            <v>x</v>
          </cell>
        </row>
        <row r="224">
          <cell r="A224" t="str">
            <v>SC</v>
          </cell>
          <cell r="B224" t="str">
            <v>pIPS</v>
          </cell>
          <cell r="C224">
            <v>0.75</v>
          </cell>
          <cell r="D224" t="str">
            <v>S3</v>
          </cell>
          <cell r="E224">
            <v>-1</v>
          </cell>
          <cell r="F224" t="str">
            <v>S+</v>
          </cell>
          <cell r="G224">
            <v>-1</v>
          </cell>
          <cell r="H224" t="str">
            <v>S+</v>
          </cell>
        </row>
        <row r="225">
          <cell r="A225" t="str">
            <v>SM</v>
          </cell>
          <cell r="B225" t="str">
            <v>pIPS</v>
          </cell>
          <cell r="C225">
            <v>-1</v>
          </cell>
          <cell r="D225" t="str">
            <v>x</v>
          </cell>
          <cell r="E225">
            <v>-1</v>
          </cell>
          <cell r="F225" t="str">
            <v>x</v>
          </cell>
          <cell r="G225">
            <v>-1</v>
          </cell>
          <cell r="H225" t="str">
            <v>x</v>
          </cell>
        </row>
        <row r="226">
          <cell r="A226" t="str">
            <v>SZ</v>
          </cell>
          <cell r="B226" t="str">
            <v>pIPS</v>
          </cell>
          <cell r="C226">
            <v>0.185</v>
          </cell>
          <cell r="D226" t="str">
            <v>S3</v>
          </cell>
          <cell r="E226">
            <v>-1</v>
          </cell>
          <cell r="F226" t="str">
            <v>S+</v>
          </cell>
          <cell r="G226">
            <v>-1</v>
          </cell>
          <cell r="H226" t="str">
            <v>S+</v>
          </cell>
        </row>
        <row r="227">
          <cell r="A227" t="str">
            <v>TC</v>
          </cell>
          <cell r="B227" t="str">
            <v>pIPS</v>
          </cell>
          <cell r="C227">
            <v>-1</v>
          </cell>
          <cell r="D227" t="str">
            <v>x</v>
          </cell>
          <cell r="E227">
            <v>-1</v>
          </cell>
          <cell r="F227" t="str">
            <v>x</v>
          </cell>
          <cell r="G227">
            <v>-1</v>
          </cell>
          <cell r="H227" t="str">
            <v>x</v>
          </cell>
        </row>
        <row r="228">
          <cell r="A228" t="str">
            <v>TM</v>
          </cell>
          <cell r="B228" t="str">
            <v>pIPS</v>
          </cell>
          <cell r="C228">
            <v>-1</v>
          </cell>
          <cell r="D228" t="str">
            <v>x</v>
          </cell>
          <cell r="E228">
            <v>-1</v>
          </cell>
          <cell r="F228" t="str">
            <v>x</v>
          </cell>
          <cell r="G228">
            <v>-1</v>
          </cell>
          <cell r="H228" t="str">
            <v>x</v>
          </cell>
        </row>
        <row r="229">
          <cell r="A229" t="str">
            <v>UC</v>
          </cell>
          <cell r="B229" t="str">
            <v>pIPS</v>
          </cell>
          <cell r="C229">
            <v>-1</v>
          </cell>
          <cell r="D229" t="str">
            <v>x</v>
          </cell>
          <cell r="E229">
            <v>-1</v>
          </cell>
          <cell r="F229" t="str">
            <v>x</v>
          </cell>
          <cell r="G229">
            <v>-1</v>
          </cell>
          <cell r="H229" t="str">
            <v>x</v>
          </cell>
        </row>
        <row r="230">
          <cell r="A230" t="str">
            <v>UM</v>
          </cell>
          <cell r="B230" t="str">
            <v>pIPS</v>
          </cell>
          <cell r="C230">
            <v>0.29399999999999998</v>
          </cell>
          <cell r="D230" t="str">
            <v>S2</v>
          </cell>
          <cell r="E230">
            <v>-1</v>
          </cell>
          <cell r="F230" t="str">
            <v>S1</v>
          </cell>
          <cell r="G230">
            <v>-1</v>
          </cell>
          <cell r="H230" t="str">
            <v>S1</v>
          </cell>
        </row>
        <row r="231">
          <cell r="A231" t="str">
            <v>VM</v>
          </cell>
          <cell r="B231" t="str">
            <v>pIPS</v>
          </cell>
          <cell r="C231">
            <v>-1</v>
          </cell>
          <cell r="D231" t="str">
            <v>x</v>
          </cell>
          <cell r="E231">
            <v>-1</v>
          </cell>
          <cell r="F231" t="str">
            <v>x</v>
          </cell>
          <cell r="G231">
            <v>-1</v>
          </cell>
          <cell r="H231" t="str">
            <v>x</v>
          </cell>
        </row>
        <row r="232">
          <cell r="A232" t="str">
            <v>XZ</v>
          </cell>
          <cell r="B232" t="str">
            <v>pIPS</v>
          </cell>
          <cell r="C232">
            <v>0.214</v>
          </cell>
          <cell r="D232" t="str">
            <v>S3</v>
          </cell>
          <cell r="E232">
            <v>0.13600000000000001</v>
          </cell>
          <cell r="F232" t="str">
            <v>S2</v>
          </cell>
          <cell r="G232">
            <v>-1</v>
          </cell>
          <cell r="H232" t="str">
            <v>S1</v>
          </cell>
        </row>
        <row r="233">
          <cell r="A233" t="str">
            <v>ZC</v>
          </cell>
          <cell r="B233" t="str">
            <v>pIPS</v>
          </cell>
          <cell r="C233">
            <v>-1</v>
          </cell>
          <cell r="D233" t="str">
            <v>x</v>
          </cell>
          <cell r="E233">
            <v>-1</v>
          </cell>
          <cell r="F233" t="str">
            <v>x</v>
          </cell>
          <cell r="G233">
            <v>-1</v>
          </cell>
          <cell r="H233" t="str">
            <v>x</v>
          </cell>
        </row>
        <row r="234">
          <cell r="A234" t="str">
            <v>ZM</v>
          </cell>
          <cell r="B234" t="str">
            <v>pIPS</v>
          </cell>
          <cell r="C234">
            <v>-1</v>
          </cell>
          <cell r="D234" t="str">
            <v>x</v>
          </cell>
          <cell r="E234">
            <v>-1</v>
          </cell>
          <cell r="F234" t="str">
            <v>x</v>
          </cell>
          <cell r="G234">
            <v>-1</v>
          </cell>
          <cell r="H234" t="str">
            <v>x</v>
          </cell>
        </row>
        <row r="235">
          <cell r="A235" t="str">
            <v>ZZ</v>
          </cell>
          <cell r="B235" t="str">
            <v>pIPS</v>
          </cell>
          <cell r="C235">
            <v>-1</v>
          </cell>
          <cell r="D235" t="str">
            <v>x</v>
          </cell>
          <cell r="E235">
            <v>-1</v>
          </cell>
          <cell r="F235" t="str">
            <v>x</v>
          </cell>
          <cell r="G235">
            <v>-1</v>
          </cell>
          <cell r="H235" t="str">
            <v>x</v>
          </cell>
        </row>
      </sheetData>
      <sheetData sheetId="16" refreshError="1"/>
    </sheetDataSet>
  </externalBook>
</externalLink>
</file>

<file path=xl/theme/theme1.xml><?xml version="1.0" encoding="utf-8"?>
<a:theme xmlns:a="http://schemas.openxmlformats.org/drawingml/2006/main" name="Larissa-Design">
  <a:themeElements>
    <a:clrScheme name="Hyperion">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85DFD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sp@fr.ch?subject=Bewerbungsunterlagen%20Akutsomatik" TargetMode="External"/><Relationship Id="rId2" Type="http://schemas.openxmlformats.org/officeDocument/2006/relationships/hyperlink" Target="mailto:cyrill.berger@fr.ch?subject=Frage%20zur%20Bewerbung%20f&#252;r%20die%20Spitalliste" TargetMode="External"/><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mailto:ssp@fr.ch?subject=Bewerbungsunterlagen%20Akutsomatik" TargetMode="External"/><Relationship Id="rId7" Type="http://schemas.openxmlformats.org/officeDocument/2006/relationships/vmlDrawing" Target="../drawings/vmlDrawing3.vml"/><Relationship Id="rId2" Type="http://schemas.openxmlformats.org/officeDocument/2006/relationships/hyperlink" Target="mailto:spitalplanung.ags@sz.ch"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mailto:cyrill.berger@fr.ch?subject=Frage%20zur%20Bewerbung%20f&#252;r%20die%20Spitalliste" TargetMode="Externa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https://www.gdk-cds.ch/fileadmin/docs/public/gdk/themen/spitalplanung/splg-grouper/SPLG_2023/Version_Fr/2023.1.19/SPLG_Regeln_2023.1.19_fr.zip" TargetMode="External"/><Relationship Id="rId7" Type="http://schemas.openxmlformats.org/officeDocument/2006/relationships/printerSettings" Target="../printerSettings/printerSettings8.bin"/><Relationship Id="rId2" Type="http://schemas.openxmlformats.org/officeDocument/2006/relationships/hyperlink" Target="https://www.gdk-cds.ch/fileadmin/docs/public/gdk/themen/spitalplanung/splg-grouper/SPLG_2023/Version_Fr/2023.1.19/SPLG_Definitionen_2023.1.19_fr.zip" TargetMode="External"/><Relationship Id="rId1" Type="http://schemas.openxmlformats.org/officeDocument/2006/relationships/printerSettings" Target="../printerSettings/printerSettings7.bin"/><Relationship Id="rId6" Type="http://schemas.openxmlformats.org/officeDocument/2006/relationships/hyperlink" Target="https://www.fr.ch/sante/institutions-et-professionnels-de-sante/soins-hospitaliers" TargetMode="External"/><Relationship Id="rId5" Type="http://schemas.openxmlformats.org/officeDocument/2006/relationships/hyperlink" Target="https://www.gdk-cds.ch/fileadmin/docs/public/gdk/themen/spitalplanung/splg-grouper/SPLG_2023/3_Weitergehende_leistungsspezifische_Anforderungen_Akutsomatik_2023_GDK_f.pdf" TargetMode="External"/><Relationship Id="rId4" Type="http://schemas.openxmlformats.org/officeDocument/2006/relationships/hyperlink" Target="https://www.gdk-cds.ch/fileadmin/docs/public/gdk/themen/spitalplanung/splg-grouper/SPLG_2023/2_Leistungsspezifische_Anforderungen_Akutsomatik_2023.1_f.xlsx"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fr.ch/sante/institutions-et-professionnels-de-sante/soins-hospitaliers" TargetMode="External"/><Relationship Id="rId1" Type="http://schemas.openxmlformats.org/officeDocument/2006/relationships/printerSettings" Target="../printerSettings/printerSettings15.bin"/><Relationship Id="rId4"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swiss-icu-cert.ch/fr/directives.html" TargetMode="External"/><Relationship Id="rId2" Type="http://schemas.openxmlformats.org/officeDocument/2006/relationships/hyperlink" Target="http://www.ssmi-ssmi.ch/tl_files/daten/4%20Qualitaet/Anerkannte%20IS/KAI_Richtlinien_100902_D_neu_2012.pdf." TargetMode="External"/><Relationship Id="rId1" Type="http://schemas.openxmlformats.org/officeDocument/2006/relationships/printerSettings" Target="../printerSettings/printerSettings21.bin"/><Relationship Id="rId5" Type="http://schemas.openxmlformats.org/officeDocument/2006/relationships/vmlDrawing" Target="../drawings/vmlDrawing11.vml"/><Relationship Id="rId4" Type="http://schemas.openxmlformats.org/officeDocument/2006/relationships/printerSettings" Target="../printerSettings/printerSettings22.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s://www.gdk-cds.ch/fileadmin/docs/public/gdk/themen/spitalplanung/splg-grouper/SPLG_2023/Version_Fr/2023.1.19/SPLG_Definitionen_2023.1.19_fr.zip" TargetMode="External"/><Relationship Id="rId1" Type="http://schemas.openxmlformats.org/officeDocument/2006/relationships/printerSettings" Target="../printerSettings/printerSettings33.bin"/><Relationship Id="rId4"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dk-cds.ch/fileadmin/docs/public/gdk/themen/spitalplanung/splg-grouper/SPLG_2023/Version_Fr/2023.1.19/SPLG_Definitionen_2023.1.19_fr.zip" TargetMode="External"/><Relationship Id="rId1" Type="http://schemas.openxmlformats.org/officeDocument/2006/relationships/printerSettings" Target="../printerSettings/printerSettings37.bin"/><Relationship Id="rId4"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3" Type="http://schemas.openxmlformats.org/officeDocument/2006/relationships/hyperlink" Target="mailto:ssp@fr.ch?subject=Bewerbungsunterlagen%20Akutsomatik" TargetMode="External"/><Relationship Id="rId2" Type="http://schemas.openxmlformats.org/officeDocument/2006/relationships/hyperlink" Target="mailto:spitalplanung.ags@sz.ch" TargetMode="External"/><Relationship Id="rId1" Type="http://schemas.openxmlformats.org/officeDocument/2006/relationships/printerSettings" Target="../printerSettings/printerSettings43.bin"/><Relationship Id="rId6" Type="http://schemas.openxmlformats.org/officeDocument/2006/relationships/vmlDrawing" Target="../drawings/vmlDrawing22.vml"/><Relationship Id="rId5" Type="http://schemas.openxmlformats.org/officeDocument/2006/relationships/printerSettings" Target="../printerSettings/printerSettings44.bin"/><Relationship Id="rId4" Type="http://schemas.openxmlformats.org/officeDocument/2006/relationships/hyperlink" Target="mailto:cyrill.berger@fr.ch?subject=Frage%20zur%20Bewerbung%20f&#252;r%20die%20Spitalliste" TargetMode="Externa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comments" Target="../comments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4" Type="http://schemas.openxmlformats.org/officeDocument/2006/relationships/comments" Target="../comments2.xm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pageSetUpPr fitToPage="1"/>
  </sheetPr>
  <dimension ref="A2:F35"/>
  <sheetViews>
    <sheetView showGridLines="0" tabSelected="1" zoomScale="90" zoomScaleNormal="90" workbookViewId="0">
      <selection activeCell="A9" sqref="A9:F9"/>
    </sheetView>
  </sheetViews>
  <sheetFormatPr baseColWidth="10" defaultColWidth="11.453125" defaultRowHeight="12.5" x14ac:dyDescent="0.25"/>
  <cols>
    <col min="1" max="2" width="19.453125" style="2" customWidth="1"/>
    <col min="3" max="3" width="9.1796875" style="2" customWidth="1"/>
    <col min="4" max="4" width="11.453125" style="2" customWidth="1"/>
    <col min="5" max="5" width="19.453125" style="2" customWidth="1"/>
    <col min="6" max="6" width="29.453125" style="3" customWidth="1"/>
  </cols>
  <sheetData>
    <row r="2" spans="1:6" x14ac:dyDescent="0.25">
      <c r="A2" s="891"/>
      <c r="B2" s="891"/>
      <c r="C2" s="891"/>
      <c r="D2" s="891"/>
      <c r="E2" s="891"/>
      <c r="F2" s="892" t="s">
        <v>1508</v>
      </c>
    </row>
    <row r="3" spans="1:6" ht="12.75" customHeight="1" x14ac:dyDescent="0.25">
      <c r="A3" s="891"/>
      <c r="B3" s="891"/>
      <c r="C3" s="891"/>
      <c r="D3" s="891"/>
      <c r="E3" s="891"/>
      <c r="F3" s="892" t="s">
        <v>1509</v>
      </c>
    </row>
    <row r="4" spans="1:6" s="87" customFormat="1" ht="35" x14ac:dyDescent="0.7">
      <c r="A4" s="893"/>
      <c r="B4" s="893"/>
      <c r="C4" s="893"/>
      <c r="D4" s="893"/>
      <c r="E4" s="893"/>
    </row>
    <row r="5" spans="1:6" s="87" customFormat="1" ht="17.25" customHeight="1" x14ac:dyDescent="0.7">
      <c r="A5" s="85"/>
      <c r="B5" s="85"/>
      <c r="C5" s="85"/>
      <c r="D5" s="85"/>
      <c r="E5" s="85"/>
      <c r="F5" s="86"/>
    </row>
    <row r="6" spans="1:6" ht="105.75" customHeight="1" x14ac:dyDescent="0.6">
      <c r="A6" s="895" t="s">
        <v>0</v>
      </c>
      <c r="B6" s="896"/>
      <c r="C6" s="896"/>
      <c r="D6" s="896"/>
      <c r="E6" s="896"/>
      <c r="F6" s="896"/>
    </row>
    <row r="7" spans="1:6" ht="42.75" customHeight="1" x14ac:dyDescent="0.25">
      <c r="A7" s="897" t="s">
        <v>1</v>
      </c>
      <c r="B7" s="897"/>
      <c r="C7" s="897"/>
      <c r="D7" s="897"/>
      <c r="E7" s="897"/>
      <c r="F7" s="897"/>
    </row>
    <row r="8" spans="1:6" ht="33" customHeight="1" x14ac:dyDescent="0.25">
      <c r="A8" s="898" t="s">
        <v>2</v>
      </c>
      <c r="B8" s="898"/>
      <c r="C8" s="898"/>
      <c r="D8" s="898"/>
      <c r="E8" s="898"/>
      <c r="F8" s="898"/>
    </row>
    <row r="9" spans="1:6" ht="62.25" customHeight="1" x14ac:dyDescent="0.25">
      <c r="A9" s="899" t="s">
        <v>1511</v>
      </c>
      <c r="B9" s="899"/>
      <c r="C9" s="899"/>
      <c r="D9" s="899"/>
      <c r="E9" s="899"/>
      <c r="F9" s="899"/>
    </row>
    <row r="10" spans="1:6" ht="15" customHeight="1" x14ac:dyDescent="0.25">
      <c r="A10" s="900"/>
      <c r="B10" s="900"/>
      <c r="C10" s="900"/>
      <c r="D10" s="900"/>
      <c r="E10" s="900"/>
      <c r="F10" s="900"/>
    </row>
    <row r="11" spans="1:6" ht="30" customHeight="1" x14ac:dyDescent="0.25">
      <c r="A11" s="898" t="s">
        <v>3</v>
      </c>
      <c r="B11" s="898"/>
      <c r="C11" s="898"/>
      <c r="D11" s="898"/>
      <c r="E11" s="898"/>
      <c r="F11" s="898"/>
    </row>
    <row r="12" spans="1:6" ht="46.5" customHeight="1" x14ac:dyDescent="0.25">
      <c r="A12" s="894" t="s">
        <v>4</v>
      </c>
      <c r="B12" s="894"/>
      <c r="C12" s="894"/>
      <c r="D12" s="894"/>
      <c r="E12" s="894"/>
      <c r="F12" s="894"/>
    </row>
    <row r="13" spans="1:6" s="12" customFormat="1" ht="18" x14ac:dyDescent="0.4">
      <c r="A13" s="13"/>
      <c r="B13" s="14"/>
      <c r="C13" s="15"/>
      <c r="D13" s="15"/>
      <c r="E13" s="15"/>
      <c r="F13" s="57"/>
    </row>
    <row r="14" spans="1:6" s="12" customFormat="1" ht="9" customHeight="1" x14ac:dyDescent="0.35">
      <c r="A14" s="13"/>
      <c r="B14" s="16"/>
      <c r="C14" s="15"/>
      <c r="D14" s="15"/>
      <c r="E14" s="15"/>
      <c r="F14" s="57"/>
    </row>
    <row r="15" spans="1:6" s="12" customFormat="1" ht="22.5" customHeight="1" x14ac:dyDescent="0.4">
      <c r="A15" s="17"/>
      <c r="B15" s="587" t="s">
        <v>1510</v>
      </c>
      <c r="C15" s="588"/>
      <c r="D15" s="588"/>
      <c r="E15" s="588"/>
      <c r="F15" s="589"/>
    </row>
    <row r="16" spans="1:6" s="12" customFormat="1" ht="48.75" customHeight="1" x14ac:dyDescent="0.35">
      <c r="A16" s="17"/>
      <c r="B16" s="1" t="s">
        <v>5</v>
      </c>
      <c r="C16" s="1"/>
      <c r="D16" s="1"/>
      <c r="E16" s="1"/>
      <c r="F16" s="1"/>
    </row>
    <row r="17" spans="1:6" s="12" customFormat="1" ht="15" customHeight="1" x14ac:dyDescent="0.35">
      <c r="A17" s="17"/>
      <c r="B17" s="592" t="s">
        <v>6</v>
      </c>
      <c r="C17" s="591"/>
      <c r="D17" s="591"/>
      <c r="E17" s="591"/>
      <c r="F17" s="590"/>
    </row>
    <row r="18" spans="1:6" s="12" customFormat="1" ht="15" customHeight="1" x14ac:dyDescent="0.35">
      <c r="A18" s="17"/>
      <c r="B18" s="869" t="s">
        <v>1507</v>
      </c>
      <c r="C18" s="591"/>
      <c r="D18" s="591"/>
      <c r="E18" s="591"/>
      <c r="F18" s="590"/>
    </row>
    <row r="19" spans="1:6" s="12" customFormat="1" ht="15" customHeight="1" x14ac:dyDescent="0.35">
      <c r="A19" s="17"/>
      <c r="B19" s="590"/>
      <c r="C19" s="591"/>
      <c r="D19" s="591"/>
      <c r="E19" s="591"/>
      <c r="F19" s="590"/>
    </row>
    <row r="20" spans="1:6" s="12" customFormat="1" ht="15" customHeight="1" x14ac:dyDescent="0.35">
      <c r="A20" s="17"/>
      <c r="B20" s="592" t="s">
        <v>7</v>
      </c>
      <c r="C20" s="591"/>
      <c r="D20" s="591"/>
      <c r="E20" s="591"/>
      <c r="F20" s="590"/>
    </row>
    <row r="21" spans="1:6" s="12" customFormat="1" ht="15" customHeight="1" x14ac:dyDescent="0.35">
      <c r="A21" s="17"/>
      <c r="B21" s="870" t="s">
        <v>8</v>
      </c>
      <c r="C21" s="834"/>
      <c r="D21" s="593"/>
      <c r="E21" s="593"/>
      <c r="F21" s="593"/>
    </row>
    <row r="22" spans="1:6" s="12" customFormat="1" ht="15" customHeight="1" x14ac:dyDescent="0.35">
      <c r="A22" s="17"/>
      <c r="B22" s="870" t="s">
        <v>9</v>
      </c>
      <c r="C22" s="834"/>
      <c r="D22" s="593"/>
      <c r="E22" s="593"/>
      <c r="F22" s="593"/>
    </row>
    <row r="23" spans="1:6" s="12" customFormat="1" ht="15" customHeight="1" x14ac:dyDescent="0.35">
      <c r="A23" s="17"/>
      <c r="B23" s="870" t="s">
        <v>10</v>
      </c>
      <c r="C23" s="834"/>
      <c r="D23" s="902"/>
      <c r="E23" s="902"/>
      <c r="F23" s="593"/>
    </row>
    <row r="24" spans="1:6" s="12" customFormat="1" ht="15" customHeight="1" x14ac:dyDescent="0.35">
      <c r="A24" s="17"/>
      <c r="B24" s="49"/>
      <c r="C24" s="834"/>
      <c r="D24" s="902"/>
      <c r="E24" s="902"/>
      <c r="F24" s="593"/>
    </row>
    <row r="25" spans="1:6" s="12" customFormat="1" ht="7.5" customHeight="1" x14ac:dyDescent="0.35">
      <c r="A25" s="17"/>
      <c r="B25" s="594"/>
      <c r="C25" s="591"/>
      <c r="D25" s="591"/>
      <c r="E25" s="591"/>
      <c r="F25" s="590"/>
    </row>
    <row r="26" spans="1:6" s="12" customFormat="1" ht="21" customHeight="1" x14ac:dyDescent="0.35">
      <c r="A26" s="849"/>
      <c r="B26" s="903" t="s">
        <v>11</v>
      </c>
      <c r="C26" s="903"/>
      <c r="D26" s="903"/>
      <c r="E26" s="903"/>
      <c r="F26" s="903"/>
    </row>
    <row r="27" spans="1:6" s="12" customFormat="1" ht="15" customHeight="1" x14ac:dyDescent="0.35">
      <c r="A27" s="17"/>
      <c r="B27" s="57" t="s">
        <v>12</v>
      </c>
      <c r="C27" s="835"/>
      <c r="D27" s="835"/>
      <c r="E27" s="835"/>
      <c r="F27" s="590"/>
    </row>
    <row r="28" spans="1:6" s="12" customFormat="1" ht="15" customHeight="1" x14ac:dyDescent="0.35">
      <c r="A28" s="17"/>
      <c r="B28" s="57" t="s">
        <v>13</v>
      </c>
      <c r="C28" s="835"/>
      <c r="D28" s="835"/>
      <c r="E28" s="835"/>
      <c r="F28" s="590"/>
    </row>
    <row r="29" spans="1:6" s="601" customFormat="1" ht="15" customHeight="1" x14ac:dyDescent="0.35">
      <c r="A29" s="850"/>
      <c r="B29" s="904" t="s">
        <v>14</v>
      </c>
      <c r="C29" s="904"/>
      <c r="D29" s="904"/>
      <c r="E29" s="904"/>
      <c r="F29" s="904"/>
    </row>
    <row r="30" spans="1:6" s="12" customFormat="1" ht="15" customHeight="1" x14ac:dyDescent="0.35">
      <c r="A30" s="17"/>
      <c r="B30" s="18"/>
      <c r="C30" s="18"/>
      <c r="D30" s="18"/>
      <c r="E30" s="18"/>
      <c r="F30" s="18"/>
    </row>
    <row r="31" spans="1:6" s="12" customFormat="1" ht="15.5" x14ac:dyDescent="0.35">
      <c r="A31" s="19"/>
      <c r="B31" s="18"/>
      <c r="C31" s="20"/>
      <c r="D31" s="20"/>
      <c r="E31" s="20"/>
      <c r="F31" s="20"/>
    </row>
    <row r="32" spans="1:6" s="12" customFormat="1" ht="15.5" x14ac:dyDescent="0.35">
      <c r="A32" s="17"/>
      <c r="B32" s="18"/>
      <c r="C32" s="18"/>
      <c r="D32" s="18"/>
      <c r="E32" s="18"/>
      <c r="F32" s="18"/>
    </row>
    <row r="33" spans="1:6" s="12" customFormat="1" ht="25.5" customHeight="1" x14ac:dyDescent="0.35">
      <c r="A33" s="901" t="s">
        <v>15</v>
      </c>
      <c r="B33" s="901"/>
      <c r="C33" s="901"/>
      <c r="D33" s="901"/>
      <c r="E33" s="901"/>
      <c r="F33" s="901"/>
    </row>
    <row r="34" spans="1:6" s="12" customFormat="1" ht="15.5" x14ac:dyDescent="0.35">
      <c r="A34" s="17"/>
      <c r="B34" s="595"/>
      <c r="C34" s="18"/>
      <c r="D34" s="18"/>
      <c r="E34" s="18"/>
      <c r="F34" s="18"/>
    </row>
    <row r="35" spans="1:6" ht="33" customHeight="1" x14ac:dyDescent="0.45">
      <c r="A35" s="596" t="s">
        <v>16</v>
      </c>
      <c r="B35"/>
      <c r="C35"/>
    </row>
  </sheetData>
  <sheetProtection algorithmName="SHA-512" hashValue="44cPNPYL16KRlBaSxCyj0dfdFpnbG5GH5tlFlZhFwy9m0cGz7wu+QedpFEr6ABURwnshqAuqx1ttxlfvtyAqHg==" saltValue="UfbpDJhAgwN7Hj8qV5iIjw==" spinCount="100000" sheet="1" selectLockedCells="1"/>
  <customSheetViews>
    <customSheetView guid="{21F13F3C-C390-477F-A569-DF7158452A6C}" showGridLines="0">
      <selection activeCell="A12" sqref="A12:F12"/>
      <pageMargins left="0.70866141732283472" right="0.70866141732283472" top="0.74803149606299213" bottom="0.74803149606299213" header="0.31496062992125984" footer="0.31496062992125984"/>
      <printOptions horizontalCentered="1"/>
      <pageSetup paperSize="9" scale="82" fitToHeight="0" orientation="portrait" r:id="rId1"/>
      <headerFooter alignWithMargins="0">
        <oddHeader>&amp;L&amp;G</oddHeader>
        <oddFooter>&amp;L&amp;"Arial,Fett"D&amp;8irection de la santé publique et des affaires sociales&amp;"Arial,Standard"&amp;8 Service de la santé publique&amp;R&amp;6Pages &amp;P&amp;6 sur &amp;N</oddFooter>
      </headerFooter>
    </customSheetView>
  </customSheetViews>
  <mergeCells count="13">
    <mergeCell ref="A33:F33"/>
    <mergeCell ref="D23:E23"/>
    <mergeCell ref="D24:E24"/>
    <mergeCell ref="B26:F26"/>
    <mergeCell ref="B29:F29"/>
    <mergeCell ref="B16:F16"/>
    <mergeCell ref="A12:F12"/>
    <mergeCell ref="A6:F6"/>
    <mergeCell ref="A7:F7"/>
    <mergeCell ref="A8:F8"/>
    <mergeCell ref="A9:F9"/>
    <mergeCell ref="A10:F10"/>
    <mergeCell ref="A11:F11"/>
  </mergeCells>
  <hyperlinks>
    <hyperlink ref="B29:F29" r:id="rId2" display="E-Mail: cyrill.berger@fr.ch" xr:uid="{00000000-0004-0000-0000-000000000000}"/>
    <hyperlink ref="B18" r:id="rId3" xr:uid="{00000000-0004-0000-0000-000001000000}"/>
  </hyperlinks>
  <printOptions horizontalCentered="1"/>
  <pageMargins left="0.23622047244094491" right="0.23622047244094491" top="0.74803149606299213" bottom="0.74803149606299213" header="0.31496062992125984" footer="0.31496062992125984"/>
  <pageSetup paperSize="9" scale="85" orientation="portrait" r:id="rId4"/>
  <headerFooter scaleWithDoc="0" alignWithMargins="0"/>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0"/>
    <pageSetUpPr fitToPage="1"/>
  </sheetPr>
  <dimension ref="A1:F39"/>
  <sheetViews>
    <sheetView showGridLines="0" workbookViewId="0">
      <pane ySplit="4" topLeftCell="A5" activePane="bottomLeft" state="frozen"/>
      <selection activeCell="B50" sqref="B50"/>
      <selection pane="bottomLeft" activeCell="A3" sqref="A3:F3"/>
    </sheetView>
  </sheetViews>
  <sheetFormatPr baseColWidth="10" defaultColWidth="29.1796875" defaultRowHeight="12.5" x14ac:dyDescent="0.25"/>
  <cols>
    <col min="1" max="1" width="8.453125" customWidth="1"/>
    <col min="2" max="2" width="16" style="88" customWidth="1"/>
    <col min="3" max="3" width="2" style="88" customWidth="1"/>
    <col min="4" max="4" width="5.453125" customWidth="1"/>
    <col min="5" max="5" width="1.1796875" customWidth="1"/>
    <col min="6" max="6" width="71.453125" customWidth="1"/>
  </cols>
  <sheetData>
    <row r="1" spans="1:6" ht="13" customHeight="1" x14ac:dyDescent="0.25"/>
    <row r="2" spans="1:6" ht="13" customHeight="1" x14ac:dyDescent="0.25"/>
    <row r="3" spans="1:6" s="3" customFormat="1" ht="34" customHeight="1" x14ac:dyDescent="0.25">
      <c r="A3" s="905" t="s">
        <v>17</v>
      </c>
      <c r="B3" s="905"/>
      <c r="C3" s="905"/>
      <c r="D3" s="905"/>
      <c r="E3" s="905"/>
      <c r="F3" s="905"/>
    </row>
    <row r="4" spans="1:6" ht="9" customHeight="1" x14ac:dyDescent="0.25">
      <c r="B4" s="89"/>
      <c r="C4" s="89"/>
      <c r="D4" s="51"/>
      <c r="E4" s="51"/>
      <c r="F4" s="51"/>
    </row>
    <row r="5" spans="1:6" s="51" customFormat="1" ht="20" customHeight="1" x14ac:dyDescent="0.25">
      <c r="A5" s="906" t="s">
        <v>1478</v>
      </c>
      <c r="B5" s="906"/>
      <c r="C5" s="90"/>
      <c r="D5" s="33">
        <v>1</v>
      </c>
      <c r="E5" s="36"/>
      <c r="F5" s="32" t="s">
        <v>18</v>
      </c>
    </row>
    <row r="6" spans="1:6" s="51" customFormat="1" ht="20" customHeight="1" x14ac:dyDescent="0.25">
      <c r="A6" s="906"/>
      <c r="B6" s="906"/>
      <c r="C6" s="90"/>
      <c r="D6" s="33">
        <v>2</v>
      </c>
      <c r="E6" s="36"/>
      <c r="F6" s="46" t="s">
        <v>19</v>
      </c>
    </row>
    <row r="7" spans="1:6" s="51" customFormat="1" x14ac:dyDescent="0.25">
      <c r="A7" s="906"/>
      <c r="B7" s="906"/>
      <c r="C7" s="90"/>
      <c r="D7" s="34">
        <v>2.1</v>
      </c>
      <c r="E7" s="37"/>
      <c r="F7" s="30" t="s">
        <v>20</v>
      </c>
    </row>
    <row r="8" spans="1:6" s="51" customFormat="1" x14ac:dyDescent="0.25">
      <c r="A8" s="906"/>
      <c r="B8" s="906"/>
      <c r="C8" s="90"/>
      <c r="D8" s="34">
        <v>2.2000000000000002</v>
      </c>
      <c r="E8" s="37"/>
      <c r="F8" s="31" t="s">
        <v>21</v>
      </c>
    </row>
    <row r="9" spans="1:6" s="51" customFormat="1" ht="20" customHeight="1" x14ac:dyDescent="0.25">
      <c r="A9" s="907" t="s">
        <v>1479</v>
      </c>
      <c r="B9" s="907"/>
      <c r="C9" s="91"/>
      <c r="D9" s="35">
        <v>3</v>
      </c>
      <c r="E9" s="38"/>
      <c r="F9" s="32" t="s">
        <v>22</v>
      </c>
    </row>
    <row r="10" spans="1:6" s="51" customFormat="1" x14ac:dyDescent="0.25">
      <c r="A10" s="907"/>
      <c r="B10" s="907"/>
      <c r="C10" s="91"/>
      <c r="D10" s="25">
        <v>3.1</v>
      </c>
      <c r="E10" s="39"/>
      <c r="F10" s="30" t="s">
        <v>23</v>
      </c>
    </row>
    <row r="11" spans="1:6" s="51" customFormat="1" x14ac:dyDescent="0.25">
      <c r="A11" s="907"/>
      <c r="B11" s="907"/>
      <c r="C11" s="91"/>
      <c r="D11" s="25">
        <v>3.2</v>
      </c>
      <c r="E11" s="39"/>
      <c r="F11" s="30" t="s">
        <v>24</v>
      </c>
    </row>
    <row r="12" spans="1:6" s="51" customFormat="1" x14ac:dyDescent="0.25">
      <c r="A12" s="907"/>
      <c r="B12" s="907"/>
      <c r="C12" s="91"/>
      <c r="D12" s="25">
        <v>3.3</v>
      </c>
      <c r="E12" s="39"/>
      <c r="F12" s="30" t="s">
        <v>25</v>
      </c>
    </row>
    <row r="13" spans="1:6" s="51" customFormat="1" x14ac:dyDescent="0.25">
      <c r="A13" s="907"/>
      <c r="B13" s="907"/>
      <c r="C13" s="91"/>
      <c r="D13" s="25">
        <v>3.4</v>
      </c>
      <c r="E13" s="39"/>
      <c r="F13" s="30" t="s">
        <v>26</v>
      </c>
    </row>
    <row r="14" spans="1:6" s="51" customFormat="1" x14ac:dyDescent="0.25">
      <c r="A14" s="907"/>
      <c r="B14" s="907"/>
      <c r="C14" s="91"/>
      <c r="D14" s="25">
        <v>3.5</v>
      </c>
      <c r="E14" s="39"/>
      <c r="F14" s="30" t="s">
        <v>27</v>
      </c>
    </row>
    <row r="15" spans="1:6" s="51" customFormat="1" x14ac:dyDescent="0.25">
      <c r="A15" s="907"/>
      <c r="B15" s="907"/>
      <c r="C15" s="91"/>
      <c r="D15" s="25">
        <v>3.6</v>
      </c>
      <c r="E15" s="39"/>
      <c r="F15" s="30" t="s">
        <v>28</v>
      </c>
    </row>
    <row r="16" spans="1:6" s="51" customFormat="1" x14ac:dyDescent="0.25">
      <c r="A16" s="907"/>
      <c r="B16" s="907"/>
      <c r="C16" s="91"/>
      <c r="D16" s="25">
        <v>3.7</v>
      </c>
      <c r="E16" s="39"/>
      <c r="F16" s="30" t="s">
        <v>29</v>
      </c>
    </row>
    <row r="17" spans="1:6" s="51" customFormat="1" x14ac:dyDescent="0.25">
      <c r="A17" s="907"/>
      <c r="B17" s="907"/>
      <c r="C17" s="91"/>
      <c r="D17" s="24">
        <v>3.8</v>
      </c>
      <c r="E17" s="41"/>
      <c r="F17" s="30" t="s">
        <v>30</v>
      </c>
    </row>
    <row r="18" spans="1:6" s="51" customFormat="1" x14ac:dyDescent="0.25">
      <c r="A18" s="907"/>
      <c r="B18" s="907"/>
      <c r="C18" s="91"/>
      <c r="D18" s="53">
        <v>3.9</v>
      </c>
      <c r="E18" s="40"/>
      <c r="F18" s="30" t="s">
        <v>31</v>
      </c>
    </row>
    <row r="19" spans="1:6" s="51" customFormat="1" x14ac:dyDescent="0.25">
      <c r="A19" s="907"/>
      <c r="B19" s="907"/>
      <c r="C19" s="91"/>
      <c r="D19" s="54">
        <v>3.1</v>
      </c>
      <c r="E19" s="39"/>
      <c r="F19" s="30" t="s">
        <v>32</v>
      </c>
    </row>
    <row r="20" spans="1:6" s="51" customFormat="1" x14ac:dyDescent="0.25">
      <c r="A20" s="907"/>
      <c r="B20" s="907"/>
      <c r="C20" s="91"/>
      <c r="D20" s="25">
        <v>3.11</v>
      </c>
      <c r="E20" s="39"/>
      <c r="F20" s="30" t="s">
        <v>33</v>
      </c>
    </row>
    <row r="21" spans="1:6" s="51" customFormat="1" x14ac:dyDescent="0.25">
      <c r="A21" s="907"/>
      <c r="B21" s="907"/>
      <c r="C21" s="91"/>
      <c r="D21" s="24">
        <v>3.12</v>
      </c>
      <c r="E21" s="41"/>
      <c r="F21" s="30" t="s">
        <v>34</v>
      </c>
    </row>
    <row r="22" spans="1:6" s="51" customFormat="1" x14ac:dyDescent="0.25">
      <c r="A22" s="907"/>
      <c r="B22" s="907"/>
      <c r="C22" s="91"/>
      <c r="D22" s="24">
        <v>3.13</v>
      </c>
      <c r="E22" s="41"/>
      <c r="F22" s="30" t="s">
        <v>35</v>
      </c>
    </row>
    <row r="23" spans="1:6" s="51" customFormat="1" ht="15.5" x14ac:dyDescent="0.25">
      <c r="A23" s="907"/>
      <c r="B23" s="907"/>
      <c r="C23" s="91"/>
      <c r="D23" s="23">
        <v>4</v>
      </c>
      <c r="E23" s="42"/>
      <c r="F23" s="32" t="s">
        <v>36</v>
      </c>
    </row>
    <row r="24" spans="1:6" s="51" customFormat="1" ht="15.5" x14ac:dyDescent="0.25">
      <c r="A24" s="907"/>
      <c r="B24" s="907"/>
      <c r="C24" s="91"/>
      <c r="D24" s="23">
        <v>5</v>
      </c>
      <c r="E24" s="42"/>
      <c r="F24" s="32" t="s">
        <v>37</v>
      </c>
    </row>
    <row r="25" spans="1:6" s="51" customFormat="1" ht="9" customHeight="1" x14ac:dyDescent="0.25">
      <c r="B25" s="89"/>
      <c r="C25" s="89"/>
    </row>
    <row r="26" spans="1:6" s="51" customFormat="1" ht="18" x14ac:dyDescent="0.25">
      <c r="A26" s="369" t="s">
        <v>1480</v>
      </c>
      <c r="B26" s="368"/>
      <c r="C26" s="368"/>
      <c r="D26" s="368"/>
      <c r="E26" s="368"/>
      <c r="F26" s="368"/>
    </row>
    <row r="27" spans="1:6" s="51" customFormat="1" ht="5.25" customHeight="1" x14ac:dyDescent="0.25">
      <c r="B27" s="89"/>
      <c r="C27" s="89"/>
    </row>
    <row r="28" spans="1:6" s="597" customFormat="1" ht="32" customHeight="1" x14ac:dyDescent="0.25">
      <c r="A28" s="908" t="s">
        <v>38</v>
      </c>
      <c r="B28" s="908"/>
      <c r="C28" s="908"/>
      <c r="D28" s="908"/>
      <c r="E28" s="908"/>
      <c r="F28" s="908"/>
    </row>
    <row r="29" spans="1:6" s="51" customFormat="1" ht="9" customHeight="1" x14ac:dyDescent="0.25">
      <c r="B29" s="89"/>
      <c r="C29" s="89"/>
      <c r="D29" s="92"/>
      <c r="E29" s="92"/>
      <c r="F29" s="92"/>
    </row>
    <row r="30" spans="1:6" s="51" customFormat="1" x14ac:dyDescent="0.25">
      <c r="B30" s="93"/>
      <c r="C30" s="93"/>
      <c r="D30" s="93"/>
      <c r="E30" s="93"/>
      <c r="F30" s="93"/>
    </row>
    <row r="32" spans="1:6" s="51" customFormat="1" x14ac:dyDescent="0.25"/>
    <row r="33" spans="2:3" s="51" customFormat="1" x14ac:dyDescent="0.25">
      <c r="B33" s="11"/>
      <c r="C33" s="11"/>
    </row>
    <row r="34" spans="2:3" s="51" customFormat="1" x14ac:dyDescent="0.25">
      <c r="B34" s="11"/>
      <c r="C34" s="11"/>
    </row>
    <row r="35" spans="2:3" s="51" customFormat="1" x14ac:dyDescent="0.25">
      <c r="B35" s="11"/>
      <c r="C35" s="11"/>
    </row>
    <row r="36" spans="2:3" s="51" customFormat="1" x14ac:dyDescent="0.25">
      <c r="B36" s="11"/>
      <c r="C36" s="11"/>
    </row>
    <row r="37" spans="2:3" s="51" customFormat="1" x14ac:dyDescent="0.25">
      <c r="B37" s="11"/>
      <c r="C37" s="11"/>
    </row>
    <row r="38" spans="2:3" s="51" customFormat="1" x14ac:dyDescent="0.25">
      <c r="B38" s="89"/>
      <c r="C38" s="89"/>
    </row>
    <row r="39" spans="2:3" s="51" customFormat="1" x14ac:dyDescent="0.25">
      <c r="B39" s="89"/>
      <c r="C39" s="89"/>
    </row>
  </sheetData>
  <sheetProtection algorithmName="SHA-512" hashValue="TPC1DruaRjimfjJzuzGX0qqNePHcmPqLVUlDRxFO0TpQ8vpR7WCIn35WushKiq99RIP4b4jxfgZg971fjaY15Q==" saltValue="Ra9fFSxHslexf1D+DmCxDg==" spinCount="100000" sheet="1" objects="1" scenarios="1"/>
  <customSheetViews>
    <customSheetView guid="{21F13F3C-C390-477F-A569-DF7158452A6C}" showGridLines="0">
      <selection activeCell="A11" sqref="A11:F27"/>
      <rowBreaks count="1" manualBreakCount="1">
        <brk id="32" max="5" man="1"/>
      </rowBreaks>
      <pageMargins left="0.70866141732283472" right="0.70866141732283472" top="0.74803149606299213" bottom="0.74803149606299213" header="0.31496062992125984" footer="0.31496062992125984"/>
      <printOptions horizontalCentered="1"/>
      <pageSetup paperSize="9" scale="78" fitToHeight="0" orientation="portrait" r:id="rId1"/>
      <headerFooter alignWithMargins="0">
        <oddHeader xml:space="preserve">&amp;L&amp;G
</oddHeader>
        <oddFooter>&amp;L&amp;"Arial,Fett"D&amp;8irection de la santé publique et des affaires sociales Service de la santé publique&amp;"Arial,Standard"&amp;R&amp;6Pages  sur &amp;P&amp;N</oddFooter>
      </headerFooter>
    </customSheetView>
  </customSheetViews>
  <mergeCells count="4">
    <mergeCell ref="A3:F3"/>
    <mergeCell ref="A5:B8"/>
    <mergeCell ref="A9:B24"/>
    <mergeCell ref="A28:F28"/>
  </mergeCells>
  <hyperlinks>
    <hyperlink ref="F7" location="'2.1'!A1" display="Leistungsgruppen" xr:uid="{00000000-0004-0000-0100-000000000000}"/>
    <hyperlink ref="F8" location="'2.2'!A1" display="Leistungsgruppen und Anforderungen" xr:uid="{00000000-0004-0000-0100-000001000000}"/>
    <hyperlink ref="F6" location="'2'!A1" display="Definitionen/Spezifikationen der Leistungsgruppen (Einleitung)" xr:uid="{00000000-0004-0000-0100-000002000000}"/>
    <hyperlink ref="F5" location="'1 Info'!Druckbereich" display="Informationen zur Angebotserhebung " xr:uid="{00000000-0004-0000-0100-000003000000}"/>
    <hyperlink ref="F22" location="'3.13'!A1" display="Weitere Angaben zur Bewerbung" xr:uid="{00000000-0004-0000-0100-000004000000}"/>
    <hyperlink ref="F10" location="'3.1'!A1" display="Generelle Qualitätsanforderungen (Akutsomatik)" xr:uid="{00000000-0004-0000-0100-000005000000}"/>
    <hyperlink ref="F23" location="'4'!A1" display="Generelle Angaben zu Leistungserbringer" xr:uid="{00000000-0004-0000-0100-000006000000}"/>
    <hyperlink ref="F9" location="'3 Bewerbungsformulare -&gt;'!Druckbereich" display="Formulare für die Bewerbung" xr:uid="{00000000-0004-0000-0100-000007000000}"/>
    <hyperlink ref="F16" location="'3.7'!A1" display="Sonstige Anforderungen" xr:uid="{00000000-0004-0000-0100-000008000000}"/>
    <hyperlink ref="F24" location="'5'!A1" display="Erklärung" xr:uid="{00000000-0004-0000-0100-000009000000}"/>
    <hyperlink ref="F21" location="'3.12'!A1" display="Geburtshaus" xr:uid="{00000000-0004-0000-0100-00000A000000}"/>
    <hyperlink ref="F20" location="'3.11'!A1" display="Spezialisierte Palliative Care im Spital" xr:uid="{00000000-0004-0000-0100-00000B000000}"/>
    <hyperlink ref="F19" location="'3.10'!A1" display="Pädiatrie und Kinderchirurgie" xr:uid="{00000000-0004-0000-0100-00000C000000}"/>
    <hyperlink ref="F18" location="'3.9'!A1" display="Zusammenfassung Bewerbung für die Leistungsgruppen" xr:uid="{00000000-0004-0000-0100-00000D000000}"/>
    <hyperlink ref="F17" location="'3.8'!A1" display="Basisversorgung" xr:uid="{00000000-0004-0000-0100-00000E000000}"/>
    <hyperlink ref="F15" location="'3.6'!A1" display="Tumorboards/Tumorkonferenz" xr:uid="{00000000-0004-0000-0100-00000F000000}"/>
    <hyperlink ref="F14" location="'3.5'!A1" display="Kooperationen" xr:uid="{00000000-0004-0000-0100-000010000000}"/>
    <hyperlink ref="F13" location="'3.4'!A1" display="Anforderungen an die Intensivstationen" xr:uid="{00000000-0004-0000-0100-000011000000}"/>
    <hyperlink ref="F12" location="'3.3'!A1" display="Anforderungen für die Notfall-Station" xr:uid="{00000000-0004-0000-0100-000012000000}"/>
    <hyperlink ref="F11" location="'3.2'!A1" display="Angaben zu Fachärzten und deren zeitliche Verfügbarkeit" xr:uid="{00000000-0004-0000-0100-000013000000}"/>
  </hyperlinks>
  <printOptions horizontalCentered="1"/>
  <pageMargins left="0.23622047244094491" right="0.23622047244094491" top="0.74803149606299213" bottom="0.74803149606299213" header="0.31496062992125984" footer="0.31496062992125984"/>
  <pageSetup paperSize="9" scale="89" orientation="portrait" r:id="rId2"/>
  <headerFooter scaleWithDoc="0" alignWithMargins="0"/>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FF0000"/>
    <pageSetUpPr fitToPage="1"/>
  </sheetPr>
  <dimension ref="A1:Q120"/>
  <sheetViews>
    <sheetView showGridLines="0" workbookViewId="0">
      <pane ySplit="4" topLeftCell="A5" activePane="bottomLeft" state="frozen"/>
      <selection activeCell="B50" sqref="B50"/>
      <selection pane="bottomLeft" activeCell="A3" sqref="A3:B3"/>
    </sheetView>
  </sheetViews>
  <sheetFormatPr baseColWidth="10" defaultColWidth="11.453125" defaultRowHeight="12.5" x14ac:dyDescent="0.25"/>
  <cols>
    <col min="1" max="1" width="4.453125" customWidth="1"/>
    <col min="2" max="2" width="95.81640625" customWidth="1"/>
    <col min="3" max="3" width="3.81640625" customWidth="1"/>
    <col min="5" max="5" width="9.453125" customWidth="1"/>
    <col min="6" max="6" width="8" customWidth="1"/>
    <col min="7" max="7" width="4.453125" customWidth="1"/>
    <col min="11" max="11" width="8" customWidth="1"/>
    <col min="16" max="16" width="9.453125" customWidth="1"/>
  </cols>
  <sheetData>
    <row r="1" spans="1:17" ht="13" customHeight="1" x14ac:dyDescent="0.25"/>
    <row r="2" spans="1:17" ht="13" customHeight="1" x14ac:dyDescent="0.25"/>
    <row r="3" spans="1:17" s="3" customFormat="1" ht="34" customHeight="1" x14ac:dyDescent="0.25">
      <c r="A3" s="928" t="s">
        <v>39</v>
      </c>
      <c r="B3" s="928"/>
      <c r="E3" s="927"/>
      <c r="F3" s="927"/>
      <c r="G3" s="927"/>
      <c r="H3" s="927"/>
      <c r="I3" s="927"/>
      <c r="J3" s="927"/>
      <c r="K3" s="927"/>
      <c r="L3" s="927"/>
      <c r="M3" s="927"/>
      <c r="N3" s="927"/>
      <c r="O3" s="927"/>
      <c r="P3" s="927"/>
      <c r="Q3" s="927"/>
    </row>
    <row r="4" spans="1:17" ht="10" customHeight="1" x14ac:dyDescent="0.25">
      <c r="B4" s="51"/>
      <c r="E4" s="927"/>
      <c r="F4" s="927"/>
      <c r="G4" s="927"/>
      <c r="H4" s="927"/>
      <c r="I4" s="927"/>
      <c r="J4" s="927"/>
      <c r="K4" s="927"/>
      <c r="L4" s="927"/>
      <c r="M4" s="927"/>
      <c r="N4" s="927"/>
      <c r="O4" s="927"/>
      <c r="P4" s="927"/>
      <c r="Q4" s="927"/>
    </row>
    <row r="5" spans="1:17" ht="12.75" customHeight="1" x14ac:dyDescent="0.25">
      <c r="A5" s="11" t="s">
        <v>40</v>
      </c>
      <c r="B5" s="11"/>
      <c r="E5" s="927"/>
      <c r="F5" s="927"/>
      <c r="G5" s="927"/>
      <c r="H5" s="927"/>
      <c r="I5" s="927"/>
      <c r="J5" s="927"/>
      <c r="K5" s="927"/>
      <c r="L5" s="927"/>
      <c r="M5" s="927"/>
      <c r="N5" s="927"/>
      <c r="O5" s="927"/>
      <c r="P5" s="927"/>
      <c r="Q5" s="927"/>
    </row>
    <row r="6" spans="1:17" ht="7.5" customHeight="1" x14ac:dyDescent="0.25">
      <c r="A6" s="49"/>
      <c r="B6" s="45"/>
      <c r="E6" s="927"/>
      <c r="F6" s="927"/>
      <c r="G6" s="927"/>
      <c r="H6" s="927"/>
      <c r="I6" s="927"/>
      <c r="J6" s="927"/>
      <c r="K6" s="927"/>
      <c r="L6" s="927"/>
      <c r="M6" s="927"/>
      <c r="N6" s="927"/>
      <c r="O6" s="927"/>
      <c r="P6" s="927"/>
      <c r="Q6" s="927"/>
    </row>
    <row r="7" spans="1:17" s="462" customFormat="1" ht="50" customHeight="1" x14ac:dyDescent="0.25">
      <c r="A7" s="908" t="s">
        <v>41</v>
      </c>
      <c r="B7" s="908"/>
    </row>
    <row r="8" spans="1:17" ht="91.5" customHeight="1" x14ac:dyDescent="0.25">
      <c r="A8" s="929" t="s">
        <v>42</v>
      </c>
      <c r="B8" s="929"/>
      <c r="D8" s="930"/>
      <c r="E8" s="931"/>
      <c r="F8" s="931"/>
    </row>
    <row r="9" spans="1:17" ht="8.25" customHeight="1" x14ac:dyDescent="0.25">
      <c r="A9" s="183"/>
      <c r="B9" s="183"/>
    </row>
    <row r="10" spans="1:17" ht="20.25" customHeight="1" x14ac:dyDescent="0.25">
      <c r="A10" s="929" t="s">
        <v>43</v>
      </c>
      <c r="B10" s="929"/>
    </row>
    <row r="11" spans="1:17" s="462" customFormat="1" ht="133.5" customHeight="1" x14ac:dyDescent="0.25">
      <c r="A11" s="598">
        <v>1</v>
      </c>
      <c r="B11" s="280" t="s">
        <v>44</v>
      </c>
    </row>
    <row r="12" spans="1:17" s="462" customFormat="1" ht="96.75" customHeight="1" x14ac:dyDescent="0.25">
      <c r="A12" s="598">
        <v>2</v>
      </c>
      <c r="B12" s="818" t="s">
        <v>45</v>
      </c>
    </row>
    <row r="13" spans="1:17" s="49" customFormat="1" ht="11" customHeight="1" x14ac:dyDescent="0.25">
      <c r="A13" s="934" t="s">
        <v>46</v>
      </c>
      <c r="B13" s="929"/>
    </row>
    <row r="14" spans="1:17" ht="27" customHeight="1" x14ac:dyDescent="0.25">
      <c r="A14" s="934" t="s">
        <v>47</v>
      </c>
      <c r="B14" s="934"/>
    </row>
    <row r="15" spans="1:17" ht="13.5" customHeight="1" x14ac:dyDescent="0.25">
      <c r="A15" s="49"/>
      <c r="B15" s="49"/>
    </row>
    <row r="16" spans="1:17" ht="32.25" customHeight="1" x14ac:dyDescent="0.25">
      <c r="A16" s="906" t="s">
        <v>48</v>
      </c>
      <c r="B16" s="933"/>
    </row>
    <row r="17" spans="1:3" ht="24.75" customHeight="1" x14ac:dyDescent="0.25">
      <c r="A17" s="913" t="s">
        <v>49</v>
      </c>
      <c r="B17" s="913"/>
    </row>
    <row r="18" spans="1:3" ht="36" customHeight="1" x14ac:dyDescent="0.25">
      <c r="A18" s="932" t="s">
        <v>50</v>
      </c>
      <c r="B18" s="932"/>
      <c r="C18" s="94"/>
    </row>
    <row r="19" spans="1:3" ht="53" customHeight="1" x14ac:dyDescent="0.25">
      <c r="A19" s="913" t="s">
        <v>51</v>
      </c>
      <c r="B19" s="913"/>
    </row>
    <row r="20" spans="1:3" ht="26.5" customHeight="1" x14ac:dyDescent="0.25">
      <c r="A20" s="913" t="s">
        <v>52</v>
      </c>
      <c r="B20" s="913"/>
    </row>
    <row r="21" spans="1:3" ht="49.5" customHeight="1" x14ac:dyDescent="0.25">
      <c r="A21" s="913" t="s">
        <v>53</v>
      </c>
      <c r="B21" s="913"/>
      <c r="C21" s="94"/>
    </row>
    <row r="22" spans="1:3" ht="43" customHeight="1" x14ac:dyDescent="0.25">
      <c r="A22" s="913" t="s">
        <v>54</v>
      </c>
      <c r="B22" s="913"/>
      <c r="C22" s="45"/>
    </row>
    <row r="23" spans="1:3" s="26" customFormat="1" ht="36" customHeight="1" x14ac:dyDescent="0.25">
      <c r="A23" s="913" t="s">
        <v>55</v>
      </c>
      <c r="B23" s="913"/>
    </row>
    <row r="24" spans="1:3" s="26" customFormat="1" ht="16.5" customHeight="1" x14ac:dyDescent="0.25">
      <c r="B24" s="95"/>
    </row>
    <row r="25" spans="1:3" ht="63" customHeight="1" x14ac:dyDescent="0.25">
      <c r="A25" s="924" t="s">
        <v>56</v>
      </c>
      <c r="B25" s="924"/>
    </row>
    <row r="26" spans="1:3" s="462" customFormat="1" ht="8" customHeight="1" x14ac:dyDescent="0.25">
      <c r="A26" s="26"/>
      <c r="B26" s="95"/>
    </row>
    <row r="27" spans="1:3" s="462" customFormat="1" ht="108" customHeight="1" x14ac:dyDescent="0.25">
      <c r="A27" s="914" t="s">
        <v>57</v>
      </c>
      <c r="B27" s="914"/>
    </row>
    <row r="28" spans="1:3" s="462" customFormat="1" ht="33" customHeight="1" x14ac:dyDescent="0.25">
      <c r="A28" s="916" t="s">
        <v>58</v>
      </c>
      <c r="B28" s="916"/>
    </row>
    <row r="29" spans="1:3" ht="82" customHeight="1" x14ac:dyDescent="0.25">
      <c r="A29" s="917" t="s">
        <v>59</v>
      </c>
      <c r="B29" s="918"/>
    </row>
    <row r="30" spans="1:3" s="462" customFormat="1" ht="19" customHeight="1" x14ac:dyDescent="0.25">
      <c r="A30" s="915" t="s">
        <v>60</v>
      </c>
      <c r="B30" s="915"/>
    </row>
    <row r="32" spans="1:3" ht="13" x14ac:dyDescent="0.3">
      <c r="B32" s="837" t="s">
        <v>61</v>
      </c>
    </row>
    <row r="44" spans="2:3" x14ac:dyDescent="0.25">
      <c r="B44" s="88"/>
    </row>
    <row r="45" spans="2:3" x14ac:dyDescent="0.25">
      <c r="C45" s="49"/>
    </row>
    <row r="79" ht="12.75" customHeight="1" x14ac:dyDescent="0.25"/>
    <row r="82" spans="12:12" x14ac:dyDescent="0.25">
      <c r="L82" s="96"/>
    </row>
    <row r="86" spans="12:12" ht="13.5" customHeight="1" x14ac:dyDescent="0.25"/>
    <row r="100" spans="1:4" ht="123" customHeight="1" thickBot="1" x14ac:dyDescent="0.3">
      <c r="B100" s="97"/>
    </row>
    <row r="101" spans="1:4" ht="23.25" customHeight="1" x14ac:dyDescent="0.3">
      <c r="A101" s="919" t="s">
        <v>62</v>
      </c>
      <c r="B101" s="920"/>
    </row>
    <row r="102" spans="1:4" ht="6.75" customHeight="1" x14ac:dyDescent="0.25">
      <c r="A102" s="819"/>
      <c r="B102" s="98"/>
    </row>
    <row r="103" spans="1:4" ht="105.75" customHeight="1" thickBot="1" x14ac:dyDescent="0.3">
      <c r="A103" s="922" t="s">
        <v>63</v>
      </c>
      <c r="B103" s="923"/>
    </row>
    <row r="104" spans="1:4" ht="92" customHeight="1" thickBot="1" x14ac:dyDescent="0.3">
      <c r="A104" s="921" t="s">
        <v>64</v>
      </c>
      <c r="B104" s="921"/>
    </row>
    <row r="105" spans="1:4" s="820" customFormat="1" ht="23.25" customHeight="1" x14ac:dyDescent="0.25">
      <c r="A105" s="925" t="s">
        <v>65</v>
      </c>
      <c r="B105" s="926"/>
    </row>
    <row r="106" spans="1:4" s="847" customFormat="1" ht="47" customHeight="1" x14ac:dyDescent="0.25">
      <c r="A106" s="911" t="s">
        <v>66</v>
      </c>
      <c r="B106" s="912"/>
      <c r="C106" s="214"/>
      <c r="D106" s="214"/>
    </row>
    <row r="107" spans="1:4" s="847" customFormat="1" ht="25.5" customHeight="1" x14ac:dyDescent="0.25">
      <c r="A107" s="911" t="s">
        <v>1512</v>
      </c>
      <c r="B107" s="912"/>
      <c r="C107" s="214"/>
      <c r="D107" s="214"/>
    </row>
    <row r="108" spans="1:4" s="847" customFormat="1" ht="17" customHeight="1" x14ac:dyDescent="0.25">
      <c r="A108" s="909" t="s">
        <v>1507</v>
      </c>
      <c r="B108" s="910"/>
      <c r="C108" s="214"/>
      <c r="D108" s="214"/>
    </row>
    <row r="109" spans="1:4" s="847" customFormat="1" ht="15" customHeight="1" x14ac:dyDescent="0.25">
      <c r="A109" s="911"/>
      <c r="B109" s="912"/>
      <c r="C109" s="214"/>
      <c r="D109" s="214"/>
    </row>
    <row r="110" spans="1:4" s="847" customFormat="1" ht="42" customHeight="1" x14ac:dyDescent="0.25">
      <c r="A110" s="911" t="s">
        <v>1513</v>
      </c>
      <c r="B110" s="912"/>
      <c r="C110" s="214"/>
      <c r="D110" s="214"/>
    </row>
    <row r="111" spans="1:4" s="848" customFormat="1" ht="16" customHeight="1" x14ac:dyDescent="0.3">
      <c r="A111" s="871" t="s">
        <v>67</v>
      </c>
      <c r="B111" s="872"/>
    </row>
    <row r="112" spans="1:4" ht="16" customHeight="1" x14ac:dyDescent="0.3">
      <c r="A112" s="871" t="s">
        <v>68</v>
      </c>
      <c r="B112" s="872"/>
    </row>
    <row r="113" spans="1:6" ht="22" customHeight="1" thickBot="1" x14ac:dyDescent="0.35">
      <c r="A113" s="874" t="s">
        <v>69</v>
      </c>
      <c r="B113" s="873"/>
    </row>
    <row r="114" spans="1:6" ht="16" customHeight="1" x14ac:dyDescent="0.3">
      <c r="A114" s="870"/>
      <c r="B114" s="870"/>
    </row>
    <row r="115" spans="1:6" ht="16" customHeight="1" x14ac:dyDescent="0.3">
      <c r="A115" s="870"/>
      <c r="B115" s="870"/>
    </row>
    <row r="116" spans="1:6" s="49" customFormat="1" ht="18.75" customHeight="1" x14ac:dyDescent="0.25">
      <c r="A116" s="599" t="s">
        <v>70</v>
      </c>
      <c r="B116" s="600"/>
    </row>
    <row r="117" spans="1:6" s="12" customFormat="1" ht="15" customHeight="1" x14ac:dyDescent="0.35">
      <c r="A117" s="49" t="s">
        <v>71</v>
      </c>
      <c r="C117" s="49"/>
      <c r="D117" s="49"/>
      <c r="E117" s="49"/>
      <c r="F117" s="49"/>
    </row>
    <row r="118" spans="1:6" s="12" customFormat="1" ht="15" customHeight="1" x14ac:dyDescent="0.35">
      <c r="A118" s="57" t="s">
        <v>72</v>
      </c>
      <c r="B118" s="835"/>
      <c r="C118" s="835"/>
      <c r="D118" s="835"/>
      <c r="E118" s="590"/>
      <c r="F118" s="49"/>
    </row>
    <row r="119" spans="1:6" s="12" customFormat="1" ht="15" customHeight="1" x14ac:dyDescent="0.35">
      <c r="A119" s="57" t="s">
        <v>73</v>
      </c>
      <c r="B119" s="835"/>
      <c r="C119" s="835"/>
      <c r="D119" s="835"/>
      <c r="E119" s="590"/>
      <c r="F119" s="590"/>
    </row>
    <row r="120" spans="1:6" s="601" customFormat="1" ht="15" customHeight="1" x14ac:dyDescent="0.35">
      <c r="A120" s="904" t="s">
        <v>74</v>
      </c>
      <c r="B120" s="904"/>
      <c r="C120" s="904"/>
      <c r="D120" s="904"/>
      <c r="E120" s="904"/>
      <c r="F120" s="821"/>
    </row>
  </sheetData>
  <sheetProtection algorithmName="SHA-512" hashValue="LKWU4NL5VFEjhztjSsupXmNKDq0yJGGVQJeHk2XBAI1DZDePi+A139wlIxcWuMLcSR+6vOacL9hhTh5ssWzlQA==" saltValue="wL2c9I8GDkEcYut+LKO3Ew==" spinCount="100000" sheet="1" objects="1" scenarios="1"/>
  <customSheetViews>
    <customSheetView guid="{21F13F3C-C390-477F-A569-DF7158452A6C}" showGridLines="0">
      <selection activeCell="A12" sqref="A12:F12"/>
      <rowBreaks count="3" manualBreakCount="3">
        <brk id="16" max="1" man="1"/>
        <brk id="33" max="1" man="1"/>
        <brk id="101" max="1" man="1"/>
      </rowBreaks>
      <colBreaks count="1" manualBreakCount="1">
        <brk id="2" max="1048575" man="1"/>
      </colBreaks>
      <pageMargins left="0.70866141732283472" right="0.70866141732283472" top="0.74803149606299213" bottom="0.74803149606299213" header="0.31496062992125984" footer="0.31496062992125984"/>
      <printOptions horizontalCentered="1"/>
      <pageSetup paperSize="9" scale="79"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31">
    <mergeCell ref="A21:B21"/>
    <mergeCell ref="A105:B105"/>
    <mergeCell ref="E3:Q6"/>
    <mergeCell ref="A3:B3"/>
    <mergeCell ref="A10:B10"/>
    <mergeCell ref="A7:B7"/>
    <mergeCell ref="A8:B8"/>
    <mergeCell ref="D8:F8"/>
    <mergeCell ref="A19:B19"/>
    <mergeCell ref="A18:B18"/>
    <mergeCell ref="A16:B16"/>
    <mergeCell ref="A14:B14"/>
    <mergeCell ref="A13:B13"/>
    <mergeCell ref="A17:B17"/>
    <mergeCell ref="A20:B20"/>
    <mergeCell ref="A108:B108"/>
    <mergeCell ref="A110:B110"/>
    <mergeCell ref="A120:E120"/>
    <mergeCell ref="A109:B109"/>
    <mergeCell ref="A22:B22"/>
    <mergeCell ref="A23:B23"/>
    <mergeCell ref="A27:B27"/>
    <mergeCell ref="A30:B30"/>
    <mergeCell ref="A106:B106"/>
    <mergeCell ref="A28:B28"/>
    <mergeCell ref="A29:B29"/>
    <mergeCell ref="A101:B101"/>
    <mergeCell ref="A104:B104"/>
    <mergeCell ref="A103:B103"/>
    <mergeCell ref="A25:B25"/>
    <mergeCell ref="A107:B107"/>
  </mergeCells>
  <hyperlinks>
    <hyperlink ref="A108" r:id="rId2" display="spitalplanung.ags@sz.ch" xr:uid="{00000000-0004-0000-0200-000000000000}"/>
    <hyperlink ref="A108:B108" r:id="rId3" display="ssp@fr.ch" xr:uid="{00000000-0004-0000-0200-000001000000}"/>
    <hyperlink ref="A120:E120" r:id="rId4" display="E-Mail: cyrill.berger@fr.ch" xr:uid="{00000000-0004-0000-0200-000002000000}"/>
  </hyperlinks>
  <printOptions horizontalCentered="1"/>
  <pageMargins left="0.23622047244094491" right="0.23622047244094491" top="0.74803149606299213" bottom="0.74803149606299213" header="0.31496062992125984" footer="0.31496062992125984"/>
  <pageSetup paperSize="9" scale="26" orientation="portrait" r:id="rId5"/>
  <headerFooter scaleWithDoc="0" alignWithMargins="0"/>
  <rowBreaks count="2" manualBreakCount="2">
    <brk id="31" max="16383" man="1"/>
    <brk id="100" max="16383" man="1"/>
  </rowBreaks>
  <colBreaks count="1" manualBreakCount="1">
    <brk id="2" max="1048575" man="1"/>
  </colBreaks>
  <drawing r:id="rId6"/>
  <legacyDrawingHF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5">
    <tabColor rgb="FFFF0000"/>
    <pageSetUpPr fitToPage="1"/>
  </sheetPr>
  <dimension ref="A1:P39"/>
  <sheetViews>
    <sheetView workbookViewId="0">
      <pane ySplit="4" topLeftCell="A5" activePane="bottomLeft" state="frozen"/>
      <selection activeCell="B50" sqref="B50"/>
      <selection pane="bottomLeft" activeCell="A3" sqref="A3:D3"/>
    </sheetView>
  </sheetViews>
  <sheetFormatPr baseColWidth="10" defaultColWidth="11.453125" defaultRowHeight="12.5" x14ac:dyDescent="0.25"/>
  <cols>
    <col min="1" max="1" width="8.1796875" style="26" customWidth="1"/>
    <col min="2" max="2" width="24" style="26" customWidth="1"/>
    <col min="3" max="3" width="36" style="26" customWidth="1"/>
    <col min="4" max="4" width="32" style="26" customWidth="1"/>
    <col min="5" max="16384" width="11.453125" style="26"/>
  </cols>
  <sheetData>
    <row r="1" spans="1:5" ht="13" customHeight="1" x14ac:dyDescent="0.25"/>
    <row r="2" spans="1:5" ht="13" customHeight="1" x14ac:dyDescent="0.25"/>
    <row r="3" spans="1:5" s="99" customFormat="1" ht="34" customHeight="1" x14ac:dyDescent="0.25">
      <c r="A3" s="928" t="s">
        <v>75</v>
      </c>
      <c r="B3" s="937"/>
      <c r="C3" s="937"/>
      <c r="D3" s="937"/>
    </row>
    <row r="4" spans="1:5" s="938" customFormat="1" ht="10.5" customHeight="1" x14ac:dyDescent="0.25"/>
    <row r="5" spans="1:5" s="463" customFormat="1" ht="28.25" customHeight="1" x14ac:dyDescent="0.25">
      <c r="A5" s="939" t="s">
        <v>76</v>
      </c>
      <c r="B5" s="939"/>
      <c r="C5" s="939"/>
      <c r="D5" s="939"/>
    </row>
    <row r="6" spans="1:5" s="101" customFormat="1" ht="22" customHeight="1" x14ac:dyDescent="0.25">
      <c r="A6" s="602" t="s">
        <v>77</v>
      </c>
      <c r="B6" s="940" t="s">
        <v>1515</v>
      </c>
      <c r="C6" s="940"/>
      <c r="D6" s="940"/>
      <c r="E6" s="83"/>
    </row>
    <row r="7" spans="1:5" ht="22" customHeight="1" x14ac:dyDescent="0.25">
      <c r="A7" s="602" t="s">
        <v>78</v>
      </c>
      <c r="B7" s="936" t="s">
        <v>79</v>
      </c>
      <c r="C7" s="936"/>
      <c r="D7" s="936"/>
      <c r="E7" s="100"/>
    </row>
    <row r="8" spans="1:5" s="101" customFormat="1" ht="27.75" customHeight="1" x14ac:dyDescent="0.25">
      <c r="A8" s="602" t="s">
        <v>80</v>
      </c>
      <c r="B8" s="936" t="s">
        <v>81</v>
      </c>
      <c r="C8" s="936"/>
      <c r="D8" s="936"/>
      <c r="E8" s="83"/>
    </row>
    <row r="9" spans="1:5" ht="22" customHeight="1" x14ac:dyDescent="0.25">
      <c r="A9" s="602" t="s">
        <v>82</v>
      </c>
      <c r="B9" s="936" t="s">
        <v>83</v>
      </c>
      <c r="C9" s="936"/>
      <c r="D9" s="936"/>
      <c r="E9" s="100"/>
    </row>
    <row r="10" spans="1:5" ht="22" customHeight="1" x14ac:dyDescent="0.25">
      <c r="A10" s="602" t="s">
        <v>84</v>
      </c>
      <c r="B10" s="936" t="s">
        <v>85</v>
      </c>
      <c r="C10" s="936"/>
      <c r="D10" s="936"/>
      <c r="E10" s="100"/>
    </row>
    <row r="11" spans="1:5" ht="11.25" customHeight="1" x14ac:dyDescent="0.25"/>
    <row r="12" spans="1:5" s="104" customFormat="1" ht="32" customHeight="1" x14ac:dyDescent="0.25">
      <c r="A12" s="935" t="s">
        <v>86</v>
      </c>
      <c r="B12" s="935"/>
      <c r="C12" s="935"/>
      <c r="D12" s="935"/>
    </row>
    <row r="13" spans="1:5" s="104" customFormat="1" ht="34" customHeight="1" x14ac:dyDescent="0.25">
      <c r="A13" s="602" t="s">
        <v>87</v>
      </c>
      <c r="B13" s="935" t="s">
        <v>88</v>
      </c>
      <c r="C13" s="935"/>
      <c r="D13" s="935"/>
    </row>
    <row r="14" spans="1:5" s="104" customFormat="1" ht="52" customHeight="1" x14ac:dyDescent="0.25">
      <c r="A14" s="934" t="s">
        <v>89</v>
      </c>
      <c r="B14" s="934"/>
      <c r="C14" s="934"/>
      <c r="D14" s="934"/>
    </row>
    <row r="15" spans="1:5" s="104" customFormat="1" ht="52" customHeight="1" x14ac:dyDescent="0.25">
      <c r="A15" s="935" t="s">
        <v>90</v>
      </c>
      <c r="B15" s="935"/>
      <c r="C15" s="935"/>
      <c r="D15" s="935"/>
    </row>
    <row r="16" spans="1:5" s="103" customFormat="1" ht="65" customHeight="1" x14ac:dyDescent="0.25">
      <c r="A16" s="935" t="s">
        <v>91</v>
      </c>
      <c r="B16" s="935"/>
      <c r="C16" s="935"/>
      <c r="D16" s="935"/>
    </row>
    <row r="17" spans="1:4" s="103" customFormat="1" ht="125" customHeight="1" x14ac:dyDescent="0.25">
      <c r="A17" s="935" t="s">
        <v>92</v>
      </c>
      <c r="B17" s="935"/>
      <c r="C17" s="935"/>
      <c r="D17" s="935"/>
    </row>
    <row r="18" spans="1:4" s="103" customFormat="1" ht="21.5" customHeight="1" x14ac:dyDescent="0.25">
      <c r="B18" s="105"/>
      <c r="C18" s="105"/>
      <c r="D18" s="105"/>
    </row>
    <row r="39" spans="16:16" x14ac:dyDescent="0.25">
      <c r="P39" s="106"/>
    </row>
  </sheetData>
  <sheetProtection algorithmName="SHA-512" hashValue="ZzQu8kGZReQ1pcNa0+AL78WYiLzvVjNfeewgQnDFBs2f9S630gXaaG7TIqafB6JIwZHn88UmIXz+hSdOWMWWvA==" saltValue="IKs462Plxcv8428jCG8UYw==" spinCount="100000" sheet="1" objects="1" scenarios="1"/>
  <customSheetViews>
    <customSheetView guid="{21F13F3C-C390-477F-A569-DF7158452A6C}">
      <selection activeCell="A12" sqref="A12:F12"/>
      <rowBreaks count="1" manualBreakCount="1">
        <brk id="30" max="3" man="1"/>
      </rowBreaks>
      <colBreaks count="1" manualBreakCount="1">
        <brk id="4" max="1048575" man="1"/>
      </colBreaks>
      <pageMargins left="0.70866141732283472" right="0.70866141732283472" top="0.74803149606299213" bottom="0.74803149606299213" header="0.31496062992125984" footer="0.31496062992125984"/>
      <printOptions horizontalCentered="1"/>
      <pageSetup paperSize="9" scale="66"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14">
    <mergeCell ref="A17:D17"/>
    <mergeCell ref="A12:D12"/>
    <mergeCell ref="B9:D9"/>
    <mergeCell ref="A15:D15"/>
    <mergeCell ref="A3:D3"/>
    <mergeCell ref="A16:D16"/>
    <mergeCell ref="A4:XFD4"/>
    <mergeCell ref="A5:D5"/>
    <mergeCell ref="B8:D8"/>
    <mergeCell ref="B6:D6"/>
    <mergeCell ref="B7:D7"/>
    <mergeCell ref="B10:D10"/>
    <mergeCell ref="A14:D14"/>
    <mergeCell ref="B13:D13"/>
  </mergeCells>
  <hyperlinks>
    <hyperlink ref="B9:D9" r:id="rId2" display="SPLG Akutsomatik Definition SPL2023 ZH (ICD- und CHOP-Kataloge)" xr:uid="{00000000-0004-0000-0300-000000000000}"/>
    <hyperlink ref="B10:D10" r:id="rId3" display="SPLG Akutsomatik Regeln SPL2023 ZH (Zuteilungsregeln)" xr:uid="{00000000-0004-0000-0300-000001000000}"/>
    <hyperlink ref="B7:D7" r:id="rId4" display="Leistungsspezifische Anforderungen Akutsomatik ZH (Stand 1.1.2023)" xr:uid="{00000000-0004-0000-0300-000002000000}"/>
    <hyperlink ref="B8:D8" r:id="rId5" display="Weitergehende leistungsspezifische Anforderungen Akutsomatik ZH (Stand 1.1.2023)" xr:uid="{00000000-0004-0000-0300-000003000000}"/>
    <hyperlink ref="B6:D6" r:id="rId6" display="Exigences générales FR" xr:uid="{BD33372B-B0CA-5C49-9834-6E1FFC102223}"/>
  </hyperlinks>
  <printOptions horizontalCentered="1"/>
  <pageMargins left="0.23622047244094491" right="0.23622047244094491" top="0.74803149606299213" bottom="0.74803149606299213" header="0.31496062992125984" footer="0.31496062992125984"/>
  <pageSetup paperSize="9" scale="93" orientation="portrait" r:id="rId7"/>
  <headerFooter scaleWithDoc="0" alignWithMargins="0"/>
  <rowBreaks count="1" manualBreakCount="1">
    <brk id="29" max="3" man="1"/>
  </rowBreaks>
  <colBreaks count="1" manualBreakCount="1">
    <brk id="4" max="1048575" man="1"/>
  </colBreaks>
  <legacyDrawingHF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4">
    <tabColor rgb="FFFF0000"/>
    <pageSetUpPr fitToPage="1"/>
  </sheetPr>
  <dimension ref="A3:M158"/>
  <sheetViews>
    <sheetView showGridLines="0" workbookViewId="0">
      <pane ySplit="4" topLeftCell="A5" activePane="bottomLeft" state="frozen"/>
      <selection activeCell="B50" sqref="B50"/>
      <selection pane="bottomLeft" activeCell="A3" sqref="A3:C3"/>
    </sheetView>
  </sheetViews>
  <sheetFormatPr baseColWidth="10" defaultColWidth="11.453125" defaultRowHeight="12.5" x14ac:dyDescent="0.25"/>
  <cols>
    <col min="1" max="1" width="27.1796875" customWidth="1"/>
    <col min="2" max="2" width="13" customWidth="1"/>
    <col min="3" max="3" width="95" customWidth="1"/>
    <col min="4" max="4" width="11.453125" customWidth="1"/>
    <col min="5" max="5" width="11.453125" hidden="1" customWidth="1"/>
  </cols>
  <sheetData>
    <row r="3" spans="1:4" s="107" customFormat="1" ht="34" customHeight="1" x14ac:dyDescent="0.25">
      <c r="A3" s="942" t="s">
        <v>93</v>
      </c>
      <c r="B3" s="942"/>
      <c r="C3" s="942"/>
      <c r="D3" s="832"/>
    </row>
    <row r="4" spans="1:4" s="43" customFormat="1" ht="16" thickBot="1" x14ac:dyDescent="0.3">
      <c r="A4" s="108"/>
      <c r="B4" s="108"/>
      <c r="C4" s="108"/>
    </row>
    <row r="5" spans="1:4" s="50" customFormat="1" ht="13" x14ac:dyDescent="0.25">
      <c r="A5" s="370" t="s">
        <v>94</v>
      </c>
      <c r="B5" s="943" t="s">
        <v>95</v>
      </c>
      <c r="C5" s="944"/>
    </row>
    <row r="6" spans="1:4" s="50" customFormat="1" ht="13.5" thickBot="1" x14ac:dyDescent="0.3">
      <c r="A6" s="109" t="s">
        <v>96</v>
      </c>
      <c r="B6" s="110" t="s">
        <v>97</v>
      </c>
      <c r="C6" s="111" t="s">
        <v>98</v>
      </c>
    </row>
    <row r="7" spans="1:4" s="43" customFormat="1" x14ac:dyDescent="0.25">
      <c r="A7" s="112" t="str">
        <f>IF(ISBLANK('2.2'!B10),"",'2.2'!B10)</f>
        <v>Paquet de base</v>
      </c>
      <c r="B7" s="113" t="str">
        <f>+'2.2'!C10</f>
        <v>PB</v>
      </c>
      <c r="C7" s="114" t="str">
        <f>+'2.2'!D10</f>
        <v>Paquet de base chirurgie et médecine interne</v>
      </c>
      <c r="D7" s="115"/>
    </row>
    <row r="8" spans="1:4" s="43" customFormat="1" x14ac:dyDescent="0.25">
      <c r="A8" s="116" t="str">
        <f>IF(ISBLANK('2.2'!B11),"",'2.2'!B11)</f>
        <v>Paquet de base programmé</v>
      </c>
      <c r="B8" s="117" t="str">
        <f>+'2.2'!C11</f>
        <v>PBP</v>
      </c>
      <c r="C8" s="118" t="str">
        <f>+'2.2'!D11</f>
        <v>Paquet de base pour fournisseurs de prestations programmées</v>
      </c>
    </row>
    <row r="9" spans="1:4" s="43" customFormat="1" x14ac:dyDescent="0.25">
      <c r="A9" s="75" t="str">
        <f>IF(ISBLANK('2.2'!B12),"",'2.2'!B12)</f>
        <v>Dermatologie</v>
      </c>
      <c r="B9" s="45" t="str">
        <f>+'2.2'!C12</f>
        <v>DER1</v>
      </c>
      <c r="C9" s="98" t="str">
        <f>+'2.2'!D12</f>
        <v>Dermatologie (y c. vénérologie)</v>
      </c>
    </row>
    <row r="10" spans="1:4" s="43" customFormat="1" x14ac:dyDescent="0.25">
      <c r="A10" s="75" t="str">
        <f>IF(ISBLANK('2.2'!B13),"",'2.2'!B13)</f>
        <v/>
      </c>
      <c r="B10" s="45" t="str">
        <f>+'2.2'!C13</f>
        <v>DER1.1</v>
      </c>
      <c r="C10" s="98" t="str">
        <f>+'2.2'!D13</f>
        <v>Oncologie dermatologique</v>
      </c>
    </row>
    <row r="11" spans="1:4" s="43" customFormat="1" x14ac:dyDescent="0.25">
      <c r="A11" s="75" t="str">
        <f>IF(ISBLANK('2.2'!B14),"",'2.2'!B14)</f>
        <v/>
      </c>
      <c r="B11" s="45" t="str">
        <f>+'2.2'!C14</f>
        <v>DER1.2</v>
      </c>
      <c r="C11" s="98" t="str">
        <f>+'2.2'!D14</f>
        <v>Affections cutanées graves</v>
      </c>
    </row>
    <row r="12" spans="1:4" s="43" customFormat="1" x14ac:dyDescent="0.25">
      <c r="A12" s="116" t="str">
        <f>IF(ISBLANK('2.2'!B15),"",'2.2'!B15)</f>
        <v/>
      </c>
      <c r="B12" s="78" t="str">
        <f>+'2.2'!C15</f>
        <v>DER2</v>
      </c>
      <c r="C12" s="119" t="str">
        <f>+'2.2'!D15</f>
        <v>Traitement des plaies</v>
      </c>
    </row>
    <row r="13" spans="1:4" s="43" customFormat="1" x14ac:dyDescent="0.25">
      <c r="A13" s="120" t="str">
        <f>IF(ISBLANK('2.2'!B16),"",'2.2'!B16)</f>
        <v>ORL</v>
      </c>
      <c r="B13" s="77" t="str">
        <f>+'2.2'!C16</f>
        <v>HNO1</v>
      </c>
      <c r="C13" s="121" t="str">
        <f>+'2.2'!D16</f>
        <v>Oto-rhino-laryngologie (chirurgie ORL)</v>
      </c>
    </row>
    <row r="14" spans="1:4" s="43" customFormat="1" x14ac:dyDescent="0.25">
      <c r="A14" s="75" t="str">
        <f>IF(ISBLANK('2.2'!B17),"",'2.2'!B17)</f>
        <v/>
      </c>
      <c r="B14" s="45" t="str">
        <f>+'2.2'!C17</f>
        <v>HNO1.1</v>
      </c>
      <c r="C14" s="98" t="str">
        <f>+'2.2'!D17</f>
        <v>Chirurgie cervico-faciale</v>
      </c>
    </row>
    <row r="15" spans="1:4" s="43" customFormat="1" x14ac:dyDescent="0.25">
      <c r="A15" s="75" t="str">
        <f>IF(ISBLANK('2.2'!B18),"",'2.2'!B18)</f>
        <v/>
      </c>
      <c r="B15" s="45" t="str">
        <f>+'2.2'!C18</f>
        <v>HNO1.1.1</v>
      </c>
      <c r="C15" s="98" t="str">
        <f>+'2.2'!D18</f>
        <v>Interventions ORL complexes (chirurgie tumorale interdisciplinaire)</v>
      </c>
    </row>
    <row r="16" spans="1:4" s="43" customFormat="1" x14ac:dyDescent="0.25">
      <c r="A16" s="75" t="str">
        <f>IF(ISBLANK('2.2'!B19),"",'2.2'!B19)</f>
        <v/>
      </c>
      <c r="B16" s="45" t="str">
        <f>+'2.2'!C19</f>
        <v>HNO1.2</v>
      </c>
      <c r="C16" s="98" t="str">
        <f>+'2.2'!D19</f>
        <v>Chirurgie élargie du nez et des sinus</v>
      </c>
    </row>
    <row r="17" spans="1:3" s="43" customFormat="1" x14ac:dyDescent="0.25">
      <c r="A17" s="75" t="str">
        <f>IF(ISBLANK('2.2'!B20),"",'2.2'!B20)</f>
        <v/>
      </c>
      <c r="B17" s="45" t="str">
        <f>+'2.2'!C20</f>
        <v>HNO1.2.1</v>
      </c>
      <c r="C17" s="98" t="str">
        <f>+'2.2'!D20</f>
        <v>Chirurgie élargie du nez et des sinus avec ouverture de la dure-mère (chirurgie interdisciplinaire de la base du crâne)</v>
      </c>
    </row>
    <row r="18" spans="1:3" s="43" customFormat="1" x14ac:dyDescent="0.25">
      <c r="A18" s="75" t="str">
        <f>IF(ISBLANK('2.2'!B21),"",'2.2'!B21)</f>
        <v/>
      </c>
      <c r="B18" s="45" t="str">
        <f>+'2.2'!C21</f>
        <v>HNO1.3</v>
      </c>
      <c r="C18" s="98" t="str">
        <f>+'2.2'!D21</f>
        <v>Chirurgie de l’oreille moyenne (tympanoplastie, chirurgie mastoïdienne, ossiculoplastie y c. chirurgie stapédienne)</v>
      </c>
    </row>
    <row r="19" spans="1:3" s="43" customFormat="1" x14ac:dyDescent="0.25">
      <c r="A19" s="75" t="str">
        <f>IF(ISBLANK('2.2'!B22),"",'2.2'!B22)</f>
        <v/>
      </c>
      <c r="B19" s="45" t="str">
        <f>+'2.2'!C22</f>
        <v>HNO1.3.1</v>
      </c>
      <c r="C19" s="98" t="str">
        <f>+'2.2'!D22</f>
        <v>Chirurgie élargie de l’oreille avec oreille interne et/ou ouverture de la dure-mère</v>
      </c>
    </row>
    <row r="20" spans="1:3" s="43" customFormat="1" x14ac:dyDescent="0.25">
      <c r="A20" s="75" t="str">
        <f>IF(ISBLANK('2.2'!B23),"",'2.2'!B23)</f>
        <v/>
      </c>
      <c r="B20" s="45" t="str">
        <f>+'2.2'!C23</f>
        <v>HNO1.3.2</v>
      </c>
      <c r="C20" s="98" t="str">
        <f>+'2.2'!D23</f>
        <v>Implants cochléaires (CIMHS)</v>
      </c>
    </row>
    <row r="21" spans="1:3" s="43" customFormat="1" x14ac:dyDescent="0.25">
      <c r="A21" s="75" t="str">
        <f>IF(ISBLANK('2.2'!B24),"",'2.2'!B24)</f>
        <v/>
      </c>
      <c r="B21" s="45" t="str">
        <f>+'2.2'!C24</f>
        <v>HNO2</v>
      </c>
      <c r="C21" s="98" t="str">
        <f>+'2.2'!D24</f>
        <v>Chirurgie de la thyroïde et des parathyroïdes</v>
      </c>
    </row>
    <row r="22" spans="1:3" s="43" customFormat="1" x14ac:dyDescent="0.25">
      <c r="A22" s="116" t="str">
        <f>IF(ISBLANK('2.2'!B25),"",'2.2'!B25)</f>
        <v/>
      </c>
      <c r="B22" s="78" t="str">
        <f>+'2.2'!C25</f>
        <v>KIE1</v>
      </c>
      <c r="C22" s="119" t="str">
        <f>+'2.2'!D25</f>
        <v>Chirurgie maxillaire</v>
      </c>
    </row>
    <row r="23" spans="1:3" s="43" customFormat="1" x14ac:dyDescent="0.25">
      <c r="A23" s="75" t="str">
        <f>IF(ISBLANK('2.2'!B26),"",'2.2'!B26)</f>
        <v>Neurochirurgie</v>
      </c>
      <c r="B23" s="45" t="str">
        <f>+'2.2'!C26</f>
        <v>NCH1</v>
      </c>
      <c r="C23" s="98" t="str">
        <f>+'2.2'!D26</f>
        <v>Neurochirurgie crânienne</v>
      </c>
    </row>
    <row r="24" spans="1:3" s="43" customFormat="1" x14ac:dyDescent="0.25">
      <c r="A24" s="75" t="str">
        <f>IF(ISBLANK('2.2'!B27),"",'2.2'!B27)</f>
        <v/>
      </c>
      <c r="B24" s="45" t="str">
        <f>+'2.2'!C27</f>
        <v>NCH1.1</v>
      </c>
      <c r="C24" s="98" t="str">
        <f>+'2.2'!D27</f>
        <v>Neurochirurgie spécialisée</v>
      </c>
    </row>
    <row r="25" spans="1:3" s="43" customFormat="1" x14ac:dyDescent="0.25">
      <c r="A25" s="75"/>
      <c r="B25" s="45" t="str">
        <f>+'2.2'!C28</f>
        <v>NCH1.1.1</v>
      </c>
      <c r="C25" s="98" t="str">
        <f>+'2.2'!D28</f>
        <v>Traitement des pathologies vasculaires du SNC autres que les anomalies vasculaires complexes (CIMHS)</v>
      </c>
    </row>
    <row r="26" spans="1:3" s="43" customFormat="1" x14ac:dyDescent="0.25">
      <c r="A26" s="75"/>
      <c r="B26" s="45" t="str">
        <f>+'2.2'!C29</f>
        <v>NCH1.1.1.1</v>
      </c>
      <c r="C26" s="98" t="str">
        <f>+'2.2'!D29</f>
        <v>Traitement des anomalies vasculaires complexes du SNC (CIMHS)</v>
      </c>
    </row>
    <row r="27" spans="1:3" s="43" customFormat="1" x14ac:dyDescent="0.25">
      <c r="A27" s="75"/>
      <c r="B27" s="45" t="str">
        <f>+'2.2'!C30</f>
        <v>NCH1.1.2</v>
      </c>
      <c r="C27" s="98" t="str">
        <f>+'2.2'!D30</f>
        <v>Neurochirurgie stéréotaxique fonctionnelle (CIMHS)</v>
      </c>
    </row>
    <row r="28" spans="1:3" s="43" customFormat="1" x14ac:dyDescent="0.25">
      <c r="A28" s="75"/>
      <c r="B28" s="45" t="str">
        <f>+'2.2'!C31</f>
        <v>NCH1.1.3</v>
      </c>
      <c r="C28" s="98" t="str">
        <f>+'2.2'!D31</f>
        <v>Chirurgie de l’épilepsie (CIMHS)</v>
      </c>
    </row>
    <row r="29" spans="1:3" s="43" customFormat="1" x14ac:dyDescent="0.25">
      <c r="A29" s="75"/>
      <c r="B29" s="45" t="str">
        <f>+'2.2'!C32</f>
        <v>NCH2</v>
      </c>
      <c r="C29" s="98" t="str">
        <f>+'2.2'!D32</f>
        <v>Neurochirurgie spinale</v>
      </c>
    </row>
    <row r="30" spans="1:3" s="43" customFormat="1" x14ac:dyDescent="0.25">
      <c r="A30" s="75"/>
      <c r="B30" s="45" t="str">
        <f>+'2.2'!C33</f>
        <v>NCH2.1</v>
      </c>
      <c r="C30" s="98" t="str">
        <f>+'2.2'!D33</f>
        <v>Processus expansifs intramédullaires primaires et secondaires (CIMHS)</v>
      </c>
    </row>
    <row r="31" spans="1:3" s="43" customFormat="1" x14ac:dyDescent="0.25">
      <c r="A31" s="75"/>
      <c r="B31" s="45" t="str">
        <f>+'2.2'!C34</f>
        <v>NCH3</v>
      </c>
      <c r="C31" s="98" t="str">
        <f>+'2.2'!D34</f>
        <v>Neurochirurgie périphérique</v>
      </c>
    </row>
    <row r="32" spans="1:3" s="43" customFormat="1" x14ac:dyDescent="0.25">
      <c r="A32" s="120" t="str">
        <f>IF(ISBLANK('2.2'!B35),"",'2.2'!B35)</f>
        <v>Neurologie</v>
      </c>
      <c r="B32" s="77" t="str">
        <f>+'2.2'!C35</f>
        <v>NEU1</v>
      </c>
      <c r="C32" s="121" t="str">
        <f>+'2.2'!D35</f>
        <v>Neurologie</v>
      </c>
    </row>
    <row r="33" spans="1:7" s="43" customFormat="1" x14ac:dyDescent="0.25">
      <c r="A33" s="75" t="str">
        <f>IF(ISBLANK('2.2'!B36),"",'2.2'!B36)</f>
        <v/>
      </c>
      <c r="B33" s="45" t="str">
        <f>+'2.2'!C36</f>
        <v>NEU2</v>
      </c>
      <c r="C33" s="98" t="str">
        <f>+'2.2'!D36</f>
        <v>Tumeur maligne secondaire du système nerveux</v>
      </c>
    </row>
    <row r="34" spans="1:7" s="43" customFormat="1" x14ac:dyDescent="0.25">
      <c r="A34" s="75" t="str">
        <f>IF(ISBLANK('2.2'!B37),"",'2.2'!B37)</f>
        <v/>
      </c>
      <c r="B34" s="45" t="str">
        <f>+'2.2'!C37</f>
        <v>NEU2.1</v>
      </c>
      <c r="C34" s="98" t="str">
        <f>+'2.2'!D37</f>
        <v>Tumeur primaire du système nerveux (sans patients palliatifs)</v>
      </c>
    </row>
    <row r="35" spans="1:7" s="43" customFormat="1" x14ac:dyDescent="0.25">
      <c r="A35" s="75" t="str">
        <f>IF(ISBLANK('2.2'!B38),"",'2.2'!B38)</f>
        <v/>
      </c>
      <c r="B35" s="45" t="str">
        <f>+'2.2'!C38</f>
        <v>NEU3</v>
      </c>
      <c r="C35" s="98" t="str">
        <f>+'2.2'!D38</f>
        <v>Maladies cérébrovasculaires</v>
      </c>
    </row>
    <row r="36" spans="1:7" s="43" customFormat="1" x14ac:dyDescent="0.25">
      <c r="A36" s="75" t="str">
        <f>IF(ISBLANK('2.2'!B39),"",'2.2'!B39)</f>
        <v/>
      </c>
      <c r="B36" s="45" t="str">
        <f>+'2.2'!C39</f>
        <v>NEU3.1</v>
      </c>
      <c r="C36" s="98" t="str">
        <f>+'2.2'!D39</f>
        <v>Traitement des maladies cérébrovasculaires en Stroke Center (CIMHS)</v>
      </c>
    </row>
    <row r="37" spans="1:7" s="43" customFormat="1" x14ac:dyDescent="0.25">
      <c r="A37" s="75" t="str">
        <f>IF(ISBLANK('2.2'!B40),"",'2.2'!B40)</f>
        <v/>
      </c>
      <c r="B37" s="45" t="str">
        <f>+'2.2'!C40</f>
        <v>NEU4</v>
      </c>
      <c r="C37" s="98" t="str">
        <f>+'2.2'!D40</f>
        <v>Epileptologie : diagnostic complexe</v>
      </c>
    </row>
    <row r="38" spans="1:7" s="43" customFormat="1" x14ac:dyDescent="0.25">
      <c r="A38" s="75" t="str">
        <f>IF(ISBLANK('2.2'!B41),"",'2.2'!B41)</f>
        <v/>
      </c>
      <c r="B38" s="45" t="str">
        <f>+'2.2'!C41</f>
        <v>NEU4.1</v>
      </c>
      <c r="C38" s="98" t="str">
        <f>+'2.2'!D41</f>
        <v>Epileptologie : traitement complexe</v>
      </c>
    </row>
    <row r="39" spans="1:7" s="43" customFormat="1" x14ac:dyDescent="0.25">
      <c r="A39" s="116" t="str">
        <f>IF(ISBLANK('2.2'!B42),"",'2.2'!B42)</f>
        <v/>
      </c>
      <c r="B39" s="78" t="str">
        <f>+'2.2'!C42</f>
        <v>NEU4.2</v>
      </c>
      <c r="C39" s="119" t="str">
        <f>+'2.2'!D42</f>
        <v>Epileptologie : diagnostic préopératoire de l’épilepsie (CIMHS)</v>
      </c>
    </row>
    <row r="40" spans="1:7" s="43" customFormat="1" x14ac:dyDescent="0.25">
      <c r="A40" s="75" t="str">
        <f>IF(ISBLANK('2.2'!B43),"",'2.2'!B43)</f>
        <v>Ophtalmologie</v>
      </c>
      <c r="B40" s="45" t="str">
        <f>+'2.2'!C43</f>
        <v>AUG1</v>
      </c>
      <c r="C40" s="98" t="str">
        <f>+'2.2'!D43</f>
        <v>Ophtalmologie</v>
      </c>
    </row>
    <row r="41" spans="1:7" s="43" customFormat="1" x14ac:dyDescent="0.25">
      <c r="A41" s="75" t="str">
        <f>IF(ISBLANK('2.2'!B44),"",'2.2'!B44)</f>
        <v/>
      </c>
      <c r="B41" s="45" t="str">
        <f>+'2.2'!C44</f>
        <v>AUG1.1</v>
      </c>
      <c r="C41" s="98" t="str">
        <f>+'2.2'!D44</f>
        <v>Strabologie</v>
      </c>
    </row>
    <row r="42" spans="1:7" s="43" customFormat="1" x14ac:dyDescent="0.25">
      <c r="A42" s="75" t="str">
        <f>IF(ISBLANK('2.2'!B45),"",'2.2'!B45)</f>
        <v/>
      </c>
      <c r="B42" s="45" t="str">
        <f>+'2.2'!C45</f>
        <v>AUG1.2</v>
      </c>
      <c r="C42" s="98" t="str">
        <f>+'2.2'!D45</f>
        <v>Orbite, paupières, voies lacrymales</v>
      </c>
    </row>
    <row r="43" spans="1:7" s="43" customFormat="1" x14ac:dyDescent="0.25">
      <c r="A43" s="75" t="str">
        <f>IF(ISBLANK('2.2'!B46),"",'2.2'!B46)</f>
        <v/>
      </c>
      <c r="B43" s="45" t="str">
        <f>+'2.2'!C46</f>
        <v>AUG1.3</v>
      </c>
      <c r="C43" s="98" t="str">
        <f>+'2.2'!D46</f>
        <v>Chirurgie spécialisée du segment antérieur</v>
      </c>
    </row>
    <row r="44" spans="1:7" s="43" customFormat="1" x14ac:dyDescent="0.25">
      <c r="A44" s="75" t="str">
        <f>IF(ISBLANK('2.2'!B47),"",'2.2'!B47)</f>
        <v/>
      </c>
      <c r="B44" s="45" t="str">
        <f>+'2.2'!C47</f>
        <v>AUG1.4</v>
      </c>
      <c r="C44" s="98" t="str">
        <f>+'2.2'!D47</f>
        <v>Cataracte</v>
      </c>
      <c r="G44" s="373"/>
    </row>
    <row r="45" spans="1:7" s="43" customFormat="1" x14ac:dyDescent="0.25">
      <c r="A45" s="75" t="str">
        <f>IF(ISBLANK('2.2'!B48),"",'2.2'!B48)</f>
        <v/>
      </c>
      <c r="B45" s="45" t="str">
        <f>+'2.2'!C48</f>
        <v>AUG1.5</v>
      </c>
      <c r="C45" s="98" t="str">
        <f>+'2.2'!D48</f>
        <v>Affections du corps vitré / de la rétine</v>
      </c>
    </row>
    <row r="46" spans="1:7" s="43" customFormat="1" x14ac:dyDescent="0.25">
      <c r="A46" s="122" t="str">
        <f>IF(ISBLANK('2.2'!B49),"",'2.2'!B49)</f>
        <v>Endocrinologie</v>
      </c>
      <c r="B46" s="76" t="str">
        <f>+'2.2'!C49</f>
        <v>END1</v>
      </c>
      <c r="C46" s="123" t="str">
        <f>+'2.2'!D49</f>
        <v>Endocrinologie</v>
      </c>
    </row>
    <row r="47" spans="1:7" s="43" customFormat="1" x14ac:dyDescent="0.25">
      <c r="A47" s="75" t="str">
        <f>IF(ISBLANK('2.2'!B50),"",'2.2'!B50)</f>
        <v>Gastroentérologie</v>
      </c>
      <c r="B47" s="45" t="str">
        <f>+'2.2'!C50</f>
        <v>GAE1</v>
      </c>
      <c r="C47" s="98" t="str">
        <f>+'2.2'!D50</f>
        <v>Gastroentérologie</v>
      </c>
    </row>
    <row r="48" spans="1:7" s="43" customFormat="1" x14ac:dyDescent="0.25">
      <c r="A48" s="75" t="str">
        <f>IF(ISBLANK('2.2'!B51),"",'2.2'!B51)</f>
        <v/>
      </c>
      <c r="B48" s="45" t="str">
        <f>+'2.2'!C51</f>
        <v>GAE1.1</v>
      </c>
      <c r="C48" s="98" t="str">
        <f>+'2.2'!D51</f>
        <v>Gastroentérologie spécialisée</v>
      </c>
    </row>
    <row r="49" spans="1:12" s="43" customFormat="1" x14ac:dyDescent="0.25">
      <c r="A49" s="120" t="str">
        <f>IF(ISBLANK('2.2'!B52),"",'2.2'!B52)</f>
        <v>Chirurgie viscérale</v>
      </c>
      <c r="B49" s="77" t="str">
        <f>+'2.2'!C52</f>
        <v>VIS1</v>
      </c>
      <c r="C49" s="121" t="str">
        <f>+'2.2'!D52</f>
        <v>Chirurgie viscérale</v>
      </c>
    </row>
    <row r="50" spans="1:12" s="43" customFormat="1" x14ac:dyDescent="0.25">
      <c r="A50" s="75" t="str">
        <f>IF(ISBLANK('2.2'!B53),"",'2.2'!B53)</f>
        <v/>
      </c>
      <c r="B50" s="45" t="str">
        <f>+'2.2'!C53</f>
        <v>VIS1.1</v>
      </c>
      <c r="C50" s="98" t="str">
        <f>+'2.2'!D53</f>
        <v>Interventions majeures sur le pancréas (CIMHS)</v>
      </c>
    </row>
    <row r="51" spans="1:12" s="43" customFormat="1" x14ac:dyDescent="0.25">
      <c r="A51" s="75" t="str">
        <f>IF(ISBLANK('2.2'!B54),"",'2.2'!B54)</f>
        <v/>
      </c>
      <c r="B51" s="45" t="str">
        <f>+'2.2'!C54</f>
        <v>VIS1.2</v>
      </c>
      <c r="C51" s="98" t="str">
        <f>+'2.2'!D54</f>
        <v>Interventions majeures sur le foie (CIMHS)</v>
      </c>
    </row>
    <row r="52" spans="1:12" s="43" customFormat="1" x14ac:dyDescent="0.25">
      <c r="A52" s="75" t="str">
        <f>IF(ISBLANK('2.2'!B55),"",'2.2'!B55)</f>
        <v/>
      </c>
      <c r="B52" s="45" t="str">
        <f>+'2.2'!C55</f>
        <v>VIS1.3</v>
      </c>
      <c r="C52" s="98" t="str">
        <f>+'2.2'!D55</f>
        <v>Chirurgie de l’œsophage (CIMHS)</v>
      </c>
    </row>
    <row r="53" spans="1:12" s="43" customFormat="1" x14ac:dyDescent="0.25">
      <c r="A53" s="75" t="str">
        <f>IF(ISBLANK('2.2'!B56),"",'2.2'!B56)</f>
        <v/>
      </c>
      <c r="B53" s="45" t="str">
        <f>+'2.2'!C56</f>
        <v>VIS1.4</v>
      </c>
      <c r="C53" s="98" t="str">
        <f>+'2.2'!D56</f>
        <v>Chirurgie bariatrique</v>
      </c>
    </row>
    <row r="54" spans="1:12" s="43" customFormat="1" x14ac:dyDescent="0.25">
      <c r="A54" s="75"/>
      <c r="B54" s="45" t="str">
        <f>+'2.2'!C57</f>
        <v>VIS1.4.1</v>
      </c>
      <c r="C54" s="98" t="str">
        <f>+'2.2'!D57</f>
        <v>Chirurgie bariatrique spécialisée (CIMHS)</v>
      </c>
    </row>
    <row r="55" spans="1:12" s="43" customFormat="1" x14ac:dyDescent="0.25">
      <c r="A55" s="116" t="str">
        <f>IF(ISBLANK('2.2'!B58),"",'2.2'!B58)</f>
        <v/>
      </c>
      <c r="B55" s="78" t="str">
        <f>+'2.2'!C58</f>
        <v>VIS1.5</v>
      </c>
      <c r="C55" s="119" t="str">
        <f>+'2.2'!D58</f>
        <v>Interventions sur le bas rectum (CIMHS)</v>
      </c>
    </row>
    <row r="56" spans="1:12" s="43" customFormat="1" x14ac:dyDescent="0.25">
      <c r="A56" s="75" t="str">
        <f>IF(ISBLANK('2.2'!B59),"",'2.2'!B59)</f>
        <v>Hématologie</v>
      </c>
      <c r="B56" s="45" t="str">
        <f>+'2.2'!C59</f>
        <v>HAE1</v>
      </c>
      <c r="C56" s="98" t="str">
        <f>+'2.2'!D59</f>
        <v>Lymphomes agressifs et leucémies aiguës</v>
      </c>
    </row>
    <row r="57" spans="1:12" s="43" customFormat="1" x14ac:dyDescent="0.25">
      <c r="A57" s="75" t="str">
        <f>IF(ISBLANK('2.2'!B60),"",'2.2'!B60)</f>
        <v/>
      </c>
      <c r="B57" s="45" t="str">
        <f>+'2.2'!C60</f>
        <v>HAE1.1</v>
      </c>
      <c r="C57" s="98" t="str">
        <f>+'2.2'!D60</f>
        <v>Lymphomes très agressifs et leucémies aiguës avec chimiothérapie curative</v>
      </c>
    </row>
    <row r="58" spans="1:12" s="43" customFormat="1" x14ac:dyDescent="0.25">
      <c r="A58" s="75" t="str">
        <f>IF(ISBLANK('2.2'!B61),"",'2.2'!B61)</f>
        <v/>
      </c>
      <c r="B58" s="45" t="str">
        <f>+'2.2'!C61</f>
        <v>HAE2</v>
      </c>
      <c r="C58" s="98" t="str">
        <f>+'2.2'!D61</f>
        <v>Lymphomes indolents et leucémies chroniques</v>
      </c>
    </row>
    <row r="59" spans="1:12" s="43" customFormat="1" x14ac:dyDescent="0.25">
      <c r="A59" s="75" t="str">
        <f>IF(ISBLANK('2.2'!B62),"",'2.2'!B62)</f>
        <v/>
      </c>
      <c r="B59" s="45" t="str">
        <f>+'2.2'!C62</f>
        <v>HAE3</v>
      </c>
      <c r="C59" s="98" t="str">
        <f>+'2.2'!D62</f>
        <v>Affections myéloprolifératives et syndromes myélodysplasiques</v>
      </c>
    </row>
    <row r="60" spans="1:12" s="43" customFormat="1" x14ac:dyDescent="0.25">
      <c r="A60" s="75" t="str">
        <f>IF(ISBLANK('2.2'!B63),"",'2.2'!B63)</f>
        <v/>
      </c>
      <c r="B60" s="45" t="str">
        <f>+'2.2'!C63</f>
        <v>HAE4</v>
      </c>
      <c r="C60" s="98" t="str">
        <f>+'2.2'!D63</f>
        <v>Transplantation de cellules souches hématopoïétiques autologues</v>
      </c>
    </row>
    <row r="61" spans="1:12" s="43" customFormat="1" x14ac:dyDescent="0.25">
      <c r="A61" s="75" t="str">
        <f>IF(ISBLANK('2.2'!B64),"",'2.2'!B64)</f>
        <v/>
      </c>
      <c r="B61" s="45" t="str">
        <f>+'2.2'!C64</f>
        <v>HAE5</v>
      </c>
      <c r="C61" s="98" t="str">
        <f>+'2.2'!D64</f>
        <v>Transplantation allogénique de cellules souches hématopoïétiques (CIMHS)</v>
      </c>
    </row>
    <row r="62" spans="1:12" s="43" customFormat="1" x14ac:dyDescent="0.25">
      <c r="A62" s="120" t="str">
        <f>IF(ISBLANK('2.2'!B65),"",'2.2'!B65)</f>
        <v>Vaisseaux</v>
      </c>
      <c r="B62" s="77" t="str">
        <f>+'2.2'!C65</f>
        <v>GEF1</v>
      </c>
      <c r="C62" s="121" t="str">
        <f>+'2.2'!D65</f>
        <v>Chirurgie vasculaire périphérique (artérielle)</v>
      </c>
    </row>
    <row r="63" spans="1:12" s="43" customFormat="1" x14ac:dyDescent="0.25">
      <c r="A63" s="75" t="str">
        <f>IF(ISBLANK('2.2'!B66),"",'2.2'!B66)</f>
        <v/>
      </c>
      <c r="B63" s="45" t="str">
        <f>+'2.2'!C66</f>
        <v>ANG1</v>
      </c>
      <c r="C63" s="98" t="str">
        <f>+'2.2'!D66</f>
        <v>IInterventions sur les vaisseaux périphériques (artériels)</v>
      </c>
    </row>
    <row r="64" spans="1:12" s="43" customFormat="1" x14ac:dyDescent="0.25">
      <c r="A64" s="75" t="str">
        <f>IF(ISBLANK('2.2'!B67),"",'2.2'!B67)</f>
        <v/>
      </c>
      <c r="B64" s="45" t="str">
        <f>+'2.2'!C67</f>
        <v>GEFA</v>
      </c>
      <c r="C64" s="98" t="str">
        <f>+'2.2'!D67</f>
        <v>Interventions et chirurgie vasculaire sur les vaisseaux intra-abdominaux</v>
      </c>
      <c r="D64" s="72"/>
      <c r="E64" s="51"/>
      <c r="F64" s="51"/>
      <c r="G64" s="51"/>
      <c r="H64" s="51"/>
      <c r="I64" s="51"/>
      <c r="J64" s="51"/>
      <c r="K64" s="51"/>
      <c r="L64" s="51"/>
    </row>
    <row r="65" spans="1:3" s="43" customFormat="1" x14ac:dyDescent="0.25">
      <c r="A65" s="75" t="str">
        <f>IF(ISBLANK('2.2'!B68),"",'2.2'!B68)</f>
        <v/>
      </c>
      <c r="B65" s="45" t="str">
        <f>+'2.2'!C68</f>
        <v>GEF3</v>
      </c>
      <c r="C65" s="98" t="str">
        <f>+'2.2'!D68</f>
        <v>Chirurgie carotidienne</v>
      </c>
    </row>
    <row r="66" spans="1:3" s="43" customFormat="1" x14ac:dyDescent="0.25">
      <c r="A66" s="75" t="str">
        <f>IF(ISBLANK('2.2'!B69),"",'2.2'!B69)</f>
        <v/>
      </c>
      <c r="B66" s="45" t="str">
        <f>+'2.2'!C69</f>
        <v>ANG3</v>
      </c>
      <c r="C66" s="98" t="str">
        <f>+'2.2'!D69</f>
        <v>Interventions sur la carotide et les vaisseaux extracrâniens</v>
      </c>
    </row>
    <row r="67" spans="1:3" s="43" customFormat="1" x14ac:dyDescent="0.25">
      <c r="A67" s="75"/>
      <c r="B67" s="45" t="str">
        <f>+'2.2'!C70</f>
        <v>RAD1</v>
      </c>
      <c r="C67" s="98" t="str">
        <f>+'2.2'!D70</f>
        <v>Radiologie interventionnelle (pour les vaisseaux, seulement diagnostique)</v>
      </c>
    </row>
    <row r="68" spans="1:3" s="43" customFormat="1" x14ac:dyDescent="0.25">
      <c r="A68" s="116" t="str">
        <f>IF(ISBLANK('2.2'!B71),"",'2.2'!B71)</f>
        <v/>
      </c>
      <c r="B68" s="45" t="str">
        <f>+'2.2'!C71</f>
        <v>RAD2</v>
      </c>
      <c r="C68" s="98" t="str">
        <f>+'2.2'!D71</f>
        <v>Radiologie interventionnelle complexe</v>
      </c>
    </row>
    <row r="69" spans="1:3" s="43" customFormat="1" x14ac:dyDescent="0.25">
      <c r="A69" s="75" t="str">
        <f>IF(ISBLANK('2.2'!B72),"",'2.2'!B72)</f>
        <v>Cœur</v>
      </c>
      <c r="B69" s="77" t="str">
        <f>+'2.2'!C72</f>
        <v>HER1</v>
      </c>
      <c r="C69" s="121" t="str">
        <f>+'2.2'!D72</f>
        <v>Chirurgie cardiaque simple</v>
      </c>
    </row>
    <row r="70" spans="1:3" s="43" customFormat="1" x14ac:dyDescent="0.25">
      <c r="A70" s="75" t="str">
        <f>IF(ISBLANK('2.2'!B73),"",'2.2'!B73)</f>
        <v/>
      </c>
      <c r="B70" s="45" t="str">
        <f>+'2.2'!C73</f>
        <v>HER1.1</v>
      </c>
      <c r="C70" s="98" t="str">
        <f>+'2.2'!D73</f>
        <v>Chirurgie cardiaque et chirurgie vasculaire avec machine cœur-poumons (sans chirurgie coronarienne)</v>
      </c>
    </row>
    <row r="71" spans="1:3" s="43" customFormat="1" x14ac:dyDescent="0.25">
      <c r="A71" s="75" t="str">
        <f>IF(ISBLANK('2.2'!B74),"",'2.2'!B74)</f>
        <v/>
      </c>
      <c r="B71" s="45" t="str">
        <f>+'2.2'!C74</f>
        <v>HER1.1.1</v>
      </c>
      <c r="C71" s="98" t="str">
        <f>+'2.2'!D74</f>
        <v>Chirurgie coronarienne (PAC)</v>
      </c>
    </row>
    <row r="72" spans="1:3" s="43" customFormat="1" x14ac:dyDescent="0.25">
      <c r="A72" s="75" t="str">
        <f>IF(ISBLANK('2.2'!B75),"",'2.2'!B75)</f>
        <v/>
      </c>
      <c r="B72" s="45" t="str">
        <f>+'2.2'!C75</f>
        <v>HER1.1.2</v>
      </c>
      <c r="C72" s="98" t="str">
        <f>+'2.2'!D75</f>
        <v>Chirurgie cardiaque congénitale complexe</v>
      </c>
    </row>
    <row r="73" spans="1:3" s="43" customFormat="1" x14ac:dyDescent="0.25">
      <c r="A73" s="75"/>
      <c r="B73" s="45" t="str">
        <f>+'2.2'!C76</f>
        <v>HER1.1.3</v>
      </c>
      <c r="C73" s="98" t="str">
        <f>+'2.2'!D76</f>
        <v>Chirurgie et interventions sur l’aorte thoracique</v>
      </c>
    </row>
    <row r="74" spans="1:3" s="43" customFormat="1" x14ac:dyDescent="0.25">
      <c r="A74" s="75"/>
      <c r="B74" s="45" t="str">
        <f>+'2.2'!C77</f>
        <v>HER1.1.4</v>
      </c>
      <c r="C74" s="98" t="str">
        <f>+'2.2'!D77</f>
        <v>Interventions ouvertes sur la valve aortique</v>
      </c>
    </row>
    <row r="75" spans="1:3" s="43" customFormat="1" x14ac:dyDescent="0.25">
      <c r="A75" s="75"/>
      <c r="B75" s="45" t="str">
        <f>+'2.2'!C78</f>
        <v>HER1.1.5</v>
      </c>
      <c r="C75" s="98" t="str">
        <f>+'2.2'!D78</f>
        <v>Interventions ouvertes sur la valve mitrale</v>
      </c>
    </row>
    <row r="76" spans="1:3" s="43" customFormat="1" x14ac:dyDescent="0.25">
      <c r="A76" s="75" t="str">
        <f>IF(ISBLANK('2.2'!B79),"",'2.2'!B79)</f>
        <v/>
      </c>
      <c r="B76" s="45" t="str">
        <f>+'2.2'!C79</f>
        <v>KAR1</v>
      </c>
      <c r="C76" s="98" t="str">
        <f>+'2.2'!D79</f>
        <v>Cardiologie (y c. stimulateur cardiaque)</v>
      </c>
    </row>
    <row r="77" spans="1:3" s="43" customFormat="1" x14ac:dyDescent="0.25">
      <c r="A77" s="75" t="str">
        <f>IF(ISBLANK('2.2'!B80),"",'2.2'!B80)</f>
        <v/>
      </c>
      <c r="B77" s="45" t="str">
        <f>+'2.2'!C80</f>
        <v>KAR2</v>
      </c>
      <c r="C77" s="98" t="str">
        <f>+'2.2'!D80</f>
        <v>Electrophysiologie et CRT</v>
      </c>
    </row>
    <row r="78" spans="1:3" s="43" customFormat="1" x14ac:dyDescent="0.25">
      <c r="A78" s="75" t="str">
        <f>IF(ISBLANK('2.2'!B81),"",'2.2'!B81)</f>
        <v/>
      </c>
      <c r="B78" s="45" t="str">
        <f>+'2.2'!C81</f>
        <v>KAR3</v>
      </c>
      <c r="C78" s="98" t="str">
        <f>+'2.2'!D81</f>
        <v>Cardiologie interventionnelle (interventions coronariennes)</v>
      </c>
    </row>
    <row r="79" spans="1:3" s="43" customFormat="1" x14ac:dyDescent="0.25">
      <c r="A79" s="75" t="str">
        <f>IF(ISBLANK('2.2'!B82),"",'2.2'!B82)</f>
        <v/>
      </c>
      <c r="B79" s="45" t="str">
        <f>+'2.2'!C82</f>
        <v>KAR3.1</v>
      </c>
      <c r="C79" s="98" t="str">
        <f>+'2.2'!D82</f>
        <v>Cardiologie interventionnelle (interventions structurelles)</v>
      </c>
    </row>
    <row r="80" spans="1:3" s="43" customFormat="1" x14ac:dyDescent="0.25">
      <c r="A80" s="116" t="str">
        <f>IF(ISBLANK('2.2'!B83),"",'2.2'!B83)</f>
        <v/>
      </c>
      <c r="B80" s="78" t="str">
        <f>+'2.2'!C83</f>
        <v>KAR3.1.1</v>
      </c>
      <c r="C80" s="119" t="str">
        <f>+'2.2'!D83</f>
        <v>Cardiologie interventionnelle complexe (interventions structurelles)</v>
      </c>
    </row>
    <row r="81" spans="1:3" s="43" customFormat="1" x14ac:dyDescent="0.25">
      <c r="A81" s="122" t="str">
        <f>IF(ISBLANK('2.2'!B84),"",'2.2'!B84)</f>
        <v>Néphrologie</v>
      </c>
      <c r="B81" s="76" t="str">
        <f>+'2.2'!C84</f>
        <v>NEP1</v>
      </c>
      <c r="C81" s="123" t="str">
        <f>+'2.2'!D84</f>
        <v>Néphrologie (défaillance rénale aiguë et insuffisance rénale chronique terminale)</v>
      </c>
    </row>
    <row r="82" spans="1:3" s="43" customFormat="1" x14ac:dyDescent="0.25">
      <c r="A82" s="75" t="str">
        <f>IF(ISBLANK('2.2'!B85),"",'2.2'!B85)</f>
        <v>Urologie</v>
      </c>
      <c r="B82" s="45" t="str">
        <f>+'2.2'!C85</f>
        <v>URO1</v>
      </c>
      <c r="C82" s="98" t="str">
        <f>+'2.2'!D85</f>
        <v>Urologie sans titre de formation approfondie « urologie opératoire »</v>
      </c>
    </row>
    <row r="83" spans="1:3" s="43" customFormat="1" x14ac:dyDescent="0.25">
      <c r="A83" s="75" t="str">
        <f>IF(ISBLANK('2.2'!B86),"",'2.2'!B86)</f>
        <v/>
      </c>
      <c r="B83" s="45" t="str">
        <f>+'2.2'!C86</f>
        <v>URO1.1</v>
      </c>
      <c r="C83" s="98" t="str">
        <f>+'2.2'!D86</f>
        <v>Urologie avec titre de formation approfondie « urologie opératoire »</v>
      </c>
    </row>
    <row r="84" spans="1:3" s="43" customFormat="1" x14ac:dyDescent="0.25">
      <c r="A84" s="75" t="str">
        <f>IF(ISBLANK('2.2'!B87),"",'2.2'!B87)</f>
        <v/>
      </c>
      <c r="B84" s="45" t="str">
        <f>+'2.2'!C87</f>
        <v>URO1.1.1</v>
      </c>
      <c r="C84" s="98" t="str">
        <f>+'2.2'!D87</f>
        <v>Prostatectomie radicale</v>
      </c>
    </row>
    <row r="85" spans="1:3" s="43" customFormat="1" x14ac:dyDescent="0.25">
      <c r="A85" s="75" t="str">
        <f>IF(ISBLANK('2.2'!B88),"",'2.2'!B88)</f>
        <v/>
      </c>
      <c r="B85" s="45" t="str">
        <f>+'2.2'!C88</f>
        <v>URO1.1.2</v>
      </c>
      <c r="C85" s="98" t="str">
        <f>+'2.2'!D88</f>
        <v>Cystectomie radicale (CIMHS)</v>
      </c>
    </row>
    <row r="86" spans="1:3" s="43" customFormat="1" x14ac:dyDescent="0.25">
      <c r="A86" s="75" t="str">
        <f>IF(ISBLANK('2.2'!B89),"",'2.2'!B89)</f>
        <v/>
      </c>
      <c r="B86" s="45" t="str">
        <f>+'2.2'!C89</f>
        <v>URO1.1.3</v>
      </c>
      <c r="C86" s="98" t="str">
        <f>+'2.2'!D89</f>
        <v>Chirurgie complexe des reins (néphrectomie pour tumeur et résection partielle du rein)</v>
      </c>
    </row>
    <row r="87" spans="1:3" s="43" customFormat="1" x14ac:dyDescent="0.25">
      <c r="A87" s="75" t="str">
        <f>IF(ISBLANK('2.2'!B90),"",'2.2'!B90)</f>
        <v/>
      </c>
      <c r="B87" s="45" t="str">
        <f>+'2.2'!C90</f>
        <v>URO1.1.4</v>
      </c>
      <c r="C87" s="98" t="str">
        <f>+'2.2'!D90</f>
        <v>Surrénalectomie isolée</v>
      </c>
    </row>
    <row r="88" spans="1:3" s="43" customFormat="1" x14ac:dyDescent="0.25">
      <c r="A88" s="75"/>
      <c r="B88" s="45" t="str">
        <f>+'2.2'!C91</f>
        <v>URO1.1.7</v>
      </c>
      <c r="C88" s="98" t="str">
        <f>+'2.2'!D91</f>
        <v>Implantation d’un sphincter urinaire artificiel</v>
      </c>
    </row>
    <row r="89" spans="1:3" s="43" customFormat="1" x14ac:dyDescent="0.25">
      <c r="A89" s="75"/>
      <c r="B89" s="45" t="str">
        <f>+'2.2'!C92</f>
        <v>URO1.1.8</v>
      </c>
      <c r="C89" s="98" t="str">
        <f>+'2.2'!D92</f>
        <v>Néphrostomie percutanée avec fragmentation de calculs</v>
      </c>
    </row>
    <row r="90" spans="1:3" s="43" customFormat="1" x14ac:dyDescent="0.25">
      <c r="A90" s="120" t="str">
        <f>IF(ISBLANK('2.2'!B93),"",'2.2'!B93)</f>
        <v>Pneumologie</v>
      </c>
      <c r="B90" s="77" t="str">
        <f>+'2.2'!C93</f>
        <v>PNE1</v>
      </c>
      <c r="C90" s="121" t="str">
        <f>+'2.2'!D93</f>
        <v>Pneumologie</v>
      </c>
    </row>
    <row r="91" spans="1:3" s="43" customFormat="1" x14ac:dyDescent="0.25">
      <c r="A91" s="75" t="str">
        <f>IF(ISBLANK('2.2'!B94),"",'2.2'!B94)</f>
        <v/>
      </c>
      <c r="B91" s="45" t="str">
        <f>+'2.2'!C94</f>
        <v>PNE1.1</v>
      </c>
      <c r="C91" s="98" t="str">
        <f>+'2.2'!D94</f>
        <v>Pneumologie avec assistance ventilatoire spéciale</v>
      </c>
    </row>
    <row r="92" spans="1:3" s="43" customFormat="1" x14ac:dyDescent="0.25">
      <c r="A92" s="75" t="str">
        <f>IF(ISBLANK('2.2'!B95),"",'2.2'!B95)</f>
        <v/>
      </c>
      <c r="B92" s="45" t="str">
        <f>+'2.2'!C95</f>
        <v>PNE1.2</v>
      </c>
      <c r="C92" s="98" t="str">
        <f>+'2.2'!D95</f>
        <v>Evaluation avant ou status après transplantation pulmonaire</v>
      </c>
    </row>
    <row r="93" spans="1:3" s="43" customFormat="1" x14ac:dyDescent="0.25">
      <c r="A93" s="75" t="str">
        <f>IF(ISBLANK('2.2'!B96),"",'2.2'!B96)</f>
        <v/>
      </c>
      <c r="B93" s="45" t="str">
        <f>+'2.2'!C96</f>
        <v>PNE1.3</v>
      </c>
      <c r="C93" s="98" t="str">
        <f>+'2.2'!D96</f>
        <v>Mmucoviscidose</v>
      </c>
    </row>
    <row r="94" spans="1:3" s="43" customFormat="1" x14ac:dyDescent="0.25">
      <c r="A94" s="116" t="str">
        <f>IF(ISBLANK('2.2'!B97),"",'2.2'!B97)</f>
        <v/>
      </c>
      <c r="B94" s="78" t="str">
        <f>+'2.2'!C97</f>
        <v>PNE2</v>
      </c>
      <c r="C94" s="119" t="str">
        <f>+'2.2'!D97</f>
        <v>Polysomnographie</v>
      </c>
    </row>
    <row r="95" spans="1:3" s="43" customFormat="1" x14ac:dyDescent="0.25">
      <c r="A95" s="75" t="str">
        <f>IF(ISBLANK('2.2'!B98),"",'2.2'!B98)</f>
        <v>Chirurgie thoracique</v>
      </c>
      <c r="B95" s="45" t="str">
        <f>+'2.2'!C98</f>
        <v>THO1</v>
      </c>
      <c r="C95" s="98" t="str">
        <f>+'2.2'!D98</f>
        <v>Chirurgie thoracique</v>
      </c>
    </row>
    <row r="96" spans="1:3" s="43" customFormat="1" x14ac:dyDescent="0.25">
      <c r="A96" s="75" t="str">
        <f>IF(ISBLANK('2.2'!B99),"",'2.2'!B99)</f>
        <v/>
      </c>
      <c r="B96" s="45" t="str">
        <f>+'2.2'!C99</f>
        <v>THO1.1</v>
      </c>
      <c r="C96" s="98" t="str">
        <f>+'2.2'!D99</f>
        <v>Néoplasmes malins de l'appareil respiratoire (résection curative par lobectomie / pneumonectomie)</v>
      </c>
    </row>
    <row r="97" spans="1:13" s="43" customFormat="1" x14ac:dyDescent="0.25">
      <c r="A97" s="75" t="str">
        <f>IF(ISBLANK('2.2'!B100),"",'2.2'!B100)</f>
        <v/>
      </c>
      <c r="B97" s="45" t="str">
        <f>+'2.2'!C100</f>
        <v>THO1.2</v>
      </c>
      <c r="C97" s="98" t="str">
        <f>+'2.2'!D100</f>
        <v>Opérations sur le médiastin</v>
      </c>
    </row>
    <row r="98" spans="1:13" s="43" customFormat="1" x14ac:dyDescent="0.25">
      <c r="A98" s="120" t="str">
        <f>IF(ISBLANK('2.2'!B101),"",'2.2'!B101)</f>
        <v>Transplantations</v>
      </c>
      <c r="B98" s="77" t="str">
        <f>+'2.2'!C101</f>
        <v>TPL1</v>
      </c>
      <c r="C98" s="121" t="str">
        <f>+'2.2'!D101</f>
        <v>Transplantation cardiaque (CIMHS)</v>
      </c>
    </row>
    <row r="99" spans="1:13" s="43" customFormat="1" x14ac:dyDescent="0.25">
      <c r="A99" s="75"/>
      <c r="B99" s="45" t="str">
        <f>+'2.2'!C102</f>
        <v>TPL2</v>
      </c>
      <c r="C99" s="98" t="str">
        <f>+'2.2'!D102</f>
        <v>Transplantation pulmonaire (CIMHS)</v>
      </c>
    </row>
    <row r="100" spans="1:13" s="43" customFormat="1" x14ac:dyDescent="0.25">
      <c r="A100" s="75"/>
      <c r="B100" s="45" t="str">
        <f>+'2.2'!C103</f>
        <v>TPL3</v>
      </c>
      <c r="C100" s="98" t="str">
        <f>+'2.2'!D103</f>
        <v>Transplantation hépatique (CIMHS)</v>
      </c>
    </row>
    <row r="101" spans="1:13" s="43" customFormat="1" x14ac:dyDescent="0.25">
      <c r="A101" s="75"/>
      <c r="B101" s="45" t="str">
        <f>+'2.2'!C104</f>
        <v>TPL4</v>
      </c>
      <c r="C101" s="98" t="str">
        <f>+'2.2'!D104</f>
        <v>Transplantation de pancréas (CIMHS)</v>
      </c>
    </row>
    <row r="102" spans="1:13" s="43" customFormat="1" x14ac:dyDescent="0.25">
      <c r="A102" s="75"/>
      <c r="B102" s="45" t="str">
        <f>+'2.2'!C105</f>
        <v>TPL5</v>
      </c>
      <c r="C102" s="98" t="str">
        <f>+'2.2'!D105</f>
        <v>Transplantation rénale (CIMHS)</v>
      </c>
    </row>
    <row r="103" spans="1:13" s="43" customFormat="1" x14ac:dyDescent="0.25">
      <c r="A103" s="75"/>
      <c r="B103" s="45" t="str">
        <f>+'2.2'!C106</f>
        <v>TPL6</v>
      </c>
      <c r="C103" s="98" t="str">
        <f>+'2.2'!D106</f>
        <v>Transplantation intestinale</v>
      </c>
    </row>
    <row r="104" spans="1:13" s="43" customFormat="1" x14ac:dyDescent="0.25">
      <c r="A104" s="75"/>
      <c r="B104" s="45" t="str">
        <f>+'2.2'!C107</f>
        <v>TPL7</v>
      </c>
      <c r="C104" s="98" t="str">
        <f>+'2.2'!D107</f>
        <v>Transplantation splénique</v>
      </c>
    </row>
    <row r="105" spans="1:13" s="43" customFormat="1" ht="25" x14ac:dyDescent="0.25">
      <c r="A105" s="120" t="str">
        <f>IF(ISBLANK('2.2'!B108),"",'2.2'!B108)</f>
        <v>Chirurgie de l’appareil locomoteur</v>
      </c>
      <c r="B105" s="77" t="str">
        <f>+'2.2'!C108</f>
        <v>BEW1</v>
      </c>
      <c r="C105" s="121" t="str">
        <f>+'2.2'!D108</f>
        <v>Chirurgie de l’appareil locomoteur</v>
      </c>
    </row>
    <row r="106" spans="1:13" s="43" customFormat="1" x14ac:dyDescent="0.25">
      <c r="A106" s="75" t="str">
        <f>IF(ISBLANK('2.2'!B109),"",'2.2'!B109)</f>
        <v/>
      </c>
      <c r="B106" s="45" t="str">
        <f>+'2.2'!C109</f>
        <v>BEW2</v>
      </c>
      <c r="C106" s="98" t="str">
        <f>+'2.2'!D109</f>
        <v>Orthopédie</v>
      </c>
    </row>
    <row r="107" spans="1:13" s="43" customFormat="1" x14ac:dyDescent="0.25">
      <c r="A107" s="75" t="str">
        <f>IF(ISBLANK('2.2'!B110),"",'2.2'!B110)</f>
        <v/>
      </c>
      <c r="B107" s="45" t="str">
        <f>+'2.2'!C110</f>
        <v>BEW3</v>
      </c>
      <c r="C107" s="98" t="str">
        <f>+'2.2'!D110</f>
        <v>Chirurgie de la main</v>
      </c>
    </row>
    <row r="108" spans="1:13" s="43" customFormat="1" x14ac:dyDescent="0.25">
      <c r="A108" s="75" t="str">
        <f>IF(ISBLANK('2.2'!B111),"",'2.2'!B111)</f>
        <v/>
      </c>
      <c r="B108" s="45" t="str">
        <f>+'2.2'!C111</f>
        <v>BEW4</v>
      </c>
      <c r="C108" s="98" t="str">
        <f>+'2.2'!D111</f>
        <v>Arthroscopie de l’épaule et du coude</v>
      </c>
    </row>
    <row r="109" spans="1:13" s="43" customFormat="1" x14ac:dyDescent="0.25">
      <c r="A109" s="75" t="str">
        <f>IF(ISBLANK('2.2'!B112),"",'2.2'!B112)</f>
        <v/>
      </c>
      <c r="B109" s="45" t="str">
        <f>+'2.2'!C112</f>
        <v>BEW5</v>
      </c>
      <c r="C109" s="98" t="str">
        <f>+'2.2'!D112</f>
        <v>Arthroscopie du genou</v>
      </c>
    </row>
    <row r="110" spans="1:13" s="43" customFormat="1" x14ac:dyDescent="0.25">
      <c r="A110" s="75" t="str">
        <f>IF(ISBLANK('2.2'!B113),"",'2.2'!B113)</f>
        <v/>
      </c>
      <c r="B110" s="45" t="str">
        <f>+'2.2'!C113</f>
        <v>BEW6</v>
      </c>
      <c r="C110" s="98" t="str">
        <f>+'2.2'!D113</f>
        <v>Reconstruction des membres supérieurs</v>
      </c>
    </row>
    <row r="111" spans="1:13" s="43" customFormat="1" x14ac:dyDescent="0.25">
      <c r="A111" s="75" t="str">
        <f>IF(ISBLANK('2.2'!B114),"",'2.2'!B114)</f>
        <v/>
      </c>
      <c r="B111" s="45" t="str">
        <f>+'2.2'!C114</f>
        <v>BEW7</v>
      </c>
      <c r="C111" s="98" t="str">
        <f>+'2.2'!D114</f>
        <v>Reconstruction des membres inférieurs</v>
      </c>
      <c r="D111" s="72"/>
      <c r="E111" s="72"/>
      <c r="F111" s="72"/>
      <c r="G111" s="72"/>
      <c r="H111" s="72"/>
      <c r="I111" s="72"/>
      <c r="J111" s="51"/>
      <c r="K111" s="51"/>
      <c r="L111" s="51"/>
      <c r="M111" s="51"/>
    </row>
    <row r="112" spans="1:13" s="43" customFormat="1" x14ac:dyDescent="0.25">
      <c r="A112" s="75" t="str">
        <f>IF(ISBLANK('2.2'!B115),"",'2.2'!B115)</f>
        <v/>
      </c>
      <c r="B112" s="45" t="str">
        <f>+'2.2'!C115</f>
        <v xml:space="preserve">BEW7.1 </v>
      </c>
      <c r="C112" s="98" t="str">
        <f>+'2.2'!D115</f>
        <v>Prothèses de hanche de première intention</v>
      </c>
      <c r="D112" s="72"/>
      <c r="E112" s="72"/>
      <c r="F112" s="72"/>
      <c r="G112" s="72"/>
      <c r="H112" s="72"/>
      <c r="I112" s="72"/>
      <c r="J112" s="51"/>
      <c r="K112" s="51"/>
      <c r="L112" s="51"/>
      <c r="M112" s="51"/>
    </row>
    <row r="113" spans="1:13" s="43" customFormat="1" x14ac:dyDescent="0.25">
      <c r="A113" s="75"/>
      <c r="B113" s="45" t="str">
        <f>+'2.2'!C116</f>
        <v>BEW7.1.1</v>
      </c>
      <c r="C113" s="98" t="str">
        <f>+'2.2'!D116</f>
        <v>Reprises de prothèse de hanche</v>
      </c>
      <c r="D113" s="72"/>
      <c r="E113" s="72"/>
      <c r="F113" s="72"/>
      <c r="G113" s="72"/>
      <c r="H113" s="72"/>
      <c r="I113" s="72"/>
      <c r="J113" s="51"/>
      <c r="K113" s="51"/>
      <c r="L113" s="51"/>
      <c r="M113" s="51"/>
    </row>
    <row r="114" spans="1:13" s="43" customFormat="1" x14ac:dyDescent="0.25">
      <c r="A114" s="75" t="str">
        <f>IF(ISBLANK('2.2'!B117),"",'2.2'!B117)</f>
        <v/>
      </c>
      <c r="B114" s="45" t="str">
        <f>+'2.2'!C117</f>
        <v>BEW7.2</v>
      </c>
      <c r="C114" s="98" t="str">
        <f>+'2.2'!D117</f>
        <v>Prothèses du genou de première intention</v>
      </c>
      <c r="D114" s="72"/>
      <c r="E114" s="72"/>
      <c r="F114" s="72"/>
      <c r="G114" s="72"/>
      <c r="H114" s="72"/>
      <c r="I114" s="72"/>
      <c r="J114" s="51"/>
      <c r="K114" s="51"/>
      <c r="L114" s="51"/>
      <c r="M114" s="51"/>
    </row>
    <row r="115" spans="1:13" s="43" customFormat="1" x14ac:dyDescent="0.25">
      <c r="A115" s="75" t="str">
        <f>IF(ISBLANK('2.2'!B118),"",'2.2'!B118)</f>
        <v/>
      </c>
      <c r="B115" s="45" t="str">
        <f>+'2.2'!C118</f>
        <v>BEW7.2.1</v>
      </c>
      <c r="C115" s="98" t="str">
        <f>+'2.2'!D118</f>
        <v>Reprises de prothèses de genou</v>
      </c>
      <c r="D115" s="72"/>
      <c r="E115" s="72"/>
      <c r="F115" s="72"/>
      <c r="G115" s="72"/>
      <c r="H115" s="72"/>
      <c r="I115" s="72"/>
      <c r="J115" s="51"/>
      <c r="K115" s="51"/>
      <c r="L115" s="51"/>
      <c r="M115" s="51"/>
    </row>
    <row r="116" spans="1:13" s="43" customFormat="1" x14ac:dyDescent="0.25">
      <c r="A116" s="75" t="str">
        <f>IF(ISBLANK('2.2'!B119),"",'2.2'!B119)</f>
        <v/>
      </c>
      <c r="B116" s="45" t="str">
        <f>+'2.2'!C119</f>
        <v>BEW8</v>
      </c>
      <c r="C116" s="98" t="str">
        <f>+'2.2'!D119</f>
        <v>Chirurgie de la colonne vertébrale</v>
      </c>
      <c r="D116" s="72"/>
      <c r="E116" s="72"/>
      <c r="F116" s="72"/>
      <c r="G116" s="72"/>
      <c r="H116" s="72"/>
      <c r="I116" s="72"/>
      <c r="J116" s="51"/>
      <c r="K116" s="51"/>
      <c r="L116" s="51"/>
    </row>
    <row r="117" spans="1:13" s="43" customFormat="1" x14ac:dyDescent="0.25">
      <c r="A117" s="75" t="str">
        <f>IF(ISBLANK('2.2'!B120),"",'2.2'!B120)</f>
        <v/>
      </c>
      <c r="B117" s="45" t="str">
        <f>+'2.2'!C120</f>
        <v>BEW8.1</v>
      </c>
      <c r="C117" s="98" t="str">
        <f>+'2.2'!D120</f>
        <v>Chirurgie spécialisée de la colonne vertébrale</v>
      </c>
      <c r="D117" s="72"/>
      <c r="E117" s="72"/>
      <c r="F117" s="72"/>
      <c r="G117" s="72"/>
      <c r="H117" s="72"/>
      <c r="I117" s="72"/>
      <c r="J117" s="51"/>
      <c r="K117" s="51"/>
      <c r="L117" s="51"/>
    </row>
    <row r="118" spans="1:13" s="43" customFormat="1" x14ac:dyDescent="0.25">
      <c r="A118" s="75" t="str">
        <f>IF(ISBLANK('2.2'!B121),"",'2.2'!B121)</f>
        <v/>
      </c>
      <c r="B118" s="45" t="str">
        <f>+'2.2'!C121</f>
        <v>BEW8.1.1</v>
      </c>
      <c r="C118" s="98" t="str">
        <f>+'2.2'!D121</f>
        <v>Chirurgie complexe de la colonne vertébrale</v>
      </c>
      <c r="D118" s="72"/>
      <c r="E118" s="72"/>
      <c r="F118" s="72"/>
      <c r="G118" s="72"/>
      <c r="H118" s="72"/>
      <c r="I118" s="72"/>
      <c r="J118" s="51"/>
      <c r="K118" s="51"/>
      <c r="L118" s="51"/>
    </row>
    <row r="119" spans="1:13" s="43" customFormat="1" x14ac:dyDescent="0.25">
      <c r="A119" s="75" t="str">
        <f>IF(ISBLANK('2.2'!B122),"",'2.2'!B122)</f>
        <v/>
      </c>
      <c r="B119" s="45" t="str">
        <f>+'2.2'!C122</f>
        <v>BEW9</v>
      </c>
      <c r="C119" s="98" t="str">
        <f>+'2.2'!D122</f>
        <v>Tumeurs osseuses</v>
      </c>
    </row>
    <row r="120" spans="1:13" s="43" customFormat="1" x14ac:dyDescent="0.25">
      <c r="A120" s="75" t="str">
        <f>IF(ISBLANK('2.2'!B123),"",'2.2'!B123)</f>
        <v/>
      </c>
      <c r="B120" s="45" t="str">
        <f>+'2.2'!C123</f>
        <v>BEW10</v>
      </c>
      <c r="C120" s="98" t="str">
        <f>+'2.2'!D123</f>
        <v>Chirurgie du plexus</v>
      </c>
    </row>
    <row r="121" spans="1:13" s="43" customFormat="1" x14ac:dyDescent="0.25">
      <c r="A121" s="75" t="str">
        <f>IF(ISBLANK('2.2'!B124),"",'2.2'!B124)</f>
        <v/>
      </c>
      <c r="B121" s="45" t="str">
        <f>+'2.2'!C124</f>
        <v>BEW11</v>
      </c>
      <c r="C121" s="98" t="str">
        <f>+'2.2'!D124</f>
        <v>Réimplantations</v>
      </c>
    </row>
    <row r="122" spans="1:13" s="43" customFormat="1" x14ac:dyDescent="0.25">
      <c r="A122" s="120" t="str">
        <f>IF(ISBLANK('2.2'!B125),"",'2.2'!B125)</f>
        <v>Rhumatologie</v>
      </c>
      <c r="B122" s="77" t="str">
        <f>+'2.2'!C125</f>
        <v>RHE1</v>
      </c>
      <c r="C122" s="121" t="str">
        <f>+'2.2'!D125</f>
        <v>Rhumatologie</v>
      </c>
    </row>
    <row r="123" spans="1:13" s="43" customFormat="1" x14ac:dyDescent="0.25">
      <c r="A123" s="116" t="str">
        <f>IF(ISBLANK('2.2'!B126),"",'2.2'!B126)</f>
        <v/>
      </c>
      <c r="B123" s="78" t="str">
        <f>+'2.2'!C126</f>
        <v>RHE2</v>
      </c>
      <c r="C123" s="119" t="str">
        <f>+'2.2'!D126</f>
        <v>Rhumatologie interdisciplinaire</v>
      </c>
    </row>
    <row r="124" spans="1:13" s="43" customFormat="1" x14ac:dyDescent="0.25">
      <c r="A124" s="75" t="str">
        <f>IF(ISBLANK('2.2'!B127),"",'2.2'!B127)</f>
        <v>Gynécologie</v>
      </c>
      <c r="B124" s="45" t="str">
        <f>+'2.2'!C127</f>
        <v>GYN1</v>
      </c>
      <c r="C124" s="98" t="str">
        <f>+'2.2'!D127</f>
        <v>Gynécologie</v>
      </c>
    </row>
    <row r="125" spans="1:13" s="43" customFormat="1" x14ac:dyDescent="0.25">
      <c r="A125" s="75" t="str">
        <f>IF(ISBLANK('2.2'!B128),"",'2.2'!B128)</f>
        <v/>
      </c>
      <c r="B125" s="45" t="str">
        <f>+'2.2'!C128</f>
        <v>GYNT</v>
      </c>
      <c r="C125" s="98" t="str">
        <f>+'2.2'!D128</f>
        <v>Tumeurs gynécologiques</v>
      </c>
      <c r="D125" s="72"/>
      <c r="E125" s="51"/>
      <c r="F125" s="51"/>
      <c r="G125" s="51"/>
      <c r="H125" s="51"/>
      <c r="I125" s="51"/>
    </row>
    <row r="126" spans="1:13" s="43" customFormat="1" x14ac:dyDescent="0.25">
      <c r="A126" s="75" t="str">
        <f>IF(ISBLANK('2.2'!B129),"",'2.2'!B129)</f>
        <v/>
      </c>
      <c r="B126" s="45" t="str">
        <f>+'2.2'!C129</f>
        <v>GYN2</v>
      </c>
      <c r="C126" s="98" t="str">
        <f>+'2.2'!D129</f>
        <v>Centre de sénologie certifié reconnu</v>
      </c>
      <c r="D126" s="72"/>
      <c r="E126" s="51"/>
      <c r="F126" s="51"/>
      <c r="G126" s="51"/>
      <c r="H126" s="51"/>
      <c r="I126" s="51"/>
    </row>
    <row r="127" spans="1:13" s="43" customFormat="1" x14ac:dyDescent="0.25">
      <c r="A127" s="75" t="str">
        <f>IF(ISBLANK('2.2'!B130),"",'2.2'!B130)</f>
        <v/>
      </c>
      <c r="B127" s="45" t="str">
        <f>+'2.2'!C130</f>
        <v>PLC1</v>
      </c>
      <c r="C127" s="98" t="str">
        <f>+'2.2'!D130</f>
        <v>Interventions liées à la transsexualité</v>
      </c>
    </row>
    <row r="128" spans="1:13" s="43" customFormat="1" x14ac:dyDescent="0.25">
      <c r="A128" s="120" t="str">
        <f>IF(ISBLANK('2.2'!B131),"",'2.2'!B131)</f>
        <v>Obstétrique</v>
      </c>
      <c r="B128" s="77" t="str">
        <f>+'2.2'!C131</f>
        <v>GEBH</v>
      </c>
      <c r="C128" s="121" t="str">
        <f>+'2.2'!D131</f>
        <v>GEBH Maisons de naissance (≥ 36 0/7 SA)</v>
      </c>
    </row>
    <row r="129" spans="1:4" s="43" customFormat="1" x14ac:dyDescent="0.25">
      <c r="A129" s="75"/>
      <c r="B129" s="45" t="str">
        <f>+'2.2'!C132</f>
        <v>GEBS</v>
      </c>
      <c r="C129" s="98" t="str">
        <f>+'2.2'!D132</f>
        <v>Obstétrique dirigée par des sages-femmes à l’hôpital ou en milieu hospitalier</v>
      </c>
      <c r="D129" s="72"/>
    </row>
    <row r="130" spans="1:4" s="43" customFormat="1" x14ac:dyDescent="0.25">
      <c r="A130" s="75" t="str">
        <f>IF(ISBLANK('2.2'!B133),"",'2.2'!B133)</f>
        <v/>
      </c>
      <c r="B130" s="45" t="str">
        <f>+'2.2'!C133</f>
        <v>GEB1</v>
      </c>
      <c r="C130" s="98" t="str">
        <f>+'2.2'!D133</f>
        <v>Soins de base en obstétrique (AG ≥ 35 0/7 SA et PN 2000 g)</v>
      </c>
      <c r="D130" s="72"/>
    </row>
    <row r="131" spans="1:4" s="43" customFormat="1" x14ac:dyDescent="0.25">
      <c r="A131" s="75" t="str">
        <f>IF(ISBLANK('2.2'!B134),"",'2.2'!B134)</f>
        <v/>
      </c>
      <c r="B131" s="45" t="str">
        <f>+'2.2'!C134</f>
        <v>GEB1.1</v>
      </c>
      <c r="C131" s="98" t="str">
        <f>+'2.2'!D134</f>
        <v>Obstétrique (≥ 32 0/7 SA et PN 1250 g)</v>
      </c>
      <c r="D131" s="72"/>
    </row>
    <row r="132" spans="1:4" s="43" customFormat="1" x14ac:dyDescent="0.25">
      <c r="A132" s="116" t="str">
        <f>IF(ISBLANK('2.2'!B135),"",'2.2'!B135)</f>
        <v/>
      </c>
      <c r="B132" s="78" t="str">
        <f>+'2.2'!C135</f>
        <v>GEB1.1.1</v>
      </c>
      <c r="C132" s="119" t="str">
        <f>+'2.2'!D135</f>
        <v>Obstétrique spécialisée</v>
      </c>
    </row>
    <row r="133" spans="1:4" s="45" customFormat="1" x14ac:dyDescent="0.25">
      <c r="A133" s="75" t="str">
        <f>IF(ISBLANK('2.2'!B136),"",'2.2'!B136)</f>
        <v>Nouveau-nés</v>
      </c>
      <c r="B133" s="45" t="str">
        <f>+'2.2'!C136</f>
        <v>NEOG</v>
      </c>
      <c r="C133" s="98" t="str">
        <f>+'2.2'!D136</f>
        <v>Soins de base aux nouveau-nés (AG ≥ 36 0/7 SA et PN 2000 g)</v>
      </c>
    </row>
    <row r="134" spans="1:4" s="43" customFormat="1" x14ac:dyDescent="0.25">
      <c r="A134" s="75" t="str">
        <f>IF(ISBLANK('2.2'!B137),"",'2.2'!B137)</f>
        <v/>
      </c>
      <c r="B134" s="45" t="str">
        <f>+'2.2'!C137</f>
        <v>NEO1</v>
      </c>
      <c r="C134" s="98" t="str">
        <f>+'2.2'!D137</f>
        <v>Soins de base aux nouveau-nés (AG ≥ 35 0/7 SA et PN 2000 g)</v>
      </c>
      <c r="D134" s="72"/>
    </row>
    <row r="135" spans="1:4" s="43" customFormat="1" x14ac:dyDescent="0.25">
      <c r="A135" s="75" t="str">
        <f>IF(ISBLANK('2.2'!B138),"",'2.2'!B138)</f>
        <v/>
      </c>
      <c r="B135" s="45" t="str">
        <f>+'2.2'!C138</f>
        <v>NEO1.1</v>
      </c>
      <c r="C135" s="98" t="str">
        <f>+'2.2'!D138</f>
        <v>Néonatologie (AG ≥ 32 0/7 SA et PN 1250 g)</v>
      </c>
    </row>
    <row r="136" spans="1:4" s="43" customFormat="1" x14ac:dyDescent="0.25">
      <c r="A136" s="75" t="str">
        <f>IF(ISBLANK('2.2'!B139),"",'2.2'!B139)</f>
        <v/>
      </c>
      <c r="B136" s="45" t="str">
        <f>+'2.2'!C139</f>
        <v>NEO1.1.1</v>
      </c>
      <c r="C136" s="98" t="str">
        <f>+'2.2'!D139</f>
        <v>Néonatologie spécialisée (AG ≥ 28 0/7 SA et PN ≥1000 g)</v>
      </c>
    </row>
    <row r="137" spans="1:4" s="43" customFormat="1" x14ac:dyDescent="0.25">
      <c r="A137" s="75"/>
      <c r="B137" s="45" t="str">
        <f>+'2.2'!C140</f>
        <v>NEO1.1.1.1</v>
      </c>
      <c r="C137" s="98" t="str">
        <f>+'2.2'!D140</f>
        <v>Néonatologie hautement spécialisée (AG &lt; 32 0/7 SA et PN &lt; 1500 g)</v>
      </c>
    </row>
    <row r="138" spans="1:4" s="43" customFormat="1" x14ac:dyDescent="0.25">
      <c r="A138" s="120" t="str">
        <f>IF(ISBLANK('2.2'!B141),"",'2.2'!B141)</f>
        <v>(Radio-)oncologie</v>
      </c>
      <c r="B138" s="77" t="str">
        <f>+'2.2'!C141</f>
        <v>ONK1</v>
      </c>
      <c r="C138" s="121" t="str">
        <f>+'2.2'!D141</f>
        <v>Oncologie</v>
      </c>
    </row>
    <row r="139" spans="1:4" s="43" customFormat="1" x14ac:dyDescent="0.25">
      <c r="A139" s="75" t="str">
        <f>IF(ISBLANK('2.2'!B142),"",'2.2'!B142)</f>
        <v/>
      </c>
      <c r="B139" s="45" t="str">
        <f>+'2.2'!C142</f>
        <v>RAO1</v>
      </c>
      <c r="C139" s="98" t="str">
        <f>+'2.2'!D142</f>
        <v>Radio-oncologie</v>
      </c>
    </row>
    <row r="140" spans="1:4" s="43" customFormat="1" x14ac:dyDescent="0.25">
      <c r="A140" s="116" t="str">
        <f>IF(ISBLANK('2.2'!B143),"",'2.2'!B143)</f>
        <v/>
      </c>
      <c r="B140" s="78" t="str">
        <f>+'2.2'!C143</f>
        <v>NUK1</v>
      </c>
      <c r="C140" s="119" t="str">
        <f>+'2.2'!D143</f>
        <v>Médecine nucléaire</v>
      </c>
    </row>
    <row r="141" spans="1:4" s="43" customFormat="1" x14ac:dyDescent="0.25">
      <c r="A141" s="75" t="str">
        <f>IF(ISBLANK('2.2'!B144),"",'2.2'!B144)</f>
        <v>Blessures graves</v>
      </c>
      <c r="B141" s="77" t="str">
        <f>+'2.2'!C144</f>
        <v>UNF1</v>
      </c>
      <c r="C141" s="121" t="str">
        <f>+'2.2'!D144</f>
        <v>Chirurgie orthopédique et traumatologique (polytraumatismes)</v>
      </c>
      <c r="D141" s="193"/>
    </row>
    <row r="142" spans="1:4" s="43" customFormat="1" x14ac:dyDescent="0.25">
      <c r="A142" s="75" t="str">
        <f>IF(ISBLANK('2.2'!B145),"",'2.2'!B145)</f>
        <v/>
      </c>
      <c r="B142" s="45" t="str">
        <f>+'2.2'!C145</f>
        <v>UNF1.1</v>
      </c>
      <c r="C142" s="98" t="str">
        <f>+'2.2'!D145</f>
        <v>Prise en charge des blessés graves (CIMHS)</v>
      </c>
      <c r="D142" s="193"/>
    </row>
    <row r="143" spans="1:4" s="43" customFormat="1" x14ac:dyDescent="0.25">
      <c r="A143" s="75" t="str">
        <f>IF(ISBLANK('2.2'!B146),"",'2.2'!B146)</f>
        <v/>
      </c>
      <c r="B143" s="78" t="str">
        <f>+'2.2'!C146</f>
        <v>UNF2</v>
      </c>
      <c r="C143" s="119" t="str">
        <f>+'2.2'!D146</f>
        <v>Brûlures graves (CIMHS)</v>
      </c>
      <c r="D143" s="193"/>
    </row>
    <row r="144" spans="1:4" s="51" customFormat="1" x14ac:dyDescent="0.25">
      <c r="A144" s="124" t="s">
        <v>99</v>
      </c>
      <c r="B144" s="77" t="str">
        <f>+'2.2'!C147</f>
        <v>KINM</v>
      </c>
      <c r="C144" s="121" t="str">
        <f>+'2.2'!D147</f>
        <v>Pédiatrie</v>
      </c>
    </row>
    <row r="145" spans="1:8" s="51" customFormat="1" x14ac:dyDescent="0.25">
      <c r="A145" s="79"/>
      <c r="B145" s="45" t="str">
        <f>+'2.2'!C148</f>
        <v>KINC</v>
      </c>
      <c r="C145" s="98" t="str">
        <f>+'2.2'!D148</f>
        <v>Chirurgie pédiatrique</v>
      </c>
    </row>
    <row r="146" spans="1:8" s="51" customFormat="1" x14ac:dyDescent="0.25">
      <c r="A146" s="79"/>
      <c r="B146" s="45" t="str">
        <f>+'2.2'!C149</f>
        <v>KINB</v>
      </c>
      <c r="C146" s="98" t="str">
        <f>+'2.2'!D149</f>
        <v>Chirurgie pédiatrique de base</v>
      </c>
    </row>
    <row r="147" spans="1:8" s="51" customFormat="1" x14ac:dyDescent="0.25">
      <c r="A147" s="79"/>
      <c r="B147" s="45" t="str">
        <f>+'2.2'!C150</f>
        <v>GER</v>
      </c>
      <c r="C147" s="98" t="str">
        <f>+'2.2'!D150</f>
        <v>Centre de compétences en gériatrie aiguë</v>
      </c>
    </row>
    <row r="148" spans="1:8" s="51" customFormat="1" x14ac:dyDescent="0.25">
      <c r="A148" s="79"/>
      <c r="B148" s="45" t="str">
        <f>+'2.2'!C151</f>
        <v>PAL</v>
      </c>
      <c r="C148" s="98" t="str">
        <f>+'2.2'!D151</f>
        <v>Centre de compétences en soins palliatifs</v>
      </c>
    </row>
    <row r="149" spans="1:8" s="51" customFormat="1" x14ac:dyDescent="0.25">
      <c r="A149" s="79"/>
      <c r="B149" s="45" t="str">
        <f>+'2.2'!C152</f>
        <v>AVA</v>
      </c>
      <c r="C149" s="98" t="str">
        <f>+'2.2'!D152</f>
        <v>Ssoins somatiques aigus de personnes souffrant de maladies de dépendance</v>
      </c>
    </row>
    <row r="150" spans="1:8" s="51" customFormat="1" ht="13" thickBot="1" x14ac:dyDescent="0.3">
      <c r="A150" s="80"/>
      <c r="B150" s="507" t="str">
        <f>+'2.2'!C153</f>
        <v>ISO</v>
      </c>
      <c r="C150" s="508" t="str">
        <f>+'2.2'!D153</f>
        <v>Unité d’isolement spéciale (CIMHS)</v>
      </c>
    </row>
    <row r="151" spans="1:8" s="51" customFormat="1" x14ac:dyDescent="0.25">
      <c r="A151" s="280"/>
      <c r="B151" s="45"/>
      <c r="C151" s="45"/>
    </row>
    <row r="152" spans="1:8" s="51" customFormat="1" x14ac:dyDescent="0.25">
      <c r="A152" s="934" t="s">
        <v>100</v>
      </c>
      <c r="B152" s="945"/>
      <c r="C152" s="945"/>
    </row>
    <row r="153" spans="1:8" s="51" customFormat="1" x14ac:dyDescent="0.25">
      <c r="A153" s="47"/>
      <c r="B153" s="47"/>
      <c r="C153" s="47"/>
    </row>
    <row r="154" spans="1:8" s="51" customFormat="1" x14ac:dyDescent="0.25">
      <c r="A154" s="941"/>
      <c r="B154" s="941"/>
      <c r="C154" s="941"/>
      <c r="D154" s="941"/>
      <c r="E154" s="941"/>
      <c r="F154" s="941"/>
      <c r="G154" s="941"/>
      <c r="H154" s="941"/>
    </row>
    <row r="155" spans="1:8" s="51" customFormat="1" x14ac:dyDescent="0.25"/>
    <row r="156" spans="1:8" s="51" customFormat="1" x14ac:dyDescent="0.25"/>
    <row r="157" spans="1:8" s="51" customFormat="1" x14ac:dyDescent="0.25"/>
    <row r="158" spans="1:8" s="51" customFormat="1" x14ac:dyDescent="0.25"/>
  </sheetData>
  <sheetProtection algorithmName="SHA-512" hashValue="cTgjycmaHsR+Zn4lbirweu9QDveLS15pXnFjpTxj1CkVlwMav+VcDOACBDjwZwZZeZ1LTPQbmRl1ETLlgwP+hQ==" saltValue="HFUaUrqoIazRaSJb1QQcDw==" spinCount="100000" sheet="1" selectLockedCells="1"/>
  <customSheetViews>
    <customSheetView guid="{21F13F3C-C390-477F-A569-DF7158452A6C}" showGridLines="0" hiddenColumns="1">
      <selection activeCell="A12" sqref="A12:F12"/>
      <rowBreaks count="2" manualBreakCount="2">
        <brk id="79" max="2" man="1"/>
        <brk id="147" max="2" man="1"/>
      </rowBreaks>
      <pageMargins left="0.70866141732283472" right="0.70866141732283472" top="0.74803149606299213" bottom="0.74803149606299213" header="0.31496062992125984" footer="0.31496062992125984"/>
      <printOptions horizontalCentered="1"/>
      <pageSetup paperSize="9" scale="63"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5">
    <mergeCell ref="D154:H154"/>
    <mergeCell ref="A3:C3"/>
    <mergeCell ref="B5:C5"/>
    <mergeCell ref="A152:C152"/>
    <mergeCell ref="A154:C154"/>
  </mergeCells>
  <phoneticPr fontId="27" type="noConversion"/>
  <printOptions horizontalCentered="1"/>
  <pageMargins left="0.23622047244094491" right="0.23622047244094491" top="0.74803149606299213" bottom="0.74803149606299213" header="0.31496062992125984" footer="0.31496062992125984"/>
  <pageSetup paperSize="9" scale="32" orientation="portrait" r:id="rId2"/>
  <headerFooter scaleWithDoc="0" alignWithMargins="0"/>
  <rowBreaks count="2" manualBreakCount="2">
    <brk id="80" max="2" man="1"/>
    <brk id="153" max="2" man="1"/>
  </rowBreaks>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5">
    <tabColor rgb="FFFF0000"/>
    <pageSetUpPr fitToPage="1"/>
  </sheetPr>
  <dimension ref="A1:U168"/>
  <sheetViews>
    <sheetView showGridLines="0" workbookViewId="0">
      <pane xSplit="3" ySplit="9" topLeftCell="D10" activePane="bottomRight" state="frozen"/>
      <selection activeCell="B50" sqref="B50"/>
      <selection pane="topRight" activeCell="B50" sqref="B50"/>
      <selection pane="bottomLeft" activeCell="B50" sqref="B50"/>
      <selection pane="bottomRight" activeCell="A3" sqref="A3:N3"/>
    </sheetView>
  </sheetViews>
  <sheetFormatPr baseColWidth="10" defaultColWidth="11.453125" defaultRowHeight="12.5" x14ac:dyDescent="0.25"/>
  <cols>
    <col min="1" max="1" width="19.453125" style="176" customWidth="1"/>
    <col min="2" max="2" width="20.453125" style="26" customWidth="1"/>
    <col min="3" max="3" width="14.453125" style="26" customWidth="1"/>
    <col min="4" max="4" width="39" style="26" customWidth="1"/>
    <col min="5" max="5" width="13.453125" style="26" customWidth="1"/>
    <col min="6" max="6" width="38.453125" style="26" customWidth="1"/>
    <col min="7" max="7" width="18.81640625" style="26" customWidth="1"/>
    <col min="8" max="8" width="17.453125" style="26" customWidth="1"/>
    <col min="9" max="9" width="17.1796875" style="26" customWidth="1"/>
    <col min="10" max="10" width="16.1796875" style="26" customWidth="1"/>
    <col min="11" max="11" width="14.453125" style="26" customWidth="1"/>
    <col min="12" max="12" width="13.81640625" style="26" customWidth="1"/>
    <col min="13" max="13" width="12.453125" style="26" customWidth="1"/>
    <col min="14" max="14" width="38.453125" style="26" customWidth="1"/>
    <col min="15" max="16384" width="11.453125" style="26"/>
  </cols>
  <sheetData>
    <row r="1" spans="1:16" ht="13" customHeight="1" x14ac:dyDescent="0.25"/>
    <row r="2" spans="1:16" ht="13" customHeight="1" x14ac:dyDescent="0.25">
      <c r="A2" s="102"/>
      <c r="B2" s="101"/>
      <c r="C2" s="101"/>
      <c r="D2" s="101"/>
      <c r="E2" s="101"/>
      <c r="F2" s="101"/>
      <c r="G2" s="101"/>
      <c r="H2" s="101"/>
      <c r="I2" s="101"/>
      <c r="J2" s="101"/>
      <c r="K2" s="101"/>
      <c r="L2" s="101"/>
      <c r="M2" s="101"/>
      <c r="N2" s="101"/>
    </row>
    <row r="3" spans="1:16" ht="56" customHeight="1" x14ac:dyDescent="0.25">
      <c r="A3" s="952" t="s">
        <v>1465</v>
      </c>
      <c r="B3" s="952"/>
      <c r="C3" s="952"/>
      <c r="D3" s="952"/>
      <c r="E3" s="952"/>
      <c r="F3" s="952"/>
      <c r="G3" s="952"/>
      <c r="H3" s="952"/>
      <c r="I3" s="952"/>
      <c r="J3" s="952"/>
      <c r="K3" s="952"/>
      <c r="L3" s="952"/>
      <c r="M3" s="952"/>
      <c r="N3" s="952"/>
      <c r="O3" s="833"/>
    </row>
    <row r="4" spans="1:16" x14ac:dyDescent="0.25">
      <c r="A4" s="102"/>
      <c r="B4" s="101"/>
      <c r="C4" s="101"/>
      <c r="D4" s="101"/>
      <c r="E4" s="101"/>
      <c r="F4" s="101"/>
      <c r="G4" s="101"/>
      <c r="H4" s="101"/>
      <c r="I4" s="101"/>
      <c r="J4" s="101"/>
      <c r="K4" s="101"/>
      <c r="L4" s="101"/>
      <c r="M4" s="101"/>
      <c r="N4" s="101"/>
      <c r="O4"/>
    </row>
    <row r="5" spans="1:16" s="464" customFormat="1" ht="35" customHeight="1" x14ac:dyDescent="0.35">
      <c r="A5" s="965" t="s">
        <v>1466</v>
      </c>
      <c r="B5" s="965"/>
      <c r="C5" s="965"/>
      <c r="D5" s="965"/>
      <c r="E5" s="965"/>
      <c r="F5" s="965"/>
      <c r="G5" s="965"/>
      <c r="H5" s="965"/>
      <c r="I5" s="965"/>
      <c r="J5" s="965"/>
      <c r="K5" s="965"/>
      <c r="L5" s="965"/>
      <c r="M5" s="965"/>
      <c r="N5" s="965"/>
      <c r="O5" s="12"/>
    </row>
    <row r="6" spans="1:16" ht="16" thickBot="1" x14ac:dyDescent="0.3">
      <c r="A6" s="102"/>
      <c r="B6" s="126"/>
      <c r="C6" s="127"/>
      <c r="D6" s="127"/>
      <c r="E6" s="127"/>
      <c r="F6" s="102"/>
      <c r="G6" s="102"/>
      <c r="H6" s="102"/>
      <c r="I6" s="102"/>
      <c r="J6" s="102"/>
      <c r="K6" s="102"/>
      <c r="L6" s="102"/>
      <c r="M6" s="102"/>
      <c r="N6" s="102"/>
      <c r="O6" s="102"/>
      <c r="P6" s="102"/>
    </row>
    <row r="7" spans="1:16" s="128" customFormat="1" ht="26.25" customHeight="1" thickBot="1" x14ac:dyDescent="0.3">
      <c r="A7" s="959" t="str">
        <f>+interne1!A1</f>
        <v>Grands domaines</v>
      </c>
      <c r="B7" s="953" t="str">
        <f>+interne1!B1</f>
        <v>Domaines de prestations</v>
      </c>
      <c r="C7" s="953" t="str">
        <f>+interne1!C1</f>
        <v>Groupes de prestations</v>
      </c>
      <c r="D7" s="954"/>
      <c r="E7" s="962" t="s">
        <v>1476</v>
      </c>
      <c r="F7" s="963"/>
      <c r="G7" s="963"/>
      <c r="H7" s="963"/>
      <c r="I7" s="963"/>
      <c r="J7" s="963"/>
      <c r="K7" s="963"/>
      <c r="L7" s="963"/>
      <c r="M7" s="963"/>
      <c r="N7" s="964"/>
    </row>
    <row r="8" spans="1:16" s="128" customFormat="1" ht="23.25" customHeight="1" x14ac:dyDescent="0.25">
      <c r="A8" s="960"/>
      <c r="B8" s="957"/>
      <c r="C8" s="955"/>
      <c r="D8" s="956"/>
      <c r="E8" s="371"/>
      <c r="F8" s="63"/>
      <c r="G8" s="62"/>
      <c r="H8" s="63"/>
      <c r="I8" s="66"/>
      <c r="J8" s="957" t="s">
        <v>1475</v>
      </c>
      <c r="K8" s="957"/>
      <c r="L8" s="63"/>
      <c r="M8" s="63"/>
      <c r="N8" s="64"/>
    </row>
    <row r="9" spans="1:16" s="128" customFormat="1" ht="68.25" customHeight="1" thickBot="1" x14ac:dyDescent="0.3">
      <c r="A9" s="961"/>
      <c r="B9" s="958"/>
      <c r="C9" s="61" t="str">
        <f>+interne1!C2</f>
        <v>Abréviation</v>
      </c>
      <c r="D9" s="129" t="str">
        <f>+interne1!D2</f>
        <v>Intitulé</v>
      </c>
      <c r="E9" s="61" t="str">
        <f>+interne1!I2</f>
        <v>Paquet de base</v>
      </c>
      <c r="F9" s="130" t="str">
        <f>+interne1!E2</f>
        <v>Spécialiste FMH / formations approfondies :</v>
      </c>
      <c r="G9" s="131" t="str">
        <f>+interne1!F2</f>
        <v>Dispo-
nibilité</v>
      </c>
      <c r="H9" s="61" t="str">
        <f>+interne1!G2</f>
        <v>Service d’urgences</v>
      </c>
      <c r="I9" s="61" t="str">
        <f>+interne1!H2</f>
        <v>Soins intensifs</v>
      </c>
      <c r="J9" s="65" t="str">
        <f>+interne1!J2</f>
        <v>Uniquement en interne</v>
      </c>
      <c r="K9" s="61" t="str">
        <f>+interne1!K2</f>
        <v>En interne ou en coopération</v>
      </c>
      <c r="L9" s="131" t="str">
        <f>+interne1!L2</f>
        <v>Tumor board</v>
      </c>
      <c r="M9" s="61" t="str">
        <f>+interne1!M2</f>
        <v>Nombre minimum de cas (NMC)</v>
      </c>
      <c r="N9" s="129" t="str">
        <f>+interne1!N2</f>
        <v>Autres exigences</v>
      </c>
    </row>
    <row r="10" spans="1:16" s="95" customFormat="1" ht="25" x14ac:dyDescent="0.25">
      <c r="A10" s="132" t="str">
        <f>IF(ISBLANK(interne1!A3),"",interne1!A3)</f>
        <v>Soins de base</v>
      </c>
      <c r="B10" s="133" t="str">
        <f>IF(ISBLANK(interne1!B3),"",interne1!B3)</f>
        <v>Paquet de base</v>
      </c>
      <c r="C10" s="133" t="str">
        <f>IF(ISBLANK(interne1!C3),"",interne1!C3)</f>
        <v>PB</v>
      </c>
      <c r="D10" s="133" t="str">
        <f>IF(ISBLANK(interne1!D3),"",interne1!D3)</f>
        <v>Paquet de base chirurgie et médecine interne</v>
      </c>
      <c r="E10" s="133" t="str">
        <f>IF(ISBLANK(interne1!I3),"",interne1!I3)</f>
        <v/>
      </c>
      <c r="F10" s="133" t="str">
        <f>IF(ISBLANK(interne1!E3),"",interne1!E3)</f>
        <v>Médecine interne générale et chirurgie et anesthésiologie</v>
      </c>
      <c r="G10" s="134">
        <f>IF(ISBLANK(interne1!F3),"",interne1!F3)</f>
        <v>1</v>
      </c>
      <c r="H10" s="134">
        <f>IF(ISBLANK(interne1!G3),"",interne1!G3)</f>
        <v>1</v>
      </c>
      <c r="I10" s="134">
        <f>IF(ISBLANK(interne1!H3),"",interne1!H3)</f>
        <v>1</v>
      </c>
      <c r="J10" s="133" t="str">
        <f>IF(ISBLANK(interne1!J3),"",interne1!J3)</f>
        <v/>
      </c>
      <c r="K10" s="133" t="str">
        <f>IF(ISBLANK(interne1!K3),"",interne1!K3)</f>
        <v/>
      </c>
      <c r="L10" s="134" t="str">
        <f>IF(ISBLANK(interne1!L3),"",interne1!L3)</f>
        <v/>
      </c>
      <c r="M10" s="134" t="str">
        <f>IF(ISBLANK(interne1!M3),"",interne1!M3)</f>
        <v/>
      </c>
      <c r="N10" s="135" t="str">
        <f>IF(ISBLANK(interne1!N3),"",interne1!N3)</f>
        <v/>
      </c>
      <c r="O10" s="136"/>
    </row>
    <row r="11" spans="1:16" s="95" customFormat="1" ht="25" x14ac:dyDescent="0.25">
      <c r="A11" s="137" t="str">
        <f>IF(ISBLANK(interne1!A4),"",interne1!A4)</f>
        <v/>
      </c>
      <c r="B11" s="138" t="str">
        <f>IF(ISBLANK(interne1!B4),"",interne1!B4)</f>
        <v>Paquet de base programmé</v>
      </c>
      <c r="C11" s="138" t="str">
        <f>IF(ISBLANK(interne1!C4),"",interne1!C4)</f>
        <v>PBP</v>
      </c>
      <c r="D11" s="138" t="str">
        <f>IF(ISBLANK(interne1!D4),"",interne1!D4)</f>
        <v>Paquet de base pour fournisseurs de prestations programmées</v>
      </c>
      <c r="E11" s="281" t="str">
        <f>IF(ISBLANK(interne1!I4),"",interne1!I4)</f>
        <v/>
      </c>
      <c r="F11" s="138" t="str">
        <f>IF(ISBLANK(interne1!E4),"",interne1!E4)</f>
        <v>En fonction du groupe de prestations</v>
      </c>
      <c r="G11" s="139">
        <f>IF(ISBLANK(interne1!F4),"",interne1!F4)</f>
        <v>2</v>
      </c>
      <c r="H11" s="139">
        <f>IF(ISBLANK(interne1!G4),"",interne1!G4)</f>
        <v>0</v>
      </c>
      <c r="I11" s="139">
        <f>IF(ISBLANK(interne1!H4),"",interne1!H4)</f>
        <v>1</v>
      </c>
      <c r="J11" s="138" t="str">
        <f>IF(ISBLANK(interne1!J4),"",interne1!J4)</f>
        <v/>
      </c>
      <c r="K11" s="138" t="str">
        <f>IF(ISBLANK(interne1!K4),"",interne1!K4)</f>
        <v>PB</v>
      </c>
      <c r="L11" s="139" t="str">
        <f>IF(ISBLANK(interne1!L4),"",interne1!L4)</f>
        <v/>
      </c>
      <c r="M11" s="139" t="str">
        <f>IF(ISBLANK(interne1!M4),"",interne1!M4)</f>
        <v/>
      </c>
      <c r="N11" s="140" t="str">
        <f>IF(ISBLANK(interne1!N4),"",interne1!N4)</f>
        <v/>
      </c>
    </row>
    <row r="12" spans="1:16" s="95" customFormat="1" ht="25" x14ac:dyDescent="0.25">
      <c r="A12" s="141" t="str">
        <f>IF(ISBLANK(interne1!A5),"",interne1!A5)</f>
        <v>Système nerveux et organes sensoriels</v>
      </c>
      <c r="B12" s="142" t="str">
        <f>IF(ISBLANK(interne1!B5),"",interne1!B5)</f>
        <v>Dermatologie</v>
      </c>
      <c r="C12" s="143" t="str">
        <f>IF(ISBLANK(interne1!C5),"",interne1!C5)</f>
        <v>DER1</v>
      </c>
      <c r="D12" s="143" t="str">
        <f>IF(ISBLANK(interne1!D5),"",interne1!D5)</f>
        <v>Dermatologie (y c. vénérologie)</v>
      </c>
      <c r="E12" s="143" t="str">
        <f>IF(ISBLANK(interne1!I5),"",interne1!I5)</f>
        <v>PB</v>
      </c>
      <c r="F12" s="143" t="str">
        <f>IF(ISBLANK(interne1!E5),"",interne1!E5)</f>
        <v>(dermatologie et vénérologie)</v>
      </c>
      <c r="G12" s="144">
        <f>IF(ISBLANK(interne1!F5),"",interne1!F5)</f>
        <v>1</v>
      </c>
      <c r="H12" s="144">
        <f>IF(ISBLANK(interne1!G5),"",interne1!G5)</f>
        <v>2</v>
      </c>
      <c r="I12" s="144">
        <f>IF(ISBLANK(interne1!H5),"",interne1!H5)</f>
        <v>1</v>
      </c>
      <c r="J12" s="143" t="str">
        <f>IF(ISBLANK(interne1!J5),"",interne1!J5)</f>
        <v/>
      </c>
      <c r="K12" s="143" t="str">
        <f>IF(ISBLANK(interne1!K5),"",interne1!K5)</f>
        <v/>
      </c>
      <c r="L12" s="144" t="str">
        <f>IF(ISBLANK(interne1!L5),"",interne1!L5)</f>
        <v/>
      </c>
      <c r="M12" s="144" t="str">
        <f>IF(ISBLANK(interne1!M5),"",interne1!M5)</f>
        <v/>
      </c>
      <c r="N12" s="145" t="str">
        <f>IF(ISBLANK(interne1!N5),"",interne1!N5)</f>
        <v/>
      </c>
    </row>
    <row r="13" spans="1:16" s="95" customFormat="1" x14ac:dyDescent="0.25">
      <c r="A13" s="146" t="str">
        <f>IF(ISBLANK(interne1!A6),"",interne1!A6)</f>
        <v/>
      </c>
      <c r="B13" s="281" t="str">
        <f>IF(ISBLANK(interne1!B6),"",interne1!B6)</f>
        <v/>
      </c>
      <c r="C13" s="147" t="str">
        <f>IF(ISBLANK(interne1!C6),"",interne1!C6)</f>
        <v>DER1.1</v>
      </c>
      <c r="D13" s="147" t="str">
        <f>IF(ISBLANK(interne1!D6),"",interne1!D6)</f>
        <v>Oncologie dermatologique</v>
      </c>
      <c r="E13" s="147" t="str">
        <f>IF(ISBLANK(interne1!I6),"",interne1!I6)</f>
        <v>PB</v>
      </c>
      <c r="F13" s="147" t="str">
        <f>IF(ISBLANK(interne1!E6),"",interne1!E6)</f>
        <v>(dermatologie et vénérologie)</v>
      </c>
      <c r="G13" s="148" t="str">
        <f>IF(ISBLANK(interne1!F6),"",interne1!F6)</f>
        <v/>
      </c>
      <c r="H13" s="148">
        <f>IF(ISBLANK(interne1!G6),"",interne1!G6)</f>
        <v>0</v>
      </c>
      <c r="I13" s="148">
        <f>IF(ISBLANK(interne1!H6),"",interne1!H6)</f>
        <v>1</v>
      </c>
      <c r="J13" s="147" t="str">
        <f>IF(ISBLANK(interne1!J6),"",interne1!J6)</f>
        <v>ONK1</v>
      </c>
      <c r="K13" s="147" t="str">
        <f>IF(ISBLANK(interne1!K6),"",interne1!K6)</f>
        <v/>
      </c>
      <c r="L13" s="148" t="str">
        <f>IF(ISBLANK(interne1!L6),"",interne1!L6)</f>
        <v>oui</v>
      </c>
      <c r="M13" s="148" t="str">
        <f>IF(ISBLANK(interne1!M6),"",interne1!M6)</f>
        <v>S:10</v>
      </c>
      <c r="N13" s="149" t="str">
        <f>IF(ISBLANK(interne1!N6),"",interne1!N6)</f>
        <v/>
      </c>
    </row>
    <row r="14" spans="1:16" s="95" customFormat="1" x14ac:dyDescent="0.25">
      <c r="A14" s="146" t="str">
        <f>IF(ISBLANK(interne1!A7),"",interne1!A7)</f>
        <v/>
      </c>
      <c r="B14" s="281" t="str">
        <f>IF(ISBLANK(interne1!B7),"",interne1!B7)</f>
        <v/>
      </c>
      <c r="C14" s="147" t="str">
        <f>IF(ISBLANK(interne1!C7),"",interne1!C7)</f>
        <v>DER1.2</v>
      </c>
      <c r="D14" s="147" t="str">
        <f>IF(ISBLANK(interne1!D7),"",interne1!D7)</f>
        <v>Affections cutanées graves</v>
      </c>
      <c r="E14" s="281" t="str">
        <f>IF(ISBLANK(interne1!I7),"",interne1!I7)</f>
        <v>PB</v>
      </c>
      <c r="F14" s="147" t="str">
        <f>IF(ISBLANK(interne1!E7),"",interne1!E7)</f>
        <v>(dermatologie et vénérologie)</v>
      </c>
      <c r="G14" s="148">
        <f>IF(ISBLANK(interne1!F7),"",interne1!F7)</f>
        <v>2</v>
      </c>
      <c r="H14" s="148">
        <f>IF(ISBLANK(interne1!G7),"",interne1!G7)</f>
        <v>2</v>
      </c>
      <c r="I14" s="148">
        <f>IF(ISBLANK(interne1!H7),"",interne1!H7)</f>
        <v>2</v>
      </c>
      <c r="J14" s="147" t="str">
        <f>IF(ISBLANK(interne1!J7),"",interne1!J7)</f>
        <v/>
      </c>
      <c r="K14" s="147" t="str">
        <f>IF(ISBLANK(interne1!K7),"",interne1!K7)</f>
        <v/>
      </c>
      <c r="L14" s="148" t="str">
        <f>IF(ISBLANK(interne1!L7),"",interne1!L7)</f>
        <v/>
      </c>
      <c r="M14" s="148" t="str">
        <f>IF(ISBLANK(interne1!M7),"",interne1!M7)</f>
        <v/>
      </c>
      <c r="N14" s="149" t="str">
        <f>IF(ISBLANK(interne1!N7),"",interne1!N7)</f>
        <v/>
      </c>
    </row>
    <row r="15" spans="1:16" s="95" customFormat="1" x14ac:dyDescent="0.25">
      <c r="A15" s="146" t="str">
        <f>IF(ISBLANK(interne1!A8),"",interne1!A8)</f>
        <v/>
      </c>
      <c r="B15" s="281" t="str">
        <f>IF(ISBLANK(interne1!B8),"",interne1!B8)</f>
        <v/>
      </c>
      <c r="C15" s="138" t="str">
        <f>IF(ISBLANK(interne1!C8),"",interne1!C8)</f>
        <v>DER2</v>
      </c>
      <c r="D15" s="138" t="str">
        <f>IF(ISBLANK(interne1!D8),"",interne1!D8)</f>
        <v>Traitement des plaies</v>
      </c>
      <c r="E15" s="138" t="str">
        <f>IF(ISBLANK(interne1!I8),"",interne1!I8)</f>
        <v>PBP/PB</v>
      </c>
      <c r="F15" s="138" t="str">
        <f>IF(ISBLANK(interne1!E8),"",interne1!E8)</f>
        <v/>
      </c>
      <c r="G15" s="139" t="str">
        <f>IF(ISBLANK(interne1!F8),"",interne1!F8)</f>
        <v/>
      </c>
      <c r="H15" s="139">
        <f>IF(ISBLANK(interne1!G8),"",interne1!G8)</f>
        <v>0</v>
      </c>
      <c r="I15" s="139">
        <f>IF(ISBLANK(interne1!H8),"",interne1!H8)</f>
        <v>0</v>
      </c>
      <c r="J15" s="138" t="str">
        <f>IF(ISBLANK(interne1!J8),"",interne1!J8)</f>
        <v/>
      </c>
      <c r="K15" s="138" t="str">
        <f>IF(ISBLANK(interne1!K8),"",interne1!K8)</f>
        <v/>
      </c>
      <c r="L15" s="139" t="str">
        <f>IF(ISBLANK(interne1!L8),"",interne1!L8)</f>
        <v/>
      </c>
      <c r="M15" s="139" t="str">
        <f>IF(ISBLANK(interne1!M8),"",interne1!M8)</f>
        <v/>
      </c>
      <c r="N15" s="140" t="str">
        <f>IF(ISBLANK(interne1!N8),"",interne1!N8)</f>
        <v>Centre de compétences plaies</v>
      </c>
    </row>
    <row r="16" spans="1:16" s="95" customFormat="1" ht="15" customHeight="1" x14ac:dyDescent="0.25">
      <c r="A16" s="146" t="str">
        <f>IF(ISBLANK(interne1!A9),"",interne1!A9)</f>
        <v/>
      </c>
      <c r="B16" s="142" t="str">
        <f>IF(ISBLANK(interne1!B9),"",interne1!B9)</f>
        <v>ORL</v>
      </c>
      <c r="C16" s="143" t="str">
        <f>IF(ISBLANK(interne1!C9),"",interne1!C9)</f>
        <v>HNO1</v>
      </c>
      <c r="D16" s="143" t="str">
        <f>IF(ISBLANK(interne1!D9),"",interne1!D9)</f>
        <v>Oto-rhino-laryngologie (chirurgie ORL)</v>
      </c>
      <c r="E16" s="281" t="str">
        <f>IF(ISBLANK(interne1!I9),"",interne1!I9)</f>
        <v>PBP/PB</v>
      </c>
      <c r="F16" s="143" t="str">
        <f>IF(ISBLANK(interne1!E9),"",interne1!E9)</f>
        <v>Oto-rhino-laryngologie</v>
      </c>
      <c r="G16" s="144">
        <f>IF(ISBLANK(interne1!F9),"",interne1!F9)</f>
        <v>2</v>
      </c>
      <c r="H16" s="144">
        <f>IF(ISBLANK(interne1!G9),"",interne1!G9)</f>
        <v>0</v>
      </c>
      <c r="I16" s="144">
        <f>IF(ISBLANK(interne1!H9),"",interne1!H9)</f>
        <v>1</v>
      </c>
      <c r="J16" s="143" t="str">
        <f>IF(ISBLANK(interne1!J9),"",interne1!J9)</f>
        <v/>
      </c>
      <c r="K16" s="143" t="str">
        <f>IF(ISBLANK(interne1!K9),"",interne1!K9)</f>
        <v/>
      </c>
      <c r="L16" s="144" t="str">
        <f>IF(ISBLANK(interne1!L9),"",interne1!L9)</f>
        <v/>
      </c>
      <c r="M16" s="144" t="str">
        <f>IF(ISBLANK(interne1!M9),"",interne1!M9)</f>
        <v/>
      </c>
      <c r="N16" s="145" t="str">
        <f>IF(ISBLANK(interne1!N9),"",interne1!N9)</f>
        <v/>
      </c>
    </row>
    <row r="17" spans="1:14" s="95" customFormat="1" x14ac:dyDescent="0.25">
      <c r="A17" s="146" t="str">
        <f>IF(ISBLANK(interne1!A10),"",interne1!A10)</f>
        <v/>
      </c>
      <c r="B17" s="281" t="str">
        <f>IF(ISBLANK(interne1!B10),"",interne1!B10)</f>
        <v/>
      </c>
      <c r="C17" s="147" t="str">
        <f>IF(ISBLANK(interne1!C10),"",interne1!C10)</f>
        <v>HNO1.1</v>
      </c>
      <c r="D17" s="147" t="str">
        <f>IF(ISBLANK(interne1!D10),"",interne1!D10)</f>
        <v>Chirurgie cervico-faciale</v>
      </c>
      <c r="E17" s="150" t="str">
        <f>IF(ISBLANK(interne1!I10),"",interne1!I10)</f>
        <v>PBP/PB</v>
      </c>
      <c r="F17" s="147" t="str">
        <f>IF(ISBLANK(interne1!E10),"",interne1!E10)</f>
        <v>Oto-rhino-laryngologie</v>
      </c>
      <c r="G17" s="148">
        <f>IF(ISBLANK(interne1!F10),"",interne1!F10)</f>
        <v>2</v>
      </c>
      <c r="H17" s="148">
        <f>IF(ISBLANK(interne1!G10),"",interne1!G10)</f>
        <v>0</v>
      </c>
      <c r="I17" s="148">
        <f>IF(ISBLANK(interne1!H10),"",interne1!H10)</f>
        <v>1</v>
      </c>
      <c r="J17" s="147" t="str">
        <f>IF(ISBLANK(interne1!J10),"",interne1!J10)</f>
        <v/>
      </c>
      <c r="K17" s="147" t="str">
        <f>IF(ISBLANK(interne1!K10),"",interne1!K10)</f>
        <v/>
      </c>
      <c r="L17" s="148" t="str">
        <f>IF(ISBLANK(interne1!L10),"",interne1!L10)</f>
        <v/>
      </c>
      <c r="M17" s="148" t="str">
        <f>IF(ISBLANK(interne1!M10),"",interne1!M10)</f>
        <v/>
      </c>
      <c r="N17" s="149" t="str">
        <f>IF(ISBLANK(interne1!N10),"",interne1!N10)</f>
        <v/>
      </c>
    </row>
    <row r="18" spans="1:14" s="95" customFormat="1" ht="42" customHeight="1" x14ac:dyDescent="0.25">
      <c r="A18" s="146" t="str">
        <f>IF(ISBLANK(interne1!A11),"",interne1!A11)</f>
        <v/>
      </c>
      <c r="B18" s="281" t="str">
        <f>IF(ISBLANK(interne1!B11),"",interne1!B11)</f>
        <v/>
      </c>
      <c r="C18" s="147" t="str">
        <f>IF(ISBLANK(interne1!C11),"",interne1!C11)</f>
        <v>HNO1.1.1</v>
      </c>
      <c r="D18" s="147" t="str">
        <f>IF(ISBLANK(interne1!D11),"",interne1!D11)</f>
        <v>Interventions ORL complexes (chirurgie tumorale interdisciplinaire)</v>
      </c>
      <c r="E18" s="150" t="str">
        <f>IF(ISBLANK(interne1!I11),"",interne1!I11)</f>
        <v>PBP/PB</v>
      </c>
      <c r="F18" s="147" t="str">
        <f>IF(ISBLANK(interne1!E11),"",interne1!E11)</f>
        <v>(Oto-rhino-laryngologie avec formation approfondie en chirurgie cervico-faciale)</v>
      </c>
      <c r="G18" s="148">
        <f>IF(ISBLANK(interne1!F11),"",interne1!F11)</f>
        <v>2</v>
      </c>
      <c r="H18" s="148">
        <f>IF(ISBLANK(interne1!G11),"",interne1!G11)</f>
        <v>0</v>
      </c>
      <c r="I18" s="148">
        <f>IF(ISBLANK(interne1!H11),"",interne1!H11)</f>
        <v>2</v>
      </c>
      <c r="J18" s="147" t="str">
        <f>IF(ISBLANK(interne1!J11),"",interne1!J11)</f>
        <v>KIE1</v>
      </c>
      <c r="K18" s="147" t="str">
        <f>IF(ISBLANK(interne1!K11),"",interne1!K11)</f>
        <v/>
      </c>
      <c r="L18" s="148" t="str">
        <f>IF(ISBLANK(interne1!L11),"",interne1!L11)</f>
        <v>oui</v>
      </c>
      <c r="M18" s="148" t="str">
        <f>IF(ISBLANK(interne1!M11),"",interne1!M11)</f>
        <v/>
      </c>
      <c r="N18" s="149" t="str">
        <f>IF(ISBLANK(interne1!N11),"",interne1!N11)</f>
        <v/>
      </c>
    </row>
    <row r="19" spans="1:14" s="95" customFormat="1" x14ac:dyDescent="0.25">
      <c r="A19" s="146" t="str">
        <f>IF(ISBLANK(interne1!A12),"",interne1!A12)</f>
        <v/>
      </c>
      <c r="B19" s="281" t="str">
        <f>IF(ISBLANK(interne1!B12),"",interne1!B12)</f>
        <v/>
      </c>
      <c r="C19" s="147" t="str">
        <f>IF(ISBLANK(interne1!C12),"",interne1!C12)</f>
        <v>HNO1.2</v>
      </c>
      <c r="D19" s="147" t="str">
        <f>IF(ISBLANK(interne1!D12),"",interne1!D12)</f>
        <v>Chirurgie élargie du nez et des sinus</v>
      </c>
      <c r="E19" s="147" t="str">
        <f>IF(ISBLANK(interne1!I12),"",interne1!I12)</f>
        <v>PBP/PB</v>
      </c>
      <c r="F19" s="147" t="str">
        <f>IF(ISBLANK(interne1!E12),"",interne1!E12)</f>
        <v>Oto-rhino-laryngologie</v>
      </c>
      <c r="G19" s="148">
        <f>IF(ISBLANK(interne1!F12),"",interne1!F12)</f>
        <v>2</v>
      </c>
      <c r="H19" s="148">
        <f>IF(ISBLANK(interne1!G12),"",interne1!G12)</f>
        <v>0</v>
      </c>
      <c r="I19" s="148">
        <f>IF(ISBLANK(interne1!H12),"",interne1!H12)</f>
        <v>1</v>
      </c>
      <c r="J19" s="147" t="str">
        <f>IF(ISBLANK(interne1!J12),"",interne1!J12)</f>
        <v/>
      </c>
      <c r="K19" s="147" t="str">
        <f>IF(ISBLANK(interne1!K12),"",interne1!K12)</f>
        <v/>
      </c>
      <c r="L19" s="148" t="str">
        <f>IF(ISBLANK(interne1!L12),"",interne1!L12)</f>
        <v/>
      </c>
      <c r="M19" s="148" t="str">
        <f>IF(ISBLANK(interne1!M12),"",interne1!M12)</f>
        <v/>
      </c>
      <c r="N19" s="149" t="str">
        <f>IF(ISBLANK(interne1!N12),"",interne1!N12)</f>
        <v/>
      </c>
    </row>
    <row r="20" spans="1:14" s="95" customFormat="1" ht="37.5" x14ac:dyDescent="0.25">
      <c r="A20" s="146" t="str">
        <f>IF(ISBLANK(interne1!A13),"",interne1!A13)</f>
        <v/>
      </c>
      <c r="B20" s="281" t="str">
        <f>IF(ISBLANK(interne1!B13),"",interne1!B13)</f>
        <v/>
      </c>
      <c r="C20" s="147" t="str">
        <f>IF(ISBLANK(interne1!C13),"",interne1!C13)</f>
        <v>HNO1.2.1</v>
      </c>
      <c r="D20" s="147" t="str">
        <f>IF(ISBLANK(interne1!D13),"",interne1!D13)</f>
        <v>Chirurgie élargie du nez et des sinus avec ouverture de la dure-mère (chirurgie interdisciplinaire de la base du crâne)</v>
      </c>
      <c r="E20" s="281" t="str">
        <f>IF(ISBLANK(interne1!I13),"",interne1!I13)</f>
        <v>PB</v>
      </c>
      <c r="F20" s="147" t="str">
        <f>IF(ISBLANK(interne1!E13),"",interne1!E13)</f>
        <v>(Oto-rhino-laryngologie avec formation approfondie en chirurgie cervico-faciale)</v>
      </c>
      <c r="G20" s="148">
        <f>IF(ISBLANK(interne1!F13),"",interne1!F13)</f>
        <v>2</v>
      </c>
      <c r="H20" s="148">
        <f>IF(ISBLANK(interne1!G13),"",interne1!G13)</f>
        <v>0</v>
      </c>
      <c r="I20" s="148">
        <f>IF(ISBLANK(interne1!H13),"",interne1!H13)</f>
        <v>1</v>
      </c>
      <c r="J20" s="147" t="str">
        <f>IF(ISBLANK(interne1!J13),"",interne1!J13)</f>
        <v>NCH1</v>
      </c>
      <c r="K20" s="147" t="str">
        <f>IF(ISBLANK(interne1!K13),"",interne1!K13)</f>
        <v/>
      </c>
      <c r="L20" s="148" t="str">
        <f>IF(ISBLANK(interne1!L13),"",interne1!L13)</f>
        <v/>
      </c>
      <c r="M20" s="148" t="str">
        <f>IF(ISBLANK(interne1!M13),"",interne1!M13)</f>
        <v/>
      </c>
      <c r="N20" s="149" t="str">
        <f>IF(ISBLANK(interne1!N13),"",interne1!N13)</f>
        <v/>
      </c>
    </row>
    <row r="21" spans="1:14" s="95" customFormat="1" ht="37.5" x14ac:dyDescent="0.25">
      <c r="A21" s="146" t="str">
        <f>IF(ISBLANK(interne1!A14),"",interne1!A14)</f>
        <v/>
      </c>
      <c r="B21" s="281" t="str">
        <f>IF(ISBLANK(interne1!B14),"",interne1!B14)</f>
        <v/>
      </c>
      <c r="C21" s="147" t="str">
        <f>IF(ISBLANK(interne1!C14),"",interne1!C14)</f>
        <v>HNO1.3</v>
      </c>
      <c r="D21" s="147" t="str">
        <f>IF(ISBLANK(interne1!D14),"",interne1!D14)</f>
        <v>Chirurgie de l’oreille moyenne (tympanoplastie, chirurgie mastoïdienne, ossiculoplastie y c. chirurgie stapédienne)</v>
      </c>
      <c r="E21" s="150" t="str">
        <f>IF(ISBLANK(interne1!I14),"",interne1!I14)</f>
        <v>PBP/PB</v>
      </c>
      <c r="F21" s="147" t="str">
        <f>IF(ISBLANK(interne1!E14),"",interne1!E14)</f>
        <v>Oto-rhino-laryngologie</v>
      </c>
      <c r="G21" s="148">
        <f>IF(ISBLANK(interne1!F14),"",interne1!F14)</f>
        <v>2</v>
      </c>
      <c r="H21" s="148">
        <f>IF(ISBLANK(interne1!G14),"",interne1!G14)</f>
        <v>0</v>
      </c>
      <c r="I21" s="148">
        <f>IF(ISBLANK(interne1!H14),"",interne1!H14)</f>
        <v>1</v>
      </c>
      <c r="J21" s="147" t="str">
        <f>IF(ISBLANK(interne1!J14),"",interne1!J14)</f>
        <v/>
      </c>
      <c r="K21" s="147" t="str">
        <f>IF(ISBLANK(interne1!K14),"",interne1!K14)</f>
        <v/>
      </c>
      <c r="L21" s="148" t="str">
        <f>IF(ISBLANK(interne1!L14),"",interne1!L14)</f>
        <v/>
      </c>
      <c r="M21" s="148" t="str">
        <f>IF(ISBLANK(interne1!M14),"",interne1!M14)</f>
        <v/>
      </c>
      <c r="N21" s="149" t="str">
        <f>IF(ISBLANK(interne1!N14),"",interne1!N14)</f>
        <v/>
      </c>
    </row>
    <row r="22" spans="1:14" s="95" customFormat="1" ht="38.25" customHeight="1" x14ac:dyDescent="0.25">
      <c r="A22" s="146" t="str">
        <f>IF(ISBLANK(interne1!A15),"",interne1!A15)</f>
        <v/>
      </c>
      <c r="B22" s="281" t="str">
        <f>IF(ISBLANK(interne1!B15),"",interne1!B15)</f>
        <v/>
      </c>
      <c r="C22" s="147" t="str">
        <f>IF(ISBLANK(interne1!C15),"",interne1!C15)</f>
        <v>HNO1.3.1</v>
      </c>
      <c r="D22" s="147" t="str">
        <f>IF(ISBLANK(interne1!D15),"",interne1!D15)</f>
        <v>Chirurgie élargie de l’oreille avec oreille interne et/ou ouverture de la dure-mère</v>
      </c>
      <c r="E22" s="150" t="str">
        <f>IF(ISBLANK(interne1!I15),"",interne1!I15)</f>
        <v>PB</v>
      </c>
      <c r="F22" s="147" t="str">
        <f>IF(ISBLANK(interne1!E15),"",interne1!E15)</f>
        <v>(Oto-rhino-laryngologie avec formation approfondie en chirurgie cervico-faciale)</v>
      </c>
      <c r="G22" s="148">
        <f>IF(ISBLANK(interne1!F15),"",interne1!F15)</f>
        <v>2</v>
      </c>
      <c r="H22" s="148">
        <f>IF(ISBLANK(interne1!G15),"",interne1!G15)</f>
        <v>0</v>
      </c>
      <c r="I22" s="148">
        <f>IF(ISBLANK(interne1!H15),"",interne1!H15)</f>
        <v>1</v>
      </c>
      <c r="J22" s="147" t="str">
        <f>IF(ISBLANK(interne1!J15),"",interne1!J15)</f>
        <v>NCH1</v>
      </c>
      <c r="K22" s="147" t="str">
        <f>IF(ISBLANK(interne1!K15),"",interne1!K15)</f>
        <v/>
      </c>
      <c r="L22" s="148" t="str">
        <f>IF(ISBLANK(interne1!L15),"",interne1!L15)</f>
        <v/>
      </c>
      <c r="M22" s="148" t="str">
        <f>IF(ISBLANK(interne1!M15),"",interne1!M15)</f>
        <v/>
      </c>
      <c r="N22" s="149" t="str">
        <f>IF(ISBLANK(interne1!N15),"",interne1!N15)</f>
        <v/>
      </c>
    </row>
    <row r="23" spans="1:14" s="95" customFormat="1" x14ac:dyDescent="0.25">
      <c r="A23" s="146" t="str">
        <f>IF(ISBLANK(interne1!A16),"",interne1!A16)</f>
        <v/>
      </c>
      <c r="B23" s="281" t="str">
        <f>IF(ISBLANK(interne1!B16),"",interne1!B16)</f>
        <v/>
      </c>
      <c r="C23" s="147" t="str">
        <f>IF(ISBLANK(interne1!C16),"",interne1!C16)</f>
        <v>HNO1.3.2</v>
      </c>
      <c r="D23" s="147" t="str">
        <f>IF(ISBLANK(interne1!D16),"",interne1!D16)</f>
        <v>Implants cochléaires (CIMHS)</v>
      </c>
      <c r="E23" s="147" t="str">
        <f>IF(ISBLANK(interne1!I16),"",interne1!I16)</f>
        <v/>
      </c>
      <c r="F23" s="151" t="str">
        <f>IF(ISBLANK(interne1!E16),"",interne1!E16)</f>
        <v/>
      </c>
      <c r="G23" s="152" t="str">
        <f>IF(ISBLANK(interne1!F16),"",interne1!F16)</f>
        <v/>
      </c>
      <c r="H23" s="152" t="str">
        <f>IF(ISBLANK(interne1!G16),"",interne1!G16)</f>
        <v/>
      </c>
      <c r="I23" s="152" t="str">
        <f>IF(ISBLANK(interne1!H16),"",interne1!H16)</f>
        <v/>
      </c>
      <c r="J23" s="147" t="str">
        <f>IF(ISBLANK(interne1!J16),"",interne1!J16)</f>
        <v/>
      </c>
      <c r="K23" s="147" t="str">
        <f>IF(ISBLANK(interne1!K16),"",interne1!K16)</f>
        <v/>
      </c>
      <c r="L23" s="148" t="str">
        <f>IF(ISBLANK(interne1!L16),"",interne1!L16)</f>
        <v/>
      </c>
      <c r="M23" s="148" t="str">
        <f>IF(ISBLANK(interne1!M16),"",interne1!M16)</f>
        <v/>
      </c>
      <c r="N23" s="149" t="str">
        <f>IF(ISBLANK(interne1!N16),"",interne1!N16)</f>
        <v>Les exigences actuelles de la CIMHS font foi</v>
      </c>
    </row>
    <row r="24" spans="1:14" s="95" customFormat="1" ht="40" customHeight="1" x14ac:dyDescent="0.25">
      <c r="A24" s="146" t="str">
        <f>IF(ISBLANK(interne1!A17),"",interne1!A17)</f>
        <v/>
      </c>
      <c r="B24" s="281" t="str">
        <f>IF(ISBLANK(interne1!B17),"",interne1!B17)</f>
        <v/>
      </c>
      <c r="C24" s="147" t="str">
        <f>IF(ISBLANK(interne1!C17),"",interne1!C17)</f>
        <v>HNO2</v>
      </c>
      <c r="D24" s="147" t="str">
        <f>IF(ISBLANK(interne1!D17),"",interne1!D17)</f>
        <v>Chirurgie de la thyroïde et des parathyroïdes</v>
      </c>
      <c r="E24" s="281" t="str">
        <f>IF(ISBLANK(interne1!I17),"",interne1!I17)</f>
        <v>PBP/PB</v>
      </c>
      <c r="F24" s="147" t="str">
        <f>IF(ISBLANK(interne1!E17),"",interne1!E17)</f>
        <v>(Oto-rhino-laryngologie)
(chirurgie)</v>
      </c>
      <c r="G24" s="148">
        <f>IF(ISBLANK(interne1!F17),"",interne1!F17)</f>
        <v>2</v>
      </c>
      <c r="H24" s="148">
        <f>IF(ISBLANK(interne1!G17),"",interne1!G17)</f>
        <v>0</v>
      </c>
      <c r="I24" s="148">
        <f>IF(ISBLANK(interne1!H17),"",interne1!H17)</f>
        <v>1</v>
      </c>
      <c r="J24" s="147" t="str">
        <f>IF(ISBLANK(interne1!J17),"",interne1!J17)</f>
        <v/>
      </c>
      <c r="K24" s="147" t="str">
        <f>IF(ISBLANK(interne1!K17),"",interne1!K17)</f>
        <v>END1 + NUK1</v>
      </c>
      <c r="L24" s="148" t="str">
        <f>IF(ISBLANK(interne1!L17),"",interne1!L17)</f>
        <v>Ex post 
oui</v>
      </c>
      <c r="M24" s="148" t="str">
        <f>IF(ISBLANK(interne1!M17),"",interne1!M17)</f>
        <v>S:10</v>
      </c>
      <c r="N24" s="149" t="str">
        <f>IF(ISBLANK(interne1!N17),"",interne1!N17)</f>
        <v>Neuromonitoring du nerf récurrent, évaluation postopératoire systématique de la fonction des cordes vocales, mesures du taux de calcium et de parathormone en cas de thyroïdectomie totale.</v>
      </c>
    </row>
    <row r="25" spans="1:14" s="95" customFormat="1" ht="43.5" customHeight="1" x14ac:dyDescent="0.25">
      <c r="A25" s="146" t="str">
        <f>IF(ISBLANK(interne1!A18),"",interne1!A18)</f>
        <v/>
      </c>
      <c r="B25" s="372" t="str">
        <f>IF(ISBLANK(interne1!B18),"",interne1!B18)</f>
        <v/>
      </c>
      <c r="C25" s="138" t="str">
        <f>IF(ISBLANK(interne1!C18),"",interne1!C18)</f>
        <v>KIE1</v>
      </c>
      <c r="D25" s="138" t="str">
        <f>IF(ISBLANK(interne1!D18),"",interne1!D18)</f>
        <v>Chirurgie maxillaire</v>
      </c>
      <c r="E25" s="150" t="str">
        <f>IF(ISBLANK(interne1!I18),"",interne1!I18)</f>
        <v>PBP/PB</v>
      </c>
      <c r="F25" s="138" t="str">
        <f>IF(ISBLANK(interne1!E18),"",interne1!E18)</f>
        <v>(Chirurgie orale et maxillo-faciale)
(chirurgie plastique, reconstructive et esthétique)</v>
      </c>
      <c r="G25" s="139">
        <f>IF(ISBLANK(interne1!F18),"",interne1!F18)</f>
        <v>2</v>
      </c>
      <c r="H25" s="139">
        <f>IF(ISBLANK(interne1!G18),"",interne1!G18)</f>
        <v>0</v>
      </c>
      <c r="I25" s="139">
        <f>IF(ISBLANK(interne1!H18),"",interne1!H18)</f>
        <v>1</v>
      </c>
      <c r="J25" s="138" t="str">
        <f>IF(ISBLANK(interne1!J18),"",interne1!J18)</f>
        <v/>
      </c>
      <c r="K25" s="138" t="str">
        <f>IF(ISBLANK(interne1!K18),"",interne1!K18)</f>
        <v/>
      </c>
      <c r="L25" s="139" t="str">
        <f>IF(ISBLANK(interne1!L18),"",interne1!L18)</f>
        <v>oui</v>
      </c>
      <c r="M25" s="139" t="str">
        <f>IF(ISBLANK(interne1!M18),"",interne1!M18)</f>
        <v/>
      </c>
      <c r="N25" s="140" t="str">
        <f>IF(ISBLANK(interne1!N18),"",interne1!N18)</f>
        <v/>
      </c>
    </row>
    <row r="26" spans="1:14" s="95" customFormat="1" ht="27" customHeight="1" x14ac:dyDescent="0.25">
      <c r="A26" s="146" t="str">
        <f>IF(ISBLANK(interne1!A19),"",interne1!A19)</f>
        <v/>
      </c>
      <c r="B26" s="142" t="str">
        <f>IF(ISBLANK(interne1!B19),"",interne1!B19)</f>
        <v>Neurochirurgie</v>
      </c>
      <c r="C26" s="143" t="str">
        <f>IF(ISBLANK(interne1!C19),"",interne1!C19)</f>
        <v>NCH1</v>
      </c>
      <c r="D26" s="143" t="str">
        <f>IF(ISBLANK(interne1!D19),"",interne1!D19)</f>
        <v>Neurochirurgie crânienne</v>
      </c>
      <c r="E26" s="143" t="str">
        <f>IF(ISBLANK(interne1!I19),"",interne1!I19)</f>
        <v>PB</v>
      </c>
      <c r="F26" s="143" t="str">
        <f>IF(ISBLANK(interne1!E19),"",interne1!E19)</f>
        <v>Neurochirurgie</v>
      </c>
      <c r="G26" s="144">
        <f>IF(ISBLANK(interne1!F19),"",interne1!F19)</f>
        <v>2</v>
      </c>
      <c r="H26" s="144">
        <f>IF(ISBLANK(interne1!G19),"",interne1!G19)</f>
        <v>2</v>
      </c>
      <c r="I26" s="144">
        <f>IF(ISBLANK(interne1!H19),"",interne1!H19)</f>
        <v>2</v>
      </c>
      <c r="J26" s="143" t="str">
        <f>IF(ISBLANK(interne1!J19),"",interne1!J19)</f>
        <v>RAD1 + NEU1
+ HNO1</v>
      </c>
      <c r="K26" s="143" t="str">
        <f>IF(ISBLANK(interne1!K19),"",interne1!K19)</f>
        <v/>
      </c>
      <c r="L26" s="144" t="str">
        <f>IF(ISBLANK(interne1!L19),"",interne1!L19)</f>
        <v>oui</v>
      </c>
      <c r="M26" s="144" t="str">
        <f>IF(ISBLANK(interne1!M19),"",interne1!M19)</f>
        <v/>
      </c>
      <c r="N26" s="153" t="str">
        <f>IF(ISBLANK(interne1!N19),"",interne1!N19)</f>
        <v/>
      </c>
    </row>
    <row r="27" spans="1:14" s="95" customFormat="1" ht="29" customHeight="1" x14ac:dyDescent="0.25">
      <c r="A27" s="146" t="str">
        <f>IF(ISBLANK(interne1!A20),"",interne1!A20)</f>
        <v/>
      </c>
      <c r="B27" s="281" t="str">
        <f>IF(ISBLANK(interne1!B20),"",interne1!B20)</f>
        <v/>
      </c>
      <c r="C27" s="150" t="str">
        <f>IF(ISBLANK(interne1!C20),"",interne1!C20)</f>
        <v>NCH1.1</v>
      </c>
      <c r="D27" s="150" t="str">
        <f>IF(ISBLANK(interne1!D20),"",interne1!D20)</f>
        <v>Neurochirurgie spécialisée</v>
      </c>
      <c r="E27" s="147" t="str">
        <f>IF(ISBLANK(interne1!I20),"",interne1!I20)</f>
        <v>PB</v>
      </c>
      <c r="F27" s="150" t="str">
        <f>IF(ISBLANK(interne1!E20),"",interne1!E20)</f>
        <v>Neurochirurgie</v>
      </c>
      <c r="G27" s="154">
        <f>IF(ISBLANK(interne1!F20),"",interne1!F20)</f>
        <v>3</v>
      </c>
      <c r="H27" s="154">
        <f>IF(ISBLANK(interne1!G20),"",interne1!G20)</f>
        <v>3</v>
      </c>
      <c r="I27" s="154">
        <f>IF(ISBLANK(interne1!H20),"",interne1!H20)</f>
        <v>3</v>
      </c>
      <c r="J27" s="150" t="str">
        <f>IF(ISBLANK(interne1!J20),"",interne1!J20)</f>
        <v>AUG1 + END1</v>
      </c>
      <c r="K27" s="150" t="str">
        <f>IF(ISBLANK(interne1!K20),"",interne1!K20)</f>
        <v/>
      </c>
      <c r="L27" s="154" t="str">
        <f>IF(ISBLANK(interne1!L20),"",interne1!L20)</f>
        <v>oui</v>
      </c>
      <c r="M27" s="154" t="str">
        <f>IF(ISBLANK(interne1!M20),"",interne1!M20)</f>
        <v>S:10</v>
      </c>
      <c r="N27" s="155" t="str">
        <f>IF(ISBLANK(interne1!N20),"",interne1!N20)</f>
        <v/>
      </c>
    </row>
    <row r="28" spans="1:14" s="95" customFormat="1" ht="39" customHeight="1" x14ac:dyDescent="0.25">
      <c r="A28" s="146" t="str">
        <f>IF(ISBLANK(interne1!A21),"",interne1!A21)</f>
        <v/>
      </c>
      <c r="B28" s="281" t="str">
        <f>IF(ISBLANK(interne1!B21),"",interne1!B21)</f>
        <v/>
      </c>
      <c r="C28" s="150" t="str">
        <f>IF(ISBLANK(interne1!C21),"",interne1!C21)</f>
        <v>NCH1.1.1</v>
      </c>
      <c r="D28" s="150" t="str">
        <f>IF(ISBLANK(interne1!D21),"",interne1!D21)</f>
        <v>Traitement des pathologies vasculaires du SNC autres que les anomalies vasculaires complexes (CIMHS)</v>
      </c>
      <c r="E28" s="147" t="str">
        <f>IF(ISBLANK(interne1!I21),"",interne1!I21)</f>
        <v/>
      </c>
      <c r="F28" s="150" t="str">
        <f>IF(ISBLANK(interne1!E21),"",interne1!E21)</f>
        <v/>
      </c>
      <c r="G28" s="154" t="str">
        <f>IF(ISBLANK(interne1!F21),"",interne1!F21)</f>
        <v/>
      </c>
      <c r="H28" s="154" t="str">
        <f>IF(ISBLANK(interne1!G21),"",interne1!G21)</f>
        <v/>
      </c>
      <c r="I28" s="154" t="str">
        <f>IF(ISBLANK(interne1!H21),"",interne1!H21)</f>
        <v/>
      </c>
      <c r="J28" s="150" t="str">
        <f>IF(ISBLANK(interne1!J21),"",interne1!J21)</f>
        <v/>
      </c>
      <c r="K28" s="150" t="str">
        <f>IF(ISBLANK(interne1!K21),"",interne1!K21)</f>
        <v/>
      </c>
      <c r="L28" s="154" t="str">
        <f>IF(ISBLANK(interne1!L21),"",interne1!L21)</f>
        <v/>
      </c>
      <c r="M28" s="154" t="str">
        <f>IF(ISBLANK(interne1!M21),"",interne1!M21)</f>
        <v/>
      </c>
      <c r="N28" s="156" t="str">
        <f>IF(ISBLANK(interne1!N21),"",interne1!N21)</f>
        <v>Les exigences actuelles de la CIMHS font foi</v>
      </c>
    </row>
    <row r="29" spans="1:14" s="95" customFormat="1" ht="25" x14ac:dyDescent="0.25">
      <c r="A29" s="146" t="str">
        <f>IF(ISBLANK(interne1!A22),"",interne1!A22)</f>
        <v/>
      </c>
      <c r="B29" s="281" t="str">
        <f>IF(ISBLANK(interne1!B22),"",interne1!B22)</f>
        <v/>
      </c>
      <c r="C29" s="150" t="str">
        <f>IF(ISBLANK(interne1!C22),"",interne1!C22)</f>
        <v>NCH1.1.1.1</v>
      </c>
      <c r="D29" s="150" t="str">
        <f>IF(ISBLANK(interne1!D22),"",interne1!D22)</f>
        <v>Traitement des anomalies vasculaires complexes du SNC (CIMHS)</v>
      </c>
      <c r="E29" s="147" t="str">
        <f>IF(ISBLANK(interne1!I22),"",interne1!I22)</f>
        <v/>
      </c>
      <c r="F29" s="150" t="str">
        <f>IF(ISBLANK(interne1!E22),"",interne1!E22)</f>
        <v/>
      </c>
      <c r="G29" s="154" t="str">
        <f>IF(ISBLANK(interne1!F22),"",interne1!F22)</f>
        <v/>
      </c>
      <c r="H29" s="154" t="str">
        <f>IF(ISBLANK(interne1!G22),"",interne1!G22)</f>
        <v/>
      </c>
      <c r="I29" s="154" t="str">
        <f>IF(ISBLANK(interne1!H22),"",interne1!H22)</f>
        <v/>
      </c>
      <c r="J29" s="150" t="str">
        <f>IF(ISBLANK(interne1!J22),"",interne1!J22)</f>
        <v/>
      </c>
      <c r="K29" s="150" t="str">
        <f>IF(ISBLANK(interne1!K22),"",interne1!K22)</f>
        <v/>
      </c>
      <c r="L29" s="154" t="str">
        <f>IF(ISBLANK(interne1!L22),"",interne1!L22)</f>
        <v/>
      </c>
      <c r="M29" s="154" t="str">
        <f>IF(ISBLANK(interne1!M22),"",interne1!M22)</f>
        <v/>
      </c>
      <c r="N29" s="156" t="str">
        <f>IF(ISBLANK(interne1!N22),"",interne1!N22)</f>
        <v>Les exigences actuelles de la CIMHS font foi</v>
      </c>
    </row>
    <row r="30" spans="1:14" s="95" customFormat="1" ht="25" x14ac:dyDescent="0.25">
      <c r="A30" s="146" t="str">
        <f>IF(ISBLANK(interne1!A23),"",interne1!A23)</f>
        <v/>
      </c>
      <c r="B30" s="281" t="str">
        <f>IF(ISBLANK(interne1!B23),"",interne1!B23)</f>
        <v/>
      </c>
      <c r="C30" s="150" t="str">
        <f>IF(ISBLANK(interne1!C23),"",interne1!C23)</f>
        <v>NCH1.1.2</v>
      </c>
      <c r="D30" s="150" t="str">
        <f>IF(ISBLANK(interne1!D23),"",interne1!D23)</f>
        <v>Neurochirurgie stéréotaxique fonctionnelle (CIMHS)</v>
      </c>
      <c r="E30" s="281" t="str">
        <f>IF(ISBLANK(interne1!I23),"",interne1!I23)</f>
        <v/>
      </c>
      <c r="F30" s="150" t="str">
        <f>IF(ISBLANK(interne1!E23),"",interne1!E23)</f>
        <v/>
      </c>
      <c r="G30" s="154" t="str">
        <f>IF(ISBLANK(interne1!F23),"",interne1!F23)</f>
        <v/>
      </c>
      <c r="H30" s="154" t="str">
        <f>IF(ISBLANK(interne1!G23),"",interne1!G23)</f>
        <v/>
      </c>
      <c r="I30" s="154" t="str">
        <f>IF(ISBLANK(interne1!H23),"",interne1!H23)</f>
        <v/>
      </c>
      <c r="J30" s="150" t="str">
        <f>IF(ISBLANK(interne1!J23),"",interne1!J23)</f>
        <v/>
      </c>
      <c r="K30" s="150" t="str">
        <f>IF(ISBLANK(interne1!K23),"",interne1!K23)</f>
        <v/>
      </c>
      <c r="L30" s="154" t="str">
        <f>IF(ISBLANK(interne1!L23),"",interne1!L23)</f>
        <v/>
      </c>
      <c r="M30" s="154" t="str">
        <f>IF(ISBLANK(interne1!M23),"",interne1!M23)</f>
        <v/>
      </c>
      <c r="N30" s="156" t="str">
        <f>IF(ISBLANK(interne1!N23),"",interne1!N23)</f>
        <v>Les exigences actuelles de la CIMHS font foi</v>
      </c>
    </row>
    <row r="31" spans="1:14" s="95" customFormat="1" x14ac:dyDescent="0.25">
      <c r="A31" s="146" t="str">
        <f>IF(ISBLANK(interne1!A24),"",interne1!A24)</f>
        <v/>
      </c>
      <c r="B31" s="281" t="str">
        <f>IF(ISBLANK(interne1!B24),"",interne1!B24)</f>
        <v/>
      </c>
      <c r="C31" s="150" t="str">
        <f>IF(ISBLANK(interne1!C24),"",interne1!C24)</f>
        <v>NCH1.1.3</v>
      </c>
      <c r="D31" s="150" t="str">
        <f>IF(ISBLANK(interne1!D24),"",interne1!D24)</f>
        <v>Chirurgie de l’épilepsie (CIMHS)</v>
      </c>
      <c r="E31" s="147" t="str">
        <f>IF(ISBLANK(interne1!I24),"",interne1!I24)</f>
        <v/>
      </c>
      <c r="F31" s="150" t="str">
        <f>IF(ISBLANK(interne1!E24),"",interne1!E24)</f>
        <v/>
      </c>
      <c r="G31" s="154" t="str">
        <f>IF(ISBLANK(interne1!F24),"",interne1!F24)</f>
        <v/>
      </c>
      <c r="H31" s="154" t="str">
        <f>IF(ISBLANK(interne1!G24),"",interne1!G24)</f>
        <v/>
      </c>
      <c r="I31" s="154" t="str">
        <f>IF(ISBLANK(interne1!H24),"",interne1!H24)</f>
        <v/>
      </c>
      <c r="J31" s="150" t="str">
        <f>IF(ISBLANK(interne1!J24),"",interne1!J24)</f>
        <v/>
      </c>
      <c r="K31" s="150" t="str">
        <f>IF(ISBLANK(interne1!K24),"",interne1!K24)</f>
        <v/>
      </c>
      <c r="L31" s="154" t="str">
        <f>IF(ISBLANK(interne1!L24),"",interne1!L24)</f>
        <v/>
      </c>
      <c r="M31" s="154" t="str">
        <f>IF(ISBLANK(interne1!M24),"",interne1!M24)</f>
        <v/>
      </c>
      <c r="N31" s="156" t="str">
        <f>IF(ISBLANK(interne1!N24),"",interne1!N24)</f>
        <v>Les exigences actuelles de la CIMHS font foi</v>
      </c>
    </row>
    <row r="32" spans="1:14" s="95" customFormat="1" x14ac:dyDescent="0.25">
      <c r="A32" s="146"/>
      <c r="B32" s="281"/>
      <c r="C32" s="150" t="str">
        <f>IF(ISBLANK(interne1!C25),"",interne1!C25)</f>
        <v>NCH2</v>
      </c>
      <c r="D32" s="150" t="str">
        <f>IF(ISBLANK(interne1!D25),"",interne1!D25)</f>
        <v>Neurochirurgie spinale</v>
      </c>
      <c r="E32" s="147" t="str">
        <f>IF(ISBLANK(interne1!I25),"",interne1!I25)</f>
        <v>PBP/PB</v>
      </c>
      <c r="F32" s="150" t="str">
        <f>IF(ISBLANK(interne1!E25),"",interne1!E25)</f>
        <v>(Neurochirurgie)</v>
      </c>
      <c r="G32" s="154">
        <f>IF(ISBLANK(interne1!F25),"",interne1!F25)</f>
        <v>2</v>
      </c>
      <c r="H32" s="154" t="str">
        <f>IF(ISBLANK(interne1!G25),"",interne1!G25)</f>
        <v/>
      </c>
      <c r="I32" s="154">
        <f>IF(ISBLANK(interne1!H25),"",interne1!H25)</f>
        <v>1</v>
      </c>
      <c r="J32" s="150" t="str">
        <f>IF(ISBLANK(interne1!J25),"",interne1!J25)</f>
        <v/>
      </c>
      <c r="K32" s="150" t="str">
        <f>IF(ISBLANK(interne1!K25),"",interne1!K25)</f>
        <v>BEW8</v>
      </c>
      <c r="L32" s="154" t="str">
        <f>IF(ISBLANK(interne1!L25),"",interne1!L25)</f>
        <v/>
      </c>
      <c r="M32" s="154" t="str">
        <f>IF(ISBLANK(interne1!M25),"",interne1!M25)</f>
        <v/>
      </c>
      <c r="N32" s="156" t="str">
        <f>IF(ISBLANK(interne1!N25),"",interne1!N25)</f>
        <v/>
      </c>
    </row>
    <row r="33" spans="1:14" s="95" customFormat="1" ht="25" x14ac:dyDescent="0.25">
      <c r="A33" s="146"/>
      <c r="B33" s="281"/>
      <c r="C33" s="150" t="str">
        <f>IF(ISBLANK(interne1!C26),"",interne1!C26)</f>
        <v>NCH2.1</v>
      </c>
      <c r="D33" s="150" t="str">
        <f>IF(ISBLANK(interne1!D26),"",interne1!D26)</f>
        <v>Processus expansifs intramédullaires primaires et secondaires (CIMHS)</v>
      </c>
      <c r="E33" s="147" t="str">
        <f>IF(ISBLANK(interne1!I26),"",interne1!I26)</f>
        <v/>
      </c>
      <c r="F33" s="150" t="str">
        <f>IF(ISBLANK(interne1!E26),"",interne1!E26)</f>
        <v/>
      </c>
      <c r="G33" s="154" t="str">
        <f>IF(ISBLANK(interne1!F26),"",interne1!F26)</f>
        <v/>
      </c>
      <c r="H33" s="154" t="str">
        <f>IF(ISBLANK(interne1!G26),"",interne1!G26)</f>
        <v/>
      </c>
      <c r="I33" s="154" t="str">
        <f>IF(ISBLANK(interne1!H26),"",interne1!H26)</f>
        <v/>
      </c>
      <c r="J33" s="150" t="str">
        <f>IF(ISBLANK(interne1!J26),"",interne1!J26)</f>
        <v/>
      </c>
      <c r="K33" s="150" t="str">
        <f>IF(ISBLANK(interne1!K26),"",interne1!K26)</f>
        <v/>
      </c>
      <c r="L33" s="154" t="str">
        <f>IF(ISBLANK(interne1!L26),"",interne1!L26)</f>
        <v/>
      </c>
      <c r="M33" s="154" t="str">
        <f>IF(ISBLANK(interne1!M26),"",interne1!M26)</f>
        <v/>
      </c>
      <c r="N33" s="156" t="str">
        <f>IF(ISBLANK(interne1!N26),"",interne1!N26)</f>
        <v>Les exigences actuelles de la CIMHS font foi</v>
      </c>
    </row>
    <row r="34" spans="1:14" s="95" customFormat="1" ht="28.5" customHeight="1" x14ac:dyDescent="0.25">
      <c r="A34" s="146"/>
      <c r="B34" s="281"/>
      <c r="C34" s="150" t="str">
        <f>IF(ISBLANK(interne1!C27),"",interne1!C27)</f>
        <v>NCH3</v>
      </c>
      <c r="D34" s="150" t="str">
        <f>IF(ISBLANK(interne1!D27),"",interne1!D27)</f>
        <v>Neurochirurgie périphérique</v>
      </c>
      <c r="E34" s="138" t="str">
        <f>IF(ISBLANK(interne1!I27),"",interne1!I27)</f>
        <v>PBP/PB</v>
      </c>
      <c r="F34" s="150" t="str">
        <f>IF(ISBLANK(interne1!E27),"",interne1!E27)</f>
        <v>(Neurochirurgie)</v>
      </c>
      <c r="G34" s="139">
        <f>IF(ISBLANK(interne1!F27),"",interne1!F27)</f>
        <v>2</v>
      </c>
      <c r="H34" s="154" t="str">
        <f>IF(ISBLANK(interne1!G27),"",interne1!G27)</f>
        <v/>
      </c>
      <c r="I34" s="139">
        <f>IF(ISBLANK(interne1!H27),"",interne1!H27)</f>
        <v>1</v>
      </c>
      <c r="J34" s="150" t="str">
        <f>IF(ISBLANK(interne1!J27),"",interne1!J27)</f>
        <v>BEW1 ou BEW2 ou BEW3</v>
      </c>
      <c r="K34" s="150" t="str">
        <f>IF(ISBLANK(interne1!K27),"",interne1!K27)</f>
        <v/>
      </c>
      <c r="L34" s="139" t="str">
        <f>IF(ISBLANK(interne1!L27),"",interne1!L27)</f>
        <v/>
      </c>
      <c r="M34" s="154" t="str">
        <f>IF(ISBLANK(interne1!M27),"",interne1!M27)</f>
        <v/>
      </c>
      <c r="N34" s="156" t="str">
        <f>IF(ISBLANK(interne1!N27),"",interne1!N27)</f>
        <v/>
      </c>
    </row>
    <row r="35" spans="1:14" s="95" customFormat="1" x14ac:dyDescent="0.25">
      <c r="A35" s="146" t="str">
        <f>IF(ISBLANK(interne1!A28),"",interne1!A28)</f>
        <v/>
      </c>
      <c r="B35" s="142" t="str">
        <f>IF(ISBLANK(interne1!B28),"",interne1!B28)</f>
        <v>Neurologie</v>
      </c>
      <c r="C35" s="143" t="str">
        <f>IF(ISBLANK(interne1!C28),"",interne1!C28)</f>
        <v>NEU1</v>
      </c>
      <c r="D35" s="143" t="str">
        <f>IF(ISBLANK(interne1!D28),"",interne1!D28)</f>
        <v>Neurologie</v>
      </c>
      <c r="E35" s="157" t="str">
        <f>IF(ISBLANK(interne1!I28),"",interne1!I28)</f>
        <v>PB</v>
      </c>
      <c r="F35" s="143" t="str">
        <f>IF(ISBLANK(interne1!E28),"",interne1!E28)</f>
        <v>(Neurologie)</v>
      </c>
      <c r="G35" s="158">
        <f>IF(ISBLANK(interne1!F28),"",interne1!F28)</f>
        <v>2</v>
      </c>
      <c r="H35" s="144">
        <f>IF(ISBLANK(interne1!G28),"",interne1!G28)</f>
        <v>2</v>
      </c>
      <c r="I35" s="158">
        <f>IF(ISBLANK(interne1!H28),"",interne1!H28)</f>
        <v>0</v>
      </c>
      <c r="J35" s="143" t="str">
        <f>IF(ISBLANK(interne1!J28),"",interne1!J28)</f>
        <v/>
      </c>
      <c r="K35" s="143" t="str">
        <f>IF(ISBLANK(interne1!K28),"",interne1!K28)</f>
        <v/>
      </c>
      <c r="L35" s="158" t="str">
        <f>IF(ISBLANK(interne1!L28),"",interne1!L28)</f>
        <v/>
      </c>
      <c r="M35" s="144" t="str">
        <f>IF(ISBLANK(interne1!M28),"",interne1!M28)</f>
        <v/>
      </c>
      <c r="N35" s="145" t="str">
        <f>IF(ISBLANK(interne1!N28),"",interne1!N28)</f>
        <v/>
      </c>
    </row>
    <row r="36" spans="1:14" s="95" customFormat="1" ht="50" x14ac:dyDescent="0.25">
      <c r="A36" s="146" t="str">
        <f>IF(ISBLANK(interne1!A29),"",interne1!A29)</f>
        <v/>
      </c>
      <c r="B36" s="281" t="str">
        <f>IF(ISBLANK(interne1!B29),"",interne1!B29)</f>
        <v/>
      </c>
      <c r="C36" s="147" t="str">
        <f>IF(ISBLANK(interne1!C29),"",interne1!C29)</f>
        <v>NEU2</v>
      </c>
      <c r="D36" s="147" t="str">
        <f>IF(ISBLANK(interne1!D29),"",interne1!D29)</f>
        <v>Tumeur maligne secondaire du système nerveux</v>
      </c>
      <c r="E36" s="147" t="str">
        <f>IF(ISBLANK(interne1!I29),"",interne1!I29)</f>
        <v>PB</v>
      </c>
      <c r="F36" s="147" t="str">
        <f>IF(ISBLANK(interne1!E29),"",interne1!E29)</f>
        <v>Médecine interne générale
Neurologie
Radio-oncologie / radiothérapie
Oncologie médicale</v>
      </c>
      <c r="G36" s="148">
        <f>IF(ISBLANK(interne1!F29),"",interne1!F29)</f>
        <v>2</v>
      </c>
      <c r="H36" s="148">
        <f>IF(ISBLANK(interne1!G29),"",interne1!G29)</f>
        <v>2</v>
      </c>
      <c r="I36" s="148">
        <f>IF(ISBLANK(interne1!H29),"",interne1!H29)</f>
        <v>0</v>
      </c>
      <c r="J36" s="147" t="str">
        <f>IF(ISBLANK(interne1!J29),"",interne1!J29)</f>
        <v/>
      </c>
      <c r="K36" s="147" t="str">
        <f>IF(ISBLANK(interne1!K29),"",interne1!K29)</f>
        <v/>
      </c>
      <c r="L36" s="148" t="str">
        <f>IF(ISBLANK(interne1!L29),"",interne1!L29)</f>
        <v>oui</v>
      </c>
      <c r="M36" s="148" t="str">
        <f>IF(ISBLANK(interne1!M29),"",interne1!M29)</f>
        <v/>
      </c>
      <c r="N36" s="149" t="str">
        <f>IF(ISBLANK(interne1!N29),"",interne1!N29)</f>
        <v/>
      </c>
    </row>
    <row r="37" spans="1:14" s="95" customFormat="1" ht="42.75" customHeight="1" x14ac:dyDescent="0.25">
      <c r="A37" s="146" t="str">
        <f>IF(ISBLANK(interne1!A30),"",interne1!A30)</f>
        <v/>
      </c>
      <c r="B37" s="281" t="str">
        <f>IF(ISBLANK(interne1!B30),"",interne1!B30)</f>
        <v/>
      </c>
      <c r="C37" s="147" t="str">
        <f>IF(ISBLANK(interne1!C30),"",interne1!C30)</f>
        <v>NEU2.1</v>
      </c>
      <c r="D37" s="147" t="str">
        <f>IF(ISBLANK(interne1!D30),"",interne1!D30)</f>
        <v>Tumeur primaire du système nerveux (sans patients palliatifs)</v>
      </c>
      <c r="E37" s="147" t="str">
        <f>IF(ISBLANK(interne1!I30),"",interne1!I30)</f>
        <v>PB</v>
      </c>
      <c r="F37" s="147" t="str">
        <f>IF(ISBLANK(interne1!E30),"",interne1!E30)</f>
        <v>Neurologie
Neurochirurgie</v>
      </c>
      <c r="G37" s="148">
        <f>IF(ISBLANK(interne1!F30),"",interne1!F30)</f>
        <v>2</v>
      </c>
      <c r="H37" s="148">
        <f>IF(ISBLANK(interne1!G30),"",interne1!G30)</f>
        <v>2</v>
      </c>
      <c r="I37" s="148">
        <f>IF(ISBLANK(interne1!H30),"",interne1!H30)</f>
        <v>0</v>
      </c>
      <c r="J37" s="147" t="str">
        <f>IF(ISBLANK(interne1!J30),"",interne1!J30)</f>
        <v>NEU1 + NCH1</v>
      </c>
      <c r="K37" s="147" t="str">
        <f>IF(ISBLANK(interne1!K30),"",interne1!K30)</f>
        <v>RAO1</v>
      </c>
      <c r="L37" s="148" t="str">
        <f>IF(ISBLANK(interne1!L30),"",interne1!L30)</f>
        <v>oui</v>
      </c>
      <c r="M37" s="148" t="str">
        <f>IF(ISBLANK(interne1!M30),"",interne1!M30)</f>
        <v/>
      </c>
      <c r="N37" s="159" t="str">
        <f>IF(ISBLANK(interne1!N30),"",interne1!N30)</f>
        <v/>
      </c>
    </row>
    <row r="38" spans="1:14" s="95" customFormat="1" ht="107.25" customHeight="1" x14ac:dyDescent="0.25">
      <c r="A38" s="146" t="str">
        <f>IF(ISBLANK(interne1!A31),"",interne1!A31)</f>
        <v/>
      </c>
      <c r="B38" s="281" t="str">
        <f>IF(ISBLANK(interne1!B31),"",interne1!B31)</f>
        <v/>
      </c>
      <c r="C38" s="147" t="str">
        <f>IF(ISBLANK(interne1!C31),"",interne1!C31)</f>
        <v>NEU3</v>
      </c>
      <c r="D38" s="147" t="str">
        <f>IF(ISBLANK(interne1!D31),"",interne1!D31)</f>
        <v>Maladies cérébrovasculaires</v>
      </c>
      <c r="E38" s="147" t="str">
        <f>IF(ISBLANK(interne1!I31),"",interne1!I31)</f>
        <v>PB</v>
      </c>
      <c r="F38" s="147" t="str">
        <f>IF(ISBLANK(interne1!E31),"",interne1!E31)</f>
        <v>Neurologie
Médecine interne générale</v>
      </c>
      <c r="G38" s="148">
        <f>IF(ISBLANK(interne1!F31),"",interne1!F31)</f>
        <v>2</v>
      </c>
      <c r="H38" s="148">
        <f>IF(ISBLANK(interne1!G31),"",interne1!G31)</f>
        <v>2</v>
      </c>
      <c r="I38" s="148">
        <f>IF(ISBLANK(interne1!H31),"",interne1!H31)</f>
        <v>2</v>
      </c>
      <c r="J38" s="147" t="str">
        <f>IF(ISBLANK(interne1!J31),"",interne1!J31)</f>
        <v/>
      </c>
      <c r="K38" s="147" t="str">
        <f>IF(ISBLANK(interne1!K31),"",interne1!K31)</f>
        <v>NEU3.1</v>
      </c>
      <c r="L38" s="148" t="str">
        <f>IF(ISBLANK(interne1!L31),"",interne1!L31)</f>
        <v/>
      </c>
      <c r="M38" s="148" t="str">
        <f>IF(ISBLANK(interne1!M31),"",interne1!M31)</f>
        <v/>
      </c>
      <c r="N38" s="149" t="str">
        <f>IF(ISBLANK(interne1!N31),"",interne1!N31)</f>
        <v>Stroke unit certifiée selon la Swiss Federation of Clinical Neuro-Societies (SFCNS)</v>
      </c>
    </row>
    <row r="39" spans="1:14" s="95" customFormat="1" ht="45.75" customHeight="1" x14ac:dyDescent="0.25">
      <c r="A39" s="146" t="str">
        <f>IF(ISBLANK(interne1!A32),"",interne1!A32)</f>
        <v/>
      </c>
      <c r="B39" s="281" t="str">
        <f>IF(ISBLANK(interne1!B32),"",interne1!B32)</f>
        <v/>
      </c>
      <c r="C39" s="147" t="str">
        <f>IF(ISBLANK(interne1!C32),"",interne1!C32)</f>
        <v>NEU3.1</v>
      </c>
      <c r="D39" s="147" t="str">
        <f>IF(ISBLANK(interne1!D32),"",interne1!D32)</f>
        <v>Traitement des maladies cérébrovasculaires en Stroke Center (CIMHS)</v>
      </c>
      <c r="E39" s="281" t="str">
        <f>IF(ISBLANK(interne1!I32),"",interne1!I32)</f>
        <v/>
      </c>
      <c r="F39" s="147" t="str">
        <f>IF(ISBLANK(interne1!E32),"",interne1!E32)</f>
        <v/>
      </c>
      <c r="G39" s="148" t="str">
        <f>IF(ISBLANK(interne1!F32),"",interne1!F32)</f>
        <v/>
      </c>
      <c r="H39" s="148" t="str">
        <f>IF(ISBLANK(interne1!G32),"",interne1!G32)</f>
        <v/>
      </c>
      <c r="I39" s="148" t="str">
        <f>IF(ISBLANK(interne1!H32),"",interne1!H32)</f>
        <v/>
      </c>
      <c r="J39" s="147" t="str">
        <f>IF(ISBLANK(interne1!J32),"",interne1!J32)</f>
        <v/>
      </c>
      <c r="K39" s="147" t="str">
        <f>IF(ISBLANK(interne1!K32),"",interne1!K32)</f>
        <v/>
      </c>
      <c r="L39" s="148" t="str">
        <f>IF(ISBLANK(interne1!L32),"",interne1!L32)</f>
        <v/>
      </c>
      <c r="M39" s="148" t="str">
        <f>IF(ISBLANK(interne1!M32),"",interne1!M32)</f>
        <v/>
      </c>
      <c r="N39" s="149" t="str">
        <f>IF(ISBLANK(interne1!N32),"",interne1!N32)</f>
        <v>Les exigences actuelles de la CIMHS font foi</v>
      </c>
    </row>
    <row r="40" spans="1:14" s="95" customFormat="1" ht="94.5" customHeight="1" x14ac:dyDescent="0.25">
      <c r="A40" s="146" t="str">
        <f>IF(ISBLANK(interne1!A33),"",interne1!A33)</f>
        <v/>
      </c>
      <c r="B40" s="281" t="str">
        <f>IF(ISBLANK(interne1!B33),"",interne1!B33)</f>
        <v/>
      </c>
      <c r="C40" s="147" t="str">
        <f>IF(ISBLANK(interne1!C33),"",interne1!C33)</f>
        <v>NEU4</v>
      </c>
      <c r="D40" s="147" t="str">
        <f>IF(ISBLANK(interne1!D33),"",interne1!D33)</f>
        <v>Epileptologie : diagnostic complexe</v>
      </c>
      <c r="E40" s="150" t="str">
        <f>IF(ISBLANK(interne1!I33),"",interne1!I33)</f>
        <v/>
      </c>
      <c r="F40" s="147" t="str">
        <f>IF(ISBLANK(interne1!E33),"",interne1!E33)</f>
        <v>Neurologie</v>
      </c>
      <c r="G40" s="148">
        <f>IF(ISBLANK(interne1!F33),"",interne1!F33)</f>
        <v>2</v>
      </c>
      <c r="H40" s="148" t="str">
        <f>IF(ISBLANK(interne1!G33),"",interne1!G33)</f>
        <v/>
      </c>
      <c r="I40" s="148" t="str">
        <f>IF(ISBLANK(interne1!H33),"",interne1!H33)</f>
        <v/>
      </c>
      <c r="J40" s="147" t="str">
        <f>IF(ISBLANK(interne1!J33),"",interne1!J33)</f>
        <v/>
      </c>
      <c r="K40" s="147" t="str">
        <f>IF(ISBLANK(interne1!K33),"",interne1!K33)</f>
        <v>NEU4.1 + NEU4.2</v>
      </c>
      <c r="L40" s="148" t="str">
        <f>IF(ISBLANK(interne1!L33),"",interne1!L33)</f>
        <v/>
      </c>
      <c r="M40" s="148" t="str">
        <f>IF(ISBLANK(interne1!M33),"",interne1!M33)</f>
        <v>S:10</v>
      </c>
      <c r="N40" s="149" t="str">
        <f>IF(ISBLANK(interne1!N33),"",interne1!N33)</f>
        <v>Un monitorage vidéo/EEG à long terme est obligatoire, personnel formé dans le domaine (FND) disponible en cas de besoin. Evaluation psychiatrique obligatoire pour le diagnostic d’une crise psychogène non épileptique.</v>
      </c>
    </row>
    <row r="41" spans="1:14" s="95" customFormat="1" ht="45" customHeight="1" x14ac:dyDescent="0.25">
      <c r="A41" s="146" t="str">
        <f>IF(ISBLANK(interne1!A34),"",interne1!A34)</f>
        <v/>
      </c>
      <c r="B41" s="281" t="str">
        <f>IF(ISBLANK(interne1!B34),"",interne1!B34)</f>
        <v/>
      </c>
      <c r="C41" s="147" t="str">
        <f>IF(ISBLANK(interne1!C34),"",interne1!C34)</f>
        <v>NEU4.1</v>
      </c>
      <c r="D41" s="147" t="str">
        <f>IF(ISBLANK(interne1!D34),"",interne1!D34)</f>
        <v>Epileptologie : traitement complexe</v>
      </c>
      <c r="E41" s="147" t="str">
        <f>IF(ISBLANK(interne1!I34),"",interne1!I34)</f>
        <v/>
      </c>
      <c r="F41" s="147" t="str">
        <f>IF(ISBLANK(interne1!E34),"",interne1!E34)</f>
        <v>Neurologie</v>
      </c>
      <c r="G41" s="148">
        <f>IF(ISBLANK(interne1!F34),"",interne1!F34)</f>
        <v>2</v>
      </c>
      <c r="H41" s="148" t="str">
        <f>IF(ISBLANK(interne1!G34),"",interne1!G34)</f>
        <v/>
      </c>
      <c r="I41" s="148" t="str">
        <f>IF(ISBLANK(interne1!H34),"",interne1!H34)</f>
        <v/>
      </c>
      <c r="J41" s="147" t="str">
        <f>IF(ISBLANK(interne1!J34),"",interne1!J34)</f>
        <v/>
      </c>
      <c r="K41" s="147" t="str">
        <f>IF(ISBLANK(interne1!K34),"",interne1!K34)</f>
        <v/>
      </c>
      <c r="L41" s="148" t="str">
        <f>IF(ISBLANK(interne1!L34),"",interne1!L34)</f>
        <v/>
      </c>
      <c r="M41" s="148" t="str">
        <f>IF(ISBLANK(interne1!M34),"",interne1!M34)</f>
        <v>S:10</v>
      </c>
      <c r="N41" s="149" t="str">
        <f>IF(ISBLANK(interne1!N34),"",interne1!N34)</f>
        <v>Des représentants de tous les domaines thérapeutiques impliqués doivent participer à chaque réunion hebdomadaire de l’équipe.</v>
      </c>
    </row>
    <row r="42" spans="1:14" s="95" customFormat="1" ht="25" x14ac:dyDescent="0.25">
      <c r="A42" s="146" t="str">
        <f>IF(ISBLANK(interne1!A35),"",interne1!A35)</f>
        <v/>
      </c>
      <c r="B42" s="281" t="str">
        <f>IF(ISBLANK(interne1!B35),"",interne1!B35)</f>
        <v/>
      </c>
      <c r="C42" s="138" t="str">
        <f>IF(ISBLANK(interne1!C35),"",interne1!C35)</f>
        <v>NEU4.2</v>
      </c>
      <c r="D42" s="138" t="str">
        <f>IF(ISBLANK(interne1!D35),"",interne1!D35)</f>
        <v>Epileptologie : diagnostic préopératoire de l’épilepsie (CIMHS)</v>
      </c>
      <c r="E42" s="281" t="str">
        <f>IF(ISBLANK(interne1!I35),"",interne1!I35)</f>
        <v/>
      </c>
      <c r="F42" s="138" t="str">
        <f>IF(ISBLANK(interne1!E35),"",interne1!E35)</f>
        <v/>
      </c>
      <c r="G42" s="139" t="str">
        <f>IF(ISBLANK(interne1!F35),"",interne1!F35)</f>
        <v/>
      </c>
      <c r="H42" s="139" t="str">
        <f>IF(ISBLANK(interne1!G35),"",interne1!G35)</f>
        <v/>
      </c>
      <c r="I42" s="139" t="str">
        <f>IF(ISBLANK(interne1!H35),"",interne1!H35)</f>
        <v/>
      </c>
      <c r="J42" s="138" t="str">
        <f>IF(ISBLANK(interne1!J35),"",interne1!J35)</f>
        <v/>
      </c>
      <c r="K42" s="138" t="str">
        <f>IF(ISBLANK(interne1!K35),"",interne1!K35)</f>
        <v/>
      </c>
      <c r="L42" s="139" t="str">
        <f>IF(ISBLANK(interne1!L35),"",interne1!L35)</f>
        <v/>
      </c>
      <c r="M42" s="139" t="str">
        <f>IF(ISBLANK(interne1!M35),"",interne1!M35)</f>
        <v/>
      </c>
      <c r="N42" s="140" t="str">
        <f>IF(ISBLANK(interne1!N35),"",interne1!N35)</f>
        <v>Les exigences actuelles de la CIMHS font foi</v>
      </c>
    </row>
    <row r="43" spans="1:14" s="95" customFormat="1" ht="25" x14ac:dyDescent="0.25">
      <c r="A43" s="146" t="str">
        <f>IF(ISBLANK(interne1!A36),"",interne1!A36)</f>
        <v/>
      </c>
      <c r="B43" s="142" t="str">
        <f>IF(ISBLANK(interne1!B36),"",interne1!B36)</f>
        <v>Ophtalmologie</v>
      </c>
      <c r="C43" s="143" t="str">
        <f>IF(ISBLANK(interne1!C36),"",interne1!C36)</f>
        <v>AUG1</v>
      </c>
      <c r="D43" s="143" t="str">
        <f>IF(ISBLANK(interne1!D36),"",interne1!D36)</f>
        <v>Ophtalmologie</v>
      </c>
      <c r="E43" s="143" t="str">
        <f>IF(ISBLANK(interne1!I36),"",interne1!I36)</f>
        <v>PBP/PB</v>
      </c>
      <c r="F43" s="143" t="str">
        <f>IF(ISBLANK(interne1!E36),"",interne1!E36)</f>
        <v>(Ophtalmologie avec formation approfondie en chirurgie ophtalmologique)</v>
      </c>
      <c r="G43" s="144">
        <f>IF(ISBLANK(interne1!F36),"",interne1!F36)</f>
        <v>2</v>
      </c>
      <c r="H43" s="144">
        <f>IF(ISBLANK(interne1!G36),"",interne1!G36)</f>
        <v>0</v>
      </c>
      <c r="I43" s="144">
        <f>IF(ISBLANK(interne1!H36),"",interne1!H36)</f>
        <v>1</v>
      </c>
      <c r="J43" s="143" t="str">
        <f>IF(ISBLANK(interne1!J36),"",interne1!J36)</f>
        <v/>
      </c>
      <c r="K43" s="143" t="str">
        <f>IF(ISBLANK(interne1!K36),"",interne1!K36)</f>
        <v/>
      </c>
      <c r="L43" s="144" t="str">
        <f>IF(ISBLANK(interne1!L36),"",interne1!L36)</f>
        <v/>
      </c>
      <c r="M43" s="144" t="str">
        <f>IF(ISBLANK(interne1!M36),"",interne1!M36)</f>
        <v/>
      </c>
      <c r="N43" s="145" t="str">
        <f>IF(ISBLANK(interne1!N36),"",interne1!N36)</f>
        <v/>
      </c>
    </row>
    <row r="44" spans="1:14" s="95" customFormat="1" ht="25" x14ac:dyDescent="0.25">
      <c r="A44" s="146" t="str">
        <f>IF(ISBLANK(interne1!A37),"",interne1!A37)</f>
        <v/>
      </c>
      <c r="B44" s="281" t="str">
        <f>IF(ISBLANK(interne1!B37),"",interne1!B37)</f>
        <v/>
      </c>
      <c r="C44" s="147" t="str">
        <f>IF(ISBLANK(interne1!C37),"",interne1!C37)</f>
        <v>AUG1.1</v>
      </c>
      <c r="D44" s="147" t="str">
        <f>IF(ISBLANK(interne1!D37),"",interne1!D37)</f>
        <v>Strabologie</v>
      </c>
      <c r="E44" s="150" t="str">
        <f>IF(ISBLANK(interne1!I37),"",interne1!I37)</f>
        <v>PBP/PB</v>
      </c>
      <c r="F44" s="147" t="str">
        <f>IF(ISBLANK(interne1!E37),"",interne1!E37)</f>
        <v>(Ophtalmologie avec formation approfondie en chirurgie ophtalmologique)</v>
      </c>
      <c r="G44" s="148">
        <f>IF(ISBLANK(interne1!F37),"",interne1!F37)</f>
        <v>2</v>
      </c>
      <c r="H44" s="148">
        <f>IF(ISBLANK(interne1!G37),"",interne1!G37)</f>
        <v>0</v>
      </c>
      <c r="I44" s="148">
        <f>IF(ISBLANK(interne1!H37),"",interne1!H37)</f>
        <v>1</v>
      </c>
      <c r="J44" s="147" t="str">
        <f>IF(ISBLANK(interne1!J37),"",interne1!J37)</f>
        <v/>
      </c>
      <c r="K44" s="147" t="str">
        <f>IF(ISBLANK(interne1!K37),"",interne1!K37)</f>
        <v/>
      </c>
      <c r="L44" s="148" t="str">
        <f>IF(ISBLANK(interne1!L37),"",interne1!L37)</f>
        <v/>
      </c>
      <c r="M44" s="148" t="str">
        <f>IF(ISBLANK(interne1!M37),"",interne1!M37)</f>
        <v/>
      </c>
      <c r="N44" s="149" t="str">
        <f>IF(ISBLANK(interne1!N37),"",interne1!N37)</f>
        <v/>
      </c>
    </row>
    <row r="45" spans="1:14" s="95" customFormat="1" ht="25" x14ac:dyDescent="0.25">
      <c r="A45" s="146" t="str">
        <f>IF(ISBLANK(interne1!A38),"",interne1!A38)</f>
        <v/>
      </c>
      <c r="B45" s="281" t="str">
        <f>IF(ISBLANK(interne1!B38),"",interne1!B38)</f>
        <v/>
      </c>
      <c r="C45" s="147" t="str">
        <f>IF(ISBLANK(interne1!C38),"",interne1!C38)</f>
        <v>AUG1.2</v>
      </c>
      <c r="D45" s="147" t="str">
        <f>IF(ISBLANK(interne1!D38),"",interne1!D38)</f>
        <v>Orbite, paupières, voies lacrymales</v>
      </c>
      <c r="E45" s="147" t="str">
        <f>IF(ISBLANK(interne1!I38),"",interne1!I38)</f>
        <v>PBP/PB</v>
      </c>
      <c r="F45" s="147" t="str">
        <f>IF(ISBLANK(interne1!E38),"",interne1!E38)</f>
        <v>(Ophtalmologie avec formation approfondie en chirurgie ophtalmologique)</v>
      </c>
      <c r="G45" s="148">
        <f>IF(ISBLANK(interne1!F38),"",interne1!F38)</f>
        <v>2</v>
      </c>
      <c r="H45" s="148">
        <f>IF(ISBLANK(interne1!G38),"",interne1!G38)</f>
        <v>0</v>
      </c>
      <c r="I45" s="148">
        <f>IF(ISBLANK(interne1!H38),"",interne1!H38)</f>
        <v>1</v>
      </c>
      <c r="J45" s="147" t="str">
        <f>IF(ISBLANK(interne1!J38),"",interne1!J38)</f>
        <v/>
      </c>
      <c r="K45" s="147" t="str">
        <f>IF(ISBLANK(interne1!K38),"",interne1!K38)</f>
        <v/>
      </c>
      <c r="L45" s="148" t="str">
        <f>IF(ISBLANK(interne1!L38),"",interne1!L38)</f>
        <v/>
      </c>
      <c r="M45" s="148" t="str">
        <f>IF(ISBLANK(interne1!M38),"",interne1!M38)</f>
        <v/>
      </c>
      <c r="N45" s="149" t="str">
        <f>IF(ISBLANK(interne1!N38),"",interne1!N38)</f>
        <v/>
      </c>
    </row>
    <row r="46" spans="1:14" s="95" customFormat="1" ht="25" x14ac:dyDescent="0.25">
      <c r="A46" s="146" t="str">
        <f>IF(ISBLANK(interne1!A39),"",interne1!A39)</f>
        <v/>
      </c>
      <c r="B46" s="281" t="str">
        <f>IF(ISBLANK(interne1!B39),"",interne1!B39)</f>
        <v/>
      </c>
      <c r="C46" s="147" t="str">
        <f>IF(ISBLANK(interne1!C39),"",interne1!C39)</f>
        <v>AUG1.3</v>
      </c>
      <c r="D46" s="147" t="str">
        <f>IF(ISBLANK(interne1!D39),"",interne1!D39)</f>
        <v>Chirurgie spécialisée du segment antérieur</v>
      </c>
      <c r="E46" s="281" t="str">
        <f>IF(ISBLANK(interne1!I39),"",interne1!I39)</f>
        <v>PBP/PB</v>
      </c>
      <c r="F46" s="147" t="str">
        <f>IF(ISBLANK(interne1!E39),"",interne1!E39)</f>
        <v>(Ophtalmologie avec formation approfondie en chirurgie ophtalmologique)</v>
      </c>
      <c r="G46" s="148">
        <f>IF(ISBLANK(interne1!F39),"",interne1!F39)</f>
        <v>2</v>
      </c>
      <c r="H46" s="148">
        <f>IF(ISBLANK(interne1!G39),"",interne1!G39)</f>
        <v>0</v>
      </c>
      <c r="I46" s="148">
        <f>IF(ISBLANK(interne1!H39),"",interne1!H39)</f>
        <v>1</v>
      </c>
      <c r="J46" s="147" t="str">
        <f>IF(ISBLANK(interne1!J39),"",interne1!J39)</f>
        <v/>
      </c>
      <c r="K46" s="147" t="str">
        <f>IF(ISBLANK(interne1!K39),"",interne1!K39)</f>
        <v/>
      </c>
      <c r="L46" s="148" t="str">
        <f>IF(ISBLANK(interne1!L39),"",interne1!L39)</f>
        <v/>
      </c>
      <c r="M46" s="148" t="str">
        <f>IF(ISBLANK(interne1!M39),"",interne1!M39)</f>
        <v/>
      </c>
      <c r="N46" s="149" t="str">
        <f>IF(ISBLANK(interne1!N39),"",interne1!N39)</f>
        <v/>
      </c>
    </row>
    <row r="47" spans="1:14" s="95" customFormat="1" ht="25" x14ac:dyDescent="0.25">
      <c r="A47" s="146" t="str">
        <f>IF(ISBLANK(interne1!A40),"",interne1!A40)</f>
        <v/>
      </c>
      <c r="B47" s="281" t="str">
        <f>IF(ISBLANK(interne1!B40),"",interne1!B40)</f>
        <v/>
      </c>
      <c r="C47" s="147" t="str">
        <f>IF(ISBLANK(interne1!C40),"",interne1!C40)</f>
        <v>AUG1.4</v>
      </c>
      <c r="D47" s="147" t="str">
        <f>IF(ISBLANK(interne1!D40),"",interne1!D40)</f>
        <v>Cataracte</v>
      </c>
      <c r="E47" s="147" t="str">
        <f>IF(ISBLANK(interne1!I40),"",interne1!I40)</f>
        <v>PBP/PB</v>
      </c>
      <c r="F47" s="147" t="str">
        <f>IF(ISBLANK(interne1!E40),"",interne1!E40)</f>
        <v>(Ophtalmologie avec formation approfondie en chirurgie ophtalmologique)</v>
      </c>
      <c r="G47" s="148">
        <f>IF(ISBLANK(interne1!F40),"",interne1!F40)</f>
        <v>2</v>
      </c>
      <c r="H47" s="148">
        <f>IF(ISBLANK(interne1!G40),"",interne1!G40)</f>
        <v>0</v>
      </c>
      <c r="I47" s="148">
        <f>IF(ISBLANK(interne1!H40),"",interne1!H40)</f>
        <v>1</v>
      </c>
      <c r="J47" s="147" t="str">
        <f>IF(ISBLANK(interne1!J40),"",interne1!J40)</f>
        <v/>
      </c>
      <c r="K47" s="147" t="str">
        <f>IF(ISBLANK(interne1!K40),"",interne1!K40)</f>
        <v/>
      </c>
      <c r="L47" s="148" t="str">
        <f>IF(ISBLANK(interne1!L40),"",interne1!L40)</f>
        <v/>
      </c>
      <c r="M47" s="148" t="str">
        <f>IF(ISBLANK(interne1!M40),"",interne1!M40)</f>
        <v/>
      </c>
      <c r="N47" s="149" t="str">
        <f>IF(ISBLANK(interne1!N40),"",interne1!N40)</f>
        <v/>
      </c>
    </row>
    <row r="48" spans="1:14" s="95" customFormat="1" ht="25" x14ac:dyDescent="0.25">
      <c r="A48" s="137" t="str">
        <f>IF(ISBLANK(interne1!A41),"",interne1!A41)</f>
        <v/>
      </c>
      <c r="B48" s="281" t="str">
        <f>IF(ISBLANK(interne1!B41),"",interne1!B41)</f>
        <v/>
      </c>
      <c r="C48" s="147" t="str">
        <f>IF(ISBLANK(interne1!C41),"",interne1!C41)</f>
        <v>AUG1.5</v>
      </c>
      <c r="D48" s="147" t="str">
        <f>IF(ISBLANK(interne1!D41),"",interne1!D41)</f>
        <v>Affections du corps vitré / de la rétine</v>
      </c>
      <c r="E48" s="281" t="str">
        <f>IF(ISBLANK(interne1!I41),"",interne1!I41)</f>
        <v>PBP/PB</v>
      </c>
      <c r="F48" s="147" t="str">
        <f>IF(ISBLANK(interne1!E41),"",interne1!E41)</f>
        <v>(Ophtalmologie avec formation approfondie en chirurgie ophtalmologique)</v>
      </c>
      <c r="G48" s="148">
        <f>IF(ISBLANK(interne1!F41),"",interne1!F41)</f>
        <v>2</v>
      </c>
      <c r="H48" s="148">
        <f>IF(ISBLANK(interne1!G41),"",interne1!G41)</f>
        <v>0</v>
      </c>
      <c r="I48" s="148">
        <f>IF(ISBLANK(interne1!H41),"",interne1!H41)</f>
        <v>1</v>
      </c>
      <c r="J48" s="147" t="str">
        <f>IF(ISBLANK(interne1!J41),"",interne1!J41)</f>
        <v/>
      </c>
      <c r="K48" s="147" t="str">
        <f>IF(ISBLANK(interne1!K41),"",interne1!K41)</f>
        <v/>
      </c>
      <c r="L48" s="148" t="str">
        <f>IF(ISBLANK(interne1!L41),"",interne1!L41)</f>
        <v/>
      </c>
      <c r="M48" s="148" t="str">
        <f>IF(ISBLANK(interne1!M41),"",interne1!M41)</f>
        <v/>
      </c>
      <c r="N48" s="149" t="str">
        <f>IF(ISBLANK(interne1!N41),"",interne1!N41)</f>
        <v/>
      </c>
    </row>
    <row r="49" spans="1:14" s="95" customFormat="1" x14ac:dyDescent="0.25">
      <c r="A49" s="146" t="str">
        <f>IF(ISBLANK(interne1!A42),"",interne1!A42)</f>
        <v>Organes internes</v>
      </c>
      <c r="B49" s="160" t="str">
        <f>IF(ISBLANK(interne1!B42),"",interne1!B42)</f>
        <v>Endocrinologie</v>
      </c>
      <c r="C49" s="160" t="str">
        <f>IF(ISBLANK(interne1!C42),"",interne1!C42)</f>
        <v>END1</v>
      </c>
      <c r="D49" s="160" t="str">
        <f>IF(ISBLANK(interne1!D42),"",interne1!D42)</f>
        <v>Endocrinologie</v>
      </c>
      <c r="E49" s="160" t="str">
        <f>IF(ISBLANK(interne1!I42),"",interne1!I42)</f>
        <v>PB</v>
      </c>
      <c r="F49" s="160" t="str">
        <f>IF(ISBLANK(interne1!E42),"",interne1!E42)</f>
        <v>(Endocrinologie/diabétologie)</v>
      </c>
      <c r="G49" s="161">
        <f>IF(ISBLANK(interne1!F42),"",interne1!F42)</f>
        <v>1</v>
      </c>
      <c r="H49" s="161">
        <f>IF(ISBLANK(interne1!G42),"",interne1!G42)</f>
        <v>1</v>
      </c>
      <c r="I49" s="161">
        <f>IF(ISBLANK(interne1!H42),"",interne1!H42)</f>
        <v>1</v>
      </c>
      <c r="J49" s="160" t="str">
        <f>IF(ISBLANK(interne1!J42),"",interne1!J42)</f>
        <v/>
      </c>
      <c r="K49" s="160" t="str">
        <f>IF(ISBLANK(interne1!K42),"",interne1!K42)</f>
        <v/>
      </c>
      <c r="L49" s="161" t="str">
        <f>IF(ISBLANK(interne1!L42),"",interne1!L42)</f>
        <v/>
      </c>
      <c r="M49" s="161" t="str">
        <f>IF(ISBLANK(interne1!M42),"",interne1!M42)</f>
        <v/>
      </c>
      <c r="N49" s="162" t="str">
        <f>IF(ISBLANK(interne1!N42),"",interne1!N42)</f>
        <v>Conseils en nutrition et en lien avec le diabète</v>
      </c>
    </row>
    <row r="50" spans="1:14" s="95" customFormat="1" x14ac:dyDescent="0.25">
      <c r="A50" s="146" t="str">
        <f>IF(ISBLANK(interne1!A43),"",interne1!A43)</f>
        <v/>
      </c>
      <c r="B50" s="281" t="str">
        <f>IF(ISBLANK(interne1!B43),"",interne1!B43)</f>
        <v>Gastroentérologie</v>
      </c>
      <c r="C50" s="143" t="str">
        <f>IF(ISBLANK(interne1!C43),"",interne1!C43)</f>
        <v>GAE1</v>
      </c>
      <c r="D50" s="143" t="str">
        <f>IF(ISBLANK(interne1!D43),"",interne1!D43)</f>
        <v>Gastroentérologie</v>
      </c>
      <c r="E50" s="143" t="str">
        <f>IF(ISBLANK(interne1!I43),"",interne1!I43)</f>
        <v>PB</v>
      </c>
      <c r="F50" s="143" t="str">
        <f>IF(ISBLANK(interne1!E43),"",interne1!E43)</f>
        <v>(Gastroentérologie)</v>
      </c>
      <c r="G50" s="144">
        <f>IF(ISBLANK(interne1!F43),"",interne1!F43)</f>
        <v>2</v>
      </c>
      <c r="H50" s="144">
        <f>IF(ISBLANK(interne1!G43),"",interne1!G43)</f>
        <v>2</v>
      </c>
      <c r="I50" s="144">
        <f>IF(ISBLANK(interne1!H43),"",interne1!H43)</f>
        <v>1</v>
      </c>
      <c r="J50" s="143" t="str">
        <f>IF(ISBLANK(interne1!J43),"",interne1!J43)</f>
        <v/>
      </c>
      <c r="K50" s="143" t="str">
        <f>IF(ISBLANK(interne1!K43),"",interne1!K43)</f>
        <v>VIS1</v>
      </c>
      <c r="L50" s="144" t="str">
        <f>IF(ISBLANK(interne1!L43),"",interne1!L43)</f>
        <v>oui</v>
      </c>
      <c r="M50" s="144" t="str">
        <f>IF(ISBLANK(interne1!M43),"",interne1!M43)</f>
        <v/>
      </c>
      <c r="N50" s="145" t="str">
        <f>IF(ISBLANK(interne1!N43),"",interne1!N43)</f>
        <v/>
      </c>
    </row>
    <row r="51" spans="1:14" s="95" customFormat="1" x14ac:dyDescent="0.25">
      <c r="A51" s="146" t="str">
        <f>IF(ISBLANK(interne1!A44),"",interne1!A44)</f>
        <v/>
      </c>
      <c r="B51" s="281" t="str">
        <f>IF(ISBLANK(interne1!B44),"",interne1!B44)</f>
        <v/>
      </c>
      <c r="C51" s="138" t="str">
        <f>IF(ISBLANK(interne1!C44),"",interne1!C44)</f>
        <v>GAE1.1</v>
      </c>
      <c r="D51" s="138" t="str">
        <f>IF(ISBLANK(interne1!D44),"",interne1!D44)</f>
        <v>Gastroentérologie spécialisée</v>
      </c>
      <c r="E51" s="281" t="str">
        <f>IF(ISBLANK(interne1!I44),"",interne1!I44)</f>
        <v>PB</v>
      </c>
      <c r="F51" s="138" t="str">
        <f>IF(ISBLANK(interne1!E44),"",interne1!E44)</f>
        <v>Gastroentérologie</v>
      </c>
      <c r="G51" s="139">
        <f>IF(ISBLANK(interne1!F44),"",interne1!F44)</f>
        <v>2</v>
      </c>
      <c r="H51" s="139">
        <f>IF(ISBLANK(interne1!G44),"",interne1!G44)</f>
        <v>2</v>
      </c>
      <c r="I51" s="139">
        <f>IF(ISBLANK(interne1!H44),"",interne1!H44)</f>
        <v>2</v>
      </c>
      <c r="J51" s="138" t="str">
        <f>IF(ISBLANK(interne1!J44),"",interne1!J44)</f>
        <v/>
      </c>
      <c r="K51" s="138" t="str">
        <f>IF(ISBLANK(interne1!K44),"",interne1!K44)</f>
        <v/>
      </c>
      <c r="L51" s="139" t="str">
        <f>IF(ISBLANK(interne1!L44),"",interne1!L44)</f>
        <v>oui</v>
      </c>
      <c r="M51" s="139" t="str">
        <f>IF(ISBLANK(interne1!M44),"",interne1!M44)</f>
        <v/>
      </c>
      <c r="N51" s="140" t="str">
        <f>IF(ISBLANK(interne1!N44),"",interne1!N44)</f>
        <v/>
      </c>
    </row>
    <row r="52" spans="1:14" s="95" customFormat="1" ht="75" x14ac:dyDescent="0.25">
      <c r="A52" s="146" t="str">
        <f>IF(ISBLANK(interne1!A45),"",interne1!A45)</f>
        <v/>
      </c>
      <c r="B52" s="142" t="str">
        <f>IF(ISBLANK(interne1!B45),"",interne1!B45)</f>
        <v>Chirurgie viscérale</v>
      </c>
      <c r="C52" s="143" t="str">
        <f>IF(ISBLANK(interne1!C45),"",interne1!C45)</f>
        <v>VIS1</v>
      </c>
      <c r="D52" s="143" t="str">
        <f>IF(ISBLANK(interne1!D45),"",interne1!D45)</f>
        <v>Chirurgie viscérale</v>
      </c>
      <c r="E52" s="143" t="str">
        <f>IF(ISBLANK(interne1!I45),"",interne1!I45)</f>
        <v>PB</v>
      </c>
      <c r="F52" s="143" t="str">
        <f>IF(ISBLANK(interne1!E45),"",interne1!E45)</f>
        <v>(Chirurgie avec formation approfondie en chirurgie viscérale)</v>
      </c>
      <c r="G52" s="144">
        <f>IF(ISBLANK(interne1!F45),"",interne1!F45)</f>
        <v>2</v>
      </c>
      <c r="H52" s="144">
        <f>IF(ISBLANK(interne1!G45),"",interne1!G45)</f>
        <v>2</v>
      </c>
      <c r="I52" s="144">
        <f>IF(ISBLANK(interne1!H45),"",interne1!H45)</f>
        <v>1</v>
      </c>
      <c r="J52" s="143" t="str">
        <f>IF(ISBLANK(interne1!J45),"",interne1!J45)</f>
        <v>GAE1</v>
      </c>
      <c r="K52" s="143" t="str">
        <f>IF(ISBLANK(interne1!K45),"",interne1!K45)</f>
        <v/>
      </c>
      <c r="L52" s="144" t="str">
        <f>IF(ISBLANK(interne1!L45),"",interne1!L45)</f>
        <v>oui</v>
      </c>
      <c r="M52" s="144" t="str">
        <f>IF(ISBLANK(interne1!M45),"",interne1!M45)</f>
        <v/>
      </c>
      <c r="N52" s="145" t="str">
        <f>IF(ISBLANK(interne1!N45),"",interne1!N45)</f>
        <v>Le programme de qualité Chirurgie colorectale (« Kolonchirurgie ») de la société de chirurgie du canton de Zurich (CGZH) est en cours de finalisation. La participation est obligatoire pour les hôpitaux zurichois répertoriés avec mandat de prestation VIS1.</v>
      </c>
    </row>
    <row r="53" spans="1:14" s="95" customFormat="1" ht="25" x14ac:dyDescent="0.25">
      <c r="A53" s="146" t="str">
        <f>IF(ISBLANK(interne1!A46),"",interne1!A46)</f>
        <v/>
      </c>
      <c r="B53" s="281" t="str">
        <f>IF(ISBLANK(interne1!B46),"",interne1!B46)</f>
        <v/>
      </c>
      <c r="C53" s="147" t="str">
        <f>IF(ISBLANK(interne1!C46),"",interne1!C46)</f>
        <v>VIS1.1</v>
      </c>
      <c r="D53" s="147" t="str">
        <f>IF(ISBLANK(interne1!D46),"",interne1!D46)</f>
        <v>Interventions majeures sur le pancréas (CIMHS)</v>
      </c>
      <c r="E53" s="150" t="str">
        <f>IF(ISBLANK(interne1!I46),"",interne1!I46)</f>
        <v/>
      </c>
      <c r="F53" s="147" t="str">
        <f>IF(ISBLANK(interne1!E46),"",interne1!E46)</f>
        <v/>
      </c>
      <c r="G53" s="148" t="str">
        <f>IF(ISBLANK(interne1!F46),"",interne1!F46)</f>
        <v/>
      </c>
      <c r="H53" s="148" t="str">
        <f>IF(ISBLANK(interne1!G46),"",interne1!G46)</f>
        <v/>
      </c>
      <c r="I53" s="148" t="str">
        <f>IF(ISBLANK(interne1!H46),"",interne1!H46)</f>
        <v/>
      </c>
      <c r="J53" s="147" t="str">
        <f>IF(ISBLANK(interne1!J46),"",interne1!J46)</f>
        <v/>
      </c>
      <c r="K53" s="147" t="str">
        <f>IF(ISBLANK(interne1!K46),"",interne1!K46)</f>
        <v/>
      </c>
      <c r="L53" s="148" t="str">
        <f>IF(ISBLANK(interne1!L46),"",interne1!L46)</f>
        <v/>
      </c>
      <c r="M53" s="148" t="str">
        <f>IF(ISBLANK(interne1!M46),"",interne1!M46)</f>
        <v/>
      </c>
      <c r="N53" s="149" t="str">
        <f>IF(ISBLANK(interne1!N46),"",interne1!N46)</f>
        <v>Les exigences actuelles de la CIMHS font foi</v>
      </c>
    </row>
    <row r="54" spans="1:14" s="95" customFormat="1" x14ac:dyDescent="0.25">
      <c r="A54" s="146" t="str">
        <f>IF(ISBLANK(interne1!A47),"",interne1!A47)</f>
        <v/>
      </c>
      <c r="B54" s="281" t="str">
        <f>IF(ISBLANK(interne1!B47),"",interne1!B47)</f>
        <v/>
      </c>
      <c r="C54" s="147" t="str">
        <f>IF(ISBLANK(interne1!C47),"",interne1!C47)</f>
        <v>VIS1.2</v>
      </c>
      <c r="D54" s="147" t="str">
        <f>IF(ISBLANK(interne1!D47),"",interne1!D47)</f>
        <v>Interventions majeures sur le foie (CIMHS)</v>
      </c>
      <c r="E54" s="150" t="str">
        <f>IF(ISBLANK(interne1!I47),"",interne1!I47)</f>
        <v/>
      </c>
      <c r="F54" s="147" t="str">
        <f>IF(ISBLANK(interne1!E47),"",interne1!E47)</f>
        <v/>
      </c>
      <c r="G54" s="148" t="str">
        <f>IF(ISBLANK(interne1!F47),"",interne1!F47)</f>
        <v/>
      </c>
      <c r="H54" s="148" t="str">
        <f>IF(ISBLANK(interne1!G47),"",interne1!G47)</f>
        <v/>
      </c>
      <c r="I54" s="148" t="str">
        <f>IF(ISBLANK(interne1!H47),"",interne1!H47)</f>
        <v/>
      </c>
      <c r="J54" s="147" t="str">
        <f>IF(ISBLANK(interne1!J47),"",interne1!J47)</f>
        <v/>
      </c>
      <c r="K54" s="147" t="str">
        <f>IF(ISBLANK(interne1!K47),"",interne1!K47)</f>
        <v/>
      </c>
      <c r="L54" s="148" t="str">
        <f>IF(ISBLANK(interne1!L47),"",interne1!L47)</f>
        <v/>
      </c>
      <c r="M54" s="148" t="str">
        <f>IF(ISBLANK(interne1!M47),"",interne1!M47)</f>
        <v/>
      </c>
      <c r="N54" s="149" t="str">
        <f>IF(ISBLANK(interne1!N47),"",interne1!N47)</f>
        <v>Les exigences actuelles de la CIMHS font foi</v>
      </c>
    </row>
    <row r="55" spans="1:14" s="95" customFormat="1" x14ac:dyDescent="0.25">
      <c r="A55" s="146" t="str">
        <f>IF(ISBLANK(interne1!A48),"",interne1!A48)</f>
        <v/>
      </c>
      <c r="B55" s="281" t="str">
        <f>IF(ISBLANK(interne1!B48),"",interne1!B48)</f>
        <v/>
      </c>
      <c r="C55" s="147" t="str">
        <f>IF(ISBLANK(interne1!C48),"",interne1!C48)</f>
        <v>VIS1.3</v>
      </c>
      <c r="D55" s="147" t="str">
        <f>IF(ISBLANK(interne1!D48),"",interne1!D48)</f>
        <v>Chirurgie de l’œsophage (CIMHS)</v>
      </c>
      <c r="E55" s="147" t="str">
        <f>IF(ISBLANK(interne1!I48),"",interne1!I48)</f>
        <v/>
      </c>
      <c r="F55" s="147" t="str">
        <f>IF(ISBLANK(interne1!E48),"",interne1!E48)</f>
        <v/>
      </c>
      <c r="G55" s="148" t="str">
        <f>IF(ISBLANK(interne1!F48),"",interne1!F48)</f>
        <v/>
      </c>
      <c r="H55" s="148" t="str">
        <f>IF(ISBLANK(interne1!G48),"",interne1!G48)</f>
        <v/>
      </c>
      <c r="I55" s="148" t="str">
        <f>IF(ISBLANK(interne1!H48),"",interne1!H48)</f>
        <v/>
      </c>
      <c r="J55" s="147" t="str">
        <f>IF(ISBLANK(interne1!J48),"",interne1!J48)</f>
        <v/>
      </c>
      <c r="K55" s="147" t="str">
        <f>IF(ISBLANK(interne1!K48),"",interne1!K48)</f>
        <v/>
      </c>
      <c r="L55" s="148" t="str">
        <f>IF(ISBLANK(interne1!L48),"",interne1!L48)</f>
        <v/>
      </c>
      <c r="M55" s="148" t="str">
        <f>IF(ISBLANK(interne1!M48),"",interne1!M48)</f>
        <v/>
      </c>
      <c r="N55" s="149" t="str">
        <f>IF(ISBLANK(interne1!N48),"",interne1!N48)</f>
        <v>Les exigences actuelles de la CIMHS font foi</v>
      </c>
    </row>
    <row r="56" spans="1:14" s="95" customFormat="1" ht="25" x14ac:dyDescent="0.25">
      <c r="A56" s="146" t="str">
        <f>IF(ISBLANK(interne1!A49),"",interne1!A49)</f>
        <v/>
      </c>
      <c r="B56" s="281" t="str">
        <f>IF(ISBLANK(interne1!B49),"",interne1!B49)</f>
        <v/>
      </c>
      <c r="C56" s="147" t="str">
        <f>IF(ISBLANK(interne1!C49),"",interne1!C49)</f>
        <v>VIS1.4</v>
      </c>
      <c r="D56" s="147" t="str">
        <f>IF(ISBLANK(interne1!D49),"",interne1!D49)</f>
        <v>Chirurgie bariatrique</v>
      </c>
      <c r="E56" s="147" t="str">
        <f>IF(ISBLANK(interne1!I49),"",interne1!I49)</f>
        <v>PB</v>
      </c>
      <c r="F56" s="147" t="str">
        <f>IF(ISBLANK(interne1!E49),"",interne1!E49)</f>
        <v>(Chirurgie avec formation approfondie en chirurgie viscérale)</v>
      </c>
      <c r="G56" s="148">
        <f>IF(ISBLANK(interne1!F49),"",interne1!F49)</f>
        <v>2</v>
      </c>
      <c r="H56" s="148">
        <f>IF(ISBLANK(interne1!G49),"",interne1!G49)</f>
        <v>2</v>
      </c>
      <c r="I56" s="148">
        <f>IF(ISBLANK(interne1!H49),"",interne1!H49)</f>
        <v>1</v>
      </c>
      <c r="J56" s="147" t="str">
        <f>IF(ISBLANK(interne1!J49),"",interne1!J49)</f>
        <v/>
      </c>
      <c r="K56" s="147" t="str">
        <f>IF(ISBLANK(interne1!K49),"",interne1!K49)</f>
        <v>END1</v>
      </c>
      <c r="L56" s="148" t="str">
        <f>IF(ISBLANK(interne1!L49),"",interne1!L49)</f>
        <v/>
      </c>
      <c r="M56" s="148" t="str">
        <f>IF(ISBLANK(interne1!M49),"",interne1!M49)</f>
        <v/>
      </c>
      <c r="N56" s="149" t="str">
        <f>IF(ISBLANK(interne1!N49),"",interne1!N49)</f>
        <v>Reconnaissance SMOB Centre primaire ou centre de référence</v>
      </c>
    </row>
    <row r="57" spans="1:14" s="95" customFormat="1" x14ac:dyDescent="0.25">
      <c r="A57" s="146"/>
      <c r="B57" s="281"/>
      <c r="C57" s="147" t="str">
        <f>IF(ISBLANK(interne1!C50),"",interne1!C50)</f>
        <v>VIS1.4.1</v>
      </c>
      <c r="D57" s="147" t="str">
        <f>IF(ISBLANK(interne1!D50),"",interne1!D50)</f>
        <v>Chirurgie bariatrique spécialisée (CIMHS)</v>
      </c>
      <c r="E57" s="281" t="str">
        <f>IF(ISBLANK(interne1!I50),"",interne1!I50)</f>
        <v/>
      </c>
      <c r="F57" s="147" t="str">
        <f>IF(ISBLANK(interne1!E50),"",interne1!E50)</f>
        <v/>
      </c>
      <c r="G57" s="148" t="str">
        <f>IF(ISBLANK(interne1!F50),"",interne1!F50)</f>
        <v/>
      </c>
      <c r="H57" s="148" t="str">
        <f>IF(ISBLANK(interne1!G50),"",interne1!G50)</f>
        <v/>
      </c>
      <c r="I57" s="148" t="str">
        <f>IF(ISBLANK(interne1!H50),"",interne1!H50)</f>
        <v/>
      </c>
      <c r="J57" s="147" t="str">
        <f>IF(ISBLANK(interne1!J50),"",interne1!J50)</f>
        <v/>
      </c>
      <c r="K57" s="147" t="str">
        <f>IF(ISBLANK(interne1!K50),"",interne1!K50)</f>
        <v/>
      </c>
      <c r="L57" s="148" t="str">
        <f>IF(ISBLANK(interne1!L50),"",interne1!L50)</f>
        <v/>
      </c>
      <c r="M57" s="148" t="str">
        <f>IF(ISBLANK(interne1!M50),"",interne1!M50)</f>
        <v/>
      </c>
      <c r="N57" s="149" t="str">
        <f>IF(ISBLANK(interne1!N50),"",interne1!N50)</f>
        <v>Les exigences actuelles de la CIMHS font foi</v>
      </c>
    </row>
    <row r="58" spans="1:14" s="95" customFormat="1" x14ac:dyDescent="0.25">
      <c r="A58" s="146" t="str">
        <f>IF(ISBLANK(interne1!A51),"",interne1!A51)</f>
        <v/>
      </c>
      <c r="B58" s="372" t="str">
        <f>IF(ISBLANK(interne1!B51),"",interne1!B51)</f>
        <v/>
      </c>
      <c r="C58" s="138" t="str">
        <f>IF(ISBLANK(interne1!C51),"",interne1!C51)</f>
        <v>VIS1.5</v>
      </c>
      <c r="D58" s="138" t="str">
        <f>IF(ISBLANK(interne1!D51),"",interne1!D51)</f>
        <v>Interventions sur le bas rectum (CIMHS)</v>
      </c>
      <c r="E58" s="150" t="str">
        <f>IF(ISBLANK(interne1!I51),"",interne1!I51)</f>
        <v/>
      </c>
      <c r="F58" s="138" t="str">
        <f>IF(ISBLANK(interne1!E51),"",interne1!E51)</f>
        <v/>
      </c>
      <c r="G58" s="139" t="str">
        <f>IF(ISBLANK(interne1!F51),"",interne1!F51)</f>
        <v/>
      </c>
      <c r="H58" s="139" t="str">
        <f>IF(ISBLANK(interne1!G51),"",interne1!G51)</f>
        <v/>
      </c>
      <c r="I58" s="139" t="str">
        <f>IF(ISBLANK(interne1!H51),"",interne1!H51)</f>
        <v/>
      </c>
      <c r="J58" s="138" t="str">
        <f>IF(ISBLANK(interne1!J51),"",interne1!J51)</f>
        <v/>
      </c>
      <c r="K58" s="138" t="str">
        <f>IF(ISBLANK(interne1!K51),"",interne1!K51)</f>
        <v/>
      </c>
      <c r="L58" s="139" t="str">
        <f>IF(ISBLANK(interne1!L51),"",interne1!L51)</f>
        <v/>
      </c>
      <c r="M58" s="139" t="str">
        <f>IF(ISBLANK(interne1!M51),"",interne1!M51)</f>
        <v/>
      </c>
      <c r="N58" s="140" t="str">
        <f>IF(ISBLANK(interne1!N51),"",interne1!N51)</f>
        <v>Les exigences actuelles de la CIMHS font foi</v>
      </c>
    </row>
    <row r="59" spans="1:14" s="95" customFormat="1" ht="37.5" x14ac:dyDescent="0.25">
      <c r="A59" s="146" t="str">
        <f>IF(ISBLANK(interne1!A52),"",interne1!A52)</f>
        <v/>
      </c>
      <c r="B59" s="281" t="str">
        <f>IF(ISBLANK(interne1!B52),"",interne1!B52)</f>
        <v>Hématologie</v>
      </c>
      <c r="C59" s="143" t="str">
        <f>IF(ISBLANK(interne1!C52),"",interne1!C52)</f>
        <v>HAE1</v>
      </c>
      <c r="D59" s="143" t="str">
        <f>IF(ISBLANK(interne1!D52),"",interne1!D52)</f>
        <v>Lymphomes agressifs et leucémies aiguës</v>
      </c>
      <c r="E59" s="143" t="str">
        <f>IF(ISBLANK(interne1!I52),"",interne1!I52)</f>
        <v>PB</v>
      </c>
      <c r="F59" s="143" t="str">
        <f>IF(ISBLANK(interne1!E52),"",interne1!E52)</f>
        <v>Hématologie
Oncologie médicale
Médecine interne générale</v>
      </c>
      <c r="G59" s="144">
        <f>IF(ISBLANK(interne1!F52),"",interne1!F52)</f>
        <v>1</v>
      </c>
      <c r="H59" s="144">
        <f>IF(ISBLANK(interne1!G52),"",interne1!G52)</f>
        <v>1</v>
      </c>
      <c r="I59" s="144">
        <f>IF(ISBLANK(interne1!H52),"",interne1!H52)</f>
        <v>2</v>
      </c>
      <c r="J59" s="143" t="str">
        <f>IF(ISBLANK(interne1!J52),"",interne1!J52)</f>
        <v>ONK1</v>
      </c>
      <c r="K59" s="143" t="str">
        <f>IF(ISBLANK(interne1!K52),"",interne1!K52)</f>
        <v/>
      </c>
      <c r="L59" s="144" t="str">
        <f>IF(ISBLANK(interne1!L52),"",interne1!L52)</f>
        <v>oui</v>
      </c>
      <c r="M59" s="144" t="str">
        <f>IF(ISBLANK(interne1!M52),"",interne1!M52)</f>
        <v/>
      </c>
      <c r="N59" s="145" t="str">
        <f>IF(ISBLANK(interne1!N52),"",interne1!N52)</f>
        <v/>
      </c>
    </row>
    <row r="60" spans="1:14" s="95" customFormat="1" ht="37.5" x14ac:dyDescent="0.25">
      <c r="A60" s="146" t="str">
        <f>IF(ISBLANK(interne1!A53),"",interne1!A53)</f>
        <v/>
      </c>
      <c r="B60" s="281" t="str">
        <f>IF(ISBLANK(interne1!B53),"",interne1!B53)</f>
        <v/>
      </c>
      <c r="C60" s="147" t="str">
        <f>IF(ISBLANK(interne1!C53),"",interne1!C53)</f>
        <v>HAE1.1</v>
      </c>
      <c r="D60" s="147" t="str">
        <f>IF(ISBLANK(interne1!D53),"",interne1!D53)</f>
        <v>Lymphomes très agressifs et leucémies aiguës avec chimiothérapie curative</v>
      </c>
      <c r="E60" s="147" t="str">
        <f>IF(ISBLANK(interne1!I53),"",interne1!I53)</f>
        <v>PB</v>
      </c>
      <c r="F60" s="147" t="str">
        <f>IF(ISBLANK(interne1!E53),"",interne1!E53)</f>
        <v xml:space="preserve">Hématologie
Oncologie médicale
</v>
      </c>
      <c r="G60" s="148">
        <f>IF(ISBLANK(interne1!F53),"",interne1!F53)</f>
        <v>1</v>
      </c>
      <c r="H60" s="148">
        <f>IF(ISBLANK(interne1!G53),"",interne1!G53)</f>
        <v>1</v>
      </c>
      <c r="I60" s="148">
        <f>IF(ISBLANK(interne1!H53),"",interne1!H53)</f>
        <v>2</v>
      </c>
      <c r="J60" s="147" t="str">
        <f>IF(ISBLANK(interne1!J53),"",interne1!J53)</f>
        <v>ONK1</v>
      </c>
      <c r="K60" s="147" t="str">
        <f>IF(ISBLANK(interne1!K53),"",interne1!K53)</f>
        <v/>
      </c>
      <c r="L60" s="148" t="str">
        <f>IF(ISBLANK(interne1!L53),"",interne1!L53)</f>
        <v>oui</v>
      </c>
      <c r="M60" s="148" t="str">
        <f>IF(ISBLANK(interne1!M53),"",interne1!M53)</f>
        <v>S:10</v>
      </c>
      <c r="N60" s="149" t="str">
        <f>IF(ISBLANK(interne1!N53),"",interne1!N53)</f>
        <v/>
      </c>
    </row>
    <row r="61" spans="1:14" s="95" customFormat="1" ht="37.5" x14ac:dyDescent="0.25">
      <c r="A61" s="146" t="str">
        <f>IF(ISBLANK(interne1!A54),"",interne1!A54)</f>
        <v/>
      </c>
      <c r="B61" s="281" t="str">
        <f>IF(ISBLANK(interne1!B54),"",interne1!B54)</f>
        <v/>
      </c>
      <c r="C61" s="147" t="str">
        <f>IF(ISBLANK(interne1!C54),"",interne1!C54)</f>
        <v>HAE2</v>
      </c>
      <c r="D61" s="147" t="str">
        <f>IF(ISBLANK(interne1!D54),"",interne1!D54)</f>
        <v>Lymphomes indolents et leucémies chroniques</v>
      </c>
      <c r="E61" s="147" t="str">
        <f>IF(ISBLANK(interne1!I54),"",interne1!I54)</f>
        <v>PB</v>
      </c>
      <c r="F61" s="147" t="str">
        <f>IF(ISBLANK(interne1!E54),"",interne1!E54)</f>
        <v>Hématologie
Oncologie médicale
Médecine interne générale</v>
      </c>
      <c r="G61" s="148">
        <f>IF(ISBLANK(interne1!F54),"",interne1!F54)</f>
        <v>1</v>
      </c>
      <c r="H61" s="148">
        <f>IF(ISBLANK(interne1!G54),"",interne1!G54)</f>
        <v>1</v>
      </c>
      <c r="I61" s="148">
        <f>IF(ISBLANK(interne1!H54),"",interne1!H54)</f>
        <v>1</v>
      </c>
      <c r="J61" s="147" t="str">
        <f>IF(ISBLANK(interne1!J54),"",interne1!J54)</f>
        <v>ONK1</v>
      </c>
      <c r="K61" s="147" t="str">
        <f>IF(ISBLANK(interne1!K54),"",interne1!K54)</f>
        <v/>
      </c>
      <c r="L61" s="148" t="str">
        <f>IF(ISBLANK(interne1!L54),"",interne1!L54)</f>
        <v>oui</v>
      </c>
      <c r="M61" s="148" t="str">
        <f>IF(ISBLANK(interne1!M54),"",interne1!M54)</f>
        <v/>
      </c>
      <c r="N61" s="149" t="str">
        <f>IF(ISBLANK(interne1!N54),"",interne1!N54)</f>
        <v/>
      </c>
    </row>
    <row r="62" spans="1:14" s="95" customFormat="1" ht="37.5" x14ac:dyDescent="0.25">
      <c r="A62" s="146" t="str">
        <f>IF(ISBLANK(interne1!A55),"",interne1!A55)</f>
        <v/>
      </c>
      <c r="B62" s="281" t="str">
        <f>IF(ISBLANK(interne1!B55),"",interne1!B55)</f>
        <v/>
      </c>
      <c r="C62" s="147" t="str">
        <f>IF(ISBLANK(interne1!C55),"",interne1!C55)</f>
        <v>HAE3</v>
      </c>
      <c r="D62" s="147" t="str">
        <f>IF(ISBLANK(interne1!D55),"",interne1!D55)</f>
        <v>Affections myéloprolifératives et syndromes myélodysplasiques</v>
      </c>
      <c r="E62" s="147" t="str">
        <f>IF(ISBLANK(interne1!I55),"",interne1!I55)</f>
        <v>PB</v>
      </c>
      <c r="F62" s="147" t="str">
        <f>IF(ISBLANK(interne1!E55),"",interne1!E55)</f>
        <v>Hématologie
Oncologie médicale
Médecine interne générale</v>
      </c>
      <c r="G62" s="148">
        <f>IF(ISBLANK(interne1!F55),"",interne1!F55)</f>
        <v>1</v>
      </c>
      <c r="H62" s="148">
        <f>IF(ISBLANK(interne1!G55),"",interne1!G55)</f>
        <v>1</v>
      </c>
      <c r="I62" s="148">
        <f>IF(ISBLANK(interne1!H55),"",interne1!H55)</f>
        <v>1</v>
      </c>
      <c r="J62" s="147" t="str">
        <f>IF(ISBLANK(interne1!J55),"",interne1!J55)</f>
        <v/>
      </c>
      <c r="K62" s="147" t="str">
        <f>IF(ISBLANK(interne1!K55),"",interne1!K55)</f>
        <v/>
      </c>
      <c r="L62" s="148" t="str">
        <f>IF(ISBLANK(interne1!L55),"",interne1!L55)</f>
        <v>oui</v>
      </c>
      <c r="M62" s="148" t="str">
        <f>IF(ISBLANK(interne1!M55),"",interne1!M55)</f>
        <v/>
      </c>
      <c r="N62" s="149" t="str">
        <f>IF(ISBLANK(interne1!N55),"",interne1!N55)</f>
        <v/>
      </c>
    </row>
    <row r="63" spans="1:14" s="95" customFormat="1" ht="25" x14ac:dyDescent="0.25">
      <c r="A63" s="146" t="str">
        <f>IF(ISBLANK(interne1!A56),"",interne1!A56)</f>
        <v/>
      </c>
      <c r="B63" s="281" t="str">
        <f>IF(ISBLANK(interne1!B56),"",interne1!B56)</f>
        <v/>
      </c>
      <c r="C63" s="147" t="str">
        <f>IF(ISBLANK(interne1!C56),"",interne1!C56)</f>
        <v>HAE4</v>
      </c>
      <c r="D63" s="147" t="str">
        <f>IF(ISBLANK(interne1!D56),"",interne1!D56)</f>
        <v>Transplantation de cellules souches hématopoïétiques autologues</v>
      </c>
      <c r="E63" s="147" t="str">
        <f>IF(ISBLANK(interne1!I56),"",interne1!I56)</f>
        <v>PB</v>
      </c>
      <c r="F63" s="147" t="str">
        <f>IF(ISBLANK(interne1!E56),"",interne1!E56)</f>
        <v>(Oncologie médicale)
(Hématologie)</v>
      </c>
      <c r="G63" s="148">
        <f>IF(ISBLANK(interne1!F56),"",interne1!F56)</f>
        <v>2</v>
      </c>
      <c r="H63" s="148">
        <f>IF(ISBLANK(interne1!G56),"",interne1!G56)</f>
        <v>2</v>
      </c>
      <c r="I63" s="148">
        <f>IF(ISBLANK(interne1!H56),"",interne1!H56)</f>
        <v>2</v>
      </c>
      <c r="J63" s="147" t="str">
        <f>IF(ISBLANK(interne1!J56),"",interne1!J56)</f>
        <v/>
      </c>
      <c r="K63" s="147" t="str">
        <f>IF(ISBLANK(interne1!K56),"",interne1!K56)</f>
        <v/>
      </c>
      <c r="L63" s="148" t="str">
        <f>IF(ISBLANK(interne1!L56),"",interne1!L56)</f>
        <v/>
      </c>
      <c r="M63" s="148" t="str">
        <f>IF(ISBLANK(interne1!M56),"",interne1!M56)</f>
        <v>S:10</v>
      </c>
      <c r="N63" s="149" t="str">
        <f>IF(ISBLANK(interne1!N56),"",interne1!N56)</f>
        <v>Accréditation JACIE</v>
      </c>
    </row>
    <row r="64" spans="1:14" s="95" customFormat="1" ht="25" x14ac:dyDescent="0.25">
      <c r="A64" s="146" t="str">
        <f>IF(ISBLANK(interne1!A57),"",interne1!A57)</f>
        <v/>
      </c>
      <c r="B64" s="281" t="str">
        <f>IF(ISBLANK(interne1!B57),"",interne1!B57)</f>
        <v/>
      </c>
      <c r="C64" s="138" t="str">
        <f>IF(ISBLANK(interne1!C57),"",interne1!C57)</f>
        <v>HAE5</v>
      </c>
      <c r="D64" s="138" t="str">
        <f>IF(ISBLANK(interne1!D57),"",interne1!D57)</f>
        <v>Transplantation allogénique de cellules souches hématopoïétiques (CIMHS)</v>
      </c>
      <c r="E64" s="138" t="str">
        <f>IF(ISBLANK(interne1!I57),"",interne1!I57)</f>
        <v/>
      </c>
      <c r="F64" s="138" t="str">
        <f>IF(ISBLANK(interne1!E57),"",interne1!E57)</f>
        <v/>
      </c>
      <c r="G64" s="139" t="str">
        <f>IF(ISBLANK(interne1!F57),"",interne1!F57)</f>
        <v/>
      </c>
      <c r="H64" s="139" t="str">
        <f>IF(ISBLANK(interne1!G57),"",interne1!G57)</f>
        <v/>
      </c>
      <c r="I64" s="139" t="str">
        <f>IF(ISBLANK(interne1!H57),"",interne1!H57)</f>
        <v/>
      </c>
      <c r="J64" s="138" t="str">
        <f>IF(ISBLANK(interne1!J57),"",interne1!J57)</f>
        <v/>
      </c>
      <c r="K64" s="138" t="str">
        <f>IF(ISBLANK(interne1!K57),"",interne1!K57)</f>
        <v/>
      </c>
      <c r="L64" s="139" t="str">
        <f>IF(ISBLANK(interne1!L57),"",interne1!L57)</f>
        <v/>
      </c>
      <c r="M64" s="139" t="str">
        <f>IF(ISBLANK(interne1!M57),"",interne1!M57)</f>
        <v/>
      </c>
      <c r="N64" s="140" t="str">
        <f>IF(ISBLANK(interne1!N57),"",interne1!N57)</f>
        <v>Les exigences actuelles de la CIMHS font foi</v>
      </c>
    </row>
    <row r="65" spans="1:14" s="95" customFormat="1" ht="53.25" customHeight="1" x14ac:dyDescent="0.25">
      <c r="A65" s="146" t="str">
        <f>IF(ISBLANK(interne1!A58),"",interne1!A58)</f>
        <v/>
      </c>
      <c r="B65" s="142" t="str">
        <f>IF(ISBLANK(interne1!B58),"",interne1!B58)</f>
        <v>Vaisseaux</v>
      </c>
      <c r="C65" s="143" t="str">
        <f>IF(ISBLANK(interne1!C58),"",interne1!C58)</f>
        <v>GEF1</v>
      </c>
      <c r="D65" s="143" t="str">
        <f>IF(ISBLANK(interne1!D58),"",interne1!D58)</f>
        <v>Chirurgie vasculaire périphérique (artérielle)</v>
      </c>
      <c r="E65" s="281" t="str">
        <f>IF(ISBLANK(interne1!I58),"",interne1!I58)</f>
        <v>PB</v>
      </c>
      <c r="F65" s="143" t="str">
        <f>IF(ISBLANK(interne1!E58),"",interne1!E58)</f>
        <v>(Chirurgie vasculaire)
(chirurgie cardiaque et vasculaire thoracique)</v>
      </c>
      <c r="G65" s="144">
        <f>IF(ISBLANK(interne1!F58),"",interne1!F58)</f>
        <v>2</v>
      </c>
      <c r="H65" s="144">
        <f>IF(ISBLANK(interne1!G58),"",interne1!G58)</f>
        <v>2</v>
      </c>
      <c r="I65" s="144">
        <f>IF(ISBLANK(interne1!H58),"",interne1!H58)</f>
        <v>1</v>
      </c>
      <c r="J65" s="143" t="str">
        <f>IF(ISBLANK(interne1!J58),"",interne1!J58)</f>
        <v xml:space="preserve">ANG1 + RAD1
</v>
      </c>
      <c r="K65" s="143" t="str">
        <f>IF(ISBLANK(interne1!K58),"",interne1!K58)</f>
        <v/>
      </c>
      <c r="L65" s="144" t="str">
        <f>IF(ISBLANK(interne1!L58),"",interne1!L58)</f>
        <v/>
      </c>
      <c r="M65" s="144" t="str">
        <f>IF(ISBLANK(interne1!M58),"",interne1!M58)</f>
        <v>S:10</v>
      </c>
      <c r="N65" s="145" t="str">
        <f>IF(ISBLANK(interne1!N58),"",interne1!N58)</f>
        <v>Conférence interdisciplinaire d’indication avec des MQS chirurgie et intervention. Concept de collaboration spécifique nécessaire</v>
      </c>
    </row>
    <row r="66" spans="1:14" s="95" customFormat="1" ht="62.5" x14ac:dyDescent="0.25">
      <c r="A66" s="146" t="str">
        <f>IF(ISBLANK(interne1!A59),"",interne1!A59)</f>
        <v/>
      </c>
      <c r="B66" s="281" t="str">
        <f>IF(ISBLANK(interne1!B59),"",interne1!B59)</f>
        <v/>
      </c>
      <c r="C66" s="147" t="str">
        <f>IF(ISBLANK(interne1!C59),"",interne1!C59)</f>
        <v>ANG1</v>
      </c>
      <c r="D66" s="147" t="str">
        <f>IF(ISBLANK(interne1!D59),"",interne1!D59)</f>
        <v>IInterventions sur les vaisseaux périphériques (artériels)</v>
      </c>
      <c r="E66" s="147" t="str">
        <f>IF(ISBLANK(interne1!I59),"",interne1!I59)</f>
        <v>PB</v>
      </c>
      <c r="F66" s="491" t="s">
        <v>1477</v>
      </c>
      <c r="G66" s="148">
        <f>IF(ISBLANK(interne1!F59),"",interne1!F59)</f>
        <v>2</v>
      </c>
      <c r="H66" s="148">
        <f>IF(ISBLANK(interne1!G59),"",interne1!G59)</f>
        <v>2</v>
      </c>
      <c r="I66" s="148">
        <f>IF(ISBLANK(interne1!H59),"",interne1!H59)</f>
        <v>1</v>
      </c>
      <c r="J66" s="147" t="str">
        <f>IF(ISBLANK(interne1!J59),"",interne1!J59)</f>
        <v>RAD1</v>
      </c>
      <c r="K66" s="147" t="str">
        <f>IF(ISBLANK(interne1!K59),"",interne1!K59)</f>
        <v xml:space="preserve">GEF1
</v>
      </c>
      <c r="L66" s="148" t="str">
        <f>IF(ISBLANK(interne1!L59),"",interne1!L59)</f>
        <v/>
      </c>
      <c r="M66" s="148" t="str">
        <f>IF(ISBLANK(interne1!M59),"",interne1!M59)</f>
        <v/>
      </c>
      <c r="N66" s="149" t="str">
        <f>IF(ISBLANK(interne1!N59),"",interne1!N59)</f>
        <v>Conférence interdisciplinaire d’indication avec des MQS chirurgie et intervention. Concept de collaboration spécifique nécessaire</v>
      </c>
    </row>
    <row r="67" spans="1:14" s="95" customFormat="1" ht="185.25" customHeight="1" x14ac:dyDescent="0.25">
      <c r="A67" s="146" t="str">
        <f>IF(ISBLANK(interne1!A60),"",interne1!A60)</f>
        <v/>
      </c>
      <c r="B67" s="281" t="str">
        <f>IF(ISBLANK(interne1!B60),"",interne1!B60)</f>
        <v/>
      </c>
      <c r="C67" s="147" t="str">
        <f>IF(ISBLANK(interne1!C60),"",interne1!C60)</f>
        <v>GEFA</v>
      </c>
      <c r="D67" s="147" t="str">
        <f>IF(ISBLANK(interne1!D60),"",interne1!D60)</f>
        <v>Interventions et chirurgie vasculaire sur les vaisseaux intra-abdominaux</v>
      </c>
      <c r="E67" s="147" t="str">
        <f>IF(ISBLANK(interne1!I60),"",interne1!I60)</f>
        <v>PB</v>
      </c>
      <c r="F67" s="147" t="str">
        <f>IF(ISBLANK(interne1!E60),"",interne1!E60)</f>
        <v>Chirurgie vasculaire
Chirurgie cardiaque et vasculaire thoracique
(Angiologie)
(Radiologie)
(Cardiologie)</v>
      </c>
      <c r="G67" s="148">
        <f>IF(ISBLANK(interne1!F60),"",interne1!F60)</f>
        <v>3</v>
      </c>
      <c r="H67" s="148">
        <f>IF(ISBLANK(interne1!G60),"",interne1!G60)</f>
        <v>3</v>
      </c>
      <c r="I67" s="148">
        <f>IF(ISBLANK(interne1!H60),"",interne1!H60)</f>
        <v>2</v>
      </c>
      <c r="J67" s="147" t="str">
        <f>IF(ISBLANK(interne1!J60),"",interne1!J60)</f>
        <v>RAD1</v>
      </c>
      <c r="K67" s="147" t="str">
        <f>IF(ISBLANK(interne1!K60),"",interne1!K60)</f>
        <v>HER1.1</v>
      </c>
      <c r="L67" s="148" t="str">
        <f>IF(ISBLANK(interne1!L60),"",interne1!L60)</f>
        <v/>
      </c>
      <c r="M67" s="148" t="str">
        <f>IF(ISBLANK(interne1!M60),"",interne1!M60)</f>
        <v>S:20</v>
      </c>
      <c r="N67" s="149" t="str">
        <f>IF(ISBLANK(interne1!N60),"",interne1!N60)</f>
        <v>- Pour les interventions, uniquement MQS angiologie, radiologie ou cardiologie
- Pour les opérations, uniquement MQS chirurgie vasculaire, chirurgie cardiaque et vasculaire thoracique ou chirurgie pédiatrique autorisés
- Opérateurs joignables en tout temps en phase postopératoire et intervention en 30 min garantie au besoin
- Conférence interdisciplinaire d’indication avec des MQS chirurgie et intervention. Concept de collaboration spécifique nécessaire
- Données à saisir dans le registre Swissvasc</v>
      </c>
    </row>
    <row r="68" spans="1:14" s="95" customFormat="1" ht="187.5" customHeight="1" x14ac:dyDescent="0.25">
      <c r="A68" s="146" t="str">
        <f>IF(ISBLANK(interne1!A61),"",interne1!A61)</f>
        <v/>
      </c>
      <c r="B68" s="281" t="str">
        <f>IF(ISBLANK(interne1!B61),"",interne1!B61)</f>
        <v/>
      </c>
      <c r="C68" s="147" t="str">
        <f>IF(ISBLANK(interne1!C61),"",interne1!C61)</f>
        <v>GEF3</v>
      </c>
      <c r="D68" s="147" t="str">
        <f>IF(ISBLANK(interne1!D61),"",interne1!D61)</f>
        <v>Chirurgie carotidienne</v>
      </c>
      <c r="E68" s="147" t="str">
        <f>IF(ISBLANK(interne1!I61),"",interne1!I61)</f>
        <v>PB</v>
      </c>
      <c r="F68" s="491" t="str">
        <f>IF(ISBLANK(interne1!E61),"",interne1!E61)</f>
        <v>(Chirurgie vasculaire)
(Chirurgie cardiaque et vasculaire thoracique, chirurgie vasculaire)      
(Radiologie interventionnelle EBIR)
(Neurochirurgie)</v>
      </c>
      <c r="G68" s="148">
        <f>IF(ISBLANK(interne1!F61),"",interne1!F61)</f>
        <v>2</v>
      </c>
      <c r="H68" s="148">
        <f>IF(ISBLANK(interne1!G61),"",interne1!G61)</f>
        <v>2</v>
      </c>
      <c r="I68" s="148">
        <f>IF(ISBLANK(interne1!H61),"",interne1!H61)</f>
        <v>2</v>
      </c>
      <c r="J68" s="147" t="str">
        <f>IF(ISBLANK(interne1!J61),"",interne1!J61)</f>
        <v>NEU1 + RAD1</v>
      </c>
      <c r="K68" s="147" t="str">
        <f>IF(ISBLANK(interne1!K61),"",interne1!K61)</f>
        <v>ANG3 + HER1.1</v>
      </c>
      <c r="L68" s="148" t="str">
        <f>IF(ISBLANK(interne1!L61),"",interne1!L61)</f>
        <v/>
      </c>
      <c r="M68" s="148" t="str">
        <f>IF(ISBLANK(interne1!M61),"",interne1!M61)</f>
        <v>S:10
(ou 20 avec ANG3)</v>
      </c>
      <c r="N68" s="149" t="str">
        <f>IF(ISBLANK(interne1!N61),"",interne1!N61)</f>
        <v>- Spécialiste joignable en tout temps en phase postopératoire afin de garantir une intervention nécessaire dans l’heure.
- En cas d’intervention sur la carotide, discuter et documenter lors de la conférence interdisciplinaire d’indication
- Conférence interdisciplinaire d’indication avec des MQS chirurgie et intervention. Concept de collaboration spécifique nécessaire
- Saisir les données dans le registre Swissvasc
- Contrôle de suivi par spécialiste en neurologie 30 jours après intervention</v>
      </c>
    </row>
    <row r="69" spans="1:14" s="95" customFormat="1" ht="134.25" customHeight="1" x14ac:dyDescent="0.25">
      <c r="A69" s="146" t="str">
        <f>IF(ISBLANK(interne1!A62),"",interne1!A62)</f>
        <v/>
      </c>
      <c r="B69" s="281" t="str">
        <f>IF(ISBLANK(interne1!B62),"",interne1!B62)</f>
        <v/>
      </c>
      <c r="C69" s="147" t="str">
        <f>IF(ISBLANK(interne1!C62),"",interne1!C62)</f>
        <v>ANG3</v>
      </c>
      <c r="D69" s="147" t="str">
        <f>IF(ISBLANK(interne1!D62),"",interne1!D62)</f>
        <v>Interventions sur la carotide et les vaisseaux extracrâniens</v>
      </c>
      <c r="E69" s="147" t="str">
        <f>IF(ISBLANK(interne1!I62),"",interne1!I62)</f>
        <v>PB</v>
      </c>
      <c r="F69" s="147" t="str">
        <f>IF(ISBLANK(interne1!E62),"",interne1!E62)</f>
        <v>(Angiologie)
(Radiologie)
(Cardiologie)
(Radiologie avec formation approfondie en neuroradiologie invasive)</v>
      </c>
      <c r="G69" s="148">
        <f>IF(ISBLANK(interne1!F62),"",interne1!F62)</f>
        <v>2</v>
      </c>
      <c r="H69" s="148">
        <f>IF(ISBLANK(interne1!G62),"",interne1!G62)</f>
        <v>2</v>
      </c>
      <c r="I69" s="148">
        <f>IF(ISBLANK(interne1!H62),"",interne1!H62)</f>
        <v>2</v>
      </c>
      <c r="J69" s="147" t="str">
        <f>IF(ISBLANK(interne1!J62),"",interne1!J62)</f>
        <v xml:space="preserve">GEF3 + NEU1
+ RAD1
</v>
      </c>
      <c r="K69" s="147" t="str">
        <f>IF(ISBLANK(interne1!K62),"",interne1!K62)</f>
        <v xml:space="preserve">HER1.1
</v>
      </c>
      <c r="L69" s="148" t="str">
        <f>IF(ISBLANK(interne1!L62),"",interne1!L62)</f>
        <v/>
      </c>
      <c r="M69" s="148" t="str">
        <f>IF(ISBLANK(interne1!M62),"",interne1!M62)</f>
        <v>S:10
(ou 20 avec GEF3)</v>
      </c>
      <c r="N69" s="149" t="str">
        <f>IF(ISBLANK(interne1!N62),"",interne1!N62)</f>
        <v>- Spécialiste joignable en tout temps en phase postopératoire afin de garantir une intervention nécessaire dans l’heure.
- En cas d’intervention sur la carotide, discuter et documenter lors de la conférence interdisciplinaire d’indication
- Saisir les données dans le registre Swissvasc
- Contrôle de suivi par spécialiste en neurologie 30 jours après l’intervention</v>
      </c>
    </row>
    <row r="70" spans="1:14" s="95" customFormat="1" ht="39.5" customHeight="1" x14ac:dyDescent="0.25">
      <c r="A70" s="146" t="str">
        <f>IF(ISBLANK(interne1!A63),"",interne1!A63)</f>
        <v/>
      </c>
      <c r="B70" s="281" t="str">
        <f>IF(ISBLANK(interne1!B63),"",interne1!B63)</f>
        <v/>
      </c>
      <c r="C70" s="491" t="str">
        <f>IF(ISBLANK(interne1!C63),"",interne1!C63)</f>
        <v>RAD1</v>
      </c>
      <c r="D70" s="491" t="str">
        <f>IF(ISBLANK(interne1!D63),"",interne1!D63)</f>
        <v>Radiologie interventionnelle (pour les vaisseaux, seulement diagnostique)</v>
      </c>
      <c r="E70" s="491" t="str">
        <f>IF(ISBLANK(interne1!I63),"",interne1!I63)</f>
        <v>PB</v>
      </c>
      <c r="F70" s="491" t="str">
        <f>IF(ISBLANK(interne1!E63),"",interne1!E63)</f>
        <v>Radiologie</v>
      </c>
      <c r="G70" s="492">
        <f>IF(ISBLANK(interne1!F63),"",interne1!F63)</f>
        <v>2</v>
      </c>
      <c r="H70" s="492">
        <f>IF(ISBLANK(interne1!G63),"",interne1!G63)</f>
        <v>2</v>
      </c>
      <c r="I70" s="492">
        <f>IF(ISBLANK(interne1!H63),"",interne1!H63)</f>
        <v>1</v>
      </c>
      <c r="J70" s="147" t="str">
        <f>IF(ISBLANK(interne1!J63),"",interne1!J63)</f>
        <v/>
      </c>
      <c r="K70" s="147" t="str">
        <f>IF(ISBLANK(interne1!K63),"",interne1!K63)</f>
        <v/>
      </c>
      <c r="L70" s="148" t="str">
        <f>IF(ISBLANK(interne1!L63),"",interne1!L63)</f>
        <v/>
      </c>
      <c r="M70" s="148" t="str">
        <f>IF(ISBLANK(interne1!M63),"",interne1!M63)</f>
        <v/>
      </c>
      <c r="N70" s="149" t="str">
        <f>IF(ISBLANK(interne1!N63),"",interne1!N63)</f>
        <v>Conférence interdisciplinaire d’indication (GEF/ANG)</v>
      </c>
    </row>
    <row r="71" spans="1:14" s="95" customFormat="1" ht="25" x14ac:dyDescent="0.25">
      <c r="A71" s="146" t="str">
        <f>IF(ISBLANK(interne1!A64),"",interne1!A64)</f>
        <v/>
      </c>
      <c r="B71" s="281" t="str">
        <f>IF(ISBLANK(interne1!B64),"",interne1!B64)</f>
        <v/>
      </c>
      <c r="C71" s="491" t="str">
        <f>IF(ISBLANK(interne1!C64),"",interne1!C64)</f>
        <v>RAD2</v>
      </c>
      <c r="D71" s="491" t="str">
        <f>IF(ISBLANK(interne1!D64),"",interne1!D64)</f>
        <v>Radiologie interventionnelle complexe</v>
      </c>
      <c r="E71" s="491" t="str">
        <f>IF(ISBLANK(interne1!I64),"",interne1!I64)</f>
        <v>PB</v>
      </c>
      <c r="F71" s="491" t="str">
        <f>IF(ISBLANK(interne1!E64),"",interne1!E64)</f>
        <v>Radiologie interventionnelle EBIR</v>
      </c>
      <c r="G71" s="492">
        <f>IF(ISBLANK(interne1!F64),"",interne1!F64)</f>
        <v>2</v>
      </c>
      <c r="H71" s="492">
        <f>IF(ISBLANK(interne1!G64),"",interne1!G64)</f>
        <v>2</v>
      </c>
      <c r="I71" s="492">
        <f>IF(ISBLANK(interne1!H64),"",interne1!H64)</f>
        <v>2</v>
      </c>
      <c r="J71" s="147" t="str">
        <f>IF(ISBLANK(interne1!J64),"",interne1!J64)</f>
        <v/>
      </c>
      <c r="K71" s="147" t="str">
        <f>IF(ISBLANK(interne1!K64),"",interne1!K64)</f>
        <v/>
      </c>
      <c r="L71" s="148" t="str">
        <f>IF(ISBLANK(interne1!L64),"",interne1!L64)</f>
        <v/>
      </c>
      <c r="M71" s="148" t="str">
        <f>IF(ISBLANK(interne1!M64),"",interne1!M64)</f>
        <v/>
      </c>
      <c r="N71" s="149" t="str">
        <f>IF(ISBLANK(interne1!N64),"",interne1!N64)</f>
        <v>Conférence interdisciplinaire d’indication (GEF/ANG)</v>
      </c>
    </row>
    <row r="72" spans="1:14" s="95" customFormat="1" ht="25" x14ac:dyDescent="0.25">
      <c r="A72" s="146" t="str">
        <f>IF(ISBLANK(interne1!A65),"",interne1!A65)</f>
        <v/>
      </c>
      <c r="B72" s="281" t="str">
        <f>IF(ISBLANK(interne1!B65),"",interne1!B65)</f>
        <v>Cœur</v>
      </c>
      <c r="C72" s="143" t="str">
        <f>IF(ISBLANK(interne1!C65),"",interne1!C65)</f>
        <v>HER1</v>
      </c>
      <c r="D72" s="143" t="str">
        <f>IF(ISBLANK(interne1!D65),"",interne1!D65)</f>
        <v>Chirurgie cardiaque simple</v>
      </c>
      <c r="E72" s="143" t="str">
        <f>IF(ISBLANK(interne1!I65),"",interne1!I65)</f>
        <v>PB</v>
      </c>
      <c r="F72" s="143" t="str">
        <f>IF(ISBLANK(interne1!E65),"",interne1!E65)</f>
        <v>Chirurgie cardiaque et vasculaire thoracique</v>
      </c>
      <c r="G72" s="144">
        <f>IF(ISBLANK(interne1!F65),"",interne1!F65)</f>
        <v>3</v>
      </c>
      <c r="H72" s="144">
        <f>IF(ISBLANK(interne1!G65),"",interne1!G65)</f>
        <v>3</v>
      </c>
      <c r="I72" s="144">
        <f>IF(ISBLANK(interne1!H65),"",interne1!H65)</f>
        <v>3</v>
      </c>
      <c r="J72" s="143" t="str">
        <f>IF(ISBLANK(interne1!J65),"",interne1!J65)</f>
        <v>HER1.1</v>
      </c>
      <c r="K72" s="143" t="str">
        <f>IF(ISBLANK(interne1!K65),"",interne1!K65)</f>
        <v/>
      </c>
      <c r="L72" s="144" t="str">
        <f>IF(ISBLANK(interne1!L65),"",interne1!L65)</f>
        <v/>
      </c>
      <c r="M72" s="144" t="str">
        <f>IF(ISBLANK(interne1!M65),"",interne1!M65)</f>
        <v/>
      </c>
      <c r="N72" s="145" t="str">
        <f>IF(ISBLANK(interne1!N65),"",interne1!N65)</f>
        <v>Programme de qualité cantonal jusqu’à définition d’une solution nationale</v>
      </c>
    </row>
    <row r="73" spans="1:14" s="95" customFormat="1" ht="37.5" x14ac:dyDescent="0.25">
      <c r="A73" s="146" t="str">
        <f>IF(ISBLANK(interne1!A66),"",interne1!A66)</f>
        <v/>
      </c>
      <c r="B73" s="281" t="str">
        <f>IF(ISBLANK(interne1!B66),"",interne1!B66)</f>
        <v/>
      </c>
      <c r="C73" s="147" t="str">
        <f>IF(ISBLANK(interne1!C66),"",interne1!C66)</f>
        <v>HER1.1</v>
      </c>
      <c r="D73" s="147" t="str">
        <f>IF(ISBLANK(interne1!D66),"",interne1!D66)</f>
        <v>Chirurgie cardiaque et chirurgie vasculaire avec machine cœur-poumons (sans chirurgie coronarienne)</v>
      </c>
      <c r="E73" s="147" t="str">
        <f>IF(ISBLANK(interne1!I66),"",interne1!I66)</f>
        <v>PB</v>
      </c>
      <c r="F73" s="147" t="str">
        <f>IF(ISBLANK(interne1!E66),"",interne1!E66)</f>
        <v>Chirurgie cardiaque et vasculaire thoracique</v>
      </c>
      <c r="G73" s="148">
        <f>IF(ISBLANK(interne1!F66),"",interne1!F66)</f>
        <v>3</v>
      </c>
      <c r="H73" s="148">
        <f>IF(ISBLANK(interne1!G66),"",interne1!G66)</f>
        <v>3</v>
      </c>
      <c r="I73" s="148">
        <f>IF(ISBLANK(interne1!H66),"",interne1!H66)</f>
        <v>3</v>
      </c>
      <c r="J73" s="147" t="str">
        <f>IF(ISBLANK(interne1!J66),"",interne1!J66)</f>
        <v xml:space="preserve">KAR3 + 
KAR3.1
</v>
      </c>
      <c r="K73" s="147" t="str">
        <f>IF(ISBLANK(interne1!K66),"",interne1!K66)</f>
        <v/>
      </c>
      <c r="L73" s="148" t="str">
        <f>IF(ISBLANK(interne1!L66),"",interne1!L66)</f>
        <v/>
      </c>
      <c r="M73" s="148" t="str">
        <f>IF(ISBLANK(interne1!M66),"",interne1!M66)</f>
        <v/>
      </c>
      <c r="N73" s="149" t="str">
        <f>IF(ISBLANK(interne1!N66),"",interne1!N66)</f>
        <v>Programme de qualité cantonal jusqu’à définition d’une solution nationale</v>
      </c>
    </row>
    <row r="74" spans="1:14" s="95" customFormat="1" ht="25" x14ac:dyDescent="0.25">
      <c r="A74" s="146" t="str">
        <f>IF(ISBLANK(interne1!A67),"",interne1!A67)</f>
        <v/>
      </c>
      <c r="B74" s="281" t="str">
        <f>IF(ISBLANK(interne1!B67),"",interne1!B67)</f>
        <v/>
      </c>
      <c r="C74" s="147" t="str">
        <f>IF(ISBLANK(interne1!C67),"",interne1!C67)</f>
        <v>HER1.1.1</v>
      </c>
      <c r="D74" s="147" t="str">
        <f>IF(ISBLANK(interne1!D67),"",interne1!D67)</f>
        <v>Chirurgie coronarienne (PAC)</v>
      </c>
      <c r="E74" s="147" t="str">
        <f>IF(ISBLANK(interne1!I67),"",interne1!I67)</f>
        <v>PB</v>
      </c>
      <c r="F74" s="147" t="str">
        <f>IF(ISBLANK(interne1!E67),"",interne1!E67)</f>
        <v>Chirurgie cardiaque et vasculaire thoracique</v>
      </c>
      <c r="G74" s="148">
        <f>IF(ISBLANK(interne1!F67),"",interne1!F67)</f>
        <v>3</v>
      </c>
      <c r="H74" s="148">
        <f>IF(ISBLANK(interne1!G67),"",interne1!G67)</f>
        <v>3</v>
      </c>
      <c r="I74" s="148">
        <f>IF(ISBLANK(interne1!H67),"",interne1!H67)</f>
        <v>3</v>
      </c>
      <c r="J74" s="147" t="str">
        <f>IF(ISBLANK(interne1!J67),"",interne1!J67)</f>
        <v/>
      </c>
      <c r="K74" s="147" t="str">
        <f>IF(ISBLANK(interne1!K67),"",interne1!K67)</f>
        <v/>
      </c>
      <c r="L74" s="148" t="str">
        <f>IF(ISBLANK(interne1!L67),"",interne1!L67)</f>
        <v/>
      </c>
      <c r="M74" s="148" t="str">
        <f>IF(ISBLANK(interne1!M67),"",interne1!M67)</f>
        <v>S:100</v>
      </c>
      <c r="N74" s="159" t="str">
        <f>IF(ISBLANK(interne1!N67),"",interne1!N67)</f>
        <v>Programme de qualité cantonal jusqu’à définition d’une solution nationale</v>
      </c>
    </row>
    <row r="75" spans="1:14" s="95" customFormat="1" ht="25" x14ac:dyDescent="0.25">
      <c r="A75" s="146" t="str">
        <f>IF(ISBLANK(interne1!A68),"",interne1!A68)</f>
        <v/>
      </c>
      <c r="B75" s="281" t="str">
        <f>IF(ISBLANK(interne1!B68),"",interne1!B68)</f>
        <v/>
      </c>
      <c r="C75" s="147" t="str">
        <f>IF(ISBLANK(interne1!C68),"",interne1!C68)</f>
        <v>HER1.1.2</v>
      </c>
      <c r="D75" s="147" t="str">
        <f>IF(ISBLANK(interne1!D68),"",interne1!D68)</f>
        <v>Chirurgie cardiaque congénitale complexe</v>
      </c>
      <c r="E75" s="147" t="str">
        <f>IF(ISBLANK(interne1!I68),"",interne1!I68)</f>
        <v>PB</v>
      </c>
      <c r="F75" s="147" t="str">
        <f>IF(ISBLANK(interne1!E68),"",interne1!E68)</f>
        <v>Chirurgie cardiaque et vasculaire thoracique
Cardiologie</v>
      </c>
      <c r="G75" s="148">
        <f>IF(ISBLANK(interne1!F68),"",interne1!F68)</f>
        <v>3</v>
      </c>
      <c r="H75" s="148">
        <f>IF(ISBLANK(interne1!G68),"",interne1!G68)</f>
        <v>3</v>
      </c>
      <c r="I75" s="148">
        <f>IF(ISBLANK(interne1!H68),"",interne1!H68)</f>
        <v>3</v>
      </c>
      <c r="J75" s="147" t="str">
        <f>IF(ISBLANK(interne1!J68),"",interne1!J68)</f>
        <v/>
      </c>
      <c r="K75" s="147" t="str">
        <f>IF(ISBLANK(interne1!K68),"",interne1!K68)</f>
        <v/>
      </c>
      <c r="L75" s="148" t="str">
        <f>IF(ISBLANK(interne1!L68),"",interne1!L68)</f>
        <v/>
      </c>
      <c r="M75" s="148" t="str">
        <f>IF(ISBLANK(interne1!M68),"",interne1!M68)</f>
        <v>S:10</v>
      </c>
      <c r="N75" s="159" t="str">
        <f>IF(ISBLANK(interne1!N68),"",interne1!N68)</f>
        <v>Programme de qualité cantonal jusqu’à définition d’une solution nationale</v>
      </c>
    </row>
    <row r="76" spans="1:14" s="95" customFormat="1" ht="25" x14ac:dyDescent="0.25">
      <c r="A76" s="146"/>
      <c r="B76" s="281"/>
      <c r="C76" s="147" t="str">
        <f>IF(ISBLANK(interne1!C69),"",interne1!C69)</f>
        <v>HER1.1.3</v>
      </c>
      <c r="D76" s="147" t="str">
        <f>IF(ISBLANK(interne1!D69),"",interne1!D69)</f>
        <v>Chirurgie et interventions sur l’aorte thoracique</v>
      </c>
      <c r="E76" s="281" t="str">
        <f>IF(ISBLANK(interne1!I69),"",interne1!I69)</f>
        <v>PB</v>
      </c>
      <c r="F76" s="147" t="str">
        <f>IF(ISBLANK(interne1!E69),"",interne1!E69)</f>
        <v>Chirurgie cardiaque et vasculaire thoracique</v>
      </c>
      <c r="G76" s="148">
        <f>IF(ISBLANK(interne1!F69),"",interne1!F69)</f>
        <v>3</v>
      </c>
      <c r="H76" s="148">
        <f>IF(ISBLANK(interne1!G69),"",interne1!G69)</f>
        <v>3</v>
      </c>
      <c r="I76" s="148">
        <f>IF(ISBLANK(interne1!H69),"",interne1!H69)</f>
        <v>3</v>
      </c>
      <c r="J76" s="147" t="str">
        <f>IF(ISBLANK(interne1!J69),"",interne1!J69)</f>
        <v/>
      </c>
      <c r="K76" s="147" t="str">
        <f>IF(ISBLANK(interne1!K69),"",interne1!K69)</f>
        <v/>
      </c>
      <c r="L76" s="148" t="str">
        <f>IF(ISBLANK(interne1!L69),"",interne1!L69)</f>
        <v/>
      </c>
      <c r="M76" s="148" t="str">
        <f>IF(ISBLANK(interne1!M69),"",interne1!M69)</f>
        <v/>
      </c>
      <c r="N76" s="159" t="str">
        <f>IF(ISBLANK(interne1!N69),"",interne1!N69)</f>
        <v>Programme de qualité cantonal jusqu’à définition d’une solution nationale</v>
      </c>
    </row>
    <row r="77" spans="1:14" s="95" customFormat="1" ht="25" x14ac:dyDescent="0.25">
      <c r="A77" s="146"/>
      <c r="B77" s="281"/>
      <c r="C77" s="147" t="str">
        <f>IF(ISBLANK(interne1!C70),"",interne1!C70)</f>
        <v>HER1.1.4</v>
      </c>
      <c r="D77" s="147" t="str">
        <f>IF(ISBLANK(interne1!D70),"",interne1!D70)</f>
        <v>Interventions ouvertes sur la valve aortique</v>
      </c>
      <c r="E77" s="147" t="str">
        <f>IF(ISBLANK(interne1!I70),"",interne1!I70)</f>
        <v>PB</v>
      </c>
      <c r="F77" s="147" t="str">
        <f>IF(ISBLANK(interne1!E70),"",interne1!E70)</f>
        <v>Chirurgie cardiaque et vasculaire thoracique</v>
      </c>
      <c r="G77" s="148">
        <f>IF(ISBLANK(interne1!F70),"",interne1!F70)</f>
        <v>3</v>
      </c>
      <c r="H77" s="148">
        <f>IF(ISBLANK(interne1!G70),"",interne1!G70)</f>
        <v>3</v>
      </c>
      <c r="I77" s="148">
        <f>IF(ISBLANK(interne1!H70),"",interne1!H70)</f>
        <v>3</v>
      </c>
      <c r="J77" s="147" t="str">
        <f>IF(ISBLANK(interne1!J70),"",interne1!J70)</f>
        <v/>
      </c>
      <c r="K77" s="147" t="str">
        <f>IF(ISBLANK(interne1!K70),"",interne1!K70)</f>
        <v/>
      </c>
      <c r="L77" s="148" t="str">
        <f>IF(ISBLANK(interne1!L70),"",interne1!L70)</f>
        <v/>
      </c>
      <c r="M77" s="148" t="str">
        <f>IF(ISBLANK(interne1!M70),"",interne1!M70)</f>
        <v/>
      </c>
      <c r="N77" s="159" t="str">
        <f>IF(ISBLANK(interne1!N70),"",interne1!N70)</f>
        <v>Programme de qualité cantonal jusqu’à définition d’une solution nationale</v>
      </c>
    </row>
    <row r="78" spans="1:14" s="95" customFormat="1" ht="25" x14ac:dyDescent="0.25">
      <c r="A78" s="146"/>
      <c r="B78" s="281"/>
      <c r="C78" s="147" t="str">
        <f>IF(ISBLANK(interne1!C71),"",interne1!C71)</f>
        <v>HER1.1.5</v>
      </c>
      <c r="D78" s="147" t="str">
        <f>IF(ISBLANK(interne1!D71),"",interne1!D71)</f>
        <v>Interventions ouvertes sur la valve mitrale</v>
      </c>
      <c r="E78" s="281" t="str">
        <f>IF(ISBLANK(interne1!I71),"",interne1!I71)</f>
        <v>PB</v>
      </c>
      <c r="F78" s="147" t="str">
        <f>IF(ISBLANK(interne1!E71),"",interne1!E71)</f>
        <v>Chirurgie cardiaque et vasculaire thoracique</v>
      </c>
      <c r="G78" s="148">
        <f>IF(ISBLANK(interne1!F71),"",interne1!F71)</f>
        <v>3</v>
      </c>
      <c r="H78" s="148">
        <f>IF(ISBLANK(interne1!G71),"",interne1!G71)</f>
        <v>3</v>
      </c>
      <c r="I78" s="148">
        <f>IF(ISBLANK(interne1!H71),"",interne1!H71)</f>
        <v>3</v>
      </c>
      <c r="J78" s="147" t="str">
        <f>IF(ISBLANK(interne1!J71),"",interne1!J71)</f>
        <v/>
      </c>
      <c r="K78" s="147" t="str">
        <f>IF(ISBLANK(interne1!K71),"",interne1!K71)</f>
        <v/>
      </c>
      <c r="L78" s="148" t="str">
        <f>IF(ISBLANK(interne1!L71),"",interne1!L71)</f>
        <v/>
      </c>
      <c r="M78" s="148" t="str">
        <f>IF(ISBLANK(interne1!M71),"",interne1!M71)</f>
        <v/>
      </c>
      <c r="N78" s="159" t="str">
        <f>IF(ISBLANK(interne1!N71),"",interne1!N71)</f>
        <v>Programme de qualité cantonal jusqu’à définition d’une solution nationale</v>
      </c>
    </row>
    <row r="79" spans="1:14" s="95" customFormat="1" ht="37.5" x14ac:dyDescent="0.25">
      <c r="A79" s="146" t="str">
        <f>IF(ISBLANK(interne1!A72),"",interne1!A72)</f>
        <v/>
      </c>
      <c r="B79" s="281" t="str">
        <f>IF(ISBLANK(interne1!B72),"",interne1!B72)</f>
        <v/>
      </c>
      <c r="C79" s="147" t="str">
        <f>IF(ISBLANK(interne1!C72),"",interne1!C72)</f>
        <v>KAR1</v>
      </c>
      <c r="D79" s="147" t="str">
        <f>IF(ISBLANK(interne1!D72),"",interne1!D72)</f>
        <v>Cardiologie (y c. stimulateur cardiaque)</v>
      </c>
      <c r="E79" s="147" t="str">
        <f>IF(ISBLANK(interne1!I72),"",interne1!I72)</f>
        <v>PB</v>
      </c>
      <c r="F79" s="147" t="str">
        <f>IF(ISBLANK(interne1!E72),"",interne1!E72)</f>
        <v>Cardiologie 
Chirurgie cardiaque et vasculaire thoracique</v>
      </c>
      <c r="G79" s="148">
        <f>IF(ISBLANK(interne1!F72),"",interne1!F72)</f>
        <v>2</v>
      </c>
      <c r="H79" s="148">
        <f>IF(ISBLANK(interne1!G72),"",interne1!G72)</f>
        <v>2</v>
      </c>
      <c r="I79" s="148">
        <f>IF(ISBLANK(interne1!H72),"",interne1!H72)</f>
        <v>2</v>
      </c>
      <c r="J79" s="147" t="str">
        <f>IF(ISBLANK(interne1!J72),"",interne1!J72)</f>
        <v/>
      </c>
      <c r="K79" s="491" t="str">
        <f>IF(ISBLANK(interne1!K72),"",interne1!K72)</f>
        <v>KAR3 + KAR3.1</v>
      </c>
      <c r="L79" s="148" t="str">
        <f>IF(ISBLANK(interne1!L72),"",interne1!L72)</f>
        <v/>
      </c>
      <c r="M79" s="492" t="str">
        <f>IF(ISBLANK(interne1!M72),"",interne1!M72)</f>
        <v>S: 50</v>
      </c>
      <c r="N79" s="159" t="str">
        <f>IF(ISBLANK(interne1!N72),"",interne1!N72)</f>
        <v>Directives de la Société Suisse de Cardiologie relatives à la thérapie par défibrillateur, documentation dans le registre</v>
      </c>
    </row>
    <row r="80" spans="1:14" s="95" customFormat="1" ht="25" x14ac:dyDescent="0.25">
      <c r="A80" s="146" t="str">
        <f>IF(ISBLANK(interne1!A73),"",interne1!A73)</f>
        <v/>
      </c>
      <c r="B80" s="281" t="str">
        <f>IF(ISBLANK(interne1!B73),"",interne1!B73)</f>
        <v/>
      </c>
      <c r="C80" s="147" t="str">
        <f>IF(ISBLANK(interne1!C73),"",interne1!C73)</f>
        <v>KAR2</v>
      </c>
      <c r="D80" s="147" t="str">
        <f>IF(ISBLANK(interne1!D73),"",interne1!D73)</f>
        <v>Electrophysiologie et CRT</v>
      </c>
      <c r="E80" s="147" t="str">
        <f>IF(ISBLANK(interne1!I73),"",interne1!I73)</f>
        <v>PB</v>
      </c>
      <c r="F80" s="147" t="str">
        <f>IF(ISBLANK(interne1!E73),"",interne1!E73)</f>
        <v>Cardiologie</v>
      </c>
      <c r="G80" s="148">
        <f>IF(ISBLANK(interne1!F73),"",interne1!F73)</f>
        <v>2</v>
      </c>
      <c r="H80" s="148">
        <f>IF(ISBLANK(interne1!G73),"",interne1!G73)</f>
        <v>2</v>
      </c>
      <c r="I80" s="148">
        <f>IF(ISBLANK(interne1!H73),"",interne1!H73)</f>
        <v>2</v>
      </c>
      <c r="J80" s="147" t="str">
        <f>IF(ISBLANK(interne1!J73),"",interne1!J73)</f>
        <v/>
      </c>
      <c r="K80" s="147" t="str">
        <f>IF(ISBLANK(interne1!K73),"",interne1!K73)</f>
        <v xml:space="preserve">HER1.1
</v>
      </c>
      <c r="L80" s="148" t="str">
        <f>IF(ISBLANK(interne1!L73),"",interne1!L73)</f>
        <v/>
      </c>
      <c r="M80" s="492" t="str">
        <f>IF(ISBLANK(interne1!M73),"",interne1!M73)</f>
        <v>S: 100</v>
      </c>
      <c r="N80" s="159" t="str">
        <f>IF(ISBLANK(interne1!N73),"",interne1!N73)</f>
        <v/>
      </c>
    </row>
    <row r="81" spans="1:14" s="95" customFormat="1" ht="31.5" customHeight="1" x14ac:dyDescent="0.25">
      <c r="A81" s="146" t="str">
        <f>IF(ISBLANK(interne1!A74),"",interne1!A74)</f>
        <v/>
      </c>
      <c r="B81" s="281" t="str">
        <f>IF(ISBLANK(interne1!B74),"",interne1!B74)</f>
        <v/>
      </c>
      <c r="C81" s="147" t="str">
        <f>IF(ISBLANK(interne1!C74),"",interne1!C74)</f>
        <v>KAR3</v>
      </c>
      <c r="D81" s="147" t="str">
        <f>IF(ISBLANK(interne1!D74),"",interne1!D74)</f>
        <v>Cardiologie interventionnelle (interventions coronariennes)</v>
      </c>
      <c r="E81" s="147" t="str">
        <f>IF(ISBLANK(interne1!I74),"",interne1!I74)</f>
        <v>PB</v>
      </c>
      <c r="F81" s="147" t="str">
        <f>IF(ISBLANK(interne1!E74),"",interne1!E74)</f>
        <v>Cardiologie</v>
      </c>
      <c r="G81" s="148">
        <f>IF(ISBLANK(interne1!F74),"",interne1!F74)</f>
        <v>3</v>
      </c>
      <c r="H81" s="148">
        <f>IF(ISBLANK(interne1!G74),"",interne1!G74)</f>
        <v>3</v>
      </c>
      <c r="I81" s="148">
        <f>IF(ISBLANK(interne1!H74),"",interne1!H74)</f>
        <v>3</v>
      </c>
      <c r="J81" s="147" t="str">
        <f>IF(ISBLANK(interne1!J74),"",interne1!J74)</f>
        <v/>
      </c>
      <c r="K81" s="147" t="str">
        <f>IF(ISBLANK(interne1!K74),"",interne1!K74)</f>
        <v>HER1.1</v>
      </c>
      <c r="L81" s="148" t="str">
        <f>IF(ISBLANK(interne1!L74),"",interne1!L74)</f>
        <v/>
      </c>
      <c r="M81" s="492" t="str">
        <f>IF(ISBLANK(interne1!M74),"",interne1!M74)</f>
        <v>S: 500</v>
      </c>
      <c r="N81" s="159" t="str">
        <f>IF(ISBLANK(interne1!N74),"",interne1!N74)</f>
        <v/>
      </c>
    </row>
    <row r="82" spans="1:14" s="95" customFormat="1" ht="30.5" customHeight="1" x14ac:dyDescent="0.25">
      <c r="A82" s="146" t="str">
        <f>IF(ISBLANK(interne1!A75),"",interne1!A75)</f>
        <v/>
      </c>
      <c r="B82" s="281" t="str">
        <f>IF(ISBLANK(interne1!B75),"",interne1!B75)</f>
        <v/>
      </c>
      <c r="C82" s="147" t="str">
        <f>IF(ISBLANK(interne1!C75),"",interne1!C75)</f>
        <v>KAR3.1</v>
      </c>
      <c r="D82" s="147" t="str">
        <f>IF(ISBLANK(interne1!D75),"",interne1!D75)</f>
        <v>Cardiologie interventionnelle (interventions structurelles)</v>
      </c>
      <c r="E82" s="147" t="str">
        <f>IF(ISBLANK(interne1!I75),"",interne1!I75)</f>
        <v>PB</v>
      </c>
      <c r="F82" s="147" t="str">
        <f>IF(ISBLANK(interne1!E75),"",interne1!E75)</f>
        <v>Cardiologie
Chirurgie cardiaque et vasculaire thoracique</v>
      </c>
      <c r="G82" s="148">
        <f>IF(ISBLANK(interne1!F75),"",interne1!F75)</f>
        <v>3</v>
      </c>
      <c r="H82" s="148">
        <f>IF(ISBLANK(interne1!G75),"",interne1!G75)</f>
        <v>3</v>
      </c>
      <c r="I82" s="148">
        <f>IF(ISBLANK(interne1!H75),"",interne1!H75)</f>
        <v>3</v>
      </c>
      <c r="J82" s="147" t="str">
        <f>IF(ISBLANK(interne1!J75),"",interne1!J75)</f>
        <v/>
      </c>
      <c r="K82" s="147" t="str">
        <f>IF(ISBLANK(interne1!K75),"",interne1!K75)</f>
        <v>HER1.1</v>
      </c>
      <c r="L82" s="148" t="str">
        <f>IF(ISBLANK(interne1!L75),"",interne1!L75)</f>
        <v/>
      </c>
      <c r="M82" s="492" t="str">
        <f>IF(ISBLANK(interne1!M75),"",interne1!M75)</f>
        <v>S:10</v>
      </c>
      <c r="N82" s="159" t="str">
        <f>IF(ISBLANK(interne1!N75),"",interne1!N75)</f>
        <v/>
      </c>
    </row>
    <row r="83" spans="1:14" s="95" customFormat="1" ht="28.25" customHeight="1" x14ac:dyDescent="0.25">
      <c r="A83" s="146" t="str">
        <f>IF(ISBLANK(interne1!A76),"",interne1!A76)</f>
        <v/>
      </c>
      <c r="B83" s="281" t="str">
        <f>IF(ISBLANK(interne1!B76),"",interne1!B76)</f>
        <v/>
      </c>
      <c r="C83" s="147" t="str">
        <f>IF(ISBLANK(interne1!C76),"",interne1!C76)</f>
        <v>KAR3.1.1</v>
      </c>
      <c r="D83" s="147" t="str">
        <f>IF(ISBLANK(interne1!D76),"",interne1!D76)</f>
        <v>Cardiologie interventionnelle complexe (interventions structurelles)</v>
      </c>
      <c r="E83" s="147" t="str">
        <f>IF(ISBLANK(interne1!I76),"",interne1!I76)</f>
        <v>PB</v>
      </c>
      <c r="F83" s="147" t="str">
        <f>IF(ISBLANK(interne1!E76),"",interne1!E76)</f>
        <v>Cardiologie
Chirurgie cardiaque et vasculaire thoracique</v>
      </c>
      <c r="G83" s="148">
        <f>IF(ISBLANK(interne1!F76),"",interne1!F76)</f>
        <v>3</v>
      </c>
      <c r="H83" s="148">
        <f>IF(ISBLANK(interne1!G76),"",interne1!G76)</f>
        <v>3</v>
      </c>
      <c r="I83" s="148">
        <f>IF(ISBLANK(interne1!H76),"",interne1!H76)</f>
        <v>3</v>
      </c>
      <c r="J83" s="147" t="str">
        <f>IF(ISBLANK(interne1!J76),"",interne1!J76)</f>
        <v>HER1.1</v>
      </c>
      <c r="K83" s="147" t="str">
        <f>IF(ISBLANK(interne1!K76),"",interne1!K76)</f>
        <v/>
      </c>
      <c r="L83" s="148" t="str">
        <f>IF(ISBLANK(interne1!L76),"",interne1!L76)</f>
        <v/>
      </c>
      <c r="M83" s="492" t="str">
        <f>IF(ISBLANK(interne1!M76),"",interne1!M76)</f>
        <v>S:75</v>
      </c>
      <c r="N83" s="159" t="str">
        <f>IF(ISBLANK(interne1!N76),"",interne1!N76)</f>
        <v/>
      </c>
    </row>
    <row r="84" spans="1:14" s="95" customFormat="1" ht="37.5" x14ac:dyDescent="0.25">
      <c r="A84" s="146" t="str">
        <f>IF(ISBLANK(interne1!A77),"",interne1!A77)</f>
        <v/>
      </c>
      <c r="B84" s="160" t="str">
        <f>IF(ISBLANK(interne1!B77),"",interne1!B77)</f>
        <v>Néphrologie</v>
      </c>
      <c r="C84" s="160" t="str">
        <f>IF(ISBLANK(interne1!C77),"",interne1!C77)</f>
        <v>NEP1</v>
      </c>
      <c r="D84" s="160" t="str">
        <f>IF(ISBLANK(interne1!D77),"",interne1!D77)</f>
        <v>Néphrologie (défaillance rénale aiguë et insuffisance rénale chronique terminale)</v>
      </c>
      <c r="E84" s="160" t="str">
        <f>IF(ISBLANK(interne1!I77),"",interne1!I77)</f>
        <v>PB</v>
      </c>
      <c r="F84" s="160" t="str">
        <f>IF(ISBLANK(interne1!E77),"",interne1!E77)</f>
        <v>(Néphrologie)
Médecine intensive</v>
      </c>
      <c r="G84" s="161">
        <f>IF(ISBLANK(interne1!F77),"",interne1!F77)</f>
        <v>2</v>
      </c>
      <c r="H84" s="161">
        <f>IF(ISBLANK(interne1!G77),"",interne1!G77)</f>
        <v>2</v>
      </c>
      <c r="I84" s="161">
        <f>IF(ISBLANK(interne1!H77),"",interne1!H77)</f>
        <v>2</v>
      </c>
      <c r="J84" s="160" t="str">
        <f>IF(ISBLANK(interne1!J77),"",interne1!J77)</f>
        <v/>
      </c>
      <c r="K84" s="160" t="str">
        <f>IF(ISBLANK(interne1!K77),"",interne1!K77)</f>
        <v>VIS1 + GEF1 +  ANG1 + RAD1</v>
      </c>
      <c r="L84" s="161" t="str">
        <f>IF(ISBLANK(interne1!L77),"",interne1!L77)</f>
        <v/>
      </c>
      <c r="M84" s="161" t="str">
        <f>IF(ISBLANK(interne1!M77),"",interne1!M77)</f>
        <v/>
      </c>
      <c r="N84" s="162" t="str">
        <f>IF(ISBLANK(interne1!N77),"",interne1!N77)</f>
        <v>L’hémodialyse ambulatoire ne peut être proposée qu’en association avec la dialyse péritonéale</v>
      </c>
    </row>
    <row r="85" spans="1:14" s="95" customFormat="1" ht="25" x14ac:dyDescent="0.25">
      <c r="A85" s="146" t="str">
        <f>IF(ISBLANK(interne1!A78),"",interne1!A78)</f>
        <v/>
      </c>
      <c r="B85" s="281" t="str">
        <f>IF(ISBLANK(interne1!B78),"",interne1!B78)</f>
        <v>Urologie</v>
      </c>
      <c r="C85" s="143" t="str">
        <f>IF(ISBLANK(interne1!C78),"",interne1!C78)</f>
        <v>URO1</v>
      </c>
      <c r="D85" s="143" t="str">
        <f>IF(ISBLANK(interne1!D78),"",interne1!D78)</f>
        <v>Urologie sans titre de formation approfondie « urologie opératoire »</v>
      </c>
      <c r="E85" s="157" t="str">
        <f>IF(ISBLANK(interne1!I78),"",interne1!I78)</f>
        <v>PBP/PB</v>
      </c>
      <c r="F85" s="143" t="str">
        <f>IF(ISBLANK(interne1!E78),"",interne1!E78)</f>
        <v>(Urologie)</v>
      </c>
      <c r="G85" s="144">
        <f>IF(ISBLANK(interne1!F78),"",interne1!F78)</f>
        <v>2</v>
      </c>
      <c r="H85" s="144">
        <f>IF(ISBLANK(interne1!G78),"",interne1!G78)</f>
        <v>0</v>
      </c>
      <c r="I85" s="144">
        <f>IF(ISBLANK(interne1!H78),"",interne1!H78)</f>
        <v>1</v>
      </c>
      <c r="J85" s="143" t="str">
        <f>IF(ISBLANK(interne1!J78),"",interne1!J78)</f>
        <v/>
      </c>
      <c r="K85" s="143" t="str">
        <f>IF(ISBLANK(interne1!K78),"",interne1!K78)</f>
        <v/>
      </c>
      <c r="L85" s="144" t="str">
        <f>IF(ISBLANK(interne1!L78),"",interne1!L78)</f>
        <v>oui</v>
      </c>
      <c r="M85" s="144" t="str">
        <f>IF(ISBLANK(interne1!M78),"",interne1!M78)</f>
        <v/>
      </c>
      <c r="N85" s="145" t="str">
        <f>IF(ISBLANK(interne1!N78),"",interne1!N78)</f>
        <v/>
      </c>
    </row>
    <row r="86" spans="1:14" s="95" customFormat="1" ht="25" x14ac:dyDescent="0.25">
      <c r="A86" s="146" t="str">
        <f>IF(ISBLANK(interne1!A79),"",interne1!A79)</f>
        <v/>
      </c>
      <c r="B86" s="281" t="str">
        <f>IF(ISBLANK(interne1!B79),"",interne1!B79)</f>
        <v/>
      </c>
      <c r="C86" s="147" t="str">
        <f>IF(ISBLANK(interne1!C79),"",interne1!C79)</f>
        <v>URO1.1</v>
      </c>
      <c r="D86" s="147" t="str">
        <f>IF(ISBLANK(interne1!D79),"",interne1!D79)</f>
        <v>Urologie avec titre de formation approfondie « urologie opératoire »</v>
      </c>
      <c r="E86" s="281" t="str">
        <f>IF(ISBLANK(interne1!I79),"",interne1!I79)</f>
        <v>PBP/PB</v>
      </c>
      <c r="F86" s="147" t="str">
        <f>IF(ISBLANK(interne1!E79),"",interne1!E79)</f>
        <v>(Urologie avec formation approfondie en urologie opératoire)</v>
      </c>
      <c r="G86" s="148">
        <f>IF(ISBLANK(interne1!F79),"",interne1!F79)</f>
        <v>2</v>
      </c>
      <c r="H86" s="148" t="str">
        <f>IF(ISBLANK(interne1!G79),"",interne1!G79)</f>
        <v/>
      </c>
      <c r="I86" s="148">
        <f>IF(ISBLANK(interne1!H79),"",interne1!H79)</f>
        <v>1</v>
      </c>
      <c r="J86" s="147" t="str">
        <f>IF(ISBLANK(interne1!J79),"",interne1!J79)</f>
        <v/>
      </c>
      <c r="K86" s="147" t="str">
        <f>IF(ISBLANK(interne1!K79),"",interne1!K79)</f>
        <v/>
      </c>
      <c r="L86" s="148" t="str">
        <f>IF(ISBLANK(interne1!L79),"",interne1!L79)</f>
        <v/>
      </c>
      <c r="M86" s="148" t="str">
        <f>IF(ISBLANK(interne1!M79),"",interne1!M79)</f>
        <v/>
      </c>
      <c r="N86" s="149" t="str">
        <f>IF(ISBLANK(interne1!N79),"",interne1!N79)</f>
        <v/>
      </c>
    </row>
    <row r="87" spans="1:14" s="95" customFormat="1" ht="65.5" customHeight="1" x14ac:dyDescent="0.25">
      <c r="A87" s="146" t="str">
        <f>IF(ISBLANK(interne1!A80),"",interne1!A80)</f>
        <v/>
      </c>
      <c r="B87" s="281" t="str">
        <f>IF(ISBLANK(interne1!B80),"",interne1!B80)</f>
        <v/>
      </c>
      <c r="C87" s="147" t="str">
        <f>IF(ISBLANK(interne1!C80),"",interne1!C80)</f>
        <v>URO1.1.1</v>
      </c>
      <c r="D87" s="147" t="str">
        <f>IF(ISBLANK(interne1!D80),"",interne1!D80)</f>
        <v>Prostatectomie radicale</v>
      </c>
      <c r="E87" s="147" t="str">
        <f>IF(ISBLANK(interne1!I80),"",interne1!I80)</f>
        <v>PBP/PB</v>
      </c>
      <c r="F87" s="147" t="str">
        <f>IF(ISBLANK(interne1!E80),"",interne1!E80)</f>
        <v>(Urologie avec formation approfondie en urologie opératoire)</v>
      </c>
      <c r="G87" s="148">
        <f>IF(ISBLANK(interne1!F80),"",interne1!F80)</f>
        <v>2</v>
      </c>
      <c r="H87" s="148">
        <f>IF(ISBLANK(interne1!G80),"",interne1!G80)</f>
        <v>0</v>
      </c>
      <c r="I87" s="148">
        <f>IF(ISBLANK(interne1!H80),"",interne1!H80)</f>
        <v>1</v>
      </c>
      <c r="J87" s="147" t="str">
        <f>IF(ISBLANK(interne1!J80),"",interne1!J80)</f>
        <v/>
      </c>
      <c r="K87" s="147" t="str">
        <f>IF(ISBLANK(interne1!K80),"",interne1!K80)</f>
        <v/>
      </c>
      <c r="L87" s="164" t="str">
        <f>IF(ISBLANK(interne1!L80),"",interne1!L80)</f>
        <v>oui</v>
      </c>
      <c r="M87" s="148" t="str">
        <f>IF(ISBLANK(interne1!M80),"",interne1!M80)</f>
        <v>O:10
S:10</v>
      </c>
      <c r="N87" s="149" t="str">
        <f>IF(ISBLANK(interne1!N80),"",interne1!N80)</f>
        <v>Opérateur joignable en tout temps en phase postopératoire afin de garantir une intervention nécessaire dans l’heure</v>
      </c>
    </row>
    <row r="88" spans="1:14" s="95" customFormat="1" x14ac:dyDescent="0.25">
      <c r="A88" s="146" t="str">
        <f>IF(ISBLANK(interne1!A81),"",interne1!A81)</f>
        <v/>
      </c>
      <c r="B88" s="281" t="str">
        <f>IF(ISBLANK(interne1!B81),"",interne1!B81)</f>
        <v/>
      </c>
      <c r="C88" s="147" t="str">
        <f>IF(ISBLANK(interne1!C81),"",interne1!C81)</f>
        <v>URO1.1.2</v>
      </c>
      <c r="D88" s="147" t="str">
        <f>IF(ISBLANK(interne1!D81),"",interne1!D81)</f>
        <v>Cystectomie radicale (CIMHS)</v>
      </c>
      <c r="E88" s="147" t="str">
        <f>IF(ISBLANK(interne1!I81),"",interne1!I81)</f>
        <v/>
      </c>
      <c r="F88" s="147" t="str">
        <f>IF(ISBLANK(interne1!E81),"",interne1!E81)</f>
        <v/>
      </c>
      <c r="G88" s="148" t="str">
        <f>IF(ISBLANK(interne1!F81),"",interne1!F81)</f>
        <v/>
      </c>
      <c r="H88" s="148" t="str">
        <f>IF(ISBLANK(interne1!G81),"",interne1!G81)</f>
        <v/>
      </c>
      <c r="I88" s="148" t="str">
        <f>IF(ISBLANK(interne1!H81),"",interne1!H81)</f>
        <v/>
      </c>
      <c r="J88" s="147" t="str">
        <f>IF(ISBLANK(interne1!J81),"",interne1!J81)</f>
        <v/>
      </c>
      <c r="K88" s="147" t="str">
        <f>IF(ISBLANK(interne1!K81),"",interne1!K81)</f>
        <v/>
      </c>
      <c r="L88" s="148" t="str">
        <f>IF(ISBLANK(interne1!L81),"",interne1!L81)</f>
        <v/>
      </c>
      <c r="M88" s="148" t="str">
        <f>IF(ISBLANK(interne1!M81),"",interne1!M81)</f>
        <v/>
      </c>
      <c r="N88" s="149" t="str">
        <f>IF(ISBLANK(interne1!N81),"",interne1!N81)</f>
        <v>Les exigences actuelles de la CIMHS font foi</v>
      </c>
    </row>
    <row r="89" spans="1:14" s="95" customFormat="1" ht="25" x14ac:dyDescent="0.25">
      <c r="A89" s="146" t="str">
        <f>IF(ISBLANK(interne1!A82),"",interne1!A82)</f>
        <v/>
      </c>
      <c r="B89" s="281" t="str">
        <f>IF(ISBLANK(interne1!B82),"",interne1!B82)</f>
        <v/>
      </c>
      <c r="C89" s="147" t="str">
        <f>IF(ISBLANK(interne1!C82),"",interne1!C82)</f>
        <v>URO1.1.3</v>
      </c>
      <c r="D89" s="147" t="str">
        <f>IF(ISBLANK(interne1!D82),"",interne1!D82)</f>
        <v>Chirurgie complexe des reins (néphrectomie pour tumeur et résection partielle du rein)</v>
      </c>
      <c r="E89" s="147" t="str">
        <f>IF(ISBLANK(interne1!I82),"",interne1!I82)</f>
        <v>PBP/PB</v>
      </c>
      <c r="F89" s="147" t="str">
        <f>IF(ISBLANK(interne1!E82),"",interne1!E82)</f>
        <v>(Urologie avec formation approfondie en urologie opératoire)</v>
      </c>
      <c r="G89" s="148">
        <f>IF(ISBLANK(interne1!F82),"",interne1!F82)</f>
        <v>2</v>
      </c>
      <c r="H89" s="148">
        <f>IF(ISBLANK(interne1!G82),"",interne1!G82)</f>
        <v>0</v>
      </c>
      <c r="I89" s="148">
        <f>IF(ISBLANK(interne1!H82),"",interne1!H82)</f>
        <v>2</v>
      </c>
      <c r="J89" s="147" t="str">
        <f>IF(ISBLANK(interne1!J82),"",interne1!J82)</f>
        <v/>
      </c>
      <c r="K89" s="147" t="str">
        <f>IF(ISBLANK(interne1!K82),"",interne1!K82)</f>
        <v/>
      </c>
      <c r="L89" s="148" t="str">
        <f>IF(ISBLANK(interne1!L82),"",interne1!L82)</f>
        <v>oui</v>
      </c>
      <c r="M89" s="148" t="str">
        <f>IF(ISBLANK(interne1!M82),"",interne1!M82)</f>
        <v>S:10</v>
      </c>
      <c r="N89" s="149" t="str">
        <f>IF(ISBLANK(interne1!N82),"",interne1!N82)</f>
        <v/>
      </c>
    </row>
    <row r="90" spans="1:14" s="95" customFormat="1" ht="50" x14ac:dyDescent="0.25">
      <c r="A90" s="146" t="str">
        <f>IF(ISBLANK(interne1!A83),"",interne1!A83)</f>
        <v/>
      </c>
      <c r="B90" s="281" t="str">
        <f>IF(ISBLANK(interne1!B83),"",interne1!B83)</f>
        <v/>
      </c>
      <c r="C90" s="147" t="str">
        <f>IF(ISBLANK(interne1!C83),"",interne1!C83)</f>
        <v>URO1.1.4</v>
      </c>
      <c r="D90" s="147" t="str">
        <f>IF(ISBLANK(interne1!D83),"",interne1!D83)</f>
        <v>Surrénalectomie isolée</v>
      </c>
      <c r="E90" s="281" t="str">
        <f>IF(ISBLANK(interne1!I83),"",interne1!I83)</f>
        <v>PBP/PB</v>
      </c>
      <c r="F90" s="147" t="str">
        <f>IF(ISBLANK(interne1!E83),"",interne1!E83)</f>
        <v>(Urologie avec formation approfondie en urologie opératoire)
(Chirurgie avec formation approfondie en chirurgie viscérale)</v>
      </c>
      <c r="G90" s="148">
        <f>IF(ISBLANK(interne1!F83),"",interne1!F83)</f>
        <v>2</v>
      </c>
      <c r="H90" s="148">
        <f>IF(ISBLANK(interne1!G83),"",interne1!G83)</f>
        <v>0</v>
      </c>
      <c r="I90" s="148">
        <f>IF(ISBLANK(interne1!H83),"",interne1!H83)</f>
        <v>2</v>
      </c>
      <c r="J90" s="147" t="str">
        <f>IF(ISBLANK(interne1!J83),"",interne1!J83)</f>
        <v/>
      </c>
      <c r="K90" s="147" t="str">
        <f>IF(ISBLANK(interne1!K83),"",interne1!K83)</f>
        <v>END1</v>
      </c>
      <c r="L90" s="148" t="str">
        <f>IF(ISBLANK(interne1!L83),"",interne1!L83)</f>
        <v/>
      </c>
      <c r="M90" s="148" t="str">
        <f>IF(ISBLANK(interne1!M83),"",interne1!M83)</f>
        <v/>
      </c>
      <c r="N90" s="149" t="str">
        <f>IF(ISBLANK(interne1!N83),"",interne1!N83)</f>
        <v/>
      </c>
    </row>
    <row r="91" spans="1:14" s="95" customFormat="1" ht="37.5" x14ac:dyDescent="0.25">
      <c r="A91" s="146"/>
      <c r="B91" s="281"/>
      <c r="C91" s="147" t="str">
        <f>IF(ISBLANK(interne1!C84),"",interne1!C84)</f>
        <v>URO1.1.7</v>
      </c>
      <c r="D91" s="147" t="str">
        <f>IF(ISBLANK(interne1!D84),"",interne1!D84)</f>
        <v>Implantation d’un sphincter urinaire artificiel</v>
      </c>
      <c r="E91" s="147" t="str">
        <f>IF(ISBLANK(interne1!I84),"",interne1!I84)</f>
        <v>PBP/PB</v>
      </c>
      <c r="F91" s="147" t="str">
        <f>IF(ISBLANK(interne1!E84),"",interne1!E84)</f>
        <v>(Urologie avec formations approfondies en urologie opératoire, en neuro-urologie et en urologie de la femme)</v>
      </c>
      <c r="G91" s="148">
        <f>IF(ISBLANK(interne1!F84),"",interne1!F84)</f>
        <v>2</v>
      </c>
      <c r="H91" s="148">
        <f>IF(ISBLANK(interne1!G84),"",interne1!G84)</f>
        <v>0</v>
      </c>
      <c r="I91" s="148">
        <f>IF(ISBLANK(interne1!H84),"",interne1!H84)</f>
        <v>1</v>
      </c>
      <c r="J91" s="147" t="str">
        <f>IF(ISBLANK(interne1!J84),"",interne1!J84)</f>
        <v/>
      </c>
      <c r="K91" s="147" t="str">
        <f>IF(ISBLANK(interne1!K84),"",interne1!K84)</f>
        <v/>
      </c>
      <c r="L91" s="148" t="str">
        <f>IF(ISBLANK(interne1!L84),"",interne1!L84)</f>
        <v/>
      </c>
      <c r="M91" s="148" t="str">
        <f>IF(ISBLANK(interne1!M84),"",interne1!M84)</f>
        <v/>
      </c>
      <c r="N91" s="149" t="str">
        <f>IF(ISBLANK(interne1!N84),"",interne1!N84)</f>
        <v/>
      </c>
    </row>
    <row r="92" spans="1:14" s="95" customFormat="1" ht="25" x14ac:dyDescent="0.25">
      <c r="A92" s="146"/>
      <c r="B92" s="281"/>
      <c r="C92" s="147" t="str">
        <f>IF(ISBLANK(interne1!C85),"",interne1!C85)</f>
        <v>URO1.1.8</v>
      </c>
      <c r="D92" s="147" t="str">
        <f>IF(ISBLANK(interne1!D85),"",interne1!D85)</f>
        <v>Néphrostomie percutanée avec fragmentation de calculs</v>
      </c>
      <c r="E92" s="147" t="str">
        <f>IF(ISBLANK(interne1!I85),"",interne1!I85)</f>
        <v>PBP/PB</v>
      </c>
      <c r="F92" s="147" t="str">
        <f>IF(ISBLANK(interne1!E85),"",interne1!E85)</f>
        <v>(Urologie avec formation approfondie en urologie opératoire)</v>
      </c>
      <c r="G92" s="148">
        <f>IF(ISBLANK(interne1!F85),"",interne1!F85)</f>
        <v>2</v>
      </c>
      <c r="H92" s="148">
        <f>IF(ISBLANK(interne1!G85),"",interne1!G85)</f>
        <v>0</v>
      </c>
      <c r="I92" s="148">
        <f>IF(ISBLANK(interne1!H85),"",interne1!H85)</f>
        <v>1</v>
      </c>
      <c r="J92" s="147" t="str">
        <f>IF(ISBLANK(interne1!J85),"",interne1!J85)</f>
        <v>RAD1</v>
      </c>
      <c r="K92" s="147" t="str">
        <f>IF(ISBLANK(interne1!K85),"",interne1!K85)</f>
        <v/>
      </c>
      <c r="L92" s="148" t="str">
        <f>IF(ISBLANK(interne1!L85),"",interne1!L85)</f>
        <v/>
      </c>
      <c r="M92" s="148" t="str">
        <f>IF(ISBLANK(interne1!M85),"",interne1!M85)</f>
        <v/>
      </c>
      <c r="N92" s="149" t="str">
        <f>IF(ISBLANK(interne1!N85),"",interne1!N85)</f>
        <v/>
      </c>
    </row>
    <row r="93" spans="1:14" s="95" customFormat="1" ht="45" customHeight="1" x14ac:dyDescent="0.25">
      <c r="A93" s="146" t="str">
        <f>IF(ISBLANK(interne1!A86),"",interne1!A86)</f>
        <v/>
      </c>
      <c r="B93" s="142" t="str">
        <f>IF(ISBLANK(interne1!B86),"",interne1!B86)</f>
        <v>Pneumologie</v>
      </c>
      <c r="C93" s="143" t="str">
        <f>IF(ISBLANK(interne1!C86),"",interne1!C86)</f>
        <v>PNE1</v>
      </c>
      <c r="D93" s="143" t="str">
        <f>IF(ISBLANK(interne1!D86),"",interne1!D86)</f>
        <v>Pneumologie</v>
      </c>
      <c r="E93" s="143" t="str">
        <f>IF(ISBLANK(interne1!I86),"",interne1!I86)</f>
        <v>PB</v>
      </c>
      <c r="F93" s="143" t="str">
        <f>IF(ISBLANK(interne1!E86),"",interne1!E86)</f>
        <v>(Pneumologie)</v>
      </c>
      <c r="G93" s="144">
        <f>IF(ISBLANK(interne1!F86),"",interne1!F86)</f>
        <v>1</v>
      </c>
      <c r="H93" s="144">
        <f>IF(ISBLANK(interne1!G86),"",interne1!G86)</f>
        <v>1</v>
      </c>
      <c r="I93" s="144">
        <f>IF(ISBLANK(interne1!H86),"",interne1!H86)</f>
        <v>1</v>
      </c>
      <c r="J93" s="143" t="str">
        <f>IF(ISBLANK(interne1!J86),"",interne1!J86)</f>
        <v/>
      </c>
      <c r="K93" s="143" t="str">
        <f>IF(ISBLANK(interne1!K86),"",interne1!K86)</f>
        <v>THO1.1</v>
      </c>
      <c r="L93" s="144" t="str">
        <f>IF(ISBLANK(interne1!L86),"",interne1!L86)</f>
        <v>oui</v>
      </c>
      <c r="M93" s="144" t="str">
        <f>IF(ISBLANK(interne1!M86),"",interne1!M86)</f>
        <v/>
      </c>
      <c r="N93" s="145" t="str">
        <f>IF(ISBLANK(interne1!N86),"",interne1!N86)</f>
        <v>Possibilité de surveillance continue des patients, d’intubation et de ventilation mécanique de courte durée</v>
      </c>
    </row>
    <row r="94" spans="1:14" s="95" customFormat="1" ht="25" x14ac:dyDescent="0.25">
      <c r="A94" s="146" t="str">
        <f>IF(ISBLANK(interne1!A87),"",interne1!A87)</f>
        <v/>
      </c>
      <c r="B94" s="281" t="str">
        <f>IF(ISBLANK(interne1!B87),"",interne1!B87)</f>
        <v/>
      </c>
      <c r="C94" s="147" t="str">
        <f>IF(ISBLANK(interne1!C87),"",interne1!C87)</f>
        <v>PNE1.1</v>
      </c>
      <c r="D94" s="147" t="str">
        <f>IF(ISBLANK(interne1!D87),"",interne1!D87)</f>
        <v>Pneumologie avec assistance ventilatoire spéciale</v>
      </c>
      <c r="E94" s="147" t="str">
        <f>IF(ISBLANK(interne1!I87),"",interne1!I87)</f>
        <v>PB</v>
      </c>
      <c r="F94" s="147" t="str">
        <f>IF(ISBLANK(interne1!E87),"",interne1!E87)</f>
        <v>Pneumologie</v>
      </c>
      <c r="G94" s="148">
        <f>IF(ISBLANK(interne1!F87),"",interne1!F87)</f>
        <v>1</v>
      </c>
      <c r="H94" s="148">
        <f>IF(ISBLANK(interne1!G87),"",interne1!G87)</f>
        <v>1</v>
      </c>
      <c r="I94" s="148">
        <f>IF(ISBLANK(interne1!H87),"",interne1!H87)</f>
        <v>1</v>
      </c>
      <c r="J94" s="147" t="str">
        <f>IF(ISBLANK(interne1!J87),"",interne1!J87)</f>
        <v/>
      </c>
      <c r="K94" s="147" t="str">
        <f>IF(ISBLANK(interne1!K87),"",interne1!K87)</f>
        <v/>
      </c>
      <c r="L94" s="148" t="str">
        <f>IF(ISBLANK(interne1!L87),"",interne1!L87)</f>
        <v/>
      </c>
      <c r="M94" s="148" t="str">
        <f>IF(ISBLANK(interne1!M87),"",interne1!M87)</f>
        <v/>
      </c>
      <c r="N94" s="149" t="str">
        <f>IF(ISBLANK(interne1!N87),"",interne1!N87)</f>
        <v/>
      </c>
    </row>
    <row r="95" spans="1:14" s="95" customFormat="1" ht="25" x14ac:dyDescent="0.25">
      <c r="A95" s="146" t="str">
        <f>IF(ISBLANK(interne1!A88),"",interne1!A88)</f>
        <v/>
      </c>
      <c r="B95" s="281" t="str">
        <f>IF(ISBLANK(interne1!B88),"",interne1!B88)</f>
        <v/>
      </c>
      <c r="C95" s="147" t="str">
        <f>IF(ISBLANK(interne1!C88),"",interne1!C88)</f>
        <v>PNE1.2</v>
      </c>
      <c r="D95" s="147" t="str">
        <f>IF(ISBLANK(interne1!D88),"",interne1!D88)</f>
        <v>Evaluation avant ou status après transplantation pulmonaire</v>
      </c>
      <c r="E95" s="147" t="str">
        <f>IF(ISBLANK(interne1!I88),"",interne1!I88)</f>
        <v>PB</v>
      </c>
      <c r="F95" s="147" t="str">
        <f>IF(ISBLANK(interne1!E88),"",interne1!E88)</f>
        <v>Pneumologie</v>
      </c>
      <c r="G95" s="148">
        <f>IF(ISBLANK(interne1!F88),"",interne1!F88)</f>
        <v>2</v>
      </c>
      <c r="H95" s="148">
        <f>IF(ISBLANK(interne1!G88),"",interne1!G88)</f>
        <v>2</v>
      </c>
      <c r="I95" s="148">
        <f>IF(ISBLANK(interne1!H88),"",interne1!H88)</f>
        <v>2</v>
      </c>
      <c r="J95" s="151" t="str">
        <f>IF(ISBLANK(interne1!J88),"",interne1!J88)</f>
        <v/>
      </c>
      <c r="K95" s="147" t="str">
        <f>IF(ISBLANK(interne1!K88),"",interne1!K88)</f>
        <v>TPL2</v>
      </c>
      <c r="L95" s="148" t="str">
        <f>IF(ISBLANK(interne1!L88),"",interne1!L88)</f>
        <v/>
      </c>
      <c r="M95" s="148" t="str">
        <f>IF(ISBLANK(interne1!M88),"",interne1!M88)</f>
        <v/>
      </c>
      <c r="N95" s="149" t="str">
        <f>IF(ISBLANK(interne1!N88),"",interne1!N88)</f>
        <v/>
      </c>
    </row>
    <row r="96" spans="1:14" s="95" customFormat="1" ht="70.5" customHeight="1" x14ac:dyDescent="0.25">
      <c r="A96" s="146" t="str">
        <f>IF(ISBLANK(interne1!A89),"",interne1!A89)</f>
        <v/>
      </c>
      <c r="B96" s="281" t="str">
        <f>IF(ISBLANK(interne1!B89),"",interne1!B89)</f>
        <v/>
      </c>
      <c r="C96" s="147" t="str">
        <f>IF(ISBLANK(interne1!C89),"",interne1!C89)</f>
        <v>PNE1.3</v>
      </c>
      <c r="D96" s="147" t="str">
        <f>IF(ISBLANK(interne1!D89),"",interne1!D89)</f>
        <v>Mmucoviscidose</v>
      </c>
      <c r="E96" s="281" t="str">
        <f>IF(ISBLANK(interne1!I89),"",interne1!I89)</f>
        <v>PB</v>
      </c>
      <c r="F96" s="147" t="str">
        <f>IF(ISBLANK(interne1!E89),"",interne1!E89)</f>
        <v>Pneumologie</v>
      </c>
      <c r="G96" s="148">
        <f>IF(ISBLANK(interne1!F89),"",interne1!F89)</f>
        <v>2</v>
      </c>
      <c r="H96" s="148">
        <f>IF(ISBLANK(interne1!G89),"",interne1!G89)</f>
        <v>2</v>
      </c>
      <c r="I96" s="148">
        <f>IF(ISBLANK(interne1!H89),"",interne1!H89)</f>
        <v>2</v>
      </c>
      <c r="J96" s="147" t="str">
        <f>IF(ISBLANK(interne1!J89),"",interne1!J89)</f>
        <v>THO1 + END1
+ HNO1.2 + GAE1</v>
      </c>
      <c r="K96" s="147" t="str">
        <f>IF(ISBLANK(interne1!K89),"",interne1!K89)</f>
        <v>TPL2</v>
      </c>
      <c r="L96" s="148" t="str">
        <f>IF(ISBLANK(interne1!L89),"",interne1!L89)</f>
        <v/>
      </c>
      <c r="M96" s="148" t="str">
        <f>IF(ISBLANK(interne1!M89),"",interne1!M89)</f>
        <v/>
      </c>
      <c r="N96" s="149" t="str">
        <f>IF(ISBLANK(interne1!N89),"",interne1!N89)</f>
        <v>Centre mucoviscidose avec personnel multidisciplinaire spécialisé en mucoviscidose et spécialiste mucoviscidose en tant que responsable médical, physiothérapie, conseil en nutrition, etc.</v>
      </c>
    </row>
    <row r="97" spans="1:14" s="95" customFormat="1" ht="69" customHeight="1" x14ac:dyDescent="0.25">
      <c r="A97" s="146" t="str">
        <f>IF(ISBLANK(interne1!A90),"",interne1!A90)</f>
        <v/>
      </c>
      <c r="B97" s="372" t="str">
        <f>IF(ISBLANK(interne1!B90),"",interne1!B90)</f>
        <v/>
      </c>
      <c r="C97" s="138" t="str">
        <f>IF(ISBLANK(interne1!C90),"",interne1!C90)</f>
        <v>PNE2</v>
      </c>
      <c r="D97" s="138" t="str">
        <f>IF(ISBLANK(interne1!D90),"",interne1!D90)</f>
        <v>Polysomnographie</v>
      </c>
      <c r="E97" s="138" t="str">
        <f>IF(ISBLANK(interne1!I90),"",interne1!I90)</f>
        <v/>
      </c>
      <c r="F97" s="138" t="str">
        <f>IF(ISBLANK(interne1!E90),"",interne1!E90)</f>
        <v>Certificat de capacité en médecine du sommeil avec titre 
de spécialiste en pneumologie ou neurologie ou
psychiatrie et psychothérapie</v>
      </c>
      <c r="G97" s="139" t="str">
        <f>IF(ISBLANK(interne1!F90),"",interne1!F90)</f>
        <v/>
      </c>
      <c r="H97" s="139">
        <f>IF(ISBLANK(interne1!G90),"",interne1!G90)</f>
        <v>0</v>
      </c>
      <c r="I97" s="139">
        <f>IF(ISBLANK(interne1!H90),"",interne1!H90)</f>
        <v>1</v>
      </c>
      <c r="J97" s="138" t="str">
        <f>IF(ISBLANK(interne1!J90),"",interne1!J90)</f>
        <v/>
      </c>
      <c r="K97" s="138" t="str">
        <f>IF(ISBLANK(interne1!K90),"",interne1!K90)</f>
        <v/>
      </c>
      <c r="L97" s="139" t="str">
        <f>IF(ISBLANK(interne1!L90),"",interne1!L90)</f>
        <v/>
      </c>
      <c r="M97" s="139" t="str">
        <f>IF(ISBLANK(interne1!M90),"",interne1!M90)</f>
        <v/>
      </c>
      <c r="N97" s="140" t="str">
        <f>IF(ISBLANK(interne1!N90),"",interne1!N90)</f>
        <v>Accréditation comme centre du sommeil par la SGSSC</v>
      </c>
    </row>
    <row r="98" spans="1:14" s="95" customFormat="1" ht="55.5" customHeight="1" x14ac:dyDescent="0.25">
      <c r="A98" s="146" t="str">
        <f>IF(ISBLANK(interne1!A91),"",interne1!A91)</f>
        <v/>
      </c>
      <c r="B98" s="281" t="str">
        <f>IF(ISBLANK(interne1!B91),"",interne1!B91)</f>
        <v>Chirurgie thoracique</v>
      </c>
      <c r="C98" s="143" t="str">
        <f>IF(ISBLANK(interne1!C91),"",interne1!C91)</f>
        <v>THO1</v>
      </c>
      <c r="D98" s="143" t="str">
        <f>IF(ISBLANK(interne1!D91),"",interne1!D91)</f>
        <v>Chirurgie thoracique</v>
      </c>
      <c r="E98" s="157" t="str">
        <f>IF(ISBLANK(interne1!I91),"",interne1!I91)</f>
        <v>PB</v>
      </c>
      <c r="F98" s="143" t="str">
        <f>IF(ISBLANK(interne1!E91),"",interne1!E91)</f>
        <v>Chirurgie, avec formation approfondie en chirurgie générale et traumatologie ou chirurgie viscérale
Chirurgie thoracique</v>
      </c>
      <c r="G98" s="144">
        <f>IF(ISBLANK(interne1!F91),"",interne1!F91)</f>
        <v>2</v>
      </c>
      <c r="H98" s="144">
        <f>IF(ISBLANK(interne1!G91),"",interne1!G91)</f>
        <v>2</v>
      </c>
      <c r="I98" s="144">
        <f>IF(ISBLANK(interne1!H91),"",interne1!H91)</f>
        <v>2</v>
      </c>
      <c r="J98" s="143" t="str">
        <f>IF(ISBLANK(interne1!J91),"",interne1!J91)</f>
        <v>PNE1</v>
      </c>
      <c r="K98" s="143" t="str">
        <f>IF(ISBLANK(interne1!K91),"",interne1!K91)</f>
        <v/>
      </c>
      <c r="L98" s="144" t="str">
        <f>IF(ISBLANK(interne1!L91),"",interne1!L91)</f>
        <v/>
      </c>
      <c r="M98" s="144" t="str">
        <f>IF(ISBLANK(interne1!M91),"",interne1!M91)</f>
        <v/>
      </c>
      <c r="N98" s="145" t="str">
        <f>IF(ISBLANK(interne1!N91),"",interne1!N91)</f>
        <v/>
      </c>
    </row>
    <row r="99" spans="1:14" s="95" customFormat="1" ht="43.25" customHeight="1" x14ac:dyDescent="0.25">
      <c r="A99" s="146" t="str">
        <f>IF(ISBLANK(interne1!A92),"",interne1!A92)</f>
        <v/>
      </c>
      <c r="B99" s="281" t="str">
        <f>IF(ISBLANK(interne1!B92),"",interne1!B92)</f>
        <v/>
      </c>
      <c r="C99" s="147" t="str">
        <f>IF(ISBLANK(interne1!C92),"",interne1!C92)</f>
        <v>THO1.1</v>
      </c>
      <c r="D99" s="147" t="str">
        <f>IF(ISBLANK(interne1!D92),"",interne1!D92)</f>
        <v>Néoplasmes malins de l'appareil respiratoire (résection curative par lobectomie / pneumonectomie)</v>
      </c>
      <c r="E99" s="147" t="str">
        <f>IF(ISBLANK(interne1!I92),"",interne1!I92)</f>
        <v>PB</v>
      </c>
      <c r="F99" s="147" t="str">
        <f>IF(ISBLANK(interne1!E92),"",interne1!E92)</f>
        <v>Chirurgie thoracique</v>
      </c>
      <c r="G99" s="148">
        <f>IF(ISBLANK(interne1!F92),"",interne1!F92)</f>
        <v>2</v>
      </c>
      <c r="H99" s="148">
        <f>IF(ISBLANK(interne1!G92),"",interne1!G92)</f>
        <v>2</v>
      </c>
      <c r="I99" s="148">
        <f>IF(ISBLANK(interne1!H92),"",interne1!H92)</f>
        <v>3</v>
      </c>
      <c r="J99" s="147" t="str">
        <f>IF(ISBLANK(interne1!J92),"",interne1!J92)</f>
        <v/>
      </c>
      <c r="K99" s="147" t="str">
        <f>IF(ISBLANK(interne1!K92),"",interne1!K92)</f>
        <v/>
      </c>
      <c r="L99" s="164" t="str">
        <f>IF(ISBLANK(interne1!L92),"",interne1!L92)</f>
        <v>oui</v>
      </c>
      <c r="M99" s="148" t="str">
        <f>IF(ISBLANK(interne1!M92),"",interne1!M92)</f>
        <v>S:30</v>
      </c>
      <c r="N99" s="149" t="str">
        <f>IF(ISBLANK(interne1!N92),"",interne1!N92)</f>
        <v/>
      </c>
    </row>
    <row r="100" spans="1:14" s="95" customFormat="1" ht="57.5" customHeight="1" x14ac:dyDescent="0.25">
      <c r="A100" s="146" t="str">
        <f>IF(ISBLANK(interne1!A93),"",interne1!A93)</f>
        <v/>
      </c>
      <c r="B100" s="281" t="str">
        <f>IF(ISBLANK(interne1!B93),"",interne1!B93)</f>
        <v/>
      </c>
      <c r="C100" s="138" t="str">
        <f>IF(ISBLANK(interne1!C93),"",interne1!C93)</f>
        <v>THO1.2</v>
      </c>
      <c r="D100" s="138" t="str">
        <f>IF(ISBLANK(interne1!D93),"",interne1!D93)</f>
        <v>Opérations sur le médiastin</v>
      </c>
      <c r="E100" s="281" t="str">
        <f>IF(ISBLANK(interne1!I93),"",interne1!I93)</f>
        <v>PB</v>
      </c>
      <c r="F100" s="138" t="str">
        <f>IF(ISBLANK(interne1!E93),"",interne1!E93)</f>
        <v>Chirurgie thoracique</v>
      </c>
      <c r="G100" s="139">
        <f>IF(ISBLANK(interne1!F93),"",interne1!F93)</f>
        <v>2</v>
      </c>
      <c r="H100" s="139">
        <f>IF(ISBLANK(interne1!G93),"",interne1!G93)</f>
        <v>2</v>
      </c>
      <c r="I100" s="139">
        <f>IF(ISBLANK(interne1!H93),"",interne1!H93)</f>
        <v>3</v>
      </c>
      <c r="J100" s="138" t="str">
        <f>IF(ISBLANK(interne1!J93),"",interne1!J93)</f>
        <v/>
      </c>
      <c r="K100" s="138" t="str">
        <f>IF(ISBLANK(interne1!K93),"",interne1!K93)</f>
        <v/>
      </c>
      <c r="L100" s="139" t="str">
        <f>IF(ISBLANK(interne1!L93),"",interne1!L93)</f>
        <v>oui (tumeurs du médiastin)</v>
      </c>
      <c r="M100" s="139" t="str">
        <f>IF(ISBLANK(interne1!M93),"",interne1!M93)</f>
        <v/>
      </c>
      <c r="N100" s="140" t="str">
        <f>IF(ISBLANK(interne1!N93),"",interne1!N93)</f>
        <v/>
      </c>
    </row>
    <row r="101" spans="1:14" s="95" customFormat="1" x14ac:dyDescent="0.25">
      <c r="A101" s="146" t="str">
        <f>IF(ISBLANK(interne1!A94),"",interne1!A94)</f>
        <v/>
      </c>
      <c r="B101" s="142" t="str">
        <f>IF(ISBLANK(interne1!B94),"",interne1!B94)</f>
        <v>Transplantations</v>
      </c>
      <c r="C101" s="143" t="str">
        <f>IF(ISBLANK(interne1!C94),"",interne1!C94)</f>
        <v>TPL1</v>
      </c>
      <c r="D101" s="143" t="str">
        <f>IF(ISBLANK(interne1!D94),"",interne1!D94)</f>
        <v>Transplantation cardiaque (CIMHS)</v>
      </c>
      <c r="E101" s="143" t="str">
        <f>IF(ISBLANK(interne1!I94),"",interne1!I94)</f>
        <v/>
      </c>
      <c r="F101" s="143" t="str">
        <f>IF(ISBLANK(interne1!E94),"",interne1!E94)</f>
        <v/>
      </c>
      <c r="G101" s="144" t="str">
        <f>IF(ISBLANK(interne1!F94),"",interne1!F94)</f>
        <v/>
      </c>
      <c r="H101" s="144" t="str">
        <f>IF(ISBLANK(interne1!G94),"",interne1!G94)</f>
        <v/>
      </c>
      <c r="I101" s="144" t="str">
        <f>IF(ISBLANK(interne1!H94),"",interne1!H94)</f>
        <v/>
      </c>
      <c r="J101" s="143" t="str">
        <f>IF(ISBLANK(interne1!J94),"",interne1!J94)</f>
        <v/>
      </c>
      <c r="K101" s="143" t="str">
        <f>IF(ISBLANK(interne1!K94),"",interne1!K94)</f>
        <v/>
      </c>
      <c r="L101" s="144" t="str">
        <f>IF(ISBLANK(interne1!L94),"",interne1!L94)</f>
        <v/>
      </c>
      <c r="M101" s="144" t="str">
        <f>IF(ISBLANK(interne1!M94),"",interne1!M94)</f>
        <v/>
      </c>
      <c r="N101" s="145" t="str">
        <f>IF(ISBLANK(interne1!N94),"",interne1!N94)</f>
        <v>Les exigences actuelles de la CIMHS font foi</v>
      </c>
    </row>
    <row r="102" spans="1:14" s="95" customFormat="1" x14ac:dyDescent="0.25">
      <c r="A102" s="146"/>
      <c r="B102" s="281"/>
      <c r="C102" s="147" t="str">
        <f>IF(ISBLANK(interne1!C95),"",interne1!C95)</f>
        <v>TPL2</v>
      </c>
      <c r="D102" s="147" t="str">
        <f>IF(ISBLANK(interne1!D95),"",interne1!D95)</f>
        <v>Transplantation pulmonaire (CIMHS)</v>
      </c>
      <c r="E102" s="147" t="str">
        <f>IF(ISBLANK(interne1!I95),"",interne1!I95)</f>
        <v/>
      </c>
      <c r="F102" s="147" t="str">
        <f>IF(ISBLANK(interne1!E95),"",interne1!E95)</f>
        <v/>
      </c>
      <c r="G102" s="148" t="str">
        <f>IF(ISBLANK(interne1!F95),"",interne1!F95)</f>
        <v/>
      </c>
      <c r="H102" s="148" t="str">
        <f>IF(ISBLANK(interne1!G95),"",interne1!G95)</f>
        <v/>
      </c>
      <c r="I102" s="148" t="str">
        <f>IF(ISBLANK(interne1!H95),"",interne1!H95)</f>
        <v/>
      </c>
      <c r="J102" s="147" t="str">
        <f>IF(ISBLANK(interne1!J95),"",interne1!J95)</f>
        <v/>
      </c>
      <c r="K102" s="147" t="str">
        <f>IF(ISBLANK(interne1!K95),"",interne1!K95)</f>
        <v/>
      </c>
      <c r="L102" s="148" t="str">
        <f>IF(ISBLANK(interne1!L95),"",interne1!L95)</f>
        <v/>
      </c>
      <c r="M102" s="148" t="str">
        <f>IF(ISBLANK(interne1!M95),"",interne1!M95)</f>
        <v/>
      </c>
      <c r="N102" s="149" t="str">
        <f>IF(ISBLANK(interne1!N95),"",interne1!N95)</f>
        <v>Les exigences actuelles de la CIMHS font foi</v>
      </c>
    </row>
    <row r="103" spans="1:14" s="95" customFormat="1" x14ac:dyDescent="0.25">
      <c r="A103" s="146"/>
      <c r="B103" s="281"/>
      <c r="C103" s="147" t="str">
        <f>IF(ISBLANK(interne1!C96),"",interne1!C96)</f>
        <v>TPL3</v>
      </c>
      <c r="D103" s="147" t="str">
        <f>IF(ISBLANK(interne1!D96),"",interne1!D96)</f>
        <v>Transplantation hépatique (CIMHS)</v>
      </c>
      <c r="E103" s="147" t="str">
        <f>IF(ISBLANK(interne1!I96),"",interne1!I96)</f>
        <v/>
      </c>
      <c r="F103" s="147" t="str">
        <f>IF(ISBLANK(interne1!E96),"",interne1!E96)</f>
        <v/>
      </c>
      <c r="G103" s="148" t="str">
        <f>IF(ISBLANK(interne1!F96),"",interne1!F96)</f>
        <v/>
      </c>
      <c r="H103" s="148" t="str">
        <f>IF(ISBLANK(interne1!G96),"",interne1!G96)</f>
        <v/>
      </c>
      <c r="I103" s="148" t="str">
        <f>IF(ISBLANK(interne1!H96),"",interne1!H96)</f>
        <v/>
      </c>
      <c r="J103" s="147" t="str">
        <f>IF(ISBLANK(interne1!J96),"",interne1!J96)</f>
        <v/>
      </c>
      <c r="K103" s="147" t="str">
        <f>IF(ISBLANK(interne1!K96),"",interne1!K96)</f>
        <v/>
      </c>
      <c r="L103" s="148" t="str">
        <f>IF(ISBLANK(interne1!L96),"",interne1!L96)</f>
        <v/>
      </c>
      <c r="M103" s="148" t="str">
        <f>IF(ISBLANK(interne1!M96),"",interne1!M96)</f>
        <v/>
      </c>
      <c r="N103" s="149" t="str">
        <f>IF(ISBLANK(interne1!N96),"",interne1!N96)</f>
        <v>Les exigences actuelles de la CIMHS font foi</v>
      </c>
    </row>
    <row r="104" spans="1:14" s="95" customFormat="1" x14ac:dyDescent="0.25">
      <c r="A104" s="146"/>
      <c r="B104" s="281"/>
      <c r="C104" s="147" t="str">
        <f>IF(ISBLANK(interne1!C97),"",interne1!C97)</f>
        <v>TPL4</v>
      </c>
      <c r="D104" s="147" t="str">
        <f>IF(ISBLANK(interne1!D97),"",interne1!D97)</f>
        <v>Transplantation de pancréas (CIMHS)</v>
      </c>
      <c r="E104" s="147" t="str">
        <f>IF(ISBLANK(interne1!I97),"",interne1!I97)</f>
        <v/>
      </c>
      <c r="F104" s="147" t="str">
        <f>IF(ISBLANK(interne1!E97),"",interne1!E97)</f>
        <v/>
      </c>
      <c r="G104" s="148" t="str">
        <f>IF(ISBLANK(interne1!F97),"",interne1!F97)</f>
        <v/>
      </c>
      <c r="H104" s="148" t="str">
        <f>IF(ISBLANK(interne1!G97),"",interne1!G97)</f>
        <v/>
      </c>
      <c r="I104" s="148" t="str">
        <f>IF(ISBLANK(interne1!H97),"",interne1!H97)</f>
        <v/>
      </c>
      <c r="J104" s="147" t="str">
        <f>IF(ISBLANK(interne1!J97),"",interne1!J97)</f>
        <v/>
      </c>
      <c r="K104" s="147" t="str">
        <f>IF(ISBLANK(interne1!K97),"",interne1!K97)</f>
        <v/>
      </c>
      <c r="L104" s="148" t="str">
        <f>IF(ISBLANK(interne1!L97),"",interne1!L97)</f>
        <v/>
      </c>
      <c r="M104" s="148" t="str">
        <f>IF(ISBLANK(interne1!M97),"",interne1!M97)</f>
        <v/>
      </c>
      <c r="N104" s="149" t="str">
        <f>IF(ISBLANK(interne1!N97),"",interne1!N97)</f>
        <v>Les exigences actuelles de la CIMHS font foi</v>
      </c>
    </row>
    <row r="105" spans="1:14" s="95" customFormat="1" x14ac:dyDescent="0.25">
      <c r="A105" s="146"/>
      <c r="B105" s="281"/>
      <c r="C105" s="147" t="str">
        <f>IF(ISBLANK(interne1!C98),"",interne1!C98)</f>
        <v>TPL5</v>
      </c>
      <c r="D105" s="147" t="str">
        <f>IF(ISBLANK(interne1!D98),"",interne1!D98)</f>
        <v>Transplantation rénale (CIMHS)</v>
      </c>
      <c r="E105" s="281" t="str">
        <f>IF(ISBLANK(interne1!I98),"",interne1!I98)</f>
        <v/>
      </c>
      <c r="F105" s="147" t="str">
        <f>IF(ISBLANK(interne1!E98),"",interne1!E98)</f>
        <v/>
      </c>
      <c r="G105" s="148" t="str">
        <f>IF(ISBLANK(interne1!F98),"",interne1!F98)</f>
        <v/>
      </c>
      <c r="H105" s="148" t="str">
        <f>IF(ISBLANK(interne1!G98),"",interne1!G98)</f>
        <v/>
      </c>
      <c r="I105" s="148" t="str">
        <f>IF(ISBLANK(interne1!H98),"",interne1!H98)</f>
        <v/>
      </c>
      <c r="J105" s="147" t="str">
        <f>IF(ISBLANK(interne1!J98),"",interne1!J98)</f>
        <v/>
      </c>
      <c r="K105" s="147" t="str">
        <f>IF(ISBLANK(interne1!K98),"",interne1!K98)</f>
        <v/>
      </c>
      <c r="L105" s="148" t="str">
        <f>IF(ISBLANK(interne1!L98),"",interne1!L98)</f>
        <v/>
      </c>
      <c r="M105" s="148" t="str">
        <f>IF(ISBLANK(interne1!M98),"",interne1!M98)</f>
        <v/>
      </c>
      <c r="N105" s="149" t="str">
        <f>IF(ISBLANK(interne1!N98),"",interne1!N98)</f>
        <v>Les exigences actuelles de la CIMHS font foi</v>
      </c>
    </row>
    <row r="106" spans="1:14" s="95" customFormat="1" x14ac:dyDescent="0.25">
      <c r="A106" s="146"/>
      <c r="B106" s="281"/>
      <c r="C106" s="147" t="str">
        <f>IF(ISBLANK(interne1!C99),"",interne1!C99)</f>
        <v>TPL6</v>
      </c>
      <c r="D106" s="147" t="str">
        <f>IF(ISBLANK(interne1!D99),"",interne1!D99)</f>
        <v>Transplantation intestinale</v>
      </c>
      <c r="E106" s="150" t="str">
        <f>IF(ISBLANK(interne1!I99),"",interne1!I99)</f>
        <v>PB</v>
      </c>
      <c r="F106" s="147" t="str">
        <f>IF(ISBLANK(interne1!E99),"",interne1!E99)</f>
        <v/>
      </c>
      <c r="G106" s="148">
        <f>IF(ISBLANK(interne1!F99),"",interne1!F99)</f>
        <v>3</v>
      </c>
      <c r="H106" s="148">
        <f>IF(ISBLANK(interne1!G99),"",interne1!G99)</f>
        <v>3</v>
      </c>
      <c r="I106" s="148">
        <f>IF(ISBLANK(interne1!H99),"",interne1!H99)</f>
        <v>3</v>
      </c>
      <c r="J106" s="147" t="str">
        <f>IF(ISBLANK(interne1!J99),"",interne1!J99)</f>
        <v/>
      </c>
      <c r="K106" s="147" t="str">
        <f>IF(ISBLANK(interne1!K99),"",interne1!K99)</f>
        <v/>
      </c>
      <c r="L106" s="148" t="str">
        <f>IF(ISBLANK(interne1!L99),"",interne1!L99)</f>
        <v/>
      </c>
      <c r="M106" s="148" t="str">
        <f>IF(ISBLANK(interne1!M99),"",interne1!M99)</f>
        <v/>
      </c>
      <c r="N106" s="149" t="str">
        <f>IF(ISBLANK(interne1!N99),"",interne1!N99)</f>
        <v/>
      </c>
    </row>
    <row r="107" spans="1:14" s="95" customFormat="1" x14ac:dyDescent="0.25">
      <c r="A107" s="146"/>
      <c r="B107" s="281"/>
      <c r="C107" s="147" t="str">
        <f>IF(ISBLANK(interne1!C100),"",interne1!C100)</f>
        <v>TPL7</v>
      </c>
      <c r="D107" s="147" t="str">
        <f>IF(ISBLANK(interne1!D100),"",interne1!D100)</f>
        <v>Transplantation splénique</v>
      </c>
      <c r="E107" s="150" t="str">
        <f>IF(ISBLANK(interne1!I100),"",interne1!I100)</f>
        <v>PB</v>
      </c>
      <c r="F107" s="147" t="str">
        <f>IF(ISBLANK(interne1!E100),"",interne1!E100)</f>
        <v/>
      </c>
      <c r="G107" s="148">
        <f>IF(ISBLANK(interne1!F100),"",interne1!F100)</f>
        <v>3</v>
      </c>
      <c r="H107" s="148">
        <f>IF(ISBLANK(interne1!G100),"",interne1!G100)</f>
        <v>3</v>
      </c>
      <c r="I107" s="148">
        <f>IF(ISBLANK(interne1!H100),"",interne1!H100)</f>
        <v>3</v>
      </c>
      <c r="J107" s="147" t="str">
        <f>IF(ISBLANK(interne1!J100),"",interne1!J100)</f>
        <v/>
      </c>
      <c r="K107" s="147" t="str">
        <f>IF(ISBLANK(interne1!K100),"",interne1!K100)</f>
        <v/>
      </c>
      <c r="L107" s="148" t="str">
        <f>IF(ISBLANK(interne1!L100),"",interne1!L100)</f>
        <v/>
      </c>
      <c r="M107" s="148" t="str">
        <f>IF(ISBLANK(interne1!M100),"",interne1!M100)</f>
        <v/>
      </c>
      <c r="N107" s="149" t="str">
        <f>IF(ISBLANK(interne1!N100),"",interne1!N100)</f>
        <v/>
      </c>
    </row>
    <row r="108" spans="1:14" s="95" customFormat="1" ht="50" x14ac:dyDescent="0.25">
      <c r="A108" s="141" t="str">
        <f>IF(ISBLANK(interne1!A101),"",interne1!A101)</f>
        <v>Appareil locomoteur</v>
      </c>
      <c r="B108" s="142" t="str">
        <f>IF(ISBLANK(interne1!B101),"",interne1!B101)</f>
        <v>Chirurgie de l’appareil locomoteur</v>
      </c>
      <c r="C108" s="143" t="str">
        <f>IF(ISBLANK(interne1!C101),"",interne1!C101)</f>
        <v>BEW1</v>
      </c>
      <c r="D108" s="143" t="str">
        <f>IF(ISBLANK(interne1!D101),"",interne1!D101)</f>
        <v>Chirurgie de l’appareil locomoteur</v>
      </c>
      <c r="E108" s="143" t="str">
        <f>IF(ISBLANK(interne1!I101),"",interne1!I101)</f>
        <v>PBP/PB</v>
      </c>
      <c r="F108" s="143" t="str">
        <f>IF(ISBLANK(interne1!E101),"",interne1!E101)</f>
        <v>(Chirurgie orthopédique et traumatologie de l’appareil locomoteur)
(Chirurgie avec formation approfondie en chirurgie générale et traumatologie)</v>
      </c>
      <c r="G108" s="144">
        <f>IF(ISBLANK(interne1!F101),"",interne1!F101)</f>
        <v>2</v>
      </c>
      <c r="H108" s="144">
        <f>IF(ISBLANK(interne1!G101),"",interne1!G101)</f>
        <v>0</v>
      </c>
      <c r="I108" s="144">
        <f>IF(ISBLANK(interne1!H101),"",interne1!H101)</f>
        <v>1</v>
      </c>
      <c r="J108" s="143" t="str">
        <f>IF(ISBLANK(interne1!J101),"",interne1!J101)</f>
        <v/>
      </c>
      <c r="K108" s="143" t="str">
        <f>IF(ISBLANK(interne1!K101),"",interne1!K101)</f>
        <v/>
      </c>
      <c r="L108" s="144" t="str">
        <f>IF(ISBLANK(interne1!L101),"",interne1!L101)</f>
        <v/>
      </c>
      <c r="M108" s="144" t="str">
        <f>IF(ISBLANK(interne1!M101),"",interne1!M101)</f>
        <v/>
      </c>
      <c r="N108" s="165" t="str">
        <f>IF(ISBLANK(interne1!N101),"",interne1!N101)</f>
        <v/>
      </c>
    </row>
    <row r="109" spans="1:14" s="95" customFormat="1" ht="25" x14ac:dyDescent="0.25">
      <c r="A109" s="146" t="str">
        <f>IF(ISBLANK(interne1!A102),"",interne1!A102)</f>
        <v/>
      </c>
      <c r="B109" s="281" t="str">
        <f>IF(ISBLANK(interne1!B102),"",interne1!B102)</f>
        <v/>
      </c>
      <c r="C109" s="147" t="str">
        <f>IF(ISBLANK(interne1!C102),"",interne1!C102)</f>
        <v>BEW2</v>
      </c>
      <c r="D109" s="147" t="str">
        <f>IF(ISBLANK(interne1!D102),"",interne1!D102)</f>
        <v>Orthopédie</v>
      </c>
      <c r="E109" s="150" t="str">
        <f>IF(ISBLANK(interne1!I102),"",interne1!I102)</f>
        <v>PBP/PB</v>
      </c>
      <c r="F109" s="147" t="str">
        <f>IF(ISBLANK(interne1!E102),"",interne1!E102)</f>
        <v>(Chirurgie orthopédique et traumatologie de l’appareil locomoteur)</v>
      </c>
      <c r="G109" s="148">
        <f>IF(ISBLANK(interne1!F102),"",interne1!F102)</f>
        <v>2</v>
      </c>
      <c r="H109" s="148">
        <f>IF(ISBLANK(interne1!G102),"",interne1!G102)</f>
        <v>0</v>
      </c>
      <c r="I109" s="148">
        <f>IF(ISBLANK(interne1!H102),"",interne1!H102)</f>
        <v>1</v>
      </c>
      <c r="J109" s="147" t="str">
        <f>IF(ISBLANK(interne1!J102),"",interne1!J102)</f>
        <v/>
      </c>
      <c r="K109" s="147" t="str">
        <f>IF(ISBLANK(interne1!K102),"",interne1!K102)</f>
        <v/>
      </c>
      <c r="L109" s="148" t="str">
        <f>IF(ISBLANK(interne1!L102),"",interne1!L102)</f>
        <v/>
      </c>
      <c r="M109" s="148" t="str">
        <f>IF(ISBLANK(interne1!M102),"",interne1!M102)</f>
        <v/>
      </c>
      <c r="N109" s="166" t="str">
        <f>IF(ISBLANK(interne1!N102),"",interne1!N102)</f>
        <v/>
      </c>
    </row>
    <row r="110" spans="1:14" s="95" customFormat="1" ht="27.75" customHeight="1" x14ac:dyDescent="0.25">
      <c r="A110" s="146" t="str">
        <f>IF(ISBLANK(interne1!A103),"",interne1!A103)</f>
        <v/>
      </c>
      <c r="B110" s="281" t="str">
        <f>IF(ISBLANK(interne1!B103),"",interne1!B103)</f>
        <v/>
      </c>
      <c r="C110" s="147" t="str">
        <f>IF(ISBLANK(interne1!C103),"",interne1!C103)</f>
        <v>BEW3</v>
      </c>
      <c r="D110" s="147" t="str">
        <f>IF(ISBLANK(interne1!D103),"",interne1!D103)</f>
        <v>Chirurgie de la main</v>
      </c>
      <c r="E110" s="150" t="str">
        <f>IF(ISBLANK(interne1!I103),"",interne1!I103)</f>
        <v>PBP/PB</v>
      </c>
      <c r="F110" s="147" t="str">
        <f>IF(ISBLANK(interne1!E103),"",interne1!E103)</f>
        <v>((Chirurgie de la main)</v>
      </c>
      <c r="G110" s="148">
        <f>IF(ISBLANK(interne1!F103),"",interne1!F103)</f>
        <v>2</v>
      </c>
      <c r="H110" s="148">
        <f>IF(ISBLANK(interne1!G103),"",interne1!G103)</f>
        <v>0</v>
      </c>
      <c r="I110" s="148">
        <f>IF(ISBLANK(interne1!H103),"",interne1!H103)</f>
        <v>1</v>
      </c>
      <c r="J110" s="147" t="str">
        <f>IF(ISBLANK(interne1!J103),"",interne1!J103)</f>
        <v/>
      </c>
      <c r="K110" s="147" t="str">
        <f>IF(ISBLANK(interne1!K103),"",interne1!K103)</f>
        <v/>
      </c>
      <c r="L110" s="148" t="str">
        <f>IF(ISBLANK(interne1!L103),"",interne1!L103)</f>
        <v/>
      </c>
      <c r="M110" s="148" t="str">
        <f>IF(ISBLANK(interne1!M103),"",interne1!M103)</f>
        <v/>
      </c>
      <c r="N110" s="149" t="str">
        <f>IF(ISBLANK(interne1!N103),"",interne1!N103)</f>
        <v>Clinique de jour spécialisée en chirurgie de la main</v>
      </c>
    </row>
    <row r="111" spans="1:14" s="95" customFormat="1" ht="50" x14ac:dyDescent="0.25">
      <c r="A111" s="146" t="str">
        <f>IF(ISBLANK(interne1!A104),"",interne1!A104)</f>
        <v/>
      </c>
      <c r="B111" s="281" t="str">
        <f>IF(ISBLANK(interne1!B104),"",interne1!B104)</f>
        <v/>
      </c>
      <c r="C111" s="147" t="str">
        <f>IF(ISBLANK(interne1!C104),"",interne1!C104)</f>
        <v>BEW4</v>
      </c>
      <c r="D111" s="147" t="str">
        <f>IF(ISBLANK(interne1!D104),"",interne1!D104)</f>
        <v>Arthroscopie de l’épaule et du coude</v>
      </c>
      <c r="E111" s="150" t="str">
        <f>IF(ISBLANK(interne1!I104),"",interne1!I104)</f>
        <v>PBP/PB</v>
      </c>
      <c r="F111" s="147" t="str">
        <f>IF(ISBLANK(interne1!E104),"",interne1!E104)</f>
        <v>(Chirurgie orthopédique et traumatologie de l’appareil locomoteur)
(Chirurgie avec formation approfondie en chirurgie générale et traumatologie)</v>
      </c>
      <c r="G111" s="148">
        <f>IF(ISBLANK(interne1!F104),"",interne1!F104)</f>
        <v>2</v>
      </c>
      <c r="H111" s="148">
        <f>IF(ISBLANK(interne1!G104),"",interne1!G104)</f>
        <v>0</v>
      </c>
      <c r="I111" s="148">
        <f>IF(ISBLANK(interne1!H104),"",interne1!H104)</f>
        <v>1</v>
      </c>
      <c r="J111" s="147" t="str">
        <f>IF(ISBLANK(interne1!J104),"",interne1!J104)</f>
        <v>BEW1 ou BEW2 ou BEW3</v>
      </c>
      <c r="K111" s="147" t="str">
        <f>IF(ISBLANK(interne1!K104),"",interne1!K104)</f>
        <v/>
      </c>
      <c r="L111" s="148" t="str">
        <f>IF(ISBLANK(interne1!L104),"",interne1!L104)</f>
        <v/>
      </c>
      <c r="M111" s="148" t="str">
        <f>IF(ISBLANK(interne1!M104),"",interne1!M104)</f>
        <v/>
      </c>
      <c r="N111" s="149" t="str">
        <f>IF(ISBLANK(interne1!N104),"",interne1!N104)</f>
        <v/>
      </c>
    </row>
    <row r="112" spans="1:14" s="95" customFormat="1" ht="50" x14ac:dyDescent="0.25">
      <c r="A112" s="146" t="str">
        <f>IF(ISBLANK(interne1!A105),"",interne1!A105)</f>
        <v/>
      </c>
      <c r="B112" s="281" t="str">
        <f>IF(ISBLANK(interne1!B105),"",interne1!B105)</f>
        <v/>
      </c>
      <c r="C112" s="147" t="str">
        <f>IF(ISBLANK(interne1!C105),"",interne1!C105)</f>
        <v>BEW5</v>
      </c>
      <c r="D112" s="147" t="str">
        <f>IF(ISBLANK(interne1!D105),"",interne1!D105)</f>
        <v>Arthroscopie du genou</v>
      </c>
      <c r="E112" s="150" t="str">
        <f>IF(ISBLANK(interne1!I105),"",interne1!I105)</f>
        <v>PBP/PB</v>
      </c>
      <c r="F112" s="147" t="str">
        <f>IF(ISBLANK(interne1!E105),"",interne1!E105)</f>
        <v>(Chirurgie orthopédique et traumatologie de l’appareil locomoteur)
(Chirurgie avec formation approfondie en chirurgie générale et traumatologie)</v>
      </c>
      <c r="G112" s="148">
        <f>IF(ISBLANK(interne1!F105),"",interne1!F105)</f>
        <v>2</v>
      </c>
      <c r="H112" s="148">
        <f>IF(ISBLANK(interne1!G105),"",interne1!G105)</f>
        <v>0</v>
      </c>
      <c r="I112" s="148">
        <f>IF(ISBLANK(interne1!H105),"",interne1!H105)</f>
        <v>1</v>
      </c>
      <c r="J112" s="147" t="str">
        <f>IF(ISBLANK(interne1!J105),"",interne1!J105)</f>
        <v>BEW1 ou BEW2</v>
      </c>
      <c r="K112" s="147" t="str">
        <f>IF(ISBLANK(interne1!K105),"",interne1!K105)</f>
        <v/>
      </c>
      <c r="L112" s="148" t="str">
        <f>IF(ISBLANK(interne1!L105),"",interne1!L105)</f>
        <v/>
      </c>
      <c r="M112" s="148" t="str">
        <f>IF(ISBLANK(interne1!M105),"",interne1!M105)</f>
        <v/>
      </c>
      <c r="N112" s="149" t="str">
        <f>IF(ISBLANK(interne1!N105),"",interne1!N105)</f>
        <v/>
      </c>
    </row>
    <row r="113" spans="1:14" s="95" customFormat="1" ht="62.5" x14ac:dyDescent="0.25">
      <c r="A113" s="146" t="str">
        <f>IF(ISBLANK(interne1!A106),"",interne1!A106)</f>
        <v/>
      </c>
      <c r="B113" s="281" t="str">
        <f>IF(ISBLANK(interne1!B106),"",interne1!B106)</f>
        <v/>
      </c>
      <c r="C113" s="147" t="str">
        <f>IF(ISBLANK(interne1!C106),"",interne1!C106)</f>
        <v>BEW6</v>
      </c>
      <c r="D113" s="147" t="str">
        <f>IF(ISBLANK(interne1!D106),"",interne1!D106)</f>
        <v>Reconstruction des membres supérieurs</v>
      </c>
      <c r="E113" s="150" t="str">
        <f>IF(ISBLANK(interne1!I106),"",interne1!I106)</f>
        <v>PBP/PB</v>
      </c>
      <c r="F113" s="147" t="str">
        <f>IF(ISBLANK(interne1!E106),"",interne1!E106)</f>
        <v>(Chirurgie orthopédique et traumatologie de l’appareil locomoteur)
(Chirurgie avec formation approfondie en chirurgie générale et traumatologie)
(Chirurgie de la main)</v>
      </c>
      <c r="G113" s="148">
        <f>IF(ISBLANK(interne1!F106),"",interne1!F106)</f>
        <v>2</v>
      </c>
      <c r="H113" s="148">
        <f>IF(ISBLANK(interne1!G106),"",interne1!G106)</f>
        <v>0</v>
      </c>
      <c r="I113" s="148">
        <f>IF(ISBLANK(interne1!H106),"",interne1!H106)</f>
        <v>1</v>
      </c>
      <c r="J113" s="147" t="str">
        <f>IF(ISBLANK(interne1!J106),"",interne1!J106)</f>
        <v>BEW1 ou BEW2 ou BEW3</v>
      </c>
      <c r="K113" s="147" t="str">
        <f>IF(ISBLANK(interne1!K106),"",interne1!K106)</f>
        <v/>
      </c>
      <c r="L113" s="148" t="str">
        <f>IF(ISBLANK(interne1!L106),"",interne1!L106)</f>
        <v/>
      </c>
      <c r="M113" s="148" t="str">
        <f>IF(ISBLANK(interne1!M106),"",interne1!M106)</f>
        <v/>
      </c>
      <c r="N113" s="149" t="str">
        <f>IF(ISBLANK(interne1!N106),"",interne1!N106)</f>
        <v/>
      </c>
    </row>
    <row r="114" spans="1:14" s="95" customFormat="1" ht="50" x14ac:dyDescent="0.25">
      <c r="A114" s="146" t="str">
        <f>IF(ISBLANK(interne1!A107),"",interne1!A107)</f>
        <v/>
      </c>
      <c r="B114" s="281" t="str">
        <f>IF(ISBLANK(interne1!B107),"",interne1!B107)</f>
        <v/>
      </c>
      <c r="C114" s="147" t="str">
        <f>IF(ISBLANK(interne1!C107),"",interne1!C107)</f>
        <v>BEW7</v>
      </c>
      <c r="D114" s="147" t="str">
        <f>IF(ISBLANK(interne1!D107),"",interne1!D107)</f>
        <v>Reconstruction des membres inférieurs</v>
      </c>
      <c r="E114" s="147" t="str">
        <f>IF(ISBLANK(interne1!I107),"",interne1!I107)</f>
        <v>PBP/PB</v>
      </c>
      <c r="F114" s="147" t="str">
        <f>IF(ISBLANK(interne1!E107),"",interne1!E107)</f>
        <v>(Chirurgie orthopédique et traumatologie de l’appareil locomoteur)
(Chirurgie avec formation approfondie en chirurgie générale et traumatologie)</v>
      </c>
      <c r="G114" s="148">
        <f>IF(ISBLANK(interne1!F107),"",interne1!F107)</f>
        <v>2</v>
      </c>
      <c r="H114" s="148">
        <f>IF(ISBLANK(interne1!G107),"",interne1!G107)</f>
        <v>0</v>
      </c>
      <c r="I114" s="148">
        <f>IF(ISBLANK(interne1!H107),"",interne1!H107)</f>
        <v>1</v>
      </c>
      <c r="J114" s="147" t="str">
        <f>IF(ISBLANK(interne1!J107),"",interne1!J107)</f>
        <v>BEW1 ou BEW2</v>
      </c>
      <c r="K114" s="147" t="str">
        <f>IF(ISBLANK(interne1!K107),"",interne1!K107)</f>
        <v/>
      </c>
      <c r="L114" s="148" t="str">
        <f>IF(ISBLANK(interne1!L107),"",interne1!L107)</f>
        <v/>
      </c>
      <c r="M114" s="148" t="str">
        <f>IF(ISBLANK(interne1!M107),"",interne1!M107)</f>
        <v/>
      </c>
      <c r="N114" s="149" t="str">
        <f>IF(ISBLANK(interne1!N107),"",interne1!N107)</f>
        <v/>
      </c>
    </row>
    <row r="115" spans="1:14" s="95" customFormat="1" ht="87.5" x14ac:dyDescent="0.25">
      <c r="A115" s="146" t="str">
        <f>IF(ISBLANK(interne1!A108),"",interne1!A108)</f>
        <v/>
      </c>
      <c r="B115" s="281" t="str">
        <f>IF(ISBLANK(interne1!B108),"",interne1!B108)</f>
        <v/>
      </c>
      <c r="C115" s="147" t="str">
        <f>IF(ISBLANK(interne1!C108),"",interne1!C108)</f>
        <v xml:space="preserve">BEW7.1 </v>
      </c>
      <c r="D115" s="147" t="str">
        <f>IF(ISBLANK(interne1!D108),"",interne1!D108)</f>
        <v>Prothèses de hanche de première intention</v>
      </c>
      <c r="E115" s="147" t="str">
        <f>IF(ISBLANK(interne1!I108),"",interne1!I108)</f>
        <v>PBP/PB</v>
      </c>
      <c r="F115" s="147" t="str">
        <f>IF(ISBLANK(interne1!E108),"",interne1!E108)</f>
        <v>(Chirurgie orthopédique et traumatologie de l’appareil locomoteur)
(Chirurgie avec formation approfondie en chirurgie générale et traumatologie)</v>
      </c>
      <c r="G115" s="148">
        <f>IF(ISBLANK(interne1!F108),"",interne1!F108)</f>
        <v>2</v>
      </c>
      <c r="H115" s="148">
        <f>IF(ISBLANK(interne1!G108),"",interne1!G108)</f>
        <v>0</v>
      </c>
      <c r="I115" s="148">
        <f>IF(ISBLANK(interne1!H108),"",interne1!H108)</f>
        <v>1</v>
      </c>
      <c r="J115" s="147" t="str">
        <f>IF(ISBLANK(interne1!J108),"",interne1!J108)</f>
        <v>BEW1 ou BEW2</v>
      </c>
      <c r="K115" s="147" t="str">
        <f>IF(ISBLANK(interne1!K108),"",interne1!K108)</f>
        <v/>
      </c>
      <c r="L115" s="148" t="str">
        <f>IF(ISBLANK(interne1!L108),"",interne1!L108)</f>
        <v/>
      </c>
      <c r="M115" s="148" t="str">
        <f>IF(ISBLANK(interne1!M108),"",interne1!M108)</f>
        <v>O:15
S:50</v>
      </c>
      <c r="N115" s="149" t="str">
        <f>IF(ISBLANK(interne1!N108),"",interne1!N108)</f>
        <v>La disponibilité d'un opérateur agréé dans les 24 heures doit être garantie pour la prise en charge d’urgence des fractures au moyen de prothèses totales
- Gérer un contrôle de l’indication tenant compte du résultat pour le patient, sur la base de SIRIS</v>
      </c>
    </row>
    <row r="116" spans="1:14" s="95" customFormat="1" ht="37.5" x14ac:dyDescent="0.25">
      <c r="A116" s="146"/>
      <c r="B116" s="281"/>
      <c r="C116" s="147" t="str">
        <f>IF(ISBLANK(interne1!C109),"",interne1!C109)</f>
        <v>BEW7.1.1</v>
      </c>
      <c r="D116" s="147" t="str">
        <f>IF(ISBLANK(interne1!D109),"",interne1!D109)</f>
        <v>Reprises de prothèse de hanche</v>
      </c>
      <c r="E116" s="281" t="str">
        <f>IF(ISBLANK(interne1!I109),"",interne1!I109)</f>
        <v>PBP/PB</v>
      </c>
      <c r="F116" s="147" t="str">
        <f>IF(ISBLANK(interne1!E109),"",interne1!E109)</f>
        <v>(Chirurgie orthopédique et traumatologie de l’appareil locomoteur)</v>
      </c>
      <c r="G116" s="148">
        <f>IF(ISBLANK(interne1!F109),"",interne1!F109)</f>
        <v>2</v>
      </c>
      <c r="H116" s="148">
        <f>IF(ISBLANK(interne1!G109),"",interne1!G109)</f>
        <v>0</v>
      </c>
      <c r="I116" s="148">
        <f>IF(ISBLANK(interne1!H109),"",interne1!H109)</f>
        <v>1</v>
      </c>
      <c r="J116" s="147" t="str">
        <f>IF(ISBLANK(interne1!J109),"",interne1!J109)</f>
        <v/>
      </c>
      <c r="K116" s="147" t="str">
        <f>IF(ISBLANK(interne1!K109),"",interne1!K109)</f>
        <v/>
      </c>
      <c r="L116" s="148" t="str">
        <f>IF(ISBLANK(interne1!L109),"",interne1!L109)</f>
        <v/>
      </c>
      <c r="M116" s="148" t="str">
        <f>IF(ISBLANK(interne1!M109),"",interne1!M109)</f>
        <v xml:space="preserve">O: 50 dans BEW7.1
</v>
      </c>
      <c r="N116" s="149" t="str">
        <f>IF(ISBLANK(interne1!N109),"",interne1!N109)</f>
        <v/>
      </c>
    </row>
    <row r="117" spans="1:14" s="95" customFormat="1" ht="25" x14ac:dyDescent="0.25">
      <c r="A117" s="146" t="str">
        <f>IF(ISBLANK(interne1!A110),"",interne1!A110)</f>
        <v/>
      </c>
      <c r="B117" s="281" t="str">
        <f>IF(ISBLANK(interne1!B110),"",interne1!B110)</f>
        <v/>
      </c>
      <c r="C117" s="147" t="str">
        <f>IF(ISBLANK(interne1!C110),"",interne1!C110)</f>
        <v>BEW7.2</v>
      </c>
      <c r="D117" s="147" t="str">
        <f>IF(ISBLANK(interne1!D110),"",interne1!D110)</f>
        <v>Prothèses du genou de première intention</v>
      </c>
      <c r="E117" s="147" t="str">
        <f>IF(ISBLANK(interne1!I110),"",interne1!I110)</f>
        <v>PBP/PB</v>
      </c>
      <c r="F117" s="147" t="str">
        <f>IF(ISBLANK(interne1!E110),"",interne1!E110)</f>
        <v>(Chirurgie orthopédique et traumatologie de l’appareil locomoteur)</v>
      </c>
      <c r="G117" s="148">
        <f>IF(ISBLANK(interne1!F110),"",interne1!F110)</f>
        <v>2</v>
      </c>
      <c r="H117" s="148">
        <f>IF(ISBLANK(interne1!G110),"",interne1!G110)</f>
        <v>0</v>
      </c>
      <c r="I117" s="148">
        <f>IF(ISBLANK(interne1!H110),"",interne1!H110)</f>
        <v>1</v>
      </c>
      <c r="J117" s="147" t="str">
        <f>IF(ISBLANK(interne1!J110),"",interne1!J110)</f>
        <v>BEW1 ou BEW2</v>
      </c>
      <c r="K117" s="147" t="str">
        <f>IF(ISBLANK(interne1!K110),"",interne1!K110)</f>
        <v/>
      </c>
      <c r="L117" s="148" t="str">
        <f>IF(ISBLANK(interne1!L110),"",interne1!L110)</f>
        <v/>
      </c>
      <c r="M117" s="148" t="str">
        <f>IF(ISBLANK(interne1!M110),"",interne1!M110)</f>
        <v>O:15
S:50</v>
      </c>
      <c r="N117" s="149" t="str">
        <f>IF(ISBLANK(interne1!N110),"",interne1!N110)</f>
        <v/>
      </c>
    </row>
    <row r="118" spans="1:14" s="95" customFormat="1" ht="45.5" customHeight="1" x14ac:dyDescent="0.25">
      <c r="A118" s="146" t="str">
        <f>IF(ISBLANK(interne1!A111),"",interne1!A111)</f>
        <v/>
      </c>
      <c r="B118" s="281" t="str">
        <f>IF(ISBLANK(interne1!B111),"",interne1!B111)</f>
        <v/>
      </c>
      <c r="C118" s="147" t="str">
        <f>IF(ISBLANK(interne1!C111),"",interne1!C111)</f>
        <v>BEW7.2.1</v>
      </c>
      <c r="D118" s="147" t="str">
        <f>IF(ISBLANK(interne1!D111),"",interne1!D111)</f>
        <v>Reprises de prothèses de genou</v>
      </c>
      <c r="E118" s="147" t="str">
        <f>IF(ISBLANK(interne1!I111),"",interne1!I111)</f>
        <v>PBP/PB</v>
      </c>
      <c r="F118" s="147" t="str">
        <f>IF(ISBLANK(interne1!E111),"",interne1!E111)</f>
        <v>(Chirurgie orthopédique et traumatologie de l’appareil locomoteur)</v>
      </c>
      <c r="G118" s="148">
        <f>IF(ISBLANK(interne1!F111),"",interne1!F111)</f>
        <v>2</v>
      </c>
      <c r="H118" s="148">
        <f>IF(ISBLANK(interne1!G111),"",interne1!G111)</f>
        <v>0</v>
      </c>
      <c r="I118" s="148">
        <f>IF(ISBLANK(interne1!H111),"",interne1!H111)</f>
        <v>1</v>
      </c>
      <c r="J118" s="147" t="str">
        <f>IF(ISBLANK(interne1!J111),"",interne1!J111)</f>
        <v/>
      </c>
      <c r="K118" s="147" t="str">
        <f>IF(ISBLANK(interne1!K111),"",interne1!K111)</f>
        <v/>
      </c>
      <c r="L118" s="148" t="str">
        <f>IF(ISBLANK(interne1!L111),"",interne1!L111)</f>
        <v/>
      </c>
      <c r="M118" s="148" t="str">
        <f>IF(ISBLANK(interne1!M111),"",interne1!M111)</f>
        <v>O: 50 dans BEW7.2</v>
      </c>
      <c r="N118" s="149" t="str">
        <f>IF(ISBLANK(interne1!N111),"",interne1!N111)</f>
        <v/>
      </c>
    </row>
    <row r="119" spans="1:14" s="95" customFormat="1" ht="70.5" customHeight="1" x14ac:dyDescent="0.25">
      <c r="A119" s="146" t="str">
        <f>IF(ISBLANK(interne1!A112),"",interne1!A112)</f>
        <v/>
      </c>
      <c r="B119" s="281" t="str">
        <f>IF(ISBLANK(interne1!B112),"",interne1!B112)</f>
        <v/>
      </c>
      <c r="C119" s="147" t="str">
        <f>IF(ISBLANK(interne1!C112),"",interne1!C112)</f>
        <v>BEW8</v>
      </c>
      <c r="D119" s="147" t="str">
        <f>IF(ISBLANK(interne1!D112),"",interne1!D112)</f>
        <v>Chirurgie de la colonne vertébrale</v>
      </c>
      <c r="E119" s="281" t="str">
        <f>IF(ISBLANK(interne1!I112),"",interne1!I112)</f>
        <v>PBP/PB</v>
      </c>
      <c r="F119" s="491" t="str">
        <f>IF(ISBLANK(interne1!E112),"",interne1!E112)</f>
        <v xml:space="preserve">(Titre de formation approfondie en chirurgie de la colonne vertébrale)
</v>
      </c>
      <c r="G119" s="148">
        <f>IF(ISBLANK(interne1!F112),"",interne1!F112)</f>
        <v>2</v>
      </c>
      <c r="H119" s="148">
        <f>IF(ISBLANK(interne1!G112),"",interne1!G112)</f>
        <v>0</v>
      </c>
      <c r="I119" s="148">
        <f>IF(ISBLANK(interne1!H112),"",interne1!H112)</f>
        <v>1</v>
      </c>
      <c r="J119" s="147" t="str">
        <f>IF(ISBLANK(interne1!J112),"",interne1!J112)</f>
        <v>BEW1 ou BEW2 ou NCH2 ou NCH3</v>
      </c>
      <c r="K119" s="147" t="str">
        <f>IF(ISBLANK(interne1!K112),"",interne1!K112)</f>
        <v>RHE1 + NCH2</v>
      </c>
      <c r="L119" s="148" t="str">
        <f>IF(ISBLANK(interne1!L112),"",interne1!L112)</f>
        <v/>
      </c>
      <c r="M119" s="492" t="str">
        <f>IF(ISBLANK(interne1!M112),"",interne1!M112)</f>
        <v>S:100, O:50</v>
      </c>
      <c r="N119" s="149" t="str">
        <f>IF(ISBLANK(interne1!N112),"",interne1!N112)</f>
        <v/>
      </c>
    </row>
    <row r="120" spans="1:14" s="95" customFormat="1" ht="66" customHeight="1" x14ac:dyDescent="0.25">
      <c r="A120" s="146" t="str">
        <f>IF(ISBLANK(interne1!A113),"",interne1!A113)</f>
        <v/>
      </c>
      <c r="B120" s="281" t="str">
        <f>IF(ISBLANK(interne1!B113),"",interne1!B113)</f>
        <v/>
      </c>
      <c r="C120" s="147" t="str">
        <f>IF(ISBLANK(interne1!C113),"",interne1!C113)</f>
        <v>BEW8.1</v>
      </c>
      <c r="D120" s="147" t="str">
        <f>IF(ISBLANK(interne1!D113),"",interne1!D113)</f>
        <v>Chirurgie spécialisée de la colonne vertébrale</v>
      </c>
      <c r="E120" s="150" t="str">
        <f>IF(ISBLANK(interne1!I113),"",interne1!I113)</f>
        <v>PBP/PB</v>
      </c>
      <c r="F120" s="491" t="str">
        <f>IF(ISBLANK(interne1!E113),"",interne1!E113)</f>
        <v xml:space="preserve">(Titre de formation approfondie en chirurgie de la colonne vertébrale)
</v>
      </c>
      <c r="G120" s="492">
        <f>IF(ISBLANK(interne1!F113),"",interne1!F113)</f>
        <v>3</v>
      </c>
      <c r="H120" s="148" t="str">
        <f>IF(ISBLANK(interne1!G113),"",interne1!G113)</f>
        <v/>
      </c>
      <c r="I120" s="492">
        <f>IF(ISBLANK(interne1!H113),"",interne1!H113)</f>
        <v>2</v>
      </c>
      <c r="J120" s="147" t="str">
        <f>IF(ISBLANK(interne1!J113),"",interne1!J113)</f>
        <v/>
      </c>
      <c r="K120" s="147" t="str">
        <f>IF(ISBLANK(interne1!K113),"",interne1!K113)</f>
        <v/>
      </c>
      <c r="L120" s="148" t="str">
        <f>IF(ISBLANK(interne1!L113),"",interne1!L113)</f>
        <v/>
      </c>
      <c r="M120" s="492" t="str">
        <f>IF(ISBLANK(interne1!M113),"",interne1!M113)</f>
        <v>S:20, O:10</v>
      </c>
      <c r="N120" s="149" t="str">
        <f>IF(ISBLANK(interne1!N113),"",interne1!N113)</f>
        <v>Neuromonitoring peropératoire en collaboration avec la neurologie et participation au registre national des implants SIRIS Spine</v>
      </c>
    </row>
    <row r="121" spans="1:14" s="95" customFormat="1" ht="66" customHeight="1" x14ac:dyDescent="0.25">
      <c r="A121" s="146" t="str">
        <f>IF(ISBLANK(interne1!A114),"",interne1!A114)</f>
        <v/>
      </c>
      <c r="B121" s="281" t="str">
        <f>IF(ISBLANK(interne1!B114),"",interne1!B114)</f>
        <v/>
      </c>
      <c r="C121" s="147" t="str">
        <f>IF(ISBLANK(interne1!C114),"",interne1!C114)</f>
        <v>BEW8.1.1</v>
      </c>
      <c r="D121" s="147" t="str">
        <f>IF(ISBLANK(interne1!D114),"",interne1!D114)</f>
        <v>Chirurgie complexe de la colonne vertébrale</v>
      </c>
      <c r="E121" s="150" t="str">
        <f>IF(ISBLANK(interne1!I114),"",interne1!I114)</f>
        <v>PBP/PB</v>
      </c>
      <c r="F121" s="491" t="str">
        <f>IF(ISBLANK(interne1!E114),"",interne1!E114)</f>
        <v xml:space="preserve">(Titre de formation approfondie en chirurgie de la colonne vertébrale)
</v>
      </c>
      <c r="G121" s="492">
        <f>IF(ISBLANK(interne1!F114),"",interne1!F114)</f>
        <v>3</v>
      </c>
      <c r="H121" s="148" t="str">
        <f>IF(ISBLANK(interne1!G114),"",interne1!G114)</f>
        <v/>
      </c>
      <c r="I121" s="492">
        <f>IF(ISBLANK(interne1!H114),"",interne1!H114)</f>
        <v>2</v>
      </c>
      <c r="J121" s="147" t="str">
        <f>IF(ISBLANK(interne1!J114),"",interne1!J114)</f>
        <v/>
      </c>
      <c r="K121" s="147" t="str">
        <f>IF(ISBLANK(interne1!K114),"",interne1!K114)</f>
        <v/>
      </c>
      <c r="L121" s="148" t="str">
        <f>IF(ISBLANK(interne1!L114),"",interne1!L114)</f>
        <v/>
      </c>
      <c r="M121" s="492" t="str">
        <f>IF(ISBLANK(interne1!M114),"",interne1!M114)</f>
        <v xml:space="preserve">S:15, O:10 dans BEW8.1 </v>
      </c>
      <c r="N121" s="149" t="str">
        <f>IF(ISBLANK(interne1!N114),"",interne1!N114)</f>
        <v/>
      </c>
    </row>
    <row r="122" spans="1:14" s="95" customFormat="1" ht="25" x14ac:dyDescent="0.25">
      <c r="A122" s="146" t="str">
        <f>IF(ISBLANK(interne1!A115),"",interne1!A115)</f>
        <v/>
      </c>
      <c r="B122" s="281" t="str">
        <f>IF(ISBLANK(interne1!B115),"",interne1!B115)</f>
        <v/>
      </c>
      <c r="C122" s="147" t="str">
        <f>IF(ISBLANK(interne1!C115),"",interne1!C115)</f>
        <v>BEW9</v>
      </c>
      <c r="D122" s="147" t="str">
        <f>IF(ISBLANK(interne1!D115),"",interne1!D115)</f>
        <v>Tumeurs osseuses</v>
      </c>
      <c r="E122" s="150" t="str">
        <f>IF(ISBLANK(interne1!I115),"",interne1!I115)</f>
        <v>PBP/PB</v>
      </c>
      <c r="F122" s="147" t="str">
        <f>IF(ISBLANK(interne1!E115),"",interne1!E115)</f>
        <v>(Chirurgie orthopédique et traumatologie de l’appareil locomoteur)</v>
      </c>
      <c r="G122" s="148">
        <f>IF(ISBLANK(interne1!F115),"",interne1!F115)</f>
        <v>2</v>
      </c>
      <c r="H122" s="148">
        <f>IF(ISBLANK(interne1!G115),"",interne1!G115)</f>
        <v>0</v>
      </c>
      <c r="I122" s="148">
        <f>IF(ISBLANK(interne1!H115),"",interne1!H115)</f>
        <v>1</v>
      </c>
      <c r="J122" s="147" t="str">
        <f>IF(ISBLANK(interne1!J115),"",interne1!J115)</f>
        <v>BEW1 ou BEW2 ou NCH2 ou NCH3</v>
      </c>
      <c r="K122" s="147" t="str">
        <f>IF(ISBLANK(interne1!K115),"",interne1!K115)</f>
        <v/>
      </c>
      <c r="L122" s="148" t="str">
        <f>IF(ISBLANK(interne1!L115),"",interne1!L115)</f>
        <v>oui</v>
      </c>
      <c r="M122" s="148" t="str">
        <f>IF(ISBLANK(interne1!M115),"",interne1!M115)</f>
        <v>S:10</v>
      </c>
      <c r="N122" s="149" t="str">
        <f>IF(ISBLANK(interne1!N115),"",interne1!N115)</f>
        <v/>
      </c>
    </row>
    <row r="123" spans="1:14" s="95" customFormat="1" ht="25" x14ac:dyDescent="0.25">
      <c r="A123" s="146" t="str">
        <f>IF(ISBLANK(interne1!A116),"",interne1!A116)</f>
        <v/>
      </c>
      <c r="B123" s="281" t="str">
        <f>IF(ISBLANK(interne1!B116),"",interne1!B116)</f>
        <v/>
      </c>
      <c r="C123" s="147" t="str">
        <f>IF(ISBLANK(interne1!C116),"",interne1!C116)</f>
        <v>BEW10</v>
      </c>
      <c r="D123" s="147" t="str">
        <f>IF(ISBLANK(interne1!D116),"",interne1!D116)</f>
        <v>Chirurgie du plexus</v>
      </c>
      <c r="E123" s="150" t="str">
        <f>IF(ISBLANK(interne1!I116),"",interne1!I116)</f>
        <v>PBP/PB</v>
      </c>
      <c r="F123" s="147" t="str">
        <f>IF(ISBLANK(interne1!E116),"",interne1!E116)</f>
        <v>(Chirurgie de la main)
(Neurochirurgie)</v>
      </c>
      <c r="G123" s="148">
        <f>IF(ISBLANK(interne1!F116),"",interne1!F116)</f>
        <v>2</v>
      </c>
      <c r="H123" s="148">
        <f>IF(ISBLANK(interne1!G116),"",interne1!G116)</f>
        <v>0</v>
      </c>
      <c r="I123" s="148">
        <f>IF(ISBLANK(interne1!H116),"",interne1!H116)</f>
        <v>1</v>
      </c>
      <c r="J123" s="147" t="str">
        <f>IF(ISBLANK(interne1!J116),"",interne1!J116)</f>
        <v>BEW1 ou BEW2 ou BEW3 ou NCH3</v>
      </c>
      <c r="K123" s="147" t="str">
        <f>IF(ISBLANK(interne1!K116),"",interne1!K116)</f>
        <v/>
      </c>
      <c r="L123" s="148" t="str">
        <f>IF(ISBLANK(interne1!L116),"",interne1!L116)</f>
        <v/>
      </c>
      <c r="M123" s="148" t="str">
        <f>IF(ISBLANK(interne1!M116),"",interne1!M116)</f>
        <v>S:10</v>
      </c>
      <c r="N123" s="149" t="str">
        <f>IF(ISBLANK(interne1!N116),"",interne1!N116)</f>
        <v/>
      </c>
    </row>
    <row r="124" spans="1:14" s="95" customFormat="1" ht="42.75" customHeight="1" x14ac:dyDescent="0.25">
      <c r="A124" s="146" t="str">
        <f>IF(ISBLANK(interne1!A117),"",interne1!A117)</f>
        <v/>
      </c>
      <c r="B124" s="281" t="str">
        <f>IF(ISBLANK(interne1!B117),"",interne1!B117)</f>
        <v/>
      </c>
      <c r="C124" s="138" t="str">
        <f>IF(ISBLANK(interne1!C117),"",interne1!C117)</f>
        <v>BEW11</v>
      </c>
      <c r="D124" s="138" t="str">
        <f>IF(ISBLANK(interne1!D117),"",interne1!D117)</f>
        <v>Réimplantations</v>
      </c>
      <c r="E124" s="138" t="str">
        <f>IF(ISBLANK(interne1!I117),"",interne1!I117)</f>
        <v>PB</v>
      </c>
      <c r="F124" s="138" t="str">
        <f>IF(ISBLANK(interne1!E117),"",interne1!E117)</f>
        <v>Chirurgie de la main</v>
      </c>
      <c r="G124" s="139">
        <f>IF(ISBLANK(interne1!F117),"",interne1!F117)</f>
        <v>3</v>
      </c>
      <c r="H124" s="139">
        <f>IF(ISBLANK(interne1!G117),"",interne1!G117)</f>
        <v>3</v>
      </c>
      <c r="I124" s="139">
        <f>IF(ISBLANK(interne1!H117),"",interne1!H117)</f>
        <v>2</v>
      </c>
      <c r="J124" s="138" t="str">
        <f>IF(ISBLANK(interne1!J117),"",interne1!J117)</f>
        <v>BEW1 ou BEW2 ou BEW3 et NCH3</v>
      </c>
      <c r="K124" s="138" t="str">
        <f>IF(ISBLANK(interne1!K117),"",interne1!K117)</f>
        <v/>
      </c>
      <c r="L124" s="139" t="str">
        <f>IF(ISBLANK(interne1!L117),"",interne1!L117)</f>
        <v/>
      </c>
      <c r="M124" s="139" t="str">
        <f>IF(ISBLANK(interne1!M117),"",interne1!M117)</f>
        <v/>
      </c>
      <c r="N124" s="140" t="str">
        <f>IF(ISBLANK(interne1!N117),"",interne1!N117)</f>
        <v>Clinique de jour spécialisée en chirurgie de la main, monitoring peropératoire des nerfs (par la neurologie)</v>
      </c>
    </row>
    <row r="125" spans="1:14" s="95" customFormat="1" ht="25" x14ac:dyDescent="0.25">
      <c r="A125" s="146" t="str">
        <f>IF(ISBLANK(interne1!A118),"",interne1!A118)</f>
        <v/>
      </c>
      <c r="B125" s="142" t="str">
        <f>IF(ISBLANK(interne1!B118),"",interne1!B118)</f>
        <v>Rhumatologie</v>
      </c>
      <c r="C125" s="143" t="str">
        <f>IF(ISBLANK(interne1!C118),"",interne1!C118)</f>
        <v>RHE1</v>
      </c>
      <c r="D125" s="143" t="str">
        <f>IF(ISBLANK(interne1!D118),"",interne1!D118)</f>
        <v>Rhumatologie</v>
      </c>
      <c r="E125" s="157" t="str">
        <f>IF(ISBLANK(interne1!I118),"",interne1!I118)</f>
        <v>PBP/PB</v>
      </c>
      <c r="F125" s="143" t="str">
        <f>IF(ISBLANK(interne1!E118),"",interne1!E118)</f>
        <v>(Rhumatologie)
(Médecine physique et réadaptation)</v>
      </c>
      <c r="G125" s="144">
        <f>IF(ISBLANK(interne1!F118),"",interne1!F118)</f>
        <v>1</v>
      </c>
      <c r="H125" s="144">
        <f>IF(ISBLANK(interne1!G118),"",interne1!G118)</f>
        <v>0</v>
      </c>
      <c r="I125" s="144">
        <f>IF(ISBLANK(interne1!H118),"",interne1!H118)</f>
        <v>1</v>
      </c>
      <c r="J125" s="143" t="str">
        <f>IF(ISBLANK(interne1!J118),"",interne1!J118)</f>
        <v/>
      </c>
      <c r="K125" s="143" t="str">
        <f>IF(ISBLANK(interne1!K118),"",interne1!K118)</f>
        <v>BEW8 + NEU1</v>
      </c>
      <c r="L125" s="144" t="str">
        <f>IF(ISBLANK(interne1!L118),"",interne1!L118)</f>
        <v/>
      </c>
      <c r="M125" s="144" t="str">
        <f>IF(ISBLANK(interne1!M118),"",interne1!M118)</f>
        <v/>
      </c>
      <c r="N125" s="165" t="str">
        <f>IF(ISBLANK(interne1!N118),"",interne1!N118)</f>
        <v/>
      </c>
    </row>
    <row r="126" spans="1:14" s="95" customFormat="1" ht="50" x14ac:dyDescent="0.25">
      <c r="A126" s="137" t="str">
        <f>IF(ISBLANK(interne1!A119),"",interne1!A119)</f>
        <v/>
      </c>
      <c r="B126" s="372" t="str">
        <f>IF(ISBLANK(interne1!B119),"",interne1!B119)</f>
        <v/>
      </c>
      <c r="C126" s="138" t="str">
        <f>IF(ISBLANK(interne1!C119),"",interne1!C119)</f>
        <v>RHE2</v>
      </c>
      <c r="D126" s="138" t="str">
        <f>IF(ISBLANK(interne1!D119),"",interne1!D119)</f>
        <v>Rhumatologie interdisciplinaire</v>
      </c>
      <c r="E126" s="138" t="str">
        <f>IF(ISBLANK(interne1!I119),"",interne1!I119)</f>
        <v>PB</v>
      </c>
      <c r="F126" s="138" t="str">
        <f>IF(ISBLANK(interne1!E119),"",interne1!E119)</f>
        <v>Rhumatologie
Rhumatologie et médecine physique et réadaptation</v>
      </c>
      <c r="G126" s="139">
        <f>IF(ISBLANK(interne1!F119),"",interne1!F119)</f>
        <v>2</v>
      </c>
      <c r="H126" s="139">
        <f>IF(ISBLANK(interne1!G119),"",interne1!G119)</f>
        <v>2</v>
      </c>
      <c r="I126" s="139">
        <f>IF(ISBLANK(interne1!H119),"",interne1!H119)</f>
        <v>2</v>
      </c>
      <c r="J126" s="836" t="str">
        <f>IF(ISBLANK(interne1!J119),"",interne1!J119)</f>
        <v>NEU1 +  PNE1
+ DER1 + BEW2
+ ANG1 + GAE1
+ KAR1</v>
      </c>
      <c r="K126" s="138" t="str">
        <f>IF(ISBLANK(interne1!K119),"",interne1!K119)</f>
        <v/>
      </c>
      <c r="L126" s="139" t="str">
        <f>IF(ISBLANK(interne1!L119),"",interne1!L119)</f>
        <v/>
      </c>
      <c r="M126" s="139" t="str">
        <f>IF(ISBLANK(interne1!M119),"",interne1!M119)</f>
        <v/>
      </c>
      <c r="N126" s="167" t="str">
        <f>IF(ISBLANK(interne1!N119),"",interne1!N119)</f>
        <v/>
      </c>
    </row>
    <row r="127" spans="1:14" s="95" customFormat="1" ht="25" x14ac:dyDescent="0.25">
      <c r="A127" s="146" t="str">
        <f>IF(ISBLANK(interne1!A120),"",interne1!A120)</f>
        <v>Gynécologie et obstétrique</v>
      </c>
      <c r="B127" s="281" t="str">
        <f>IF(ISBLANK(interne1!B120),"",interne1!B120)</f>
        <v>Gynécologie</v>
      </c>
      <c r="C127" s="143" t="str">
        <f>IF(ISBLANK(interne1!C120),"",interne1!C120)</f>
        <v>GYN1</v>
      </c>
      <c r="D127" s="143" t="str">
        <f>IF(ISBLANK(interne1!D120),"",interne1!D120)</f>
        <v>Gynécologie</v>
      </c>
      <c r="E127" s="157" t="str">
        <f>IF(ISBLANK(interne1!I120),"",interne1!I120)</f>
        <v>PBP/PB</v>
      </c>
      <c r="F127" s="143" t="str">
        <f>IF(ISBLANK(interne1!E120),"",interne1!E120)</f>
        <v>(Gynécologie et obstétrique)</v>
      </c>
      <c r="G127" s="144">
        <f>IF(ISBLANK(interne1!F120),"",interne1!F120)</f>
        <v>2</v>
      </c>
      <c r="H127" s="144">
        <f>IF(ISBLANK(interne1!G120),"",interne1!G120)</f>
        <v>0</v>
      </c>
      <c r="I127" s="144">
        <f>IF(ISBLANK(interne1!H120),"",interne1!H120)</f>
        <v>1</v>
      </c>
      <c r="J127" s="143" t="str">
        <f>IF(ISBLANK(interne1!J120),"",interne1!J120)</f>
        <v/>
      </c>
      <c r="K127" s="143" t="str">
        <f>IF(ISBLANK(interne1!K120),"",interne1!K120)</f>
        <v/>
      </c>
      <c r="L127" s="144" t="str">
        <f>IF(ISBLANK(interne1!L120),"",interne1!L120)</f>
        <v/>
      </c>
      <c r="M127" s="144" t="str">
        <f>IF(ISBLANK(interne1!M120),"",interne1!M120)</f>
        <v/>
      </c>
      <c r="N127" s="165" t="str">
        <f>IF(ISBLANK(interne1!N120),"",interne1!N120)</f>
        <v/>
      </c>
    </row>
    <row r="128" spans="1:14" s="95" customFormat="1" ht="81" customHeight="1" x14ac:dyDescent="0.25">
      <c r="A128" s="146" t="str">
        <f>IF(ISBLANK(interne1!A121),"",interne1!A121)</f>
        <v/>
      </c>
      <c r="B128" s="281" t="str">
        <f>IF(ISBLANK(interne1!B121),"",interne1!B121)</f>
        <v/>
      </c>
      <c r="C128" s="147" t="str">
        <f>IF(ISBLANK(interne1!C121),"",interne1!C121)</f>
        <v>GYNT</v>
      </c>
      <c r="D128" s="147" t="str">
        <f>IF(ISBLANK(interne1!D121),"",interne1!D121)</f>
        <v>Tumeurs gynécologiques</v>
      </c>
      <c r="E128" s="281" t="str">
        <f>IF(ISBLANK(interne1!I121),"",interne1!I121)</f>
        <v>PBP/PB</v>
      </c>
      <c r="F128" s="147" t="str">
        <f>IF(ISBLANK(interne1!E121),"",interne1!E121)</f>
        <v>Gynécologie et obstétrique avec formation approfondie en oncologie gynécologique 
Exceptionnellement chirurgie avec formation approfondie en chirurgie viscérale</v>
      </c>
      <c r="G128" s="148">
        <f>IF(ISBLANK(interne1!F121),"",interne1!F121)</f>
        <v>2</v>
      </c>
      <c r="H128" s="148">
        <f>IF(ISBLANK(interne1!G121),"",interne1!G121)</f>
        <v>0</v>
      </c>
      <c r="I128" s="148">
        <f>IF(ISBLANK(interne1!H121),"",interne1!H121)</f>
        <v>2</v>
      </c>
      <c r="J128" s="147" t="str">
        <f>IF(ISBLANK(interne1!J121),"",interne1!J121)</f>
        <v>VIS1</v>
      </c>
      <c r="K128" s="147" t="str">
        <f>IF(ISBLANK(interne1!K121),"",interne1!K121)</f>
        <v>RAO1</v>
      </c>
      <c r="L128" s="164" t="str">
        <f>IF(ISBLANK(interne1!L121),"",interne1!L121)</f>
        <v>oui</v>
      </c>
      <c r="M128" s="148" t="str">
        <f>IF(ISBLANK(interne1!M121),"",interne1!M121)</f>
        <v>O:20
S:20</v>
      </c>
      <c r="N128" s="149" t="str">
        <f>IF(ISBLANK(interne1!N121),"",interne1!N121)</f>
        <v/>
      </c>
    </row>
    <row r="129" spans="1:19" s="95" customFormat="1" ht="91.5" customHeight="1" x14ac:dyDescent="0.25">
      <c r="A129" s="146" t="str">
        <f>IF(ISBLANK(interne1!A122),"",interne1!A122)</f>
        <v/>
      </c>
      <c r="B129" s="281" t="str">
        <f>IF(ISBLANK(interne1!B122),"",interne1!B122)</f>
        <v/>
      </c>
      <c r="C129" s="147" t="str">
        <f>IF(ISBLANK(interne1!C122),"",interne1!C122)</f>
        <v>GYN2</v>
      </c>
      <c r="D129" s="147" t="str">
        <f>IF(ISBLANK(interne1!D122),"",interne1!D122)</f>
        <v>Centre de sénologie certifié reconnu</v>
      </c>
      <c r="E129" s="147" t="str">
        <f>IF(ISBLANK(interne1!I122),"",interne1!I122)</f>
        <v>PBP/PB</v>
      </c>
      <c r="F129" s="374" t="str">
        <f>IF(ISBLANK(interne1!E122),"",interne1!E122)</f>
        <v>(Preuve de 50 opérations en qualité d’opérateur principal sur des néoplasmes des glandes mammaires)</v>
      </c>
      <c r="G129" s="148">
        <f>IF(ISBLANK(interne1!F122),"",interne1!F122)</f>
        <v>2</v>
      </c>
      <c r="H129" s="148">
        <f>IF(ISBLANK(interne1!G122),"",interne1!G122)</f>
        <v>0</v>
      </c>
      <c r="I129" s="148">
        <f>IF(ISBLANK(interne1!H122),"",interne1!H122)</f>
        <v>1</v>
      </c>
      <c r="J129" s="147" t="str">
        <f>IF(ISBLANK(interne1!J122),"",interne1!J122)</f>
        <v/>
      </c>
      <c r="K129" s="147" t="str">
        <f>IF(ISBLANK(interne1!K122),"",interne1!K122)</f>
        <v/>
      </c>
      <c r="L129" s="164" t="str">
        <f>IF(ISBLANK(interne1!L122),"",interne1!L122)</f>
        <v>oui</v>
      </c>
      <c r="M129" s="148" t="str">
        <f>IF(ISBLANK(interne1!M122),"",interne1!M122)</f>
        <v>O:30
S:100 (ou 50 par hôpital du réseau)</v>
      </c>
      <c r="N129" s="149" t="str">
        <f>IF(ISBLANK(interne1!N122),"",interne1!N122)</f>
        <v>Certification reconnue comme centre de sénologie exigée. Les organismes suivants sont reconnus : Ligue suisse contre le cancer, société suisse de sénologie, société allemande de cancérologie et société européenne des spécialistes du cancer du sein</v>
      </c>
      <c r="P129" s="934"/>
      <c r="Q129" s="934"/>
      <c r="R129" s="934"/>
      <c r="S129" s="934"/>
    </row>
    <row r="130" spans="1:19" s="95" customFormat="1" ht="42.75" customHeight="1" x14ac:dyDescent="0.25">
      <c r="A130" s="146" t="str">
        <f>IF(ISBLANK(interne1!A123),"",interne1!A123)</f>
        <v/>
      </c>
      <c r="B130" s="372" t="str">
        <f>IF(ISBLANK(interne1!B123),"",interne1!B123)</f>
        <v/>
      </c>
      <c r="C130" s="138" t="str">
        <f>IF(ISBLANK(interne1!C123),"",interne1!C123)</f>
        <v>PLC1</v>
      </c>
      <c r="D130" s="138" t="str">
        <f>IF(ISBLANK(interne1!D123),"",interne1!D123)</f>
        <v>Interventions liées à la transsexualité</v>
      </c>
      <c r="E130" s="138" t="str">
        <f>IF(ISBLANK(interne1!I123),"",interne1!I123)</f>
        <v>PB</v>
      </c>
      <c r="F130" s="138" t="str">
        <f>IF(ISBLANK(interne1!E123),"",interne1!E123)</f>
        <v>Chirurgie plastique, reconstructive et esthétique
Gynécologie et obstétrique</v>
      </c>
      <c r="G130" s="139">
        <f>IF(ISBLANK(interne1!F123),"",interne1!F123)</f>
        <v>2</v>
      </c>
      <c r="H130" s="139">
        <f>IF(ISBLANK(interne1!G123),"",interne1!G123)</f>
        <v>0</v>
      </c>
      <c r="I130" s="139">
        <f>IF(ISBLANK(interne1!H123),"",interne1!H123)</f>
        <v>2</v>
      </c>
      <c r="J130" s="138" t="str">
        <f>IF(ISBLANK(interne1!J123),"",interne1!J123)</f>
        <v>GYN1</v>
      </c>
      <c r="K130" s="138" t="str">
        <f>IF(ISBLANK(interne1!K123),"",interne1!K123)</f>
        <v/>
      </c>
      <c r="L130" s="139" t="str">
        <f>IF(ISBLANK(interne1!L123),"",interne1!L123)</f>
        <v/>
      </c>
      <c r="M130" s="139" t="str">
        <f>IF(ISBLANK(interne1!M123),"",interne1!M123)</f>
        <v/>
      </c>
      <c r="N130" s="140" t="str">
        <f>IF(ISBLANK(interne1!N123),"",interne1!N123)</f>
        <v>Endocrinologie gynécologique, prise en charge psychiatrique</v>
      </c>
    </row>
    <row r="131" spans="1:19" s="95" customFormat="1" ht="30" customHeight="1" x14ac:dyDescent="0.25">
      <c r="A131" s="146" t="str">
        <f>IF(ISBLANK(interne1!A124),"",interne1!A124)</f>
        <v/>
      </c>
      <c r="B131" s="281" t="str">
        <f>IF(ISBLANK(interne1!B124),"",interne1!B124)</f>
        <v>Obstétrique</v>
      </c>
      <c r="C131" s="143" t="str">
        <f>IF(ISBLANK(interne1!C124),"",interne1!C124)</f>
        <v>GEBH</v>
      </c>
      <c r="D131" s="143" t="str">
        <f>IF(ISBLANK(interne1!D124),"",interne1!D124)</f>
        <v>GEBH Maisons de naissance (≥ 36 0/7 SA)</v>
      </c>
      <c r="E131" s="281" t="str">
        <f>IF(ISBLANK(interne1!I124),"",interne1!I124)</f>
        <v/>
      </c>
      <c r="F131" s="143" t="str">
        <f>IF(ISBLANK(interne1!E124),"",interne1!E124)</f>
        <v>(Gynécologie et obstétrique)</v>
      </c>
      <c r="G131" s="144" t="str">
        <f>IF(ISBLANK(interne1!F124),"",interne1!F124)</f>
        <v/>
      </c>
      <c r="H131" s="144">
        <f>IF(ISBLANK(interne1!G124),"",interne1!G124)</f>
        <v>0</v>
      </c>
      <c r="I131" s="144">
        <f>IF(ISBLANK(interne1!H124),"",interne1!H124)</f>
        <v>0</v>
      </c>
      <c r="J131" s="143" t="str">
        <f>IF(ISBLANK(interne1!J124),"",interne1!J124)</f>
        <v>NEOG</v>
      </c>
      <c r="K131" s="143" t="str">
        <f>IF(ISBLANK(interne1!K124),"",interne1!K124)</f>
        <v>GEB1 + NEO1</v>
      </c>
      <c r="L131" s="144" t="str">
        <f>IF(ISBLANK(interne1!L124),"",interne1!L124)</f>
        <v/>
      </c>
      <c r="M131" s="144" t="str">
        <f>IF(ISBLANK(interne1!M124),"",interne1!M124)</f>
        <v/>
      </c>
      <c r="N131" s="145" t="str">
        <f>IF(ISBLANK(interne1!N124),"",interne1!N124)</f>
        <v>Exigences de qualité
pour maisons de naissance</v>
      </c>
    </row>
    <row r="132" spans="1:19" s="95" customFormat="1" ht="82.5" customHeight="1" x14ac:dyDescent="0.25">
      <c r="A132" s="146" t="str">
        <f>IF(ISBLANK(interne1!A125),"",interne1!A125)</f>
        <v/>
      </c>
      <c r="B132" s="281" t="str">
        <f>IF(ISBLANK(interne1!B125),"",interne1!B125)</f>
        <v/>
      </c>
      <c r="C132" s="491" t="str">
        <f>IF(ISBLANK(interne1!C125),"",interne1!C125)</f>
        <v>GEBS</v>
      </c>
      <c r="D132" s="491" t="str">
        <f>IF(ISBLANK(interne1!D125),"",interne1!D125)</f>
        <v>Obstétrique dirigée par des sages-femmes à l’hôpital ou en milieu hospitalier</v>
      </c>
      <c r="E132" s="491" t="str">
        <f>IF(ISBLANK(interne1!I125),"",interne1!I125)</f>
        <v/>
      </c>
      <c r="F132" s="491" t="str">
        <f>IF(ISBLANK(interne1!E125),"",interne1!E125)</f>
        <v/>
      </c>
      <c r="G132" s="492" t="str">
        <f>IF(ISBLANK(interne1!F125),"",interne1!F125)</f>
        <v/>
      </c>
      <c r="H132" s="492" t="str">
        <f>IF(ISBLANK(interne1!G125),"",interne1!G125)</f>
        <v/>
      </c>
      <c r="I132" s="492" t="str">
        <f>IF(ISBLANK(interne1!H125),"",interne1!H125)</f>
        <v/>
      </c>
      <c r="J132" s="491" t="str">
        <f>IF(ISBLANK(interne1!J125),"",interne1!J125)</f>
        <v>NEO1</v>
      </c>
      <c r="K132" s="491" t="str">
        <f>IF(ISBLANK(interne1!K125),"",interne1!K125)</f>
        <v>GEB1 + NEO1</v>
      </c>
      <c r="L132" s="492" t="str">
        <f>IF(ISBLANK(interne1!L125),"",interne1!L125)</f>
        <v/>
      </c>
      <c r="M132" s="492" t="str">
        <f>IF(ISBLANK(interne1!M125),"",interne1!M125)</f>
        <v/>
      </c>
      <c r="N132" s="511" t="str">
        <f>IF(ISBLANK(interne1!N125),"",interne1!N125)</f>
        <v>Exigences de qualité
pour l’obstétrique dirigée par des sages-femmes à l’hôpital ou en milieu hospitalier selon les « Exigences supplémentaires portant sur des prestations spécifiques - Soins somatiques aigus »</v>
      </c>
    </row>
    <row r="133" spans="1:19" s="95" customFormat="1" ht="28.5" customHeight="1" x14ac:dyDescent="0.25">
      <c r="A133" s="146" t="str">
        <f>IF(ISBLANK(interne1!A126),"",interne1!A126)</f>
        <v/>
      </c>
      <c r="B133" s="281" t="str">
        <f>IF(ISBLANK(interne1!B126),"",interne1!B126)</f>
        <v/>
      </c>
      <c r="C133" s="147" t="str">
        <f>IF(ISBLANK(interne1!C126),"",interne1!C126)</f>
        <v>GEB1</v>
      </c>
      <c r="D133" s="147" t="str">
        <f>IF(ISBLANK(interne1!D126),"",interne1!D126)</f>
        <v>Soins de base en obstétrique (AG ≥ 35 0/7 SA et PN 2000 g)</v>
      </c>
      <c r="E133" s="147" t="str">
        <f>IF(ISBLANK(interne1!I126),"",interne1!I126)</f>
        <v>PB</v>
      </c>
      <c r="F133" s="147" t="str">
        <f>IF(ISBLANK(interne1!E126),"",interne1!E126)</f>
        <v>(Gynécologie et obstétrique)</v>
      </c>
      <c r="G133" s="148">
        <f>IF(ISBLANK(interne1!F126),"",interne1!F126)</f>
        <v>4</v>
      </c>
      <c r="H133" s="148">
        <f>IF(ISBLANK(interne1!G126),"",interne1!G126)</f>
        <v>4</v>
      </c>
      <c r="I133" s="148">
        <f>IF(ISBLANK(interne1!H126),"",interne1!H126)</f>
        <v>1</v>
      </c>
      <c r="J133" s="147" t="str">
        <f>IF(ISBLANK(interne1!J126),"",interne1!J126)</f>
        <v>NEO1</v>
      </c>
      <c r="K133" s="147" t="str">
        <f>IF(ISBLANK(interne1!K126),"",interne1!K126)</f>
        <v>NEO1.1</v>
      </c>
      <c r="L133" s="148" t="str">
        <f>IF(ISBLANK(interne1!L126),"",interne1!L126)</f>
        <v/>
      </c>
      <c r="M133" s="148" t="str">
        <f>IF(ISBLANK(interne1!M126),"",interne1!M126)</f>
        <v/>
      </c>
      <c r="N133" s="149" t="str">
        <f>IF(ISBLANK(interne1!N126),"",interne1!N126)</f>
        <v>En cas d’hospitalisation prénatale, concertation avec NEO1.1</v>
      </c>
    </row>
    <row r="134" spans="1:19" s="95" customFormat="1" ht="28.5" customHeight="1" x14ac:dyDescent="0.25">
      <c r="A134" s="146" t="str">
        <f>IF(ISBLANK(interne1!A127),"",interne1!A127)</f>
        <v/>
      </c>
      <c r="B134" s="281" t="str">
        <f>IF(ISBLANK(interne1!B127),"",interne1!B127)</f>
        <v/>
      </c>
      <c r="C134" s="147" t="str">
        <f>IF(ISBLANK(interne1!C127),"",interne1!C127)</f>
        <v>GEB1.1</v>
      </c>
      <c r="D134" s="147" t="str">
        <f>IF(ISBLANK(interne1!D127),"",interne1!D127)</f>
        <v>Obstétrique (≥ 32 0/7 SA et PN 1250 g)</v>
      </c>
      <c r="E134" s="147" t="str">
        <f>IF(ISBLANK(interne1!I127),"",interne1!I127)</f>
        <v>PB</v>
      </c>
      <c r="F134" s="147" t="str">
        <f>IF(ISBLANK(interne1!E127),"",interne1!E127)</f>
        <v>Gynécologie et obstétrique</v>
      </c>
      <c r="G134" s="148">
        <f>IF(ISBLANK(interne1!F127),"",interne1!F127)</f>
        <v>4</v>
      </c>
      <c r="H134" s="148">
        <f>IF(ISBLANK(interne1!G127),"",interne1!G127)</f>
        <v>4</v>
      </c>
      <c r="I134" s="148">
        <f>IF(ISBLANK(interne1!H127),"",interne1!H127)</f>
        <v>2</v>
      </c>
      <c r="J134" s="147" t="str">
        <f>IF(ISBLANK(interne1!J127),"",interne1!J127)</f>
        <v>NEO1.1</v>
      </c>
      <c r="K134" s="374" t="str">
        <f>IF(ISBLANK(interne1!K127),"",interne1!K127)</f>
        <v>GEB1.1.1</v>
      </c>
      <c r="L134" s="148" t="str">
        <f>IF(ISBLANK(interne1!L127),"",interne1!L127)</f>
        <v/>
      </c>
      <c r="M134" s="164" t="str">
        <f>IF(ISBLANK(interne1!M127),"",interne1!M127)</f>
        <v>Valeur cible
1500*</v>
      </c>
      <c r="N134" s="149" t="str">
        <f>IF(ISBLANK(interne1!N127),"",interne1!N127)</f>
        <v>*concerne la somme des cas des GPPH GEB1 et GEB1.1</v>
      </c>
    </row>
    <row r="135" spans="1:19" s="95" customFormat="1" ht="40.5" customHeight="1" x14ac:dyDescent="0.25">
      <c r="A135" s="146" t="str">
        <f>IF(ISBLANK(interne1!A128),"",interne1!A128)</f>
        <v/>
      </c>
      <c r="B135" s="372" t="str">
        <f>IF(ISBLANK(interne1!B128),"",interne1!B128)</f>
        <v/>
      </c>
      <c r="C135" s="138" t="str">
        <f>IF(ISBLANK(interne1!C128),"",interne1!C128)</f>
        <v>GEB1.1.1</v>
      </c>
      <c r="D135" s="138" t="str">
        <f>IF(ISBLANK(interne1!D128),"",interne1!D128)</f>
        <v>Obstétrique spécialisée</v>
      </c>
      <c r="E135" s="138" t="str">
        <f>IF(ISBLANK(interne1!I128),"",interne1!I128)</f>
        <v>PB</v>
      </c>
      <c r="F135" s="138" t="str">
        <f>IF(ISBLANK(interne1!E128),"",interne1!E128)</f>
        <v>Gynécologie et obstétrique avec formation approfondie en médecine fœto-maternelle</v>
      </c>
      <c r="G135" s="139">
        <f>IF(ISBLANK(interne1!F128),"",interne1!F128)</f>
        <v>4</v>
      </c>
      <c r="H135" s="139">
        <f>IF(ISBLANK(interne1!G128),"",interne1!G128)</f>
        <v>4</v>
      </c>
      <c r="I135" s="139">
        <f>IF(ISBLANK(interne1!H128),"",interne1!H128)</f>
        <v>2</v>
      </c>
      <c r="J135" s="138" t="str">
        <f>IF(ISBLANK(interne1!J128),"",interne1!J128)</f>
        <v>NEO1.1.1</v>
      </c>
      <c r="K135" s="138" t="str">
        <f>IF(ISBLANK(interne1!K128),"",interne1!K128)</f>
        <v/>
      </c>
      <c r="L135" s="139" t="str">
        <f>IF(ISBLANK(interne1!L128),"",interne1!L128)</f>
        <v/>
      </c>
      <c r="M135" s="139" t="str">
        <f>IF(ISBLANK(interne1!M128),"",interne1!M128)</f>
        <v/>
      </c>
      <c r="N135" s="140" t="str">
        <f>IF(ISBLANK(interne1!N128),"",interne1!N128)</f>
        <v/>
      </c>
    </row>
    <row r="136" spans="1:19" s="95" customFormat="1" ht="40.5" customHeight="1" x14ac:dyDescent="0.25">
      <c r="A136" s="146"/>
      <c r="B136" s="281" t="str">
        <f>IF(ISBLANK(interne1!B129),"",interne1!B129)</f>
        <v>Nouveau-nés</v>
      </c>
      <c r="C136" s="147" t="str">
        <f>IF(ISBLANK(interne1!C129),"",interne1!C129)</f>
        <v>NEOG</v>
      </c>
      <c r="D136" s="147" t="s">
        <v>1470</v>
      </c>
      <c r="E136" s="281" t="str">
        <f>IF(ISBLANK(interne1!I129),"",interne1!I129)</f>
        <v/>
      </c>
      <c r="F136" s="147" t="str">
        <f>IF(ISBLANK(interne1!E129),"",interne1!E129)</f>
        <v/>
      </c>
      <c r="G136" s="148" t="str">
        <f>IF(ISBLANK(interne1!F129),"",interne1!F129)</f>
        <v/>
      </c>
      <c r="H136" s="148" t="str">
        <f>IF(ISBLANK(interne1!G129),"",interne1!G129)</f>
        <v/>
      </c>
      <c r="I136" s="148" t="str">
        <f>IF(ISBLANK(interne1!H129),"",interne1!H129)</f>
        <v/>
      </c>
      <c r="J136" s="147" t="str">
        <f>IF(ISBLANK(interne1!J129),"",interne1!J129)</f>
        <v>GEBH</v>
      </c>
      <c r="K136" s="147" t="str">
        <f>IF(ISBLANK(interne1!K129),"",interne1!K129)</f>
        <v>GEB1 + NEO1</v>
      </c>
      <c r="L136" s="148" t="str">
        <f>IF(ISBLANK(interne1!L129),"",interne1!L129)</f>
        <v/>
      </c>
      <c r="M136" s="148" t="str">
        <f>IF(ISBLANK(interne1!M129),"",interne1!M129)</f>
        <v/>
      </c>
      <c r="N136" s="149" t="str">
        <f>IF(ISBLANK(interne1!N129),"",interne1!N129)</f>
        <v>Exigences de qualité
pour maisons de naissance</v>
      </c>
    </row>
    <row r="137" spans="1:19" s="95" customFormat="1" ht="40.5" customHeight="1" x14ac:dyDescent="0.25">
      <c r="A137" s="146" t="str">
        <f>IF(ISBLANK(interne1!A130),"",interne1!A130)</f>
        <v/>
      </c>
      <c r="B137" s="281" t="str">
        <f>IF(ISBLANK(interne1!B130),"",interne1!B130)</f>
        <v/>
      </c>
      <c r="C137" s="147" t="str">
        <f>IF(ISBLANK(interne1!C130),"",interne1!C130)</f>
        <v>NEO1</v>
      </c>
      <c r="D137" s="147" t="s">
        <v>1471</v>
      </c>
      <c r="E137" s="150" t="str">
        <f>IF(ISBLANK(interne1!I130),"",interne1!I130)</f>
        <v>PB</v>
      </c>
      <c r="F137" s="147" t="str">
        <f>IF(ISBLANK(interne1!E130),"",interne1!E130)</f>
        <v>(Gynécologie et obstétrique)
(médecine de l’enfant et de l’adolescent)</v>
      </c>
      <c r="G137" s="148">
        <f>IF(ISBLANK(interne1!F130),"",interne1!F130)</f>
        <v>2</v>
      </c>
      <c r="H137" s="148">
        <f>IF(ISBLANK(interne1!G130),"",interne1!G130)</f>
        <v>0</v>
      </c>
      <c r="I137" s="148">
        <f>IF(ISBLANK(interne1!H130),"",interne1!H130)</f>
        <v>0</v>
      </c>
      <c r="J137" s="147" t="str">
        <f>IF(ISBLANK(interne1!J130),"",interne1!J130)</f>
        <v>GEB1</v>
      </c>
      <c r="K137" s="147" t="str">
        <f>IF(ISBLANK(interne1!K130),"",interne1!K130)</f>
        <v/>
      </c>
      <c r="L137" s="148" t="str">
        <f>IF(ISBLANK(interne1!L130),"",interne1!L130)</f>
        <v/>
      </c>
      <c r="M137" s="148" t="str">
        <f>IF(ISBLANK(interne1!M130),"",interne1!M130)</f>
        <v/>
      </c>
      <c r="N137" s="149" t="str">
        <f>IF(ISBLANK(interne1!N130),"",interne1!N130)</f>
        <v>Autres exigences selon le niveau I des Standards for Levels of Neonatal Care in Switzerland</v>
      </c>
    </row>
    <row r="138" spans="1:19" s="95" customFormat="1" ht="39" customHeight="1" x14ac:dyDescent="0.25">
      <c r="A138" s="146" t="str">
        <f>IF(ISBLANK(interne1!A131),"",interne1!A131)</f>
        <v/>
      </c>
      <c r="B138" s="281" t="str">
        <f>IF(ISBLANK(interne1!B131),"",interne1!B131)</f>
        <v/>
      </c>
      <c r="C138" s="147" t="str">
        <f>IF(ISBLANK(interne1!C131),"",interne1!C131)</f>
        <v>NEO1.1</v>
      </c>
      <c r="D138" s="147" t="s">
        <v>1472</v>
      </c>
      <c r="E138" s="150" t="str">
        <f>IF(ISBLANK(interne1!I131),"",interne1!I131)</f>
        <v>PB</v>
      </c>
      <c r="F138" s="147" t="str">
        <f>IF(ISBLANK(interne1!E131),"",interne1!E131)</f>
        <v>Médecine de l’enfant et de l’adolescent avec formation approfondie en néonatologie</v>
      </c>
      <c r="G138" s="148">
        <f>IF(ISBLANK(interne1!F131),"",interne1!F131)</f>
        <v>4</v>
      </c>
      <c r="H138" s="148">
        <f>IF(ISBLANK(interne1!G131),"",interne1!G131)</f>
        <v>0</v>
      </c>
      <c r="I138" s="148">
        <f>IF(ISBLANK(interne1!H131),"",interne1!H131)</f>
        <v>1</v>
      </c>
      <c r="J138" s="147" t="str">
        <f>IF(ISBLANK(interne1!J131),"",interne1!J131)</f>
        <v>GEB1.1</v>
      </c>
      <c r="K138" s="147" t="str">
        <f>IF(ISBLANK(interne1!K131),"",interne1!K131)</f>
        <v>NEO1.1.1.1</v>
      </c>
      <c r="L138" s="148" t="str">
        <f>IF(ISBLANK(interne1!L131),"",interne1!L131)</f>
        <v/>
      </c>
      <c r="M138" s="148" t="str">
        <f>IF(ISBLANK(interne1!M131),"",interne1!M131)</f>
        <v/>
      </c>
      <c r="N138" s="149" t="str">
        <f>IF(ISBLANK(interne1!N131),"",interne1!N131)</f>
        <v>Autres exigences selon le niveau IIB des Standards for Levels of Neonatal Care in Switzerland</v>
      </c>
    </row>
    <row r="139" spans="1:19" s="95" customFormat="1" ht="80.25" customHeight="1" x14ac:dyDescent="0.25">
      <c r="A139" s="146" t="str">
        <f>IF(ISBLANK(interne1!A132),"",interne1!A132)</f>
        <v/>
      </c>
      <c r="B139" s="281" t="str">
        <f>IF(ISBLANK(interne1!B132),"",interne1!B132)</f>
        <v/>
      </c>
      <c r="C139" s="150" t="str">
        <f>IF(ISBLANK(interne1!C132),"",interne1!C132)</f>
        <v>NEO1.1.1</v>
      </c>
      <c r="D139" s="150" t="s">
        <v>1473</v>
      </c>
      <c r="E139" s="150" t="str">
        <f>IF(ISBLANK(interne1!I132),"",interne1!I132)</f>
        <v>PB</v>
      </c>
      <c r="F139" s="150" t="str">
        <f>IF(ISBLANK(interne1!E132),"",interne1!E132)</f>
        <v>Médecine de l’enfant et de l’adolescent avec formation approfondie en néonatologie</v>
      </c>
      <c r="G139" s="154">
        <f>IF(ISBLANK(interne1!F132),"",interne1!F132)</f>
        <v>4</v>
      </c>
      <c r="H139" s="154">
        <f>IF(ISBLANK(interne1!G132),"",interne1!G132)</f>
        <v>0</v>
      </c>
      <c r="I139" s="154">
        <f>IF(ISBLANK(interne1!H132),"",interne1!H132)</f>
        <v>2</v>
      </c>
      <c r="J139" s="150" t="str">
        <f>IF(ISBLANK(interne1!J132),"",interne1!J132)</f>
        <v>GEB1.1.1</v>
      </c>
      <c r="K139" s="150" t="str">
        <f>IF(ISBLANK(interne1!K132),"",interne1!K132)</f>
        <v>NEO1.1.1.1</v>
      </c>
      <c r="L139" s="154" t="str">
        <f>IF(ISBLANK(interne1!L132),"",interne1!L132)</f>
        <v/>
      </c>
      <c r="M139" s="154" t="str">
        <f>IF(ISBLANK(interne1!M132),"",interne1!M132)</f>
        <v/>
      </c>
      <c r="N139" s="156" t="str">
        <f>IF(ISBLANK(interne1!N132),"",interne1!N132)</f>
        <v>Autres exigences selon le niveau III des Standards for Levels of Neonatal Care in Switzerland / concernant le NMC selon les « Exigences supplémentaires portant sur des prestations spécifiques - Soins somatiques aigus »</v>
      </c>
    </row>
    <row r="140" spans="1:19" s="95" customFormat="1" ht="39.75" customHeight="1" x14ac:dyDescent="0.25">
      <c r="A140" s="146" t="str">
        <f>IF(ISBLANK(interne1!A133),"",interne1!A133)</f>
        <v/>
      </c>
      <c r="B140" s="372"/>
      <c r="C140" s="150" t="str">
        <f>IF(ISBLANK(interne1!C133),"",interne1!C133)</f>
        <v>NEO1.1.1.1</v>
      </c>
      <c r="D140" s="150" t="s">
        <v>1474</v>
      </c>
      <c r="E140" s="150" t="str">
        <f>IF(ISBLANK(interne1!I133),"",interne1!I133)</f>
        <v>PB</v>
      </c>
      <c r="F140" s="150" t="str">
        <f>IF(ISBLANK(interne1!E133),"",interne1!E133)</f>
        <v>Médecine de l’enfant et de l’adolescent avec formation approfondie en néonatologie</v>
      </c>
      <c r="G140" s="154">
        <f>IF(ISBLANK(interne1!F133),"",interne1!F133)</f>
        <v>4</v>
      </c>
      <c r="H140" s="154">
        <f>IF(ISBLANK(interne1!G133),"",interne1!G133)</f>
        <v>0</v>
      </c>
      <c r="I140" s="154">
        <f>IF(ISBLANK(interne1!H133),"",interne1!H133)</f>
        <v>2</v>
      </c>
      <c r="J140" s="150" t="str">
        <f>IF(ISBLANK(interne1!J133),"",interne1!J133)</f>
        <v>GEB1.1.1</v>
      </c>
      <c r="K140" s="150" t="str">
        <f>IF(ISBLANK(interne1!K133),"",interne1!K133)</f>
        <v/>
      </c>
      <c r="L140" s="154" t="str">
        <f>IF(ISBLANK(interne1!L133),"",interne1!L133)</f>
        <v/>
      </c>
      <c r="M140" s="154" t="str">
        <f>IF(ISBLANK(interne1!M133),"",interne1!M133)</f>
        <v/>
      </c>
      <c r="N140" s="156" t="str">
        <f>IF(ISBLANK(interne1!N133),"",interne1!N133)</f>
        <v>Autres exigences selon le niveau III des Standards for Levels of Neonatal Care in Switzerland</v>
      </c>
    </row>
    <row r="141" spans="1:19" s="95" customFormat="1" ht="25" x14ac:dyDescent="0.25">
      <c r="A141" s="141" t="str">
        <f>IF(ISBLANK(interne1!A134),"",interne1!A134)</f>
        <v>Autres</v>
      </c>
      <c r="B141" s="142" t="str">
        <f>IF(ISBLANK(interne1!B134),"",interne1!B134)</f>
        <v>(Radio-)oncologie</v>
      </c>
      <c r="C141" s="143" t="str">
        <f>IF(ISBLANK(interne1!C134),"",interne1!C134)</f>
        <v>ONK1</v>
      </c>
      <c r="D141" s="143" t="str">
        <f>IF(ISBLANK(interne1!D134),"",interne1!D134)</f>
        <v>Oncologie</v>
      </c>
      <c r="E141" s="143" t="str">
        <f>IF(ISBLANK(interne1!I134),"",interne1!I134)</f>
        <v>PB</v>
      </c>
      <c r="F141" s="143" t="str">
        <f>IF(ISBLANK(interne1!E134),"",interne1!E134)</f>
        <v>(Oncologie médicale)
(Médecine interne générale)</v>
      </c>
      <c r="G141" s="144">
        <f>IF(ISBLANK(interne1!F134),"",interne1!F134)</f>
        <v>2</v>
      </c>
      <c r="H141" s="144">
        <f>IF(ISBLANK(interne1!G134),"",interne1!G134)</f>
        <v>2</v>
      </c>
      <c r="I141" s="144">
        <f>IF(ISBLANK(interne1!H134),"",interne1!H134)</f>
        <v>1</v>
      </c>
      <c r="J141" s="143" t="str">
        <f>IF(ISBLANK(interne1!J134),"",interne1!J134)</f>
        <v/>
      </c>
      <c r="K141" s="143" t="str">
        <f>IF(ISBLANK(interne1!K134),"",interne1!K134)</f>
        <v>RAO1 + NUK1</v>
      </c>
      <c r="L141" s="144" t="str">
        <f>IF(ISBLANK(interne1!L134),"",interne1!L134)</f>
        <v>oui</v>
      </c>
      <c r="M141" s="144" t="str">
        <f>IF(ISBLANK(interne1!M134),"",interne1!M134)</f>
        <v/>
      </c>
      <c r="N141" s="145" t="str">
        <f>IF(ISBLANK(interne1!N134),"",interne1!N134)</f>
        <v/>
      </c>
    </row>
    <row r="142" spans="1:19" s="95" customFormat="1" x14ac:dyDescent="0.25">
      <c r="A142" s="146" t="str">
        <f>IF(ISBLANK(interne1!A135),"",interne1!A135)</f>
        <v/>
      </c>
      <c r="B142" s="281" t="str">
        <f>IF(ISBLANK(interne1!B135),"",interne1!B135)</f>
        <v/>
      </c>
      <c r="C142" s="147" t="str">
        <f>IF(ISBLANK(interne1!C135),"",interne1!C135)</f>
        <v>RAO1</v>
      </c>
      <c r="D142" s="147" t="str">
        <f>IF(ISBLANK(interne1!D135),"",interne1!D135)</f>
        <v>Radio-oncologie</v>
      </c>
      <c r="E142" s="150" t="str">
        <f>IF(ISBLANK(interne1!I135),"",interne1!I135)</f>
        <v>PB</v>
      </c>
      <c r="F142" s="147" t="str">
        <f>IF(ISBLANK(interne1!E135),"",interne1!E135)</f>
        <v>Radio-oncologie / radiothérapie</v>
      </c>
      <c r="G142" s="148">
        <f>IF(ISBLANK(interne1!F135),"",interne1!F135)</f>
        <v>2</v>
      </c>
      <c r="H142" s="148">
        <f>IF(ISBLANK(interne1!G135),"",interne1!G135)</f>
        <v>2</v>
      </c>
      <c r="I142" s="148">
        <f>IF(ISBLANK(interne1!H135),"",interne1!H135)</f>
        <v>2</v>
      </c>
      <c r="J142" s="147" t="str">
        <f>IF(ISBLANK(interne1!J135),"",interne1!J135)</f>
        <v>ONK1</v>
      </c>
      <c r="K142" s="147" t="str">
        <f>IF(ISBLANK(interne1!K135),"",interne1!K135)</f>
        <v/>
      </c>
      <c r="L142" s="148" t="str">
        <f>IF(ISBLANK(interne1!L135),"",interne1!L135)</f>
        <v>oui</v>
      </c>
      <c r="M142" s="148" t="str">
        <f>IF(ISBLANK(interne1!M135),"",interne1!M135)</f>
        <v/>
      </c>
      <c r="N142" s="149" t="str">
        <f>IF(ISBLANK(interne1!N135),"",interne1!N135)</f>
        <v/>
      </c>
    </row>
    <row r="143" spans="1:19" s="95" customFormat="1" ht="15" customHeight="1" x14ac:dyDescent="0.25">
      <c r="A143" s="146" t="str">
        <f>IF(ISBLANK(interne1!A136),"",interne1!A136)</f>
        <v/>
      </c>
      <c r="B143" s="372" t="str">
        <f>IF(ISBLANK(interne1!B136),"",interne1!B136)</f>
        <v/>
      </c>
      <c r="C143" s="138" t="str">
        <f>IF(ISBLANK(interne1!C136),"",interne1!C136)</f>
        <v>NUK1</v>
      </c>
      <c r="D143" s="138" t="str">
        <f>IF(ISBLANK(interne1!D136),"",interne1!D136)</f>
        <v>Médecine nucléaire</v>
      </c>
      <c r="E143" s="138" t="str">
        <f>IF(ISBLANK(interne1!I136),"",interne1!I136)</f>
        <v>PB</v>
      </c>
      <c r="F143" s="138" t="str">
        <f>IF(ISBLANK(interne1!E136),"",interne1!E136)</f>
        <v>Médecine nucléaire</v>
      </c>
      <c r="G143" s="139">
        <f>IF(ISBLANK(interne1!F136),"",interne1!F136)</f>
        <v>0</v>
      </c>
      <c r="H143" s="139">
        <f>IF(ISBLANK(interne1!G136),"",interne1!G136)</f>
        <v>0</v>
      </c>
      <c r="I143" s="139">
        <f>IF(ISBLANK(interne1!H136),"",interne1!H136)</f>
        <v>1</v>
      </c>
      <c r="J143" s="138" t="str">
        <f>IF(ISBLANK(interne1!J136),"",interne1!J136)</f>
        <v/>
      </c>
      <c r="K143" s="138" t="str">
        <f>IF(ISBLANK(interne1!K136),"",interne1!K136)</f>
        <v>END1</v>
      </c>
      <c r="L143" s="139" t="str">
        <f>IF(ISBLANK(interne1!L136),"",interne1!L136)</f>
        <v>oui</v>
      </c>
      <c r="M143" s="139" t="str">
        <f>IF(ISBLANK(interne1!M136),"",interne1!M136)</f>
        <v/>
      </c>
      <c r="N143" s="140" t="str">
        <f>IF(ISBLANK(interne1!N136),"",interne1!N136)</f>
        <v>Prescriptions de radioprotection de l’OFSP</v>
      </c>
    </row>
    <row r="144" spans="1:19" s="95" customFormat="1" ht="35.25" customHeight="1" x14ac:dyDescent="0.25">
      <c r="A144" s="146" t="str">
        <f>IF(ISBLANK(interne1!A137),"",interne1!A137)</f>
        <v/>
      </c>
      <c r="B144" s="281" t="str">
        <f>IF(ISBLANK(interne1!B137),"",interne1!B137)</f>
        <v>Blessures graves</v>
      </c>
      <c r="C144" s="143" t="str">
        <f>IF(ISBLANK(interne1!C137),"",interne1!C137)</f>
        <v>UNF1</v>
      </c>
      <c r="D144" s="143" t="str">
        <f>IF(ISBLANK(interne1!D137),"",interne1!D137)</f>
        <v>Chirurgie orthopédique et traumatologique (polytraumatismes)</v>
      </c>
      <c r="E144" s="281" t="str">
        <f>IF(ISBLANK(interne1!I137),"",interne1!I137)</f>
        <v/>
      </c>
      <c r="F144" s="143" t="str">
        <f>IF(ISBLANK(interne1!E137),"",interne1!E137)</f>
        <v/>
      </c>
      <c r="G144" s="144" t="str">
        <f>IF(ISBLANK(interne1!F137),"",interne1!F137)</f>
        <v/>
      </c>
      <c r="H144" s="144" t="str">
        <f>IF(ISBLANK(interne1!G137),"",interne1!G137)</f>
        <v/>
      </c>
      <c r="I144" s="144" t="str">
        <f>IF(ISBLANK(interne1!H137),"",interne1!H137)</f>
        <v/>
      </c>
      <c r="J144" s="143" t="str">
        <f>IF(ISBLANK(interne1!J137),"",interne1!J137)</f>
        <v>UNF1.1</v>
      </c>
      <c r="K144" s="143" t="str">
        <f>IF(ISBLANK(interne1!K137),"",interne1!K137)</f>
        <v/>
      </c>
      <c r="L144" s="144" t="str">
        <f>IF(ISBLANK(interne1!L137),"",interne1!L137)</f>
        <v/>
      </c>
      <c r="M144" s="144" t="str">
        <f>IF(ISBLANK(interne1!M137),"",interne1!M137)</f>
        <v/>
      </c>
      <c r="N144" s="145" t="str">
        <f>IF(ISBLANK(interne1!N137),"",interne1!N137)</f>
        <v/>
      </c>
    </row>
    <row r="145" spans="1:20" s="95" customFormat="1" x14ac:dyDescent="0.25">
      <c r="A145" s="146" t="str">
        <f>IF(ISBLANK(interne1!A138),"",interne1!A138)</f>
        <v/>
      </c>
      <c r="B145" s="281" t="str">
        <f>IF(ISBLANK(interne1!B138),"",interne1!B138)</f>
        <v/>
      </c>
      <c r="C145" s="147" t="str">
        <f>IF(ISBLANK(interne1!C138),"",interne1!C138)</f>
        <v>UNF1.1</v>
      </c>
      <c r="D145" s="147" t="str">
        <f>IF(ISBLANK(interne1!D138),"",interne1!D138)</f>
        <v>Prise en charge des blessés graves (CIMHS)</v>
      </c>
      <c r="E145" s="150" t="str">
        <f>IF(ISBLANK(interne1!I138),"",interne1!I138)</f>
        <v/>
      </c>
      <c r="F145" s="147" t="str">
        <f>IF(ISBLANK(interne1!E138),"",interne1!E138)</f>
        <v/>
      </c>
      <c r="G145" s="148" t="str">
        <f>IF(ISBLANK(interne1!F138),"",interne1!F138)</f>
        <v/>
      </c>
      <c r="H145" s="148" t="str">
        <f>IF(ISBLANK(interne1!G138),"",interne1!G138)</f>
        <v/>
      </c>
      <c r="I145" s="148" t="str">
        <f>IF(ISBLANK(interne1!H138),"",interne1!H138)</f>
        <v/>
      </c>
      <c r="J145" s="147" t="str">
        <f>IF(ISBLANK(interne1!J138),"",interne1!J138)</f>
        <v/>
      </c>
      <c r="K145" s="147" t="str">
        <f>IF(ISBLANK(interne1!K138),"",interne1!K138)</f>
        <v/>
      </c>
      <c r="L145" s="148" t="str">
        <f>IF(ISBLANK(interne1!L138),"",interne1!L138)</f>
        <v/>
      </c>
      <c r="M145" s="148" t="str">
        <f>IF(ISBLANK(interne1!M138),"",interne1!M138)</f>
        <v/>
      </c>
      <c r="N145" s="149" t="str">
        <f>IF(ISBLANK(interne1!N138),"",interne1!N138)</f>
        <v>Les exigences actuelles de la CIMHS font foi</v>
      </c>
    </row>
    <row r="146" spans="1:20" s="95" customFormat="1" x14ac:dyDescent="0.25">
      <c r="A146" s="146" t="str">
        <f>IF(ISBLANK(interne1!A139),"",interne1!A139)</f>
        <v/>
      </c>
      <c r="B146" s="281" t="str">
        <f>IF(ISBLANK(interne1!B139),"",interne1!B139)</f>
        <v/>
      </c>
      <c r="C146" s="150" t="str">
        <f>IF(ISBLANK(interne1!C139),"",interne1!C139)</f>
        <v>UNF2</v>
      </c>
      <c r="D146" s="150" t="str">
        <f>IF(ISBLANK(interne1!D139),"",interne1!D139)</f>
        <v>Brûlures graves (CIMHS)</v>
      </c>
      <c r="E146" s="150" t="str">
        <f>IF(ISBLANK(interne1!I139),"",interne1!I139)</f>
        <v/>
      </c>
      <c r="F146" s="150" t="str">
        <f>IF(ISBLANK(interne1!E139),"",interne1!E139)</f>
        <v/>
      </c>
      <c r="G146" s="154" t="str">
        <f>IF(ISBLANK(interne1!F139),"",interne1!F139)</f>
        <v/>
      </c>
      <c r="H146" s="154" t="str">
        <f>IF(ISBLANK(interne1!G139),"",interne1!G139)</f>
        <v/>
      </c>
      <c r="I146" s="154" t="str">
        <f>IF(ISBLANK(interne1!H139),"",interne1!H139)</f>
        <v/>
      </c>
      <c r="J146" s="150" t="str">
        <f>IF(ISBLANK(interne1!J139),"",interne1!J139)</f>
        <v/>
      </c>
      <c r="K146" s="150" t="str">
        <f>IF(ISBLANK(interne1!K139),"",interne1!K139)</f>
        <v/>
      </c>
      <c r="L146" s="154" t="str">
        <f>IF(ISBLANK(interne1!L139),"",interne1!L139)</f>
        <v/>
      </c>
      <c r="M146" s="154" t="str">
        <f>IF(ISBLANK(interne1!M139),"",interne1!M139)</f>
        <v/>
      </c>
      <c r="N146" s="156" t="str">
        <f>IF(ISBLANK(interne1!N139),"",interne1!N139)</f>
        <v>Les exigences actuelles de la CIMHS font foi</v>
      </c>
    </row>
    <row r="147" spans="1:20" s="95" customFormat="1" ht="37.5" x14ac:dyDescent="0.25">
      <c r="A147" s="141" t="str">
        <f>IF(ISBLANK(interne1!A140),"",interne1!A140)</f>
        <v>Domaines transversaux</v>
      </c>
      <c r="B147" s="142" t="str">
        <f>IF(ISBLANK(interne1!B140),"",interne1!B140)</f>
        <v>Pédiatrie</v>
      </c>
      <c r="C147" s="142" t="str">
        <f>IF(ISBLANK(interne1!C140),"",interne1!C140)</f>
        <v>KINM</v>
      </c>
      <c r="D147" s="142" t="str">
        <f>IF(ISBLANK(interne1!D140),"",interne1!D140)</f>
        <v>Pédiatrie</v>
      </c>
      <c r="E147" s="160" t="str">
        <f>IF(ISBLANK(interne1!I140),"",interne1!I140)</f>
        <v>PB</v>
      </c>
      <c r="F147" s="142" t="str">
        <f>IF(ISBLANK(interne1!E140),"",interne1!E140)</f>
        <v>Médecine de l’enfant et de l’adolescent</v>
      </c>
      <c r="G147" s="168">
        <f>IF(ISBLANK(interne1!F140),"",interne1!F140)</f>
        <v>2</v>
      </c>
      <c r="H147" s="168">
        <f>IF(ISBLANK(interne1!G140),"",interne1!G140)</f>
        <v>2</v>
      </c>
      <c r="I147" s="168">
        <f>IF(ISBLANK(interne1!H140),"",interne1!H140)</f>
        <v>2</v>
      </c>
      <c r="J147" s="142" t="str">
        <f>IF(ISBLANK(interne1!J140),"",interne1!J140)</f>
        <v/>
      </c>
      <c r="K147" s="142" t="str">
        <f>IF(ISBLANK(interne1!K140),"",interne1!K140)</f>
        <v/>
      </c>
      <c r="L147" s="142" t="str">
        <f>IF(ISBLANK(interne1!L140),"",interne1!L140)</f>
        <v/>
      </c>
      <c r="M147" s="142" t="str">
        <f>IF(ISBLANK(interne1!M140),"",interne1!M140)</f>
        <v/>
      </c>
      <c r="N147" s="169" t="str">
        <f>IF(ISBLANK(interne1!N140),"",interne1!N140)</f>
        <v>Clinique pédiatrique selon les « Exigences supplémentaires portant sur des prestations spécifiques - Soins somatiques aigus »</v>
      </c>
    </row>
    <row r="148" spans="1:20" s="95" customFormat="1" ht="37.5" x14ac:dyDescent="0.25">
      <c r="A148" s="146" t="str">
        <f>IF(ISBLANK(interne1!A141),"",interne1!A141)</f>
        <v/>
      </c>
      <c r="B148" s="142" t="str">
        <f>IF(ISBLANK(interne1!B141),"",interne1!B141)</f>
        <v>Chirurgie pédiatrique</v>
      </c>
      <c r="C148" s="143" t="str">
        <f>IF(ISBLANK(interne1!C141),"",interne1!C141)</f>
        <v>KINC</v>
      </c>
      <c r="D148" s="142" t="str">
        <f>IF(ISBLANK(interne1!D141),"",interne1!D141)</f>
        <v>Chirurgie pédiatrique</v>
      </c>
      <c r="E148" s="281" t="str">
        <f>IF(ISBLANK(interne1!I141),"",interne1!I141)</f>
        <v>PBP/PB</v>
      </c>
      <c r="F148" s="142" t="str">
        <f>IF(ISBLANK(interne1!E141),"",interne1!E141)</f>
        <v>Chirurgie pédiatrique</v>
      </c>
      <c r="G148" s="144">
        <f>IF(ISBLANK(interne1!F141),"",interne1!F141)</f>
        <v>2</v>
      </c>
      <c r="H148" s="144">
        <f>IF(ISBLANK(interne1!G141),"",interne1!G141)</f>
        <v>2</v>
      </c>
      <c r="I148" s="168">
        <f>IF(ISBLANK(interne1!H141),"",interne1!H141)</f>
        <v>2</v>
      </c>
      <c r="J148" s="142" t="str">
        <f>IF(ISBLANK(interne1!J141),"",interne1!J141)</f>
        <v/>
      </c>
      <c r="K148" s="142" t="str">
        <f>IF(ISBLANK(interne1!K141),"",interne1!K141)</f>
        <v/>
      </c>
      <c r="L148" s="143" t="str">
        <f>IF(ISBLANK(interne1!L141),"",interne1!L141)</f>
        <v/>
      </c>
      <c r="M148" s="143" t="str">
        <f>IF(ISBLANK(interne1!M141),"",interne1!M141)</f>
        <v/>
      </c>
      <c r="N148" s="169" t="str">
        <f>IF(ISBLANK(interne1!N141),"",interne1!N141)</f>
        <v>Clinique pédiatrique selon les « Exigences supplémentaires portant sur des prestations spécifiques - Soins somatiques aigus »</v>
      </c>
    </row>
    <row r="149" spans="1:20" s="95" customFormat="1" ht="155.25" customHeight="1" x14ac:dyDescent="0.25">
      <c r="A149" s="146" t="str">
        <f>IF(ISBLANK(interne1!A142),"",interne1!A142)</f>
        <v/>
      </c>
      <c r="B149" s="372" t="str">
        <f>IF(ISBLANK(interne1!B142),"",interne1!B142)</f>
        <v/>
      </c>
      <c r="C149" s="372" t="str">
        <f>IF(ISBLANK(interne1!C142),"",interne1!C142)</f>
        <v>KINB</v>
      </c>
      <c r="D149" s="138" t="str">
        <f>IF(ISBLANK(interne1!D142),"",interne1!D142)</f>
        <v>Chirurgie pédiatrique de base</v>
      </c>
      <c r="E149" s="138" t="str">
        <f>IF(ISBLANK(interne1!I142),"",interne1!I142)</f>
        <v>PBP/PB</v>
      </c>
      <c r="F149" s="138" t="str">
        <f>IF(ISBLANK(interne1!E142),"",interne1!E142)</f>
        <v/>
      </c>
      <c r="G149" s="163">
        <f>IF(ISBLANK(interne1!F142),"",interne1!F142)</f>
        <v>2</v>
      </c>
      <c r="H149" s="163">
        <f>IF(ISBLANK(interne1!G142),"",interne1!G142)</f>
        <v>2</v>
      </c>
      <c r="I149" s="139">
        <f>IF(ISBLANK(interne1!H142),"",interne1!H142)</f>
        <v>1</v>
      </c>
      <c r="J149" s="138" t="str">
        <f>IF(ISBLANK(interne1!J142),"",interne1!J142)</f>
        <v/>
      </c>
      <c r="K149" s="138" t="str">
        <f>IF(ISBLANK(interne1!K142),"",interne1!K142)</f>
        <v/>
      </c>
      <c r="L149" s="372" t="str">
        <f>IF(ISBLANK(interne1!L142),"",interne1!L142)</f>
        <v/>
      </c>
      <c r="M149" s="372" t="str">
        <f>IF(ISBLANK(interne1!M142),"",interne1!M142)</f>
        <v/>
      </c>
      <c r="N149" s="140" t="str">
        <f>IF(ISBLANK(interne1!N142),"",interne1!N142)</f>
        <v>- Les exigences posées à une clinique pédiatrique ainsi que les exigences spécifiques aux organes doivent être remplies. Les prestations en chirurgie pédiatrique de base peuvent également être offertes sans clinique pédiatrique.
- Anesthésie pédiatrique disponible en 30 minutes, 24 heures sur 24, en cours d’intervention et en postopératoire chez les enfants de moins de 6 ans Mandat de prestation correspondant de la médecine de l’adulte.</v>
      </c>
    </row>
    <row r="150" spans="1:20" s="95" customFormat="1" ht="50" x14ac:dyDescent="0.25">
      <c r="A150" s="146" t="str">
        <f>IF(ISBLANK(interne1!A143),"",interne1!A143)</f>
        <v/>
      </c>
      <c r="B150" s="142" t="str">
        <f>IF(ISBLANK(interne1!B143),"",interne1!B143)</f>
        <v/>
      </c>
      <c r="C150" s="143" t="str">
        <f>IF(ISBLANK(interne1!C143),"",interne1!C143)</f>
        <v>GER</v>
      </c>
      <c r="D150" s="142" t="str">
        <f>IF(ISBLANK(interne1!D143),"",interne1!D143)</f>
        <v>Centre de compétences en gériatrie aiguë</v>
      </c>
      <c r="E150" s="281" t="str">
        <f>IF(ISBLANK(interne1!I143),"",interne1!I143)</f>
        <v/>
      </c>
      <c r="F150" s="142" t="str">
        <f>IF(ISBLANK(interne1!E143),"",interne1!E143)</f>
        <v>Médecine interne générale avec formation approfondie en gériatrie</v>
      </c>
      <c r="G150" s="144" t="str">
        <f>IF(ISBLANK(interne1!F143),"",interne1!F143)</f>
        <v/>
      </c>
      <c r="H150" s="144" t="str">
        <f>IF(ISBLANK(interne1!G143),"",interne1!G143)</f>
        <v/>
      </c>
      <c r="I150" s="168" t="str">
        <f>IF(ISBLANK(interne1!H143),"",interne1!H143)</f>
        <v/>
      </c>
      <c r="J150" s="142" t="str">
        <f>IF(ISBLANK(interne1!J143),"",interne1!J143)</f>
        <v/>
      </c>
      <c r="K150" s="142" t="str">
        <f>IF(ISBLANK(interne1!K143),"",interne1!K143)</f>
        <v/>
      </c>
      <c r="L150" s="143" t="str">
        <f>IF(ISBLANK(interne1!L143),"",interne1!L143)</f>
        <v/>
      </c>
      <c r="M150" s="143" t="str">
        <f>IF(ISBLANK(interne1!M143),"",interne1!M143)</f>
        <v/>
      </c>
      <c r="N150" s="169" t="str">
        <f>IF(ISBLANK(interne1!N143),"",interne1!N143)</f>
        <v>Centre de compétences GER selon les « Exigences supplémentaires portant sur des prestations spécifiques - Soins somatiques aigus »</v>
      </c>
    </row>
    <row r="151" spans="1:20" s="95" customFormat="1" ht="25" x14ac:dyDescent="0.25">
      <c r="A151" s="146" t="str">
        <f>IF(ISBLANK(interne1!A144),"",interne1!A144)</f>
        <v/>
      </c>
      <c r="B151" s="142" t="str">
        <f>IF(ISBLANK(interne1!B144),"",interne1!B144)</f>
        <v>Soins palliatifs spécialisés</v>
      </c>
      <c r="C151" s="143" t="str">
        <f>IF(ISBLANK(interne1!C144),"",interne1!C144)</f>
        <v>PAL</v>
      </c>
      <c r="D151" s="142" t="str">
        <f>IF(ISBLANK(interne1!D144),"",interne1!D144)</f>
        <v>Centre de compétences en soins palliatifs</v>
      </c>
      <c r="E151" s="281" t="str">
        <f>IF(ISBLANK(interne1!I144),"",interne1!I144)</f>
        <v/>
      </c>
      <c r="F151" s="142" t="str">
        <f>IF(ISBLANK(interne1!E144),"",interne1!E144)</f>
        <v>Médecine interne générale</v>
      </c>
      <c r="G151" s="144">
        <f>IF(ISBLANK(interne1!F144),"",interne1!F144)</f>
        <v>1</v>
      </c>
      <c r="H151" s="144">
        <f>IF(ISBLANK(interne1!G144),"",interne1!G144)</f>
        <v>0</v>
      </c>
      <c r="I151" s="168">
        <f>IF(ISBLANK(interne1!H144),"",interne1!H144)</f>
        <v>0</v>
      </c>
      <c r="J151" s="142" t="str">
        <f>IF(ISBLANK(interne1!J144),"",interne1!J144)</f>
        <v/>
      </c>
      <c r="K151" s="142" t="str">
        <f>IF(ISBLANK(interne1!K144),"",interne1!K144)</f>
        <v/>
      </c>
      <c r="L151" s="143" t="str">
        <f>IF(ISBLANK(interne1!L144),"",interne1!L144)</f>
        <v/>
      </c>
      <c r="M151" s="143" t="str">
        <f>IF(ISBLANK(interne1!M144),"",interne1!M144)</f>
        <v/>
      </c>
      <c r="N151" s="169" t="str">
        <f>IF(ISBLANK(interne1!N144),"",interne1!N144)</f>
        <v>Label « Qualité dans les soins palliatifs » (liste A de palliative.ch ; version 17.09.2010)</v>
      </c>
    </row>
    <row r="152" spans="1:20" s="95" customFormat="1" ht="26.5" customHeight="1" x14ac:dyDescent="0.25">
      <c r="A152" s="146" t="str">
        <f>IF(ISBLANK(interne1!A145),"",interne1!A145)</f>
        <v/>
      </c>
      <c r="B152" s="142" t="str">
        <f>IF(ISBLANK(interne1!B145),"",interne1!B145)</f>
        <v/>
      </c>
      <c r="C152" s="143" t="str">
        <f>IF(ISBLANK(interne1!C145),"",interne1!C145)</f>
        <v>AVA</v>
      </c>
      <c r="D152" s="142" t="str">
        <f>IF(ISBLANK(interne1!D145),"",interne1!D145)</f>
        <v>Ssoins somatiques aigus de personnes souffrant de maladies de dépendance</v>
      </c>
      <c r="E152" s="281" t="str">
        <f>IF(ISBLANK(interne1!I145),"",interne1!I145)</f>
        <v/>
      </c>
      <c r="F152" s="142" t="str">
        <f>IF(ISBLANK(interne1!E145),"",interne1!E145)</f>
        <v>Médecine interne générale
(Psychiatrie et psychothérapie)</v>
      </c>
      <c r="G152" s="144">
        <f>IF(ISBLANK(interne1!F145),"",interne1!F145)</f>
        <v>1</v>
      </c>
      <c r="H152" s="144" t="str">
        <f>IF(ISBLANK(interne1!G145),"",interne1!G145)</f>
        <v/>
      </c>
      <c r="I152" s="168" t="str">
        <f>IF(ISBLANK(interne1!H145),"",interne1!H145)</f>
        <v/>
      </c>
      <c r="J152" s="142" t="str">
        <f>IF(ISBLANK(interne1!J145),"",interne1!J145)</f>
        <v/>
      </c>
      <c r="K152" s="142" t="str">
        <f>IF(ISBLANK(interne1!K145),"",interne1!K145)</f>
        <v/>
      </c>
      <c r="L152" s="143" t="str">
        <f>IF(ISBLANK(interne1!L145),"",interne1!L145)</f>
        <v/>
      </c>
      <c r="M152" s="143" t="str">
        <f>IF(ISBLANK(interne1!M145),"",interne1!M145)</f>
        <v/>
      </c>
      <c r="N152" s="169" t="str">
        <f>IF(ISBLANK(interne1!N145),"",interne1!N145)</f>
        <v/>
      </c>
    </row>
    <row r="153" spans="1:20" s="95" customFormat="1" ht="44.25" customHeight="1" thickBot="1" x14ac:dyDescent="0.3">
      <c r="A153" s="170"/>
      <c r="B153" s="171"/>
      <c r="C153" s="171" t="str">
        <f>IF(ISBLANK(interne1!C146),"",interne1!C146)</f>
        <v>ISO</v>
      </c>
      <c r="D153" s="171" t="str">
        <f>IF(ISBLANK(interne1!D146),"",interne1!D146)</f>
        <v>Unité d’isolement spéciale (CIMHS)</v>
      </c>
      <c r="E153" s="281" t="str">
        <f>IF(ISBLANK(interne1!I146),"",interne1!I146)</f>
        <v/>
      </c>
      <c r="F153" s="171" t="str">
        <f>IF(ISBLANK(interne1!E146),"",interne1!E146)</f>
        <v/>
      </c>
      <c r="G153" s="172" t="str">
        <f>IF(ISBLANK(interne1!F146),"",interne1!F146)</f>
        <v/>
      </c>
      <c r="H153" s="172" t="str">
        <f>IF(ISBLANK(interne1!G146),"",interne1!G146)</f>
        <v/>
      </c>
      <c r="I153" s="172" t="str">
        <f>IF(ISBLANK(interne1!H146),"",interne1!H146)</f>
        <v/>
      </c>
      <c r="J153" s="171" t="str">
        <f>IF(ISBLANK(interne1!J146),"",interne1!J146)</f>
        <v/>
      </c>
      <c r="K153" s="171" t="str">
        <f>IF(ISBLANK(interne1!K146),"",interne1!K146)</f>
        <v/>
      </c>
      <c r="L153" s="171" t="str">
        <f>IF(ISBLANK(interne1!L146),"",interne1!L146)</f>
        <v/>
      </c>
      <c r="M153" s="171" t="str">
        <f>IF(ISBLANK(interne1!M146),"",interne1!M146)</f>
        <v/>
      </c>
      <c r="N153" s="173" t="str">
        <f>IF(ISBLANK(interne1!N146),"",interne1!N146)</f>
        <v>Le concept de la CDS concernant les maladies de type « Ebola » s’applique</v>
      </c>
    </row>
    <row r="154" spans="1:20" s="60" customFormat="1" ht="13" thickBot="1" x14ac:dyDescent="0.3">
      <c r="A154" s="174"/>
      <c r="B154" s="95"/>
      <c r="C154" s="136"/>
      <c r="D154" s="136"/>
      <c r="E154" s="175"/>
      <c r="F154" s="136"/>
      <c r="G154" s="136"/>
      <c r="H154" s="136"/>
      <c r="I154" s="136"/>
      <c r="J154" s="174"/>
      <c r="K154" s="174"/>
      <c r="L154" s="136"/>
      <c r="M154" s="136"/>
      <c r="N154" s="174"/>
    </row>
    <row r="155" spans="1:20" s="49" customFormat="1" ht="36.75" customHeight="1" x14ac:dyDescent="0.25">
      <c r="A155" s="949" t="s">
        <v>1467</v>
      </c>
      <c r="B155" s="950"/>
      <c r="C155" s="950"/>
      <c r="D155" s="950"/>
      <c r="E155" s="950"/>
      <c r="F155" s="950"/>
      <c r="G155" s="950"/>
      <c r="H155" s="950"/>
      <c r="I155" s="950"/>
      <c r="J155" s="950"/>
      <c r="K155" s="950"/>
      <c r="L155" s="950"/>
      <c r="M155" s="950"/>
      <c r="N155" s="951"/>
    </row>
    <row r="156" spans="1:20" s="49" customFormat="1" ht="28.5" customHeight="1" x14ac:dyDescent="0.25">
      <c r="A156" s="946" t="s">
        <v>101</v>
      </c>
      <c r="B156" s="947"/>
      <c r="C156" s="947"/>
      <c r="D156" s="947"/>
      <c r="E156" s="947"/>
      <c r="F156" s="947"/>
      <c r="G156" s="947"/>
      <c r="H156" s="947"/>
      <c r="I156" s="947"/>
      <c r="J156" s="947"/>
      <c r="K156" s="947"/>
      <c r="L156" s="947"/>
      <c r="M156" s="947"/>
      <c r="N156" s="948"/>
      <c r="P156" s="934"/>
      <c r="Q156" s="934"/>
      <c r="R156" s="934"/>
      <c r="S156" s="934"/>
      <c r="T156" s="934"/>
    </row>
    <row r="157" spans="1:20" s="49" customFormat="1" ht="26.25" customHeight="1" x14ac:dyDescent="0.25">
      <c r="A157" s="946" t="s">
        <v>102</v>
      </c>
      <c r="B157" s="947"/>
      <c r="C157" s="947"/>
      <c r="D157" s="947"/>
      <c r="E157" s="947"/>
      <c r="F157" s="947"/>
      <c r="G157" s="947"/>
      <c r="H157" s="947"/>
      <c r="I157" s="947"/>
      <c r="J157" s="947"/>
      <c r="K157" s="947"/>
      <c r="L157" s="947"/>
      <c r="M157" s="947"/>
      <c r="N157" s="948"/>
    </row>
    <row r="158" spans="1:20" s="49" customFormat="1" ht="56" customHeight="1" x14ac:dyDescent="0.25">
      <c r="A158" s="946" t="s">
        <v>103</v>
      </c>
      <c r="B158" s="947"/>
      <c r="C158" s="947"/>
      <c r="D158" s="947"/>
      <c r="E158" s="947"/>
      <c r="F158" s="947"/>
      <c r="G158" s="947"/>
      <c r="H158" s="947"/>
      <c r="I158" s="947"/>
      <c r="J158" s="947"/>
      <c r="K158" s="947"/>
      <c r="L158" s="947"/>
      <c r="M158" s="947"/>
      <c r="N158" s="948"/>
    </row>
    <row r="159" spans="1:20" s="49" customFormat="1" ht="77.25" customHeight="1" x14ac:dyDescent="0.25">
      <c r="A159" s="946" t="s">
        <v>104</v>
      </c>
      <c r="B159" s="947"/>
      <c r="C159" s="947"/>
      <c r="D159" s="947"/>
      <c r="E159" s="947"/>
      <c r="F159" s="947"/>
      <c r="G159" s="947"/>
      <c r="H159" s="947"/>
      <c r="I159" s="947"/>
      <c r="J159" s="947"/>
      <c r="K159" s="947"/>
      <c r="L159" s="947"/>
      <c r="M159" s="947"/>
      <c r="N159" s="948"/>
    </row>
    <row r="160" spans="1:20" s="49" customFormat="1" ht="174" customHeight="1" x14ac:dyDescent="0.25">
      <c r="A160" s="946" t="s">
        <v>105</v>
      </c>
      <c r="B160" s="947"/>
      <c r="C160" s="947"/>
      <c r="D160" s="947"/>
      <c r="E160" s="947"/>
      <c r="F160" s="947"/>
      <c r="G160" s="947"/>
      <c r="H160" s="947"/>
      <c r="I160" s="947"/>
      <c r="J160" s="947"/>
      <c r="K160" s="947"/>
      <c r="L160" s="947"/>
      <c r="M160" s="947"/>
      <c r="N160" s="948"/>
    </row>
    <row r="161" spans="1:21" s="49" customFormat="1" ht="63.75" customHeight="1" x14ac:dyDescent="0.25">
      <c r="A161" s="946" t="s">
        <v>106</v>
      </c>
      <c r="B161" s="947"/>
      <c r="C161" s="947"/>
      <c r="D161" s="947"/>
      <c r="E161" s="947"/>
      <c r="F161" s="947"/>
      <c r="G161" s="947"/>
      <c r="H161" s="947"/>
      <c r="I161" s="947"/>
      <c r="J161" s="947"/>
      <c r="K161" s="947"/>
      <c r="L161" s="947"/>
      <c r="M161" s="947"/>
      <c r="N161" s="948"/>
    </row>
    <row r="162" spans="1:21" s="49" customFormat="1" ht="29" customHeight="1" x14ac:dyDescent="0.25">
      <c r="A162" s="946" t="s">
        <v>107</v>
      </c>
      <c r="B162" s="947"/>
      <c r="C162" s="947"/>
      <c r="D162" s="947"/>
      <c r="E162" s="947"/>
      <c r="F162" s="947"/>
      <c r="G162" s="947"/>
      <c r="H162" s="947"/>
      <c r="I162" s="947"/>
      <c r="J162" s="947"/>
      <c r="K162" s="947"/>
      <c r="L162" s="947"/>
      <c r="M162" s="947"/>
      <c r="N162" s="948"/>
      <c r="P162" s="966"/>
      <c r="Q162" s="966"/>
      <c r="R162" s="966"/>
      <c r="S162" s="966"/>
      <c r="T162" s="966"/>
      <c r="U162" s="966"/>
    </row>
    <row r="163" spans="1:21" s="49" customFormat="1" ht="32" customHeight="1" x14ac:dyDescent="0.25">
      <c r="A163" s="946" t="s">
        <v>108</v>
      </c>
      <c r="B163" s="947"/>
      <c r="C163" s="947"/>
      <c r="D163" s="947"/>
      <c r="E163" s="947"/>
      <c r="F163" s="947"/>
      <c r="G163" s="947"/>
      <c r="H163" s="947"/>
      <c r="I163" s="947"/>
      <c r="J163" s="947"/>
      <c r="K163" s="947"/>
      <c r="L163" s="947"/>
      <c r="M163" s="947"/>
      <c r="N163" s="948"/>
    </row>
    <row r="164" spans="1:21" s="49" customFormat="1" ht="31" customHeight="1" x14ac:dyDescent="0.25">
      <c r="A164" s="946" t="s">
        <v>1468</v>
      </c>
      <c r="B164" s="947"/>
      <c r="C164" s="947"/>
      <c r="D164" s="947"/>
      <c r="E164" s="947"/>
      <c r="F164" s="947"/>
      <c r="G164" s="947"/>
      <c r="H164" s="947"/>
      <c r="I164" s="947"/>
      <c r="J164" s="947"/>
      <c r="K164" s="947"/>
      <c r="L164" s="947"/>
      <c r="M164" s="947"/>
      <c r="N164" s="948"/>
    </row>
    <row r="165" spans="1:21" s="94" customFormat="1" ht="31" customHeight="1" x14ac:dyDescent="0.25">
      <c r="A165" s="946" t="s">
        <v>1491</v>
      </c>
      <c r="B165" s="947"/>
      <c r="C165" s="947"/>
      <c r="D165" s="947"/>
      <c r="E165" s="947"/>
      <c r="F165" s="947"/>
      <c r="G165" s="947"/>
      <c r="H165" s="947"/>
      <c r="I165" s="947"/>
      <c r="J165" s="947"/>
      <c r="K165" s="947"/>
      <c r="L165" s="947"/>
      <c r="M165" s="947"/>
      <c r="N165" s="948"/>
      <c r="P165" s="934"/>
      <c r="Q165" s="934"/>
      <c r="R165" s="934"/>
      <c r="S165" s="934"/>
      <c r="T165" s="934"/>
      <c r="U165" s="934"/>
    </row>
    <row r="166" spans="1:21" s="49" customFormat="1" x14ac:dyDescent="0.25">
      <c r="A166" s="946" t="s">
        <v>109</v>
      </c>
      <c r="B166" s="947"/>
      <c r="C166" s="947"/>
      <c r="D166" s="947"/>
      <c r="E166" s="947"/>
      <c r="F166" s="947"/>
      <c r="G166" s="947"/>
      <c r="H166" s="947"/>
      <c r="I166" s="947"/>
      <c r="J166" s="947"/>
      <c r="K166" s="947"/>
      <c r="L166" s="947"/>
      <c r="M166" s="947"/>
      <c r="N166" s="948"/>
      <c r="P166" s="934"/>
      <c r="Q166" s="934"/>
      <c r="R166" s="934"/>
      <c r="S166" s="934"/>
      <c r="T166" s="934"/>
      <c r="U166" s="934"/>
    </row>
    <row r="168" spans="1:21" x14ac:dyDescent="0.25">
      <c r="A168" s="828" t="s">
        <v>1469</v>
      </c>
      <c r="B168" s="829"/>
    </row>
  </sheetData>
  <sheetProtection algorithmName="SHA-512" hashValue="ErKBZe00J2IrLnkQGnFGxYpY+D8k3b6p9OhNj9Y9agj8f3/ctpXe48XKCggV++g4SajTn0WATdbRbXr4PA/Qcw==" saltValue="+lEMN3yYvjX8xGYTU7IELg==" spinCount="100000" sheet="1" selectLockedCells="1"/>
  <customSheetViews>
    <customSheetView guid="{21F13F3C-C390-477F-A569-DF7158452A6C}" scale="80" fitToPage="1">
      <selection activeCell="A12" sqref="A12:F12"/>
      <rowBreaks count="6" manualBreakCount="6">
        <brk id="34" max="14" man="1"/>
        <brk id="64" max="16383" man="1"/>
        <brk id="90" max="16383" man="1"/>
        <brk id="122" max="16383" man="1"/>
        <brk id="147" max="14" man="1"/>
        <brk id="162" max="14" man="1"/>
      </rowBreaks>
      <pageMargins left="0.23622047244094491" right="0.23622047244094491" top="0.74803149606299213" bottom="0.74803149606299213" header="0.31496062992125984" footer="0.31496062992125984"/>
      <printOptions horizontalCentered="1"/>
      <pageSetup paperSize="9" scale="40" fitToHeight="6" orientation="landscape" r:id="rId1"/>
      <headerFooter alignWithMargins="0">
        <oddHeader>&amp;L&amp;G</oddHeader>
        <oddFooter>&amp;L&amp;"Arial,Fett"D&amp;8irection de la santé publique et des affaires sociales&amp;"Arial,Standard"&amp;8Service de la santé publique&amp;R&amp;6Pages &amp;P&amp;6 sur &amp;N</oddFooter>
      </headerFooter>
    </customSheetView>
  </customSheetViews>
  <mergeCells count="23">
    <mergeCell ref="P165:U166"/>
    <mergeCell ref="A160:N160"/>
    <mergeCell ref="A161:N161"/>
    <mergeCell ref="A162:N162"/>
    <mergeCell ref="A163:N163"/>
    <mergeCell ref="A164:N164"/>
    <mergeCell ref="A165:N165"/>
    <mergeCell ref="A166:N166"/>
    <mergeCell ref="P162:U162"/>
    <mergeCell ref="A3:N3"/>
    <mergeCell ref="C7:D8"/>
    <mergeCell ref="B7:B9"/>
    <mergeCell ref="A7:A9"/>
    <mergeCell ref="J8:K8"/>
    <mergeCell ref="E7:N7"/>
    <mergeCell ref="A5:N5"/>
    <mergeCell ref="P129:S129"/>
    <mergeCell ref="P156:T156"/>
    <mergeCell ref="A159:N159"/>
    <mergeCell ref="A156:N156"/>
    <mergeCell ref="A155:N155"/>
    <mergeCell ref="A157:N157"/>
    <mergeCell ref="A158:N158"/>
  </mergeCells>
  <phoneticPr fontId="27" type="noConversion"/>
  <conditionalFormatting sqref="F154">
    <cfRule type="expression" dxfId="67" priority="2" stopIfTrue="1">
      <formula>NOT(ISERROR(SEARCH("(BACM)",F154)))</formula>
    </cfRule>
    <cfRule type="cellIs" dxfId="66" priority="3" stopIfTrue="1" operator="equal">
      <formula>"BASL"</formula>
    </cfRule>
  </conditionalFormatting>
  <printOptions horizontalCentered="1"/>
  <pageMargins left="0.23622047244094491" right="0.23622047244094491" top="0.74803149606299213" bottom="0.74803149606299213" header="0.31496062992125984" footer="0.31496062992125984"/>
  <pageSetup paperSize="9" scale="11" orientation="portrait" r:id="rId2"/>
  <headerFooter scaleWithDoc="0" alignWithMargins="0"/>
  <rowBreaks count="5" manualBreakCount="5">
    <brk id="34" max="14" man="1"/>
    <brk id="64" max="16383" man="1"/>
    <brk id="92" max="16383" man="1"/>
    <brk id="126" max="16383" man="1"/>
    <brk id="153" max="14" man="1"/>
  </rowBreaks>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6">
    <tabColor theme="0" tint="-0.249977111117893"/>
    <pageSetUpPr fitToPage="1"/>
  </sheetPr>
  <dimension ref="A1:S12"/>
  <sheetViews>
    <sheetView workbookViewId="0">
      <pane xSplit="2" ySplit="4" topLeftCell="C5" activePane="bottomRight" state="frozen"/>
      <selection activeCell="B50" sqref="B50"/>
      <selection pane="topRight" activeCell="B50" sqref="B50"/>
      <selection pane="bottomLeft" activeCell="B50" sqref="B50"/>
      <selection pane="bottomRight" activeCell="A3" sqref="A3:G3"/>
    </sheetView>
  </sheetViews>
  <sheetFormatPr baseColWidth="10" defaultColWidth="11.453125" defaultRowHeight="12.5" x14ac:dyDescent="0.25"/>
  <cols>
    <col min="1" max="1" width="3.81640625" style="26" customWidth="1"/>
    <col min="2" max="2" width="7.1796875" style="26" customWidth="1"/>
    <col min="3" max="3" width="19.453125" style="26" customWidth="1"/>
    <col min="4" max="4" width="16.453125" style="26" customWidth="1"/>
    <col min="5" max="5" width="18.453125" style="26" customWidth="1"/>
    <col min="6" max="6" width="11.453125" style="26" customWidth="1"/>
    <col min="7" max="7" width="12" style="26" customWidth="1"/>
    <col min="8" max="8" width="5.453125" style="26" customWidth="1"/>
    <col min="9" max="16384" width="11.453125" style="26"/>
  </cols>
  <sheetData>
    <row r="1" spans="1:19" ht="13" customHeight="1" x14ac:dyDescent="0.25"/>
    <row r="2" spans="1:19" ht="13" customHeight="1" x14ac:dyDescent="0.25"/>
    <row r="3" spans="1:19" s="60" customFormat="1" ht="34" customHeight="1" x14ac:dyDescent="0.25">
      <c r="A3" s="967" t="s">
        <v>110</v>
      </c>
      <c r="B3" s="967"/>
      <c r="C3" s="967"/>
      <c r="D3" s="967"/>
      <c r="E3" s="967"/>
      <c r="F3" s="967"/>
      <c r="G3" s="967"/>
      <c r="H3" s="178"/>
      <c r="J3" s="179"/>
      <c r="L3" s="179"/>
      <c r="M3" s="179"/>
      <c r="N3" s="179"/>
      <c r="O3" s="179"/>
      <c r="P3" s="179"/>
      <c r="Q3" s="179"/>
      <c r="R3" s="179"/>
      <c r="S3" s="179"/>
    </row>
    <row r="4" spans="1:19" ht="12" customHeight="1" x14ac:dyDescent="0.25">
      <c r="I4" s="179"/>
      <c r="J4" s="179"/>
      <c r="K4" s="179"/>
      <c r="L4" s="179"/>
      <c r="M4" s="179"/>
      <c r="N4" s="179"/>
      <c r="O4" s="179"/>
      <c r="P4" s="179"/>
      <c r="Q4" s="179"/>
      <c r="R4" s="179"/>
      <c r="S4" s="179"/>
    </row>
    <row r="5" spans="1:19" ht="391.25" customHeight="1" x14ac:dyDescent="0.25">
      <c r="B5" s="180"/>
      <c r="C5" s="969" t="s">
        <v>111</v>
      </c>
      <c r="D5" s="969"/>
      <c r="E5" s="969"/>
      <c r="F5" s="969"/>
      <c r="G5" s="969"/>
      <c r="H5" s="181"/>
      <c r="K5" s="968"/>
      <c r="L5" s="968"/>
      <c r="M5" s="968"/>
      <c r="N5" s="968"/>
      <c r="O5" s="968"/>
      <c r="P5" s="968"/>
      <c r="Q5" s="968"/>
      <c r="R5" s="968"/>
      <c r="S5" s="60"/>
    </row>
    <row r="6" spans="1:19" ht="12.75" customHeight="1" x14ac:dyDescent="0.25">
      <c r="B6" s="935"/>
      <c r="C6" s="935"/>
      <c r="D6" s="935"/>
      <c r="E6" s="935"/>
      <c r="F6" s="935"/>
      <c r="G6" s="935"/>
      <c r="H6" s="935"/>
      <c r="I6" s="935"/>
      <c r="J6" s="935"/>
      <c r="K6" s="935"/>
      <c r="L6" s="935"/>
      <c r="M6" s="935"/>
      <c r="N6" s="935"/>
      <c r="O6" s="935"/>
      <c r="P6" s="935"/>
      <c r="Q6" s="935"/>
      <c r="R6" s="935"/>
    </row>
    <row r="7" spans="1:19" x14ac:dyDescent="0.25">
      <c r="B7" s="935"/>
      <c r="C7" s="935"/>
      <c r="D7" s="935"/>
      <c r="E7" s="935"/>
      <c r="F7" s="935"/>
      <c r="G7" s="935"/>
      <c r="H7" s="935"/>
      <c r="I7" s="935"/>
      <c r="J7" s="935"/>
      <c r="K7" s="935"/>
      <c r="L7" s="935"/>
      <c r="M7" s="935"/>
      <c r="N7" s="935"/>
      <c r="O7" s="935"/>
      <c r="P7" s="935"/>
      <c r="Q7" s="935"/>
      <c r="R7" s="935"/>
    </row>
    <row r="8" spans="1:19" x14ac:dyDescent="0.25">
      <c r="K8" s="935"/>
      <c r="L8" s="935"/>
      <c r="M8" s="935"/>
      <c r="N8" s="935"/>
      <c r="O8" s="935"/>
      <c r="P8" s="935"/>
      <c r="Q8" s="935"/>
      <c r="R8" s="935"/>
    </row>
    <row r="9" spans="1:19" x14ac:dyDescent="0.25">
      <c r="K9" s="935"/>
      <c r="L9" s="935"/>
      <c r="M9" s="935"/>
      <c r="N9" s="935"/>
      <c r="O9" s="935"/>
      <c r="P9" s="935"/>
      <c r="Q9" s="935"/>
      <c r="R9" s="935"/>
    </row>
    <row r="10" spans="1:19" x14ac:dyDescent="0.25">
      <c r="K10" s="935"/>
      <c r="L10" s="935"/>
      <c r="M10" s="935"/>
      <c r="N10" s="935"/>
      <c r="O10" s="935"/>
      <c r="P10" s="935"/>
      <c r="Q10" s="935"/>
      <c r="R10" s="935"/>
    </row>
    <row r="11" spans="1:19" x14ac:dyDescent="0.25">
      <c r="K11" s="935"/>
      <c r="L11" s="935"/>
      <c r="M11" s="935"/>
      <c r="N11" s="935"/>
      <c r="O11" s="935"/>
      <c r="P11" s="935"/>
      <c r="Q11" s="935"/>
      <c r="R11" s="935"/>
    </row>
    <row r="12" spans="1:19" ht="12.75" customHeight="1" x14ac:dyDescent="0.25">
      <c r="K12" s="935"/>
      <c r="L12" s="935"/>
      <c r="M12" s="935"/>
      <c r="N12" s="935"/>
      <c r="O12" s="935"/>
      <c r="P12" s="935"/>
      <c r="Q12" s="935"/>
      <c r="R12" s="935"/>
    </row>
  </sheetData>
  <sheetProtection algorithmName="SHA-512" hashValue="xqNjoqhUDrGs4Ez+aNdtB0g2kfhWpWDxfhwQPGGld0cW2kemjwtmitT3TOYzgHQRjXk9nejeNJBVp889siEBag==" saltValue="oZzHyRh4+xF9M1/r6eke+w==" spinCount="100000" sheet="1" selectLockedCells="1"/>
  <customSheetViews>
    <customSheetView guid="{21F13F3C-C390-477F-A569-DF7158452A6C}">
      <selection activeCell="A12" sqref="A12:F12"/>
      <colBreaks count="1" manualBreakCount="1">
        <brk id="7" max="1048575" man="1"/>
      </colBreaks>
      <pageMargins left="0.23622047244094491" right="0.23622047244094491" top="0.74803149606299213" bottom="0.74803149606299213" header="0.31496062992125984" footer="0.31496062992125984"/>
      <printOptions horizontalCentered="1"/>
      <pageSetup paperSize="9" scale="88" fitToHeight="0" orientation="portrait" r:id="rId1"/>
      <headerFooter alignWithMargins="0">
        <oddHeader>&amp;L&amp;G</oddHeader>
        <oddFooter>&amp;L&amp;"Arial,Fett"D&amp;8irection de la santé publique et des affaires socialesService de la santé publique&amp;"Arial,Standard"&amp;R&amp;6Pages  sur &amp;P&amp;N</oddFooter>
      </headerFooter>
    </customSheetView>
  </customSheetViews>
  <mergeCells count="8">
    <mergeCell ref="A3:G3"/>
    <mergeCell ref="K5:R5"/>
    <mergeCell ref="K6:R12"/>
    <mergeCell ref="B6:G6"/>
    <mergeCell ref="H6:J6"/>
    <mergeCell ref="B7:G7"/>
    <mergeCell ref="H7:J7"/>
    <mergeCell ref="C5:G5"/>
  </mergeCells>
  <printOptions horizontalCentered="1"/>
  <pageMargins left="0.23622047244094491" right="0.23622047244094491" top="0.74803149606299213" bottom="0.74803149606299213" header="0.31496062992125984" footer="0.31496062992125984"/>
  <pageSetup paperSize="9" orientation="portrait" r:id="rId2"/>
  <headerFooter scaleWithDoc="0" alignWithMargins="0"/>
  <colBreaks count="1" manualBreakCount="1">
    <brk id="7" max="1048575" man="1"/>
  </colBreaks>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0" tint="-0.249977111117893"/>
    <pageSetUpPr fitToPage="1"/>
  </sheetPr>
  <dimension ref="A1:F16"/>
  <sheetViews>
    <sheetView showGridLines="0" workbookViewId="0">
      <pane ySplit="4" topLeftCell="A5" activePane="bottomLeft" state="frozen"/>
      <selection activeCell="B50" sqref="B50"/>
      <selection pane="bottomLeft" activeCell="F10" sqref="F10"/>
    </sheetView>
  </sheetViews>
  <sheetFormatPr baseColWidth="10" defaultColWidth="11.453125" defaultRowHeight="12.5" x14ac:dyDescent="0.25"/>
  <cols>
    <col min="1" max="1" width="7.453125" style="43" customWidth="1"/>
    <col min="2" max="2" width="60.453125" style="43" customWidth="1"/>
    <col min="3" max="3" width="21.453125" style="43" customWidth="1"/>
    <col min="4" max="4" width="19.1796875" customWidth="1"/>
    <col min="5" max="5" width="17.453125" customWidth="1"/>
    <col min="6" max="6" width="15.81640625" customWidth="1"/>
    <col min="7" max="7" width="25.81640625" customWidth="1"/>
  </cols>
  <sheetData>
    <row r="1" spans="1:6" ht="14" customHeight="1" x14ac:dyDescent="0.25">
      <c r="A1" s="49" t="s">
        <v>1481</v>
      </c>
      <c r="C1" s="57" t="s">
        <v>112</v>
      </c>
    </row>
    <row r="2" spans="1:6" ht="14" customHeight="1" x14ac:dyDescent="0.25">
      <c r="A2" s="603" t="str">
        <f>'Page de garde'!$A$9</f>
        <v>Veuillez saisir : établissement hospitalier</v>
      </c>
      <c r="C2" s="21" t="str">
        <f>'Page de garde'!$A$12</f>
        <v>Veuillez saisir : site</v>
      </c>
    </row>
    <row r="3" spans="1:6" ht="34" customHeight="1" x14ac:dyDescent="0.25">
      <c r="A3" s="980" t="s">
        <v>113</v>
      </c>
      <c r="B3" s="980"/>
      <c r="C3" s="980"/>
      <c r="D3" s="980"/>
      <c r="E3" s="980"/>
      <c r="F3" s="980"/>
    </row>
    <row r="4" spans="1:6" s="51" customFormat="1" ht="12" customHeight="1" x14ac:dyDescent="0.25">
      <c r="A4" s="43"/>
      <c r="B4" s="43"/>
      <c r="C4" s="43"/>
    </row>
    <row r="5" spans="1:6" s="51" customFormat="1" ht="25" customHeight="1" x14ac:dyDescent="0.25">
      <c r="A5" s="981" t="s">
        <v>114</v>
      </c>
      <c r="B5" s="981"/>
      <c r="C5" s="981"/>
      <c r="D5" s="981"/>
      <c r="E5" s="981"/>
      <c r="F5" s="981"/>
    </row>
    <row r="6" spans="1:6" s="101" customFormat="1" ht="22" customHeight="1" x14ac:dyDescent="0.25">
      <c r="A6" s="602" t="s">
        <v>115</v>
      </c>
      <c r="B6" s="940" t="s">
        <v>1515</v>
      </c>
      <c r="C6" s="940"/>
      <c r="D6" s="940"/>
      <c r="E6" s="83"/>
    </row>
    <row r="7" spans="1:6" s="51" customFormat="1" ht="36" customHeight="1" x14ac:dyDescent="0.25">
      <c r="A7" s="982" t="s">
        <v>116</v>
      </c>
      <c r="B7" s="982"/>
      <c r="C7" s="982"/>
      <c r="D7" s="982"/>
      <c r="E7" s="982"/>
      <c r="F7" s="982"/>
    </row>
    <row r="8" spans="1:6" s="51" customFormat="1" ht="14.5" customHeight="1" x14ac:dyDescent="0.25"/>
    <row r="9" spans="1:6" s="51" customFormat="1" ht="39" x14ac:dyDescent="0.25">
      <c r="A9" s="983"/>
      <c r="B9" s="983"/>
      <c r="C9" s="983"/>
      <c r="D9" s="983"/>
      <c r="E9" s="983"/>
      <c r="F9" s="817" t="s">
        <v>117</v>
      </c>
    </row>
    <row r="10" spans="1:6" s="603" customFormat="1" ht="29" customHeight="1" x14ac:dyDescent="0.25">
      <c r="A10" s="984" t="s">
        <v>118</v>
      </c>
      <c r="B10" s="984"/>
      <c r="C10" s="984"/>
      <c r="D10" s="984"/>
      <c r="E10" s="984"/>
      <c r="F10" s="814"/>
    </row>
    <row r="11" spans="1:6" s="51" customFormat="1" ht="15.75" customHeight="1" x14ac:dyDescent="0.25">
      <c r="A11" s="43"/>
      <c r="B11" s="45"/>
      <c r="C11" s="4"/>
    </row>
    <row r="12" spans="1:6" s="605" customFormat="1" ht="25" customHeight="1" x14ac:dyDescent="0.25">
      <c r="A12" s="970" t="s">
        <v>119</v>
      </c>
      <c r="B12" s="970"/>
      <c r="C12" s="970"/>
      <c r="D12" s="970"/>
      <c r="E12" s="970"/>
      <c r="F12" s="970"/>
    </row>
    <row r="13" spans="1:6" s="51" customFormat="1" ht="200" customHeight="1" x14ac:dyDescent="0.25">
      <c r="A13" s="971" t="s">
        <v>120</v>
      </c>
      <c r="B13" s="971"/>
      <c r="C13" s="972" t="s">
        <v>121</v>
      </c>
      <c r="D13" s="973"/>
      <c r="E13" s="973"/>
      <c r="F13" s="974"/>
    </row>
    <row r="14" spans="1:6" s="51" customFormat="1" ht="200" customHeight="1" x14ac:dyDescent="0.25">
      <c r="A14" s="975" t="s">
        <v>122</v>
      </c>
      <c r="B14" s="976"/>
      <c r="C14" s="977" t="s">
        <v>123</v>
      </c>
      <c r="D14" s="978"/>
      <c r="E14" s="978"/>
      <c r="F14" s="979"/>
    </row>
    <row r="15" spans="1:6" x14ac:dyDescent="0.25">
      <c r="B15" s="45"/>
    </row>
    <row r="16" spans="1:6" x14ac:dyDescent="0.25">
      <c r="F16" s="51"/>
    </row>
  </sheetData>
  <sheetProtection algorithmName="SHA-512" hashValue="9U9Cd2+Cc8AUuszxGpWmDzVndv/kxS1MAlTKCMeem89s/20HZAh8qhSS+WKVpZuqzvVtgM+NYRNxUdqnu0cG+Q==" saltValue="EJgqbvavMId1O0VP4wnl9Q==" spinCount="100000" sheet="1" objects="1" scenarios="1"/>
  <customSheetViews>
    <customSheetView guid="{21F13F3C-C390-477F-A569-DF7158452A6C}" showGridLines="0">
      <selection activeCell="A12" sqref="A12:F14"/>
      <pageMargins left="0.25" right="0.25" top="0.75" bottom="0.75" header="0.3" footer="0.3"/>
      <printOptions horizontalCentered="1"/>
      <pageSetup paperSize="9" scale="64" fitToHeight="0" orientation="portrait" r:id="rId1"/>
      <headerFooter alignWithMargins="0">
        <oddHeader>&amp;L&amp;G</oddHeader>
        <oddFooter>&amp;L&amp;"Arial,Fett"D&amp;8irection de la santé publique et des affaires socialesService de la santé publique&amp;"Arial,Standard"&amp;R&amp;6Pages  sur &amp;P&amp;N</oddFooter>
      </headerFooter>
    </customSheetView>
  </customSheetViews>
  <mergeCells count="11">
    <mergeCell ref="A3:F3"/>
    <mergeCell ref="A5:F5"/>
    <mergeCell ref="A7:F7"/>
    <mergeCell ref="A9:E9"/>
    <mergeCell ref="A10:E10"/>
    <mergeCell ref="B6:D6"/>
    <mergeCell ref="A12:F12"/>
    <mergeCell ref="A13:B13"/>
    <mergeCell ref="C13:F13"/>
    <mergeCell ref="A14:B14"/>
    <mergeCell ref="C14:F14"/>
  </mergeCells>
  <phoneticPr fontId="32" type="noConversion"/>
  <conditionalFormatting sqref="F9">
    <cfRule type="expression" dxfId="65" priority="1">
      <formula>IF($D$6="NON",1,0)</formula>
    </cfRule>
  </conditionalFormatting>
  <dataValidations count="2">
    <dataValidation type="list" allowBlank="1" showErrorMessage="1" sqref="C11" xr:uid="{00000000-0002-0000-0700-000000000000}">
      <formula1>"ja,nein"</formula1>
    </dataValidation>
    <dataValidation type="list" allowBlank="1" showInputMessage="1" showErrorMessage="1" sqref="F10" xr:uid="{00000000-0002-0000-0700-000001000000}">
      <formula1>"OUI, NON,"</formula1>
    </dataValidation>
  </dataValidations>
  <hyperlinks>
    <hyperlink ref="B6:D6" r:id="rId2" display="Exigences générales FR" xr:uid="{B2BC52BD-012A-154D-ABB1-753387CA481A}"/>
  </hyperlinks>
  <printOptions horizontalCentered="1"/>
  <pageMargins left="0.23622047244094491" right="0.23622047244094491" top="0.74803149606299213" bottom="0.74803149606299213" header="0.31496062992125984" footer="0.31496062992125984"/>
  <pageSetup paperSize="9" scale="65" orientation="portrait" r:id="rId3"/>
  <headerFooter scaleWithDoc="0" alignWithMargins="0"/>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3">
    <tabColor theme="0" tint="-0.249977111117893"/>
    <pageSetUpPr fitToPage="1"/>
  </sheetPr>
  <dimension ref="A1:S107"/>
  <sheetViews>
    <sheetView showGridLines="0" zoomScaleNormal="100" workbookViewId="0">
      <selection activeCell="B17" sqref="B17:C17"/>
    </sheetView>
  </sheetViews>
  <sheetFormatPr baseColWidth="10" defaultColWidth="11.453125" defaultRowHeight="12.5" outlineLevelCol="1" x14ac:dyDescent="0.25"/>
  <cols>
    <col min="1" max="1" width="58.1796875" customWidth="1"/>
    <col min="2" max="2" width="11.453125" style="2" customWidth="1"/>
    <col min="3" max="3" width="12" style="2" customWidth="1"/>
    <col min="4" max="4" width="25.453125" style="88" customWidth="1"/>
    <col min="5" max="5" width="21.1796875" style="88" customWidth="1"/>
    <col min="6" max="6" width="13" hidden="1" customWidth="1" outlineLevel="1"/>
    <col min="7" max="7" width="11.453125" customWidth="1" collapsed="1"/>
    <col min="8" max="11" width="11.453125" customWidth="1"/>
  </cols>
  <sheetData>
    <row r="1" spans="1:12" ht="14" customHeight="1" x14ac:dyDescent="0.25">
      <c r="A1" s="876" t="str">
        <f>'3.1'!$A$1</f>
        <v>Offre de l’établissement hospitalier :</v>
      </c>
      <c r="B1" s="876" t="s">
        <v>1482</v>
      </c>
      <c r="C1" s="876"/>
      <c r="D1" s="877"/>
      <c r="E1" s="876"/>
      <c r="F1" s="184"/>
    </row>
    <row r="2" spans="1:12" ht="14" customHeight="1" x14ac:dyDescent="0.25">
      <c r="A2" s="878" t="str">
        <f>'Page de garde'!$A$9</f>
        <v>Veuillez saisir : établissement hospitalier</v>
      </c>
      <c r="B2" s="879" t="str">
        <f>'Page de garde'!$A$12</f>
        <v>Veuillez saisir : site</v>
      </c>
      <c r="C2" s="878"/>
      <c r="D2" s="877"/>
      <c r="E2" s="879"/>
      <c r="F2" s="184"/>
    </row>
    <row r="3" spans="1:12" s="49" customFormat="1" ht="34" customHeight="1" x14ac:dyDescent="0.25">
      <c r="A3" s="999" t="s">
        <v>124</v>
      </c>
      <c r="B3" s="999"/>
      <c r="C3" s="999"/>
      <c r="D3" s="999"/>
      <c r="E3" s="999"/>
      <c r="F3" s="184"/>
    </row>
    <row r="4" spans="1:12" s="52" customFormat="1" ht="15.75" customHeight="1" x14ac:dyDescent="0.25">
      <c r="A4" s="880"/>
      <c r="B4" s="881"/>
      <c r="C4" s="881"/>
      <c r="D4" s="882"/>
      <c r="E4" s="882"/>
      <c r="F4" s="187"/>
    </row>
    <row r="5" spans="1:12" s="45" customFormat="1" ht="57" customHeight="1" x14ac:dyDescent="0.25">
      <c r="A5" s="1000" t="s">
        <v>1483</v>
      </c>
      <c r="B5" s="1000"/>
      <c r="C5" s="1000"/>
      <c r="D5" s="1000"/>
      <c r="E5" s="1000"/>
      <c r="F5" s="188"/>
    </row>
    <row r="6" spans="1:12" s="45" customFormat="1" ht="44.25" customHeight="1" x14ac:dyDescent="0.25">
      <c r="A6" s="1000" t="s">
        <v>1484</v>
      </c>
      <c r="B6" s="1000"/>
      <c r="C6" s="1000"/>
      <c r="D6" s="1000"/>
      <c r="E6" s="1000"/>
      <c r="F6" s="188"/>
    </row>
    <row r="7" spans="1:12" s="45" customFormat="1" ht="45" customHeight="1" x14ac:dyDescent="0.25">
      <c r="A7" s="1000" t="s">
        <v>1485</v>
      </c>
      <c r="B7" s="1000"/>
      <c r="C7" s="1000"/>
      <c r="D7" s="1000"/>
      <c r="E7" s="1000"/>
      <c r="F7" s="188"/>
    </row>
    <row r="8" spans="1:12" s="288" customFormat="1" ht="7" customHeight="1" x14ac:dyDescent="0.25">
      <c r="A8" s="883"/>
      <c r="B8" s="883"/>
      <c r="C8" s="883"/>
      <c r="D8" s="883"/>
      <c r="E8" s="884"/>
      <c r="F8" s="189"/>
    </row>
    <row r="9" spans="1:12" s="288" customFormat="1" ht="12" customHeight="1" x14ac:dyDescent="0.25">
      <c r="A9" s="885"/>
      <c r="B9" s="1003" t="s">
        <v>125</v>
      </c>
      <c r="C9" s="1003"/>
      <c r="D9" s="1003"/>
      <c r="E9" s="1003"/>
      <c r="F9" s="189"/>
    </row>
    <row r="10" spans="1:12" s="288" customFormat="1" ht="57" customHeight="1" x14ac:dyDescent="0.25">
      <c r="A10" s="883"/>
      <c r="B10" s="886" t="s">
        <v>126</v>
      </c>
      <c r="C10" s="887" t="s">
        <v>127</v>
      </c>
      <c r="D10" s="1001" t="s">
        <v>128</v>
      </c>
      <c r="E10" s="1002"/>
      <c r="F10" s="189"/>
      <c r="L10" s="45"/>
    </row>
    <row r="11" spans="1:12" s="288" customFormat="1" ht="40" customHeight="1" x14ac:dyDescent="0.25">
      <c r="A11" s="883"/>
      <c r="B11" s="886" t="s">
        <v>129</v>
      </c>
      <c r="C11" s="887" t="s">
        <v>130</v>
      </c>
      <c r="D11" s="1001" t="s">
        <v>131</v>
      </c>
      <c r="E11" s="1002"/>
      <c r="F11" s="189"/>
      <c r="L11" s="45"/>
    </row>
    <row r="12" spans="1:12" s="288" customFormat="1" ht="40" customHeight="1" x14ac:dyDescent="0.25">
      <c r="A12" s="883"/>
      <c r="B12" s="886" t="s">
        <v>132</v>
      </c>
      <c r="C12" s="887" t="s">
        <v>133</v>
      </c>
      <c r="D12" s="1001" t="s">
        <v>134</v>
      </c>
      <c r="E12" s="1002"/>
      <c r="F12" s="189"/>
      <c r="L12" s="45"/>
    </row>
    <row r="13" spans="1:12" s="288" customFormat="1" ht="40" customHeight="1" x14ac:dyDescent="0.25">
      <c r="A13" s="883"/>
      <c r="B13" s="886" t="s">
        <v>135</v>
      </c>
      <c r="C13" s="887" t="s">
        <v>136</v>
      </c>
      <c r="D13" s="1001" t="s">
        <v>137</v>
      </c>
      <c r="E13" s="1002"/>
      <c r="F13" s="189"/>
      <c r="G13" s="493"/>
      <c r="H13" s="493"/>
      <c r="I13" s="493"/>
      <c r="J13" s="493"/>
      <c r="K13" s="493"/>
      <c r="L13" s="493"/>
    </row>
    <row r="14" spans="1:12" s="288" customFormat="1" ht="47" customHeight="1" x14ac:dyDescent="0.25">
      <c r="A14" s="1004" t="s">
        <v>1486</v>
      </c>
      <c r="B14" s="1004"/>
      <c r="C14" s="1004"/>
      <c r="D14" s="1004"/>
      <c r="E14" s="1004"/>
      <c r="F14" s="189"/>
      <c r="G14" s="493"/>
      <c r="H14" s="493"/>
      <c r="I14" s="493"/>
      <c r="J14" s="493"/>
      <c r="K14" s="493"/>
      <c r="L14" s="493"/>
    </row>
    <row r="15" spans="1:12" s="191" customFormat="1" ht="49" customHeight="1" x14ac:dyDescent="0.25">
      <c r="A15" s="998" t="s">
        <v>1488</v>
      </c>
      <c r="B15" s="995" t="s">
        <v>138</v>
      </c>
      <c r="C15" s="996"/>
      <c r="D15" s="888" t="s">
        <v>139</v>
      </c>
      <c r="E15" s="995" t="s">
        <v>140</v>
      </c>
      <c r="F15" s="614"/>
      <c r="G15" s="190"/>
      <c r="H15" s="190"/>
      <c r="I15" s="190"/>
    </row>
    <row r="16" spans="1:12" s="192" customFormat="1" ht="30" customHeight="1" x14ac:dyDescent="0.25">
      <c r="A16" s="998"/>
      <c r="B16" s="996" t="s">
        <v>141</v>
      </c>
      <c r="C16" s="996"/>
      <c r="D16" s="889" t="s">
        <v>142</v>
      </c>
      <c r="E16" s="997"/>
      <c r="F16" s="615" t="s">
        <v>143</v>
      </c>
    </row>
    <row r="17" spans="1:19" s="288" customFormat="1" ht="20" customHeight="1" x14ac:dyDescent="0.25">
      <c r="A17" s="620" t="s">
        <v>1499</v>
      </c>
      <c r="B17" s="985"/>
      <c r="C17" s="985"/>
      <c r="D17" s="613"/>
      <c r="E17" s="621"/>
      <c r="F17" s="616">
        <f>+IF(B17&gt;0,2,0)</f>
        <v>0</v>
      </c>
    </row>
    <row r="18" spans="1:19" s="288" customFormat="1" ht="20" customHeight="1" x14ac:dyDescent="0.25">
      <c r="A18" s="620" t="s">
        <v>144</v>
      </c>
      <c r="B18" s="985"/>
      <c r="C18" s="985"/>
      <c r="D18" s="613"/>
      <c r="E18" s="621"/>
      <c r="F18" s="616">
        <f t="shared" ref="F18:F61" si="0">+IF(B18&gt;0,2,0)</f>
        <v>0</v>
      </c>
    </row>
    <row r="19" spans="1:19" s="288" customFormat="1" ht="20" customHeight="1" x14ac:dyDescent="0.25">
      <c r="A19" s="620" t="s">
        <v>145</v>
      </c>
      <c r="B19" s="985"/>
      <c r="C19" s="985"/>
      <c r="D19" s="613"/>
      <c r="E19" s="621"/>
      <c r="F19" s="616">
        <f t="shared" si="0"/>
        <v>0</v>
      </c>
    </row>
    <row r="20" spans="1:19" s="288" customFormat="1" ht="20" customHeight="1" x14ac:dyDescent="0.25">
      <c r="A20" s="620" t="s">
        <v>146</v>
      </c>
      <c r="B20" s="985"/>
      <c r="C20" s="985"/>
      <c r="D20" s="613"/>
      <c r="E20" s="621"/>
      <c r="F20" s="616">
        <f t="shared" si="0"/>
        <v>0</v>
      </c>
      <c r="G20" s="986"/>
      <c r="H20" s="986"/>
      <c r="I20" s="986"/>
      <c r="J20" s="986"/>
      <c r="K20" s="986"/>
      <c r="L20" s="986"/>
      <c r="M20" s="986"/>
      <c r="N20" s="986"/>
      <c r="O20" s="986"/>
      <c r="P20" s="986"/>
      <c r="Q20" s="986"/>
      <c r="R20" s="193"/>
      <c r="S20" s="193"/>
    </row>
    <row r="21" spans="1:19" s="288" customFormat="1" ht="20" customHeight="1" x14ac:dyDescent="0.25">
      <c r="A21" s="620" t="s">
        <v>147</v>
      </c>
      <c r="B21" s="985"/>
      <c r="C21" s="985"/>
      <c r="D21" s="613"/>
      <c r="E21" s="621"/>
      <c r="F21" s="616">
        <f t="shared" si="0"/>
        <v>0</v>
      </c>
      <c r="G21" s="991"/>
      <c r="H21" s="991"/>
      <c r="I21" s="991"/>
      <c r="J21" s="991"/>
      <c r="K21" s="991"/>
      <c r="L21" s="991"/>
      <c r="M21" s="991"/>
      <c r="N21" s="991"/>
      <c r="O21" s="991"/>
      <c r="P21" s="991"/>
      <c r="Q21" s="991"/>
      <c r="R21" s="991"/>
      <c r="S21" s="193"/>
    </row>
    <row r="22" spans="1:19" s="288" customFormat="1" ht="27.75" customHeight="1" x14ac:dyDescent="0.25">
      <c r="A22" s="620" t="s">
        <v>148</v>
      </c>
      <c r="B22" s="985"/>
      <c r="C22" s="985"/>
      <c r="D22" s="613"/>
      <c r="E22" s="621"/>
      <c r="F22" s="616">
        <f t="shared" si="0"/>
        <v>0</v>
      </c>
      <c r="G22" s="991"/>
      <c r="H22" s="991"/>
      <c r="I22" s="991"/>
      <c r="J22" s="991"/>
      <c r="K22" s="991"/>
      <c r="L22" s="991"/>
      <c r="M22" s="991"/>
      <c r="N22" s="991"/>
      <c r="O22" s="991"/>
      <c r="P22" s="991"/>
      <c r="Q22" s="991"/>
      <c r="R22" s="193"/>
      <c r="S22" s="193"/>
    </row>
    <row r="23" spans="1:19" s="288" customFormat="1" ht="20" customHeight="1" x14ac:dyDescent="0.25">
      <c r="A23" s="620" t="s">
        <v>149</v>
      </c>
      <c r="B23" s="985"/>
      <c r="C23" s="985"/>
      <c r="D23" s="613"/>
      <c r="E23" s="621"/>
      <c r="F23" s="616">
        <f t="shared" si="0"/>
        <v>0</v>
      </c>
      <c r="G23" s="991"/>
      <c r="H23" s="992"/>
      <c r="I23" s="992"/>
      <c r="J23" s="992"/>
      <c r="K23" s="992"/>
      <c r="L23" s="992"/>
      <c r="M23" s="992"/>
      <c r="N23" s="992"/>
      <c r="O23" s="992"/>
      <c r="P23" s="992"/>
      <c r="Q23" s="992"/>
      <c r="R23" s="193"/>
      <c r="S23" s="193"/>
    </row>
    <row r="24" spans="1:19" s="288" customFormat="1" ht="20" customHeight="1" x14ac:dyDescent="0.25">
      <c r="A24" s="620" t="s">
        <v>150</v>
      </c>
      <c r="B24" s="985"/>
      <c r="C24" s="985"/>
      <c r="D24" s="613"/>
      <c r="E24" s="621"/>
      <c r="F24" s="616">
        <f t="shared" si="0"/>
        <v>0</v>
      </c>
      <c r="G24" s="993"/>
      <c r="H24" s="993"/>
      <c r="I24" s="993"/>
      <c r="J24" s="993"/>
      <c r="K24" s="993"/>
      <c r="L24" s="993"/>
      <c r="M24" s="993"/>
      <c r="N24" s="993"/>
      <c r="O24" s="993"/>
      <c r="P24" s="993"/>
      <c r="Q24" s="993"/>
      <c r="R24" s="823"/>
      <c r="S24" s="823"/>
    </row>
    <row r="25" spans="1:19" s="288" customFormat="1" ht="20" customHeight="1" x14ac:dyDescent="0.25">
      <c r="A25" s="620" t="s">
        <v>151</v>
      </c>
      <c r="B25" s="985"/>
      <c r="C25" s="985"/>
      <c r="D25" s="613"/>
      <c r="E25" s="621"/>
      <c r="F25" s="616">
        <f t="shared" si="0"/>
        <v>0</v>
      </c>
      <c r="G25" s="989"/>
      <c r="H25" s="989"/>
      <c r="I25" s="989"/>
      <c r="J25" s="989"/>
      <c r="K25" s="989"/>
      <c r="L25" s="989"/>
      <c r="M25" s="989"/>
      <c r="N25" s="989"/>
      <c r="O25" s="989"/>
      <c r="P25" s="989"/>
      <c r="Q25" s="989"/>
      <c r="R25" s="989"/>
      <c r="S25" s="989"/>
    </row>
    <row r="26" spans="1:19" s="288" customFormat="1" ht="20" customHeight="1" x14ac:dyDescent="0.25">
      <c r="A26" s="620" t="s">
        <v>152</v>
      </c>
      <c r="B26" s="985"/>
      <c r="C26" s="985"/>
      <c r="D26" s="613"/>
      <c r="E26" s="621"/>
      <c r="F26" s="616">
        <f t="shared" si="0"/>
        <v>0</v>
      </c>
      <c r="G26" s="989"/>
      <c r="H26" s="989"/>
      <c r="I26" s="989"/>
      <c r="J26" s="989"/>
      <c r="K26" s="989"/>
      <c r="L26" s="989"/>
      <c r="M26" s="989"/>
      <c r="N26" s="989"/>
      <c r="O26" s="989"/>
      <c r="P26" s="989"/>
      <c r="Q26" s="989"/>
      <c r="R26" s="989"/>
      <c r="S26" s="989"/>
    </row>
    <row r="27" spans="1:19" s="288" customFormat="1" ht="20" customHeight="1" x14ac:dyDescent="0.25">
      <c r="A27" s="620" t="s">
        <v>153</v>
      </c>
      <c r="B27" s="985"/>
      <c r="C27" s="985"/>
      <c r="D27" s="613"/>
      <c r="E27" s="621"/>
      <c r="F27" s="616">
        <f t="shared" si="0"/>
        <v>0</v>
      </c>
      <c r="G27" s="988"/>
      <c r="H27" s="988"/>
      <c r="I27" s="988"/>
      <c r="J27" s="988"/>
      <c r="K27" s="988"/>
      <c r="L27" s="988"/>
      <c r="M27" s="988"/>
      <c r="N27" s="988"/>
      <c r="O27" s="988"/>
      <c r="P27" s="988"/>
      <c r="Q27" s="988"/>
      <c r="R27" s="988"/>
      <c r="S27" s="988"/>
    </row>
    <row r="28" spans="1:19" s="288" customFormat="1" ht="20" customHeight="1" x14ac:dyDescent="0.25">
      <c r="A28" s="620" t="s">
        <v>154</v>
      </c>
      <c r="B28" s="985"/>
      <c r="C28" s="985"/>
      <c r="D28" s="613"/>
      <c r="E28" s="621"/>
      <c r="F28" s="616">
        <f t="shared" si="0"/>
        <v>0</v>
      </c>
      <c r="G28" s="989"/>
      <c r="H28" s="989"/>
      <c r="I28" s="989"/>
      <c r="J28" s="989"/>
      <c r="K28" s="989"/>
      <c r="L28" s="989"/>
      <c r="M28" s="989"/>
      <c r="N28" s="989"/>
      <c r="O28" s="989"/>
      <c r="P28" s="989"/>
      <c r="Q28" s="989"/>
      <c r="R28" s="989"/>
      <c r="S28" s="989"/>
    </row>
    <row r="29" spans="1:19" s="288" customFormat="1" ht="20" customHeight="1" x14ac:dyDescent="0.25">
      <c r="A29" s="890" t="s">
        <v>155</v>
      </c>
      <c r="B29" s="985"/>
      <c r="C29" s="985"/>
      <c r="D29" s="824"/>
      <c r="E29" s="621"/>
      <c r="F29" s="616">
        <f t="shared" si="0"/>
        <v>0</v>
      </c>
      <c r="G29" s="276">
        <v>1</v>
      </c>
      <c r="H29" s="276">
        <v>2</v>
      </c>
      <c r="I29" s="276">
        <v>3</v>
      </c>
      <c r="J29" s="276">
        <v>4</v>
      </c>
      <c r="K29" s="822"/>
      <c r="L29" s="822"/>
      <c r="M29" s="822"/>
      <c r="N29" s="822"/>
      <c r="O29" s="822"/>
      <c r="P29" s="822"/>
      <c r="Q29" s="822"/>
      <c r="R29" s="822"/>
      <c r="S29" s="822"/>
    </row>
    <row r="30" spans="1:19" s="288" customFormat="1" ht="27" customHeight="1" x14ac:dyDescent="0.25">
      <c r="A30" s="890" t="s">
        <v>156</v>
      </c>
      <c r="B30" s="985"/>
      <c r="C30" s="990"/>
      <c r="D30" s="824"/>
      <c r="E30" s="621"/>
      <c r="F30" s="616">
        <f t="shared" ref="F30" si="1">+IF(B30&gt;0,2,0)</f>
        <v>0</v>
      </c>
      <c r="G30" s="276">
        <v>1</v>
      </c>
      <c r="H30" s="276">
        <v>2</v>
      </c>
      <c r="I30" s="276">
        <v>3</v>
      </c>
      <c r="J30" s="276">
        <v>4</v>
      </c>
      <c r="K30" s="822"/>
      <c r="L30" s="822"/>
      <c r="M30" s="822"/>
      <c r="N30" s="822"/>
      <c r="O30" s="822"/>
      <c r="P30" s="822"/>
      <c r="Q30" s="822"/>
      <c r="R30" s="822"/>
      <c r="S30" s="822"/>
    </row>
    <row r="31" spans="1:19" s="43" customFormat="1" ht="20" customHeight="1" x14ac:dyDescent="0.25">
      <c r="A31" s="620" t="s">
        <v>157</v>
      </c>
      <c r="B31" s="987"/>
      <c r="C31" s="987"/>
      <c r="D31" s="623"/>
      <c r="E31" s="624"/>
      <c r="F31" s="616">
        <f t="shared" si="0"/>
        <v>0</v>
      </c>
      <c r="G31" s="825"/>
      <c r="H31" s="825"/>
      <c r="I31" s="825"/>
      <c r="J31" s="825"/>
      <c r="K31" s="823"/>
      <c r="L31" s="823"/>
      <c r="M31" s="823"/>
      <c r="N31" s="823"/>
      <c r="O31" s="823"/>
      <c r="P31" s="823"/>
      <c r="Q31" s="823"/>
      <c r="R31" s="823"/>
      <c r="S31" s="823"/>
    </row>
    <row r="32" spans="1:19" s="43" customFormat="1" ht="20" customHeight="1" x14ac:dyDescent="0.25">
      <c r="A32" s="620" t="s">
        <v>158</v>
      </c>
      <c r="B32" s="987"/>
      <c r="C32" s="987"/>
      <c r="D32" s="625"/>
      <c r="E32" s="624"/>
      <c r="F32" s="616">
        <f t="shared" si="0"/>
        <v>0</v>
      </c>
      <c r="G32" s="823"/>
      <c r="H32" s="823"/>
      <c r="I32" s="823"/>
      <c r="J32" s="823"/>
      <c r="K32" s="823"/>
      <c r="L32" s="823"/>
      <c r="M32" s="823"/>
      <c r="N32" s="823"/>
      <c r="O32" s="823"/>
      <c r="P32" s="823"/>
      <c r="Q32" s="823"/>
      <c r="R32" s="823"/>
      <c r="S32" s="823"/>
    </row>
    <row r="33" spans="1:19" s="43" customFormat="1" ht="20" customHeight="1" x14ac:dyDescent="0.25">
      <c r="A33" s="620" t="s">
        <v>159</v>
      </c>
      <c r="B33" s="987"/>
      <c r="C33" s="987"/>
      <c r="D33" s="625"/>
      <c r="E33" s="624"/>
      <c r="F33" s="616">
        <f t="shared" si="0"/>
        <v>0</v>
      </c>
      <c r="G33" s="823"/>
      <c r="H33" s="823"/>
      <c r="I33" s="823"/>
      <c r="J33" s="823"/>
      <c r="K33" s="823"/>
      <c r="L33" s="823"/>
      <c r="M33" s="823"/>
      <c r="N33" s="823"/>
      <c r="O33" s="823"/>
      <c r="P33" s="823"/>
      <c r="Q33" s="823"/>
      <c r="R33" s="823"/>
      <c r="S33" s="823"/>
    </row>
    <row r="34" spans="1:19" s="43" customFormat="1" ht="20" customHeight="1" x14ac:dyDescent="0.25">
      <c r="A34" s="620" t="s">
        <v>160</v>
      </c>
      <c r="B34" s="987"/>
      <c r="C34" s="987"/>
      <c r="D34" s="625"/>
      <c r="E34" s="624"/>
      <c r="F34" s="616">
        <f t="shared" si="0"/>
        <v>0</v>
      </c>
      <c r="G34" s="823"/>
      <c r="H34" s="823"/>
      <c r="I34" s="823"/>
      <c r="J34" s="823"/>
      <c r="K34" s="823"/>
      <c r="L34" s="823"/>
      <c r="M34" s="823"/>
      <c r="N34" s="823"/>
      <c r="O34" s="823"/>
      <c r="P34" s="823"/>
      <c r="Q34" s="823"/>
      <c r="R34" s="823"/>
      <c r="S34" s="823"/>
    </row>
    <row r="35" spans="1:19" s="43" customFormat="1" ht="20" customHeight="1" x14ac:dyDescent="0.25">
      <c r="A35" s="620" t="s">
        <v>161</v>
      </c>
      <c r="B35" s="987"/>
      <c r="C35" s="987"/>
      <c r="D35" s="625"/>
      <c r="E35" s="624"/>
      <c r="F35" s="616">
        <f t="shared" si="0"/>
        <v>0</v>
      </c>
      <c r="G35" s="823"/>
      <c r="H35" s="823"/>
      <c r="I35" s="823"/>
      <c r="J35" s="823"/>
      <c r="K35" s="823"/>
      <c r="L35" s="823"/>
      <c r="M35" s="823"/>
      <c r="N35" s="823"/>
      <c r="O35" s="823"/>
      <c r="P35" s="823"/>
      <c r="Q35" s="823"/>
      <c r="R35" s="823"/>
      <c r="S35" s="823"/>
    </row>
    <row r="36" spans="1:19" s="43" customFormat="1" ht="20" customHeight="1" x14ac:dyDescent="0.25">
      <c r="A36" s="622" t="s">
        <v>162</v>
      </c>
      <c r="B36" s="987"/>
      <c r="C36" s="987"/>
      <c r="D36" s="625"/>
      <c r="E36" s="624"/>
      <c r="F36" s="616">
        <f t="shared" si="0"/>
        <v>0</v>
      </c>
    </row>
    <row r="37" spans="1:19" s="43" customFormat="1" ht="20" customHeight="1" x14ac:dyDescent="0.25">
      <c r="A37" s="620" t="s">
        <v>163</v>
      </c>
      <c r="B37" s="987"/>
      <c r="C37" s="987"/>
      <c r="D37" s="625"/>
      <c r="E37" s="624"/>
      <c r="F37" s="616">
        <f t="shared" si="0"/>
        <v>0</v>
      </c>
    </row>
    <row r="38" spans="1:19" s="43" customFormat="1" ht="20" customHeight="1" x14ac:dyDescent="0.25">
      <c r="A38" s="620" t="s">
        <v>164</v>
      </c>
      <c r="B38" s="987"/>
      <c r="C38" s="987"/>
      <c r="D38" s="625"/>
      <c r="E38" s="624"/>
      <c r="F38" s="616">
        <f t="shared" si="0"/>
        <v>0</v>
      </c>
    </row>
    <row r="39" spans="1:19" s="43" customFormat="1" ht="19.5" customHeight="1" x14ac:dyDescent="0.25">
      <c r="A39" s="620" t="s">
        <v>165</v>
      </c>
      <c r="B39" s="987"/>
      <c r="C39" s="987"/>
      <c r="D39" s="625"/>
      <c r="E39" s="624"/>
      <c r="F39" s="616">
        <f t="shared" si="0"/>
        <v>0</v>
      </c>
    </row>
    <row r="40" spans="1:19" s="43" customFormat="1" ht="27.75" customHeight="1" x14ac:dyDescent="0.25">
      <c r="A40" s="620" t="s">
        <v>166</v>
      </c>
      <c r="B40" s="987"/>
      <c r="C40" s="987"/>
      <c r="D40" s="626"/>
      <c r="E40" s="624"/>
      <c r="F40" s="616">
        <f t="shared" si="0"/>
        <v>0</v>
      </c>
    </row>
    <row r="41" spans="1:19" s="43" customFormat="1" ht="20" customHeight="1" x14ac:dyDescent="0.25">
      <c r="A41" s="620" t="s">
        <v>167</v>
      </c>
      <c r="B41" s="987"/>
      <c r="C41" s="987"/>
      <c r="D41" s="625"/>
      <c r="E41" s="624"/>
      <c r="F41" s="616">
        <f t="shared" si="0"/>
        <v>0</v>
      </c>
    </row>
    <row r="42" spans="1:19" s="43" customFormat="1" ht="20" customHeight="1" x14ac:dyDescent="0.25">
      <c r="A42" s="620" t="s">
        <v>168</v>
      </c>
      <c r="B42" s="987"/>
      <c r="C42" s="987"/>
      <c r="D42" s="625"/>
      <c r="E42" s="624"/>
      <c r="F42" s="616">
        <f t="shared" si="0"/>
        <v>0</v>
      </c>
    </row>
    <row r="43" spans="1:19" s="43" customFormat="1" ht="20" customHeight="1" x14ac:dyDescent="0.25">
      <c r="A43" s="622" t="s">
        <v>169</v>
      </c>
      <c r="B43" s="987"/>
      <c r="C43" s="987"/>
      <c r="D43" s="625"/>
      <c r="E43" s="624"/>
      <c r="F43" s="616">
        <f t="shared" si="0"/>
        <v>0</v>
      </c>
    </row>
    <row r="44" spans="1:19" s="43" customFormat="1" ht="20" customHeight="1" x14ac:dyDescent="0.25">
      <c r="A44" s="622" t="s">
        <v>170</v>
      </c>
      <c r="B44" s="987"/>
      <c r="C44" s="987"/>
      <c r="D44" s="625"/>
      <c r="E44" s="624"/>
      <c r="F44" s="616">
        <f t="shared" si="0"/>
        <v>0</v>
      </c>
    </row>
    <row r="45" spans="1:19" s="43" customFormat="1" ht="20" customHeight="1" x14ac:dyDescent="0.25">
      <c r="A45" s="622" t="s">
        <v>171</v>
      </c>
      <c r="B45" s="987"/>
      <c r="C45" s="987"/>
      <c r="D45" s="625"/>
      <c r="E45" s="624"/>
      <c r="F45" s="616">
        <f t="shared" si="0"/>
        <v>0</v>
      </c>
    </row>
    <row r="46" spans="1:19" s="43" customFormat="1" ht="20" customHeight="1" x14ac:dyDescent="0.25">
      <c r="A46" s="622" t="s">
        <v>172</v>
      </c>
      <c r="B46" s="987"/>
      <c r="C46" s="987"/>
      <c r="D46" s="625"/>
      <c r="E46" s="624"/>
      <c r="F46" s="616">
        <f t="shared" si="0"/>
        <v>0</v>
      </c>
    </row>
    <row r="47" spans="1:19" s="43" customFormat="1" ht="27" customHeight="1" x14ac:dyDescent="0.25">
      <c r="A47" s="620" t="s">
        <v>173</v>
      </c>
      <c r="B47" s="987"/>
      <c r="C47" s="987"/>
      <c r="D47" s="625"/>
      <c r="E47" s="624"/>
      <c r="F47" s="616">
        <f t="shared" si="0"/>
        <v>0</v>
      </c>
    </row>
    <row r="48" spans="1:19" s="43" customFormat="1" ht="20" customHeight="1" x14ac:dyDescent="0.25">
      <c r="A48" s="622" t="s">
        <v>174</v>
      </c>
      <c r="B48" s="987"/>
      <c r="C48" s="987"/>
      <c r="D48" s="625"/>
      <c r="E48" s="624"/>
      <c r="F48" s="616">
        <f t="shared" si="0"/>
        <v>0</v>
      </c>
    </row>
    <row r="49" spans="1:6" s="43" customFormat="1" ht="20" customHeight="1" x14ac:dyDescent="0.25">
      <c r="A49" s="622" t="s">
        <v>175</v>
      </c>
      <c r="B49" s="987"/>
      <c r="C49" s="987"/>
      <c r="D49" s="625"/>
      <c r="E49" s="624"/>
      <c r="F49" s="616">
        <f t="shared" si="0"/>
        <v>0</v>
      </c>
    </row>
    <row r="50" spans="1:6" s="43" customFormat="1" ht="26.25" customHeight="1" x14ac:dyDescent="0.25">
      <c r="A50" s="620" t="s">
        <v>176</v>
      </c>
      <c r="B50" s="987"/>
      <c r="C50" s="987"/>
      <c r="D50" s="625"/>
      <c r="E50" s="624"/>
      <c r="F50" s="616">
        <f t="shared" si="0"/>
        <v>0</v>
      </c>
    </row>
    <row r="51" spans="1:6" s="43" customFormat="1" ht="20" customHeight="1" x14ac:dyDescent="0.25">
      <c r="A51" s="622" t="s">
        <v>177</v>
      </c>
      <c r="B51" s="987"/>
      <c r="C51" s="987"/>
      <c r="D51" s="625"/>
      <c r="E51" s="624"/>
      <c r="F51" s="616">
        <f t="shared" si="0"/>
        <v>0</v>
      </c>
    </row>
    <row r="52" spans="1:6" s="43" customFormat="1" ht="20" customHeight="1" x14ac:dyDescent="0.25">
      <c r="A52" s="622" t="s">
        <v>178</v>
      </c>
      <c r="B52" s="987"/>
      <c r="C52" s="987"/>
      <c r="D52" s="625"/>
      <c r="E52" s="624"/>
      <c r="F52" s="616">
        <f t="shared" si="0"/>
        <v>0</v>
      </c>
    </row>
    <row r="53" spans="1:6" s="43" customFormat="1" ht="20" customHeight="1" x14ac:dyDescent="0.25">
      <c r="A53" s="622" t="s">
        <v>179</v>
      </c>
      <c r="B53" s="987"/>
      <c r="C53" s="987"/>
      <c r="D53" s="625"/>
      <c r="E53" s="624"/>
      <c r="F53" s="616">
        <f t="shared" si="0"/>
        <v>0</v>
      </c>
    </row>
    <row r="54" spans="1:6" s="43" customFormat="1" ht="20" customHeight="1" collapsed="1" x14ac:dyDescent="0.25">
      <c r="A54" s="620" t="s">
        <v>180</v>
      </c>
      <c r="B54" s="987"/>
      <c r="C54" s="987"/>
      <c r="D54" s="625"/>
      <c r="E54" s="624"/>
      <c r="F54" s="616">
        <f t="shared" si="0"/>
        <v>0</v>
      </c>
    </row>
    <row r="55" spans="1:6" s="43" customFormat="1" ht="20" customHeight="1" x14ac:dyDescent="0.25">
      <c r="A55" s="622" t="s">
        <v>181</v>
      </c>
      <c r="B55" s="987"/>
      <c r="C55" s="987"/>
      <c r="D55" s="625"/>
      <c r="E55" s="624"/>
      <c r="F55" s="616">
        <f t="shared" si="0"/>
        <v>0</v>
      </c>
    </row>
    <row r="56" spans="1:6" s="51" customFormat="1" ht="20" customHeight="1" x14ac:dyDescent="0.25">
      <c r="A56" s="620" t="s">
        <v>182</v>
      </c>
      <c r="B56" s="987"/>
      <c r="C56" s="987"/>
      <c r="D56" s="625"/>
      <c r="E56" s="624"/>
      <c r="F56" s="616">
        <f t="shared" si="0"/>
        <v>0</v>
      </c>
    </row>
    <row r="57" spans="1:6" s="51" customFormat="1" ht="20" customHeight="1" x14ac:dyDescent="0.25">
      <c r="A57" s="622" t="s">
        <v>183</v>
      </c>
      <c r="B57" s="987"/>
      <c r="C57" s="987"/>
      <c r="D57" s="625"/>
      <c r="E57" s="624"/>
      <c r="F57" s="616">
        <f t="shared" si="0"/>
        <v>0</v>
      </c>
    </row>
    <row r="58" spans="1:6" s="51" customFormat="1" ht="20" customHeight="1" x14ac:dyDescent="0.25">
      <c r="A58" s="622" t="s">
        <v>184</v>
      </c>
      <c r="B58" s="987"/>
      <c r="C58" s="987"/>
      <c r="D58" s="625"/>
      <c r="E58" s="624"/>
      <c r="F58" s="616">
        <f t="shared" si="0"/>
        <v>0</v>
      </c>
    </row>
    <row r="59" spans="1:6" s="51" customFormat="1" ht="20" customHeight="1" x14ac:dyDescent="0.25">
      <c r="A59" s="627" t="s">
        <v>185</v>
      </c>
      <c r="B59" s="987"/>
      <c r="C59" s="987"/>
      <c r="D59" s="625"/>
      <c r="E59" s="624"/>
      <c r="F59" s="616">
        <f t="shared" si="0"/>
        <v>0</v>
      </c>
    </row>
    <row r="60" spans="1:6" s="51" customFormat="1" ht="20" customHeight="1" x14ac:dyDescent="0.25">
      <c r="A60" s="628" t="s">
        <v>186</v>
      </c>
      <c r="B60" s="987"/>
      <c r="C60" s="987"/>
      <c r="D60" s="625"/>
      <c r="E60" s="624"/>
      <c r="F60" s="616">
        <f t="shared" ref="F60" si="2">+IF(B60&gt;0,2,0)</f>
        <v>0</v>
      </c>
    </row>
    <row r="61" spans="1:6" s="52" customFormat="1" ht="20" customHeight="1" thickBot="1" x14ac:dyDescent="0.3">
      <c r="A61" s="620" t="s">
        <v>187</v>
      </c>
      <c r="B61" s="985"/>
      <c r="C61" s="985"/>
      <c r="D61" s="613"/>
      <c r="E61" s="621"/>
      <c r="F61" s="617">
        <f t="shared" si="0"/>
        <v>0</v>
      </c>
    </row>
    <row r="62" spans="1:6" s="51" customFormat="1" x14ac:dyDescent="0.25">
      <c r="A62" s="194"/>
      <c r="B62" s="5"/>
      <c r="C62" s="5"/>
      <c r="D62" s="89"/>
      <c r="E62" s="89"/>
    </row>
    <row r="63" spans="1:6" s="10" customFormat="1" ht="14.5" x14ac:dyDescent="0.25">
      <c r="A63" s="47" t="s">
        <v>188</v>
      </c>
      <c r="B63" s="27"/>
      <c r="C63" s="28"/>
      <c r="D63" s="29"/>
      <c r="E63" s="29"/>
      <c r="F63" s="195"/>
    </row>
    <row r="64" spans="1:6" s="47" customFormat="1" x14ac:dyDescent="0.25">
      <c r="A64" s="994" t="s">
        <v>189</v>
      </c>
      <c r="B64" s="994"/>
      <c r="C64" s="994"/>
      <c r="D64" s="994"/>
      <c r="E64" s="994"/>
      <c r="F64" s="994"/>
    </row>
    <row r="65" spans="2:5" s="51" customFormat="1" x14ac:dyDescent="0.25">
      <c r="B65" s="5"/>
      <c r="C65" s="5"/>
      <c r="D65" s="89"/>
      <c r="E65" s="89"/>
    </row>
    <row r="66" spans="2:5" s="51" customFormat="1" x14ac:dyDescent="0.25">
      <c r="B66" s="5"/>
      <c r="C66" s="5"/>
      <c r="D66" s="89"/>
      <c r="E66" s="89"/>
    </row>
    <row r="67" spans="2:5" s="51" customFormat="1" x14ac:dyDescent="0.25">
      <c r="B67" s="5"/>
      <c r="C67" s="5"/>
      <c r="D67" s="89"/>
      <c r="E67" s="89"/>
    </row>
    <row r="68" spans="2:5" s="51" customFormat="1" x14ac:dyDescent="0.25">
      <c r="B68" s="5"/>
      <c r="C68" s="5"/>
      <c r="D68" s="89"/>
      <c r="E68" s="89"/>
    </row>
    <row r="69" spans="2:5" s="51" customFormat="1" x14ac:dyDescent="0.25">
      <c r="B69" s="5"/>
      <c r="C69" s="5"/>
      <c r="D69" s="89"/>
      <c r="E69" s="89"/>
    </row>
    <row r="70" spans="2:5" s="51" customFormat="1" x14ac:dyDescent="0.25">
      <c r="B70" s="5"/>
      <c r="C70" s="5"/>
      <c r="D70" s="89"/>
      <c r="E70" s="89"/>
    </row>
    <row r="71" spans="2:5" s="51" customFormat="1" x14ac:dyDescent="0.25">
      <c r="B71" s="5"/>
      <c r="C71" s="5"/>
      <c r="D71" s="89"/>
      <c r="E71" s="89"/>
    </row>
    <row r="72" spans="2:5" s="51" customFormat="1" x14ac:dyDescent="0.25">
      <c r="B72" s="5"/>
      <c r="C72" s="5"/>
      <c r="D72" s="89"/>
      <c r="E72" s="89"/>
    </row>
    <row r="73" spans="2:5" s="51" customFormat="1" x14ac:dyDescent="0.25">
      <c r="B73" s="5"/>
      <c r="C73" s="5"/>
      <c r="D73" s="89"/>
      <c r="E73" s="89"/>
    </row>
    <row r="74" spans="2:5" s="51" customFormat="1" x14ac:dyDescent="0.25">
      <c r="B74" s="5"/>
      <c r="C74" s="5"/>
      <c r="D74" s="89"/>
      <c r="E74" s="89"/>
    </row>
    <row r="75" spans="2:5" s="51" customFormat="1" x14ac:dyDescent="0.25">
      <c r="B75" s="5"/>
      <c r="C75" s="5"/>
      <c r="D75" s="89"/>
      <c r="E75" s="89"/>
    </row>
    <row r="76" spans="2:5" s="51" customFormat="1" x14ac:dyDescent="0.25">
      <c r="B76" s="5"/>
      <c r="C76" s="5"/>
      <c r="D76" s="89"/>
      <c r="E76" s="89"/>
    </row>
    <row r="77" spans="2:5" s="51" customFormat="1" x14ac:dyDescent="0.25">
      <c r="B77" s="5"/>
      <c r="C77" s="5"/>
      <c r="D77" s="89"/>
      <c r="E77" s="89"/>
    </row>
    <row r="78" spans="2:5" s="51" customFormat="1" x14ac:dyDescent="0.25">
      <c r="B78" s="5"/>
      <c r="C78" s="5"/>
      <c r="D78" s="89"/>
      <c r="E78" s="89"/>
    </row>
    <row r="79" spans="2:5" s="51" customFormat="1" x14ac:dyDescent="0.25">
      <c r="B79" s="5"/>
      <c r="C79" s="5"/>
      <c r="D79" s="89"/>
      <c r="E79" s="89"/>
    </row>
    <row r="80" spans="2:5" s="51" customFormat="1" x14ac:dyDescent="0.25">
      <c r="B80" s="5"/>
      <c r="C80" s="5"/>
      <c r="D80" s="89"/>
      <c r="E80" s="89"/>
    </row>
    <row r="81" spans="2:5" s="51" customFormat="1" x14ac:dyDescent="0.25">
      <c r="B81" s="5"/>
      <c r="C81" s="5"/>
      <c r="D81" s="89"/>
      <c r="E81" s="89"/>
    </row>
    <row r="82" spans="2:5" s="51" customFormat="1" x14ac:dyDescent="0.25">
      <c r="B82" s="5"/>
      <c r="C82" s="5"/>
      <c r="D82" s="89"/>
      <c r="E82" s="89"/>
    </row>
    <row r="83" spans="2:5" s="51" customFormat="1" x14ac:dyDescent="0.25">
      <c r="B83" s="5"/>
      <c r="C83" s="5"/>
      <c r="D83" s="89"/>
      <c r="E83" s="89"/>
    </row>
    <row r="84" spans="2:5" s="51" customFormat="1" x14ac:dyDescent="0.25">
      <c r="B84" s="5"/>
      <c r="C84" s="5"/>
      <c r="D84" s="89"/>
      <c r="E84" s="89"/>
    </row>
    <row r="85" spans="2:5" s="51" customFormat="1" x14ac:dyDescent="0.25">
      <c r="B85" s="5"/>
      <c r="C85" s="5"/>
      <c r="D85" s="89"/>
      <c r="E85" s="89"/>
    </row>
    <row r="86" spans="2:5" s="51" customFormat="1" x14ac:dyDescent="0.25">
      <c r="B86" s="5"/>
      <c r="C86" s="5"/>
      <c r="D86" s="89"/>
      <c r="E86" s="89"/>
    </row>
    <row r="87" spans="2:5" s="51" customFormat="1" x14ac:dyDescent="0.25">
      <c r="B87" s="5"/>
      <c r="C87" s="5"/>
      <c r="D87" s="89"/>
      <c r="E87" s="89"/>
    </row>
    <row r="88" spans="2:5" s="51" customFormat="1" x14ac:dyDescent="0.25">
      <c r="B88" s="5"/>
      <c r="C88" s="5"/>
      <c r="D88" s="89"/>
      <c r="E88" s="89"/>
    </row>
    <row r="89" spans="2:5" s="51" customFormat="1" x14ac:dyDescent="0.25">
      <c r="B89" s="5"/>
      <c r="C89" s="5"/>
      <c r="D89" s="89"/>
      <c r="E89" s="89"/>
    </row>
    <row r="90" spans="2:5" s="51" customFormat="1" x14ac:dyDescent="0.25">
      <c r="B90" s="5"/>
      <c r="C90" s="5"/>
      <c r="D90" s="89"/>
      <c r="E90" s="89"/>
    </row>
    <row r="91" spans="2:5" s="51" customFormat="1" x14ac:dyDescent="0.25">
      <c r="B91" s="5"/>
      <c r="C91" s="5"/>
      <c r="D91" s="89"/>
      <c r="E91" s="89"/>
    </row>
    <row r="92" spans="2:5" s="51" customFormat="1" x14ac:dyDescent="0.25">
      <c r="B92" s="5"/>
      <c r="C92" s="5"/>
      <c r="D92" s="89"/>
      <c r="E92" s="89"/>
    </row>
    <row r="93" spans="2:5" s="51" customFormat="1" x14ac:dyDescent="0.25">
      <c r="B93" s="5"/>
      <c r="C93" s="5"/>
      <c r="D93" s="89"/>
      <c r="E93" s="89"/>
    </row>
    <row r="94" spans="2:5" s="51" customFormat="1" x14ac:dyDescent="0.25">
      <c r="B94" s="5"/>
      <c r="C94" s="5"/>
      <c r="D94" s="89"/>
      <c r="E94" s="89"/>
    </row>
    <row r="95" spans="2:5" s="51" customFormat="1" x14ac:dyDescent="0.25">
      <c r="B95" s="5"/>
      <c r="C95" s="5"/>
      <c r="D95" s="89"/>
      <c r="E95" s="89"/>
    </row>
    <row r="96" spans="2:5" s="51" customFormat="1" x14ac:dyDescent="0.25">
      <c r="B96" s="5"/>
      <c r="C96" s="5"/>
      <c r="D96" s="89"/>
      <c r="E96" s="89"/>
    </row>
    <row r="97" spans="2:5" s="51" customFormat="1" x14ac:dyDescent="0.25">
      <c r="B97" s="5"/>
      <c r="C97" s="5"/>
      <c r="D97" s="89"/>
      <c r="E97" s="89"/>
    </row>
    <row r="98" spans="2:5" s="51" customFormat="1" x14ac:dyDescent="0.25">
      <c r="B98" s="5"/>
      <c r="C98" s="5"/>
      <c r="D98" s="89"/>
      <c r="E98" s="89"/>
    </row>
    <row r="99" spans="2:5" s="51" customFormat="1" x14ac:dyDescent="0.25">
      <c r="B99" s="5"/>
      <c r="C99" s="5"/>
      <c r="D99" s="89"/>
      <c r="E99" s="89"/>
    </row>
    <row r="100" spans="2:5" s="51" customFormat="1" x14ac:dyDescent="0.25">
      <c r="B100" s="5"/>
      <c r="C100" s="5"/>
      <c r="D100" s="89"/>
      <c r="E100" s="89"/>
    </row>
    <row r="101" spans="2:5" s="51" customFormat="1" x14ac:dyDescent="0.25">
      <c r="B101" s="5"/>
      <c r="C101" s="5"/>
      <c r="D101" s="89"/>
      <c r="E101" s="89"/>
    </row>
    <row r="102" spans="2:5" s="51" customFormat="1" x14ac:dyDescent="0.25">
      <c r="B102" s="5"/>
      <c r="C102" s="5"/>
      <c r="D102" s="89"/>
      <c r="E102" s="89"/>
    </row>
    <row r="103" spans="2:5" s="51" customFormat="1" x14ac:dyDescent="0.25">
      <c r="B103" s="5"/>
      <c r="C103" s="5"/>
      <c r="D103" s="89"/>
      <c r="E103" s="89"/>
    </row>
    <row r="104" spans="2:5" s="51" customFormat="1" x14ac:dyDescent="0.25">
      <c r="B104" s="5"/>
      <c r="C104" s="5"/>
      <c r="D104" s="89"/>
      <c r="E104" s="89"/>
    </row>
    <row r="105" spans="2:5" s="51" customFormat="1" x14ac:dyDescent="0.25">
      <c r="B105" s="5"/>
      <c r="C105" s="5"/>
      <c r="D105" s="89"/>
      <c r="E105" s="89"/>
    </row>
    <row r="106" spans="2:5" s="51" customFormat="1" x14ac:dyDescent="0.25">
      <c r="B106" s="5"/>
      <c r="C106" s="5"/>
      <c r="D106" s="89"/>
      <c r="E106" s="89"/>
    </row>
    <row r="107" spans="2:5" s="51" customFormat="1" x14ac:dyDescent="0.25">
      <c r="B107" s="5"/>
      <c r="C107" s="5"/>
      <c r="D107" s="89"/>
      <c r="E107" s="89"/>
    </row>
  </sheetData>
  <sheetProtection algorithmName="SHA-512" hashValue="W2Vg+8vd/rzWP+YGmF6SRXfaX1UJtBCMp+2GDUMvUp0TFnzNTwWb6inbMcq/AuI8WM3sOtcoDsURgeZf8nfXrA==" saltValue="xj7TwaekEOPXbUWeczqbBA==" spinCount="100000" sheet="1" formatColumns="0" formatRows="0"/>
  <customSheetViews>
    <customSheetView guid="{21F13F3C-C390-477F-A569-DF7158452A6C}" showGridLines="0" fitToPage="1" hiddenColumns="1">
      <selection activeCell="A11" sqref="A11:F17"/>
      <rowBreaks count="2" manualBreakCount="2">
        <brk id="18" max="7" man="1"/>
        <brk id="39" max="7" man="1"/>
      </rowBreaks>
      <pageMargins left="0.23622047244094491" right="0.23622047244094491" top="0.74803149606299213" bottom="0.74803149606299213" header="0.31496062992125984" footer="0.31496062992125984"/>
      <printOptions horizontalCentered="1"/>
      <pageSetup paperSize="9" scale="59" fitToHeight="2" orientation="portrait" r:id="rId1"/>
      <headerFooter alignWithMargins="0">
        <oddHeader>&amp;L&amp;G</oddHeader>
        <oddFooter>&amp;L&amp;F&amp;6/
&amp;A&amp;C&amp;6Offre pour la liste 2017 des hôpitaux du canton de Berne
&amp;D&amp;R&amp;6Pages &amp;P&amp;6 sur &amp;N</oddFooter>
      </headerFooter>
    </customSheetView>
  </customSheetViews>
  <mergeCells count="68">
    <mergeCell ref="B60:C60"/>
    <mergeCell ref="B9:E9"/>
    <mergeCell ref="D11:E11"/>
    <mergeCell ref="D12:E12"/>
    <mergeCell ref="D13:E13"/>
    <mergeCell ref="A14:E14"/>
    <mergeCell ref="B36:C36"/>
    <mergeCell ref="B17:C17"/>
    <mergeCell ref="B18:C18"/>
    <mergeCell ref="B19:C19"/>
    <mergeCell ref="B16:C16"/>
    <mergeCell ref="B42:C42"/>
    <mergeCell ref="B43:C43"/>
    <mergeCell ref="A3:E3"/>
    <mergeCell ref="A5:E5"/>
    <mergeCell ref="A6:E6"/>
    <mergeCell ref="A7:E7"/>
    <mergeCell ref="D10:E10"/>
    <mergeCell ref="A64:F64"/>
    <mergeCell ref="B15:C15"/>
    <mergeCell ref="E15:E16"/>
    <mergeCell ref="A15:A16"/>
    <mergeCell ref="B20:C20"/>
    <mergeCell ref="B21:C21"/>
    <mergeCell ref="B22:C22"/>
    <mergeCell ref="B23:C23"/>
    <mergeCell ref="B24:C24"/>
    <mergeCell ref="B25:C25"/>
    <mergeCell ref="B26:C26"/>
    <mergeCell ref="B27:C27"/>
    <mergeCell ref="B28:C28"/>
    <mergeCell ref="B45:C45"/>
    <mergeCell ref="B46:C46"/>
    <mergeCell ref="B41:C41"/>
    <mergeCell ref="G21:R21"/>
    <mergeCell ref="G23:Q23"/>
    <mergeCell ref="G22:Q22"/>
    <mergeCell ref="G24:Q24"/>
    <mergeCell ref="G25:S26"/>
    <mergeCell ref="G27:S27"/>
    <mergeCell ref="G28:S28"/>
    <mergeCell ref="B38:C38"/>
    <mergeCell ref="B39:C39"/>
    <mergeCell ref="B40:C40"/>
    <mergeCell ref="B35:C35"/>
    <mergeCell ref="B29:C29"/>
    <mergeCell ref="B37:C37"/>
    <mergeCell ref="B31:C31"/>
    <mergeCell ref="B32:C32"/>
    <mergeCell ref="B33:C33"/>
    <mergeCell ref="B34:C34"/>
    <mergeCell ref="B30:C30"/>
    <mergeCell ref="B61:C61"/>
    <mergeCell ref="G20:Q20"/>
    <mergeCell ref="B57:C57"/>
    <mergeCell ref="B58:C58"/>
    <mergeCell ref="B59:C59"/>
    <mergeCell ref="B53:C53"/>
    <mergeCell ref="B54:C54"/>
    <mergeCell ref="B55:C55"/>
    <mergeCell ref="B56:C56"/>
    <mergeCell ref="B50:C50"/>
    <mergeCell ref="B51:C51"/>
    <mergeCell ref="B52:C52"/>
    <mergeCell ref="B47:C47"/>
    <mergeCell ref="B48:C48"/>
    <mergeCell ref="B49:C49"/>
    <mergeCell ref="B44:C44"/>
  </mergeCells>
  <phoneticPr fontId="27" type="noConversion"/>
  <dataValidations count="3">
    <dataValidation type="list" allowBlank="1" showInputMessage="1" showErrorMessage="1" sqref="D17:D28 D31:D39 D41:D61" xr:uid="{00000000-0002-0000-0800-000000000000}">
      <formula1>"1, 2, 3,"</formula1>
    </dataValidation>
    <dataValidation type="list" allowBlank="1" showInputMessage="1" showErrorMessage="1" sqref="D40" xr:uid="{00000000-0002-0000-0800-000001000000}">
      <formula1>"1,2,3,4"</formula1>
    </dataValidation>
    <dataValidation type="list" allowBlank="1" showInputMessage="1" showErrorMessage="1" sqref="D29:D30" xr:uid="{00000000-0002-0000-0800-000002000000}">
      <formula1>$G$29:$J$29</formula1>
    </dataValidation>
  </dataValidations>
  <hyperlinks>
    <hyperlink ref="A64" location="'3.9'!A1" display="3.9 Zusammenfassung Bewerbung für die Leistungsgruppen" xr:uid="{00000000-0004-0000-0800-000000000000}"/>
  </hyperlinks>
  <printOptions horizontalCentered="1"/>
  <pageMargins left="0.23622047244094491" right="0.23622047244094491" top="0.74803149606299213" bottom="0.74803149606299213" header="0.31496062992125984" footer="0.31496062992125984"/>
  <pageSetup paperSize="9" scale="46" orientation="portrait" r:id="rId2"/>
  <headerFooter scaleWithDoc="0" alignWithMargins="0"/>
  <rowBreaks count="2" manualBreakCount="2">
    <brk id="14" max="7" man="1"/>
    <brk id="36" max="7" man="1"/>
  </rowBreaks>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2">
    <tabColor theme="0" tint="-0.249977111117893"/>
    <pageSetUpPr fitToPage="1"/>
  </sheetPr>
  <dimension ref="A1:T21"/>
  <sheetViews>
    <sheetView showGridLines="0" workbookViewId="0">
      <pane ySplit="4" topLeftCell="A5" activePane="bottomLeft" state="frozen"/>
      <selection activeCell="B50" sqref="B50"/>
      <selection pane="bottomLeft" activeCell="B12" sqref="B12"/>
    </sheetView>
  </sheetViews>
  <sheetFormatPr baseColWidth="10" defaultColWidth="11.453125" defaultRowHeight="12.5" outlineLevelCol="1" x14ac:dyDescent="0.25"/>
  <cols>
    <col min="1" max="1" width="36.81640625" style="196" customWidth="1"/>
    <col min="2" max="2" width="30.1796875" style="196" customWidth="1"/>
    <col min="3" max="3" width="13.1796875" style="196" hidden="1" customWidth="1" outlineLevel="1"/>
    <col min="4" max="4" width="30.1796875" style="196" customWidth="1" collapsed="1"/>
    <col min="5" max="5" width="11.453125" style="196" hidden="1" customWidth="1" outlineLevel="1"/>
    <col min="6" max="6" width="33.1796875" style="196" customWidth="1" collapsed="1"/>
    <col min="7" max="7" width="14.453125" style="196" hidden="1" customWidth="1" outlineLevel="1"/>
    <col min="8" max="8" width="15.453125" style="196" hidden="1" customWidth="1" outlineLevel="1"/>
    <col min="9" max="9" width="30.1796875" style="196" customWidth="1" collapsed="1"/>
    <col min="10" max="10" width="4.1796875" style="196" customWidth="1"/>
    <col min="11" max="11" width="11.453125" style="196"/>
    <col min="12" max="12" width="36.81640625" style="196" customWidth="1"/>
    <col min="13" max="13" width="30.1796875" style="196" customWidth="1"/>
    <col min="14" max="14" width="0" style="196" hidden="1" customWidth="1"/>
    <col min="15" max="15" width="30.1796875" style="196" customWidth="1"/>
    <col min="16" max="16" width="0" style="196" hidden="1" customWidth="1"/>
    <col min="17" max="17" width="30.1796875" style="196" customWidth="1"/>
    <col min="18" max="19" width="0" style="196" hidden="1" customWidth="1"/>
    <col min="20" max="20" width="30.1796875" style="196" customWidth="1"/>
    <col min="21" max="16384" width="11.453125" style="196"/>
  </cols>
  <sheetData>
    <row r="1" spans="1:20" customFormat="1" ht="14" customHeight="1" x14ac:dyDescent="0.25">
      <c r="A1" s="49" t="str">
        <f>'3.1'!$A$1</f>
        <v>Offre de l’établissement hospitalier :</v>
      </c>
      <c r="C1" s="49"/>
      <c r="D1" s="49" t="s">
        <v>1482</v>
      </c>
      <c r="E1" s="57"/>
      <c r="G1" s="49"/>
      <c r="H1" s="49"/>
      <c r="I1" s="49"/>
    </row>
    <row r="2" spans="1:20" customFormat="1" ht="28.5" customHeight="1" x14ac:dyDescent="0.25">
      <c r="A2" s="21" t="str">
        <f>'Page de garde'!$A$9</f>
        <v>Veuillez saisir : établissement hospitalier</v>
      </c>
      <c r="C2" s="21"/>
      <c r="D2" s="21" t="str">
        <f>'Page de garde'!$A$12</f>
        <v>Veuillez saisir : site</v>
      </c>
      <c r="E2" s="285"/>
      <c r="G2" s="21"/>
      <c r="H2" s="21"/>
      <c r="I2" s="21"/>
    </row>
    <row r="3" spans="1:20" ht="34" customHeight="1" x14ac:dyDescent="0.25">
      <c r="A3" s="1005" t="s">
        <v>190</v>
      </c>
      <c r="B3" s="1005"/>
      <c r="C3" s="1005"/>
      <c r="D3" s="1005"/>
      <c r="E3" s="1005"/>
      <c r="F3" s="1005"/>
      <c r="G3" s="1005"/>
      <c r="H3" s="1005"/>
      <c r="I3" s="1005"/>
      <c r="K3" s="197"/>
    </row>
    <row r="4" spans="1:20" s="52" customFormat="1" ht="7.5" customHeight="1" x14ac:dyDescent="0.25">
      <c r="A4" s="1006"/>
      <c r="B4" s="1006"/>
      <c r="C4" s="1006"/>
      <c r="D4" s="1006"/>
      <c r="E4" s="1006"/>
      <c r="F4" s="1006"/>
      <c r="G4" s="1006"/>
      <c r="H4" s="1006"/>
      <c r="I4" s="1006"/>
    </row>
    <row r="5" spans="1:20" s="52" customFormat="1" ht="49.5" customHeight="1" x14ac:dyDescent="0.25">
      <c r="A5" s="934" t="s">
        <v>1492</v>
      </c>
      <c r="B5" s="1007"/>
      <c r="C5" s="1007"/>
      <c r="D5" s="1007"/>
      <c r="E5" s="1007"/>
      <c r="F5" s="1007"/>
      <c r="G5" s="1007"/>
      <c r="H5" s="1007"/>
      <c r="I5" s="1007"/>
    </row>
    <row r="6" spans="1:20" s="52" customFormat="1" ht="7.25" customHeight="1" x14ac:dyDescent="0.25">
      <c r="A6" s="934"/>
      <c r="B6" s="934"/>
      <c r="C6" s="934"/>
      <c r="D6" s="934"/>
      <c r="E6" s="934"/>
      <c r="F6" s="934"/>
      <c r="G6" s="934"/>
      <c r="H6" s="934"/>
      <c r="I6" s="934"/>
      <c r="K6" s="72"/>
    </row>
    <row r="7" spans="1:20" s="52" customFormat="1" ht="28.25" customHeight="1" x14ac:dyDescent="0.25">
      <c r="A7" s="934" t="s">
        <v>191</v>
      </c>
      <c r="B7" s="934"/>
      <c r="C7" s="934"/>
      <c r="D7" s="934"/>
      <c r="E7" s="934"/>
      <c r="F7" s="934"/>
      <c r="G7" s="934"/>
      <c r="H7" s="934"/>
      <c r="I7" s="934"/>
      <c r="K7" s="72"/>
    </row>
    <row r="8" spans="1:20" s="52" customFormat="1" ht="9.75" customHeight="1" x14ac:dyDescent="0.25">
      <c r="A8" s="1006"/>
      <c r="B8" s="1006"/>
      <c r="C8" s="1006"/>
      <c r="D8" s="1006"/>
      <c r="E8" s="1006"/>
      <c r="F8" s="1006"/>
      <c r="G8" s="287"/>
      <c r="H8" s="287"/>
    </row>
    <row r="9" spans="1:20" s="198" customFormat="1" ht="32.25" customHeight="1" x14ac:dyDescent="0.25">
      <c r="A9" s="607" t="s">
        <v>192</v>
      </c>
      <c r="B9" s="607" t="s">
        <v>193</v>
      </c>
      <c r="C9" s="607"/>
      <c r="D9" s="607" t="s">
        <v>194</v>
      </c>
      <c r="E9" s="607"/>
      <c r="F9" s="607" t="s">
        <v>195</v>
      </c>
      <c r="G9" s="607"/>
      <c r="H9" s="608"/>
      <c r="I9" s="607" t="s">
        <v>1503</v>
      </c>
      <c r="L9" s="199"/>
      <c r="M9" s="199"/>
      <c r="N9" s="199"/>
      <c r="O9" s="199"/>
      <c r="P9" s="199"/>
      <c r="Q9" s="199"/>
      <c r="R9" s="199"/>
      <c r="S9" s="200"/>
      <c r="T9" s="199"/>
    </row>
    <row r="10" spans="1:20" s="288" customFormat="1" ht="409.5" customHeight="1" x14ac:dyDescent="0.25">
      <c r="A10" s="609" t="s">
        <v>196</v>
      </c>
      <c r="B10" s="610" t="s">
        <v>197</v>
      </c>
      <c r="C10" s="610"/>
      <c r="D10" s="610" t="s">
        <v>198</v>
      </c>
      <c r="E10" s="610"/>
      <c r="F10" s="610" t="s">
        <v>199</v>
      </c>
      <c r="G10" s="610"/>
      <c r="H10" s="610"/>
      <c r="I10" s="610" t="s">
        <v>200</v>
      </c>
      <c r="K10" s="945"/>
      <c r="L10" s="1011"/>
      <c r="M10" s="22"/>
      <c r="N10" s="45"/>
      <c r="O10" s="22"/>
      <c r="P10" s="45"/>
      <c r="Q10" s="22"/>
      <c r="R10" s="45"/>
      <c r="S10" s="45"/>
      <c r="T10" s="22"/>
    </row>
    <row r="11" spans="1:20" s="288" customFormat="1" ht="209.5" customHeight="1" x14ac:dyDescent="0.25">
      <c r="A11" s="611" t="s">
        <v>201</v>
      </c>
      <c r="B11" s="1010" t="s">
        <v>202</v>
      </c>
      <c r="C11" s="1010"/>
      <c r="D11" s="1010"/>
      <c r="E11" s="808"/>
      <c r="F11" s="809" t="s">
        <v>203</v>
      </c>
      <c r="G11" s="810"/>
      <c r="H11" s="810"/>
      <c r="I11" s="809" t="s">
        <v>204</v>
      </c>
      <c r="L11" s="183"/>
      <c r="M11" s="1009"/>
      <c r="N11" s="1009"/>
      <c r="O11" s="1009"/>
      <c r="P11" s="292"/>
      <c r="Q11" s="45"/>
      <c r="R11" s="45"/>
      <c r="S11" s="45"/>
      <c r="T11" s="45"/>
    </row>
    <row r="12" spans="1:20" s="288" customFormat="1" ht="35.25" customHeight="1" x14ac:dyDescent="0.25">
      <c r="A12" s="807" t="s">
        <v>205</v>
      </c>
      <c r="B12" s="814"/>
      <c r="C12" s="816">
        <f>IF(B12="oui",1,0)</f>
        <v>0</v>
      </c>
      <c r="D12" s="814"/>
      <c r="E12" s="816">
        <f>IF(D12="oui",2,0)</f>
        <v>0</v>
      </c>
      <c r="F12" s="814"/>
      <c r="G12" s="815">
        <f>IF(F12="oui",3,0)</f>
        <v>0</v>
      </c>
      <c r="H12" s="811">
        <f>MAX(C12,E12,G12)</f>
        <v>0</v>
      </c>
      <c r="I12" s="814"/>
      <c r="J12" s="813"/>
    </row>
    <row r="13" spans="1:20" x14ac:dyDescent="0.25">
      <c r="B13" s="812"/>
      <c r="F13" s="812"/>
    </row>
    <row r="14" spans="1:20" s="202" customFormat="1" ht="14.5" x14ac:dyDescent="0.25">
      <c r="A14" s="201" t="s">
        <v>206</v>
      </c>
      <c r="I14" s="52"/>
    </row>
    <row r="15" spans="1:20" s="10" customFormat="1" ht="14.5" x14ac:dyDescent="0.25">
      <c r="A15" s="47" t="s">
        <v>207</v>
      </c>
      <c r="D15" s="44"/>
      <c r="E15" s="44"/>
      <c r="F15" s="195"/>
      <c r="G15" s="195"/>
      <c r="H15" s="195"/>
      <c r="I15" s="1008"/>
    </row>
    <row r="16" spans="1:20" s="47" customFormat="1" x14ac:dyDescent="0.25">
      <c r="A16" s="994" t="s">
        <v>208</v>
      </c>
      <c r="B16" s="994"/>
      <c r="C16" s="284"/>
      <c r="D16" s="4"/>
      <c r="E16" s="4"/>
      <c r="F16" s="4"/>
      <c r="G16" s="4"/>
      <c r="H16" s="4"/>
      <c r="I16" s="1008"/>
    </row>
    <row r="17" spans="9:10" s="26" customFormat="1" x14ac:dyDescent="0.25">
      <c r="I17" s="1008"/>
      <c r="J17" s="67"/>
    </row>
    <row r="18" spans="9:10" s="26" customFormat="1" x14ac:dyDescent="0.25">
      <c r="I18" s="1008"/>
      <c r="J18" s="67"/>
    </row>
    <row r="19" spans="9:10" s="52" customFormat="1" x14ac:dyDescent="0.25"/>
    <row r="20" spans="9:10" s="52" customFormat="1" x14ac:dyDescent="0.25"/>
    <row r="21" spans="9:10" s="52" customFormat="1" x14ac:dyDescent="0.25"/>
  </sheetData>
  <sheetProtection algorithmName="SHA-512" hashValue="XF31Rj5SSpDYLdTePdc6ZMB2gHEnazbyABQgegv9fQUSgCnnNVVIQRlVF4q498JaNo3tCMJB7VW7TwM80xzVnQ==" saltValue="EntTJ3GehkibeUbFkC2VZA==" spinCount="100000" sheet="1" objects="1" scenarios="1"/>
  <customSheetViews>
    <customSheetView guid="{21F13F3C-C390-477F-A569-DF7158452A6C}" showGridLines="0" fitToPage="1" hiddenColumns="1">
      <selection activeCell="A5" sqref="A5:I5"/>
      <rowBreaks count="1" manualBreakCount="1">
        <brk id="25" max="8" man="1"/>
      </rowBreaks>
      <pageMargins left="0.23622047244094491" right="0.23622047244094491" top="0.74803149606299213" bottom="0.74803149606299213" header="0.31496062992125984" footer="0.31496062992125984"/>
      <printOptions horizontalCentered="1"/>
      <pageSetup paperSize="9" scale="63"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12">
    <mergeCell ref="M11:O11"/>
    <mergeCell ref="A8:F8"/>
    <mergeCell ref="B11:D11"/>
    <mergeCell ref="I15:I16"/>
    <mergeCell ref="A16:B16"/>
    <mergeCell ref="K10:L10"/>
    <mergeCell ref="A3:I3"/>
    <mergeCell ref="A4:I4"/>
    <mergeCell ref="A5:I5"/>
    <mergeCell ref="A6:I6"/>
    <mergeCell ref="I17:I18"/>
    <mergeCell ref="A7:I7"/>
  </mergeCells>
  <phoneticPr fontId="27" type="noConversion"/>
  <dataValidations count="1">
    <dataValidation type="list" allowBlank="1" showInputMessage="1" showErrorMessage="1" sqref="B12 D12 F12 I12" xr:uid="{00000000-0002-0000-0900-000000000000}">
      <formula1>"OUI, NON,"</formula1>
    </dataValidation>
  </dataValidations>
  <hyperlinks>
    <hyperlink ref="A16" location="'3.9'!A1" display="3.9 Zusammenfassung Bewerbung für die Leistungsgruppen" xr:uid="{00000000-0004-0000-0900-000000000000}"/>
  </hyperlinks>
  <printOptions horizontalCentered="1"/>
  <pageMargins left="0.23622047244094491" right="0.23622047244094491" top="0.74803149606299213" bottom="0.74803149606299213" header="0.31496062992125984" footer="0.31496062992125984"/>
  <pageSetup paperSize="9" scale="58" orientation="portrait" r:id="rId2"/>
  <headerFooter scaleWithDoc="0" alignWithMargins="0"/>
  <rowBreaks count="1" manualBreakCount="1">
    <brk id="17" max="8" man="1"/>
  </rowBreaks>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36">
    <tabColor theme="0" tint="-0.249977111117893"/>
    <pageSetUpPr fitToPage="1"/>
  </sheetPr>
  <dimension ref="A1:M16"/>
  <sheetViews>
    <sheetView showGridLines="0" workbookViewId="0">
      <pane ySplit="4" topLeftCell="A5" activePane="bottomLeft" state="frozen"/>
      <selection activeCell="B50" sqref="B50"/>
      <selection pane="bottomLeft" activeCell="B11" sqref="B11"/>
    </sheetView>
  </sheetViews>
  <sheetFormatPr baseColWidth="10" defaultColWidth="11.453125" defaultRowHeight="12.5" outlineLevelCol="1" x14ac:dyDescent="0.25"/>
  <cols>
    <col min="1" max="1" width="38.81640625" customWidth="1"/>
    <col min="2" max="2" width="35.453125" customWidth="1"/>
    <col min="3" max="3" width="13.453125" style="26" hidden="1" customWidth="1" outlineLevel="1"/>
    <col min="4" max="4" width="35.453125" style="2" customWidth="1" collapsed="1"/>
    <col min="5" max="5" width="10.1796875" style="177" hidden="1" customWidth="1" outlineLevel="1"/>
    <col min="6" max="6" width="39.81640625" style="2" customWidth="1" collapsed="1"/>
    <col min="7" max="7" width="7.81640625" style="218" hidden="1" customWidth="1" outlineLevel="1"/>
    <col min="8" max="8" width="20.1796875" style="60" hidden="1" customWidth="1" outlineLevel="1"/>
    <col min="9" max="9" width="6.1796875" customWidth="1" collapsed="1"/>
  </cols>
  <sheetData>
    <row r="1" spans="1:13" ht="14" customHeight="1" x14ac:dyDescent="0.25">
      <c r="A1" s="49" t="str">
        <f>'3.1'!$A$1</f>
        <v>Offre de l’établissement hospitalier :</v>
      </c>
      <c r="C1" s="203"/>
      <c r="D1" s="57" t="s">
        <v>1482</v>
      </c>
      <c r="E1" s="26"/>
      <c r="G1" s="185"/>
      <c r="H1" s="185"/>
    </row>
    <row r="2" spans="1:13" ht="25.5" customHeight="1" x14ac:dyDescent="0.25">
      <c r="A2" s="21" t="str">
        <f>'Page de garde'!$A$9</f>
        <v>Veuillez saisir : établissement hospitalier</v>
      </c>
      <c r="D2" s="21" t="str">
        <f>'Page de garde'!$A$12</f>
        <v>Veuillez saisir : site</v>
      </c>
      <c r="E2" s="26"/>
      <c r="G2" s="185"/>
      <c r="H2" s="185"/>
    </row>
    <row r="3" spans="1:13" ht="34" customHeight="1" x14ac:dyDescent="0.4">
      <c r="A3" s="1012" t="s">
        <v>209</v>
      </c>
      <c r="B3" s="1013"/>
      <c r="C3" s="1013"/>
      <c r="D3" s="1013"/>
      <c r="E3" s="1013"/>
      <c r="F3" s="1013"/>
      <c r="G3" s="204"/>
      <c r="H3" s="185" t="s">
        <v>210</v>
      </c>
      <c r="J3" s="197"/>
    </row>
    <row r="4" spans="1:13" s="51" customFormat="1" ht="10.5" customHeight="1" x14ac:dyDescent="0.25">
      <c r="C4" s="101"/>
      <c r="D4" s="5"/>
      <c r="E4" s="125"/>
      <c r="F4" s="5"/>
      <c r="G4" s="205"/>
      <c r="H4" s="206"/>
    </row>
    <row r="5" spans="1:13" s="51" customFormat="1" ht="54.75" customHeight="1" x14ac:dyDescent="0.25">
      <c r="A5" s="934" t="s">
        <v>211</v>
      </c>
      <c r="B5" s="934"/>
      <c r="C5" s="934"/>
      <c r="D5" s="934"/>
      <c r="E5" s="934"/>
      <c r="F5" s="934"/>
      <c r="G5" s="206"/>
      <c r="H5" s="206"/>
      <c r="I5" s="52"/>
      <c r="J5" s="52"/>
      <c r="K5" s="52"/>
      <c r="L5" s="52"/>
      <c r="M5" s="52"/>
    </row>
    <row r="6" spans="1:13" s="207" customFormat="1" ht="12" customHeight="1" x14ac:dyDescent="0.25">
      <c r="C6" s="208"/>
      <c r="D6" s="1018"/>
      <c r="E6" s="1018"/>
      <c r="F6" s="1018"/>
      <c r="G6" s="209"/>
      <c r="H6" s="209"/>
    </row>
    <row r="7" spans="1:13" s="289" customFormat="1" ht="29" customHeight="1" x14ac:dyDescent="0.25">
      <c r="A7" s="629" t="s">
        <v>212</v>
      </c>
      <c r="B7" s="630" t="s">
        <v>213</v>
      </c>
      <c r="C7" s="630"/>
      <c r="D7" s="630" t="s">
        <v>214</v>
      </c>
      <c r="E7" s="630"/>
      <c r="F7" s="630" t="s">
        <v>215</v>
      </c>
      <c r="G7" s="210"/>
      <c r="H7" s="211"/>
    </row>
    <row r="8" spans="1:13" s="43" customFormat="1" ht="71" customHeight="1" x14ac:dyDescent="0.25">
      <c r="A8" s="1014" t="s">
        <v>216</v>
      </c>
      <c r="B8" s="636" t="s">
        <v>217</v>
      </c>
      <c r="C8" s="635"/>
      <c r="D8" s="1019" t="s">
        <v>218</v>
      </c>
      <c r="E8" s="1019"/>
      <c r="F8" s="1019"/>
      <c r="G8" s="211"/>
      <c r="H8" s="188"/>
      <c r="I8" s="1015"/>
      <c r="J8" s="1015"/>
    </row>
    <row r="9" spans="1:13" s="215" customFormat="1" ht="26" customHeight="1" x14ac:dyDescent="0.25">
      <c r="A9" s="1014"/>
      <c r="B9" s="632"/>
      <c r="C9" s="633"/>
      <c r="D9" s="1020" t="s">
        <v>219</v>
      </c>
      <c r="E9" s="1021"/>
      <c r="F9" s="1021"/>
      <c r="G9" s="212"/>
      <c r="H9" s="213"/>
      <c r="I9" s="214"/>
      <c r="J9" s="214"/>
    </row>
    <row r="10" spans="1:13" s="288" customFormat="1" ht="86" customHeight="1" x14ac:dyDescent="0.25">
      <c r="A10" s="634" t="s">
        <v>220</v>
      </c>
      <c r="B10" s="635"/>
      <c r="C10" s="631"/>
      <c r="D10" s="636"/>
      <c r="E10" s="637"/>
      <c r="F10" s="612" t="s">
        <v>221</v>
      </c>
      <c r="G10" s="211"/>
      <c r="H10" s="188"/>
    </row>
    <row r="11" spans="1:13" s="288" customFormat="1" ht="32" customHeight="1" x14ac:dyDescent="0.25">
      <c r="A11" s="681" t="s">
        <v>222</v>
      </c>
      <c r="B11" s="682"/>
      <c r="C11" s="683">
        <f>IF(B11="oui",1,0)</f>
        <v>0</v>
      </c>
      <c r="D11" s="682"/>
      <c r="E11" s="638">
        <f>+IF(D11="OUI",2,0)</f>
        <v>0</v>
      </c>
      <c r="F11" s="682"/>
      <c r="G11" s="638">
        <f>+IF(F11="OUI",3,0)</f>
        <v>0</v>
      </c>
      <c r="H11" s="69">
        <f>MAX(G11,E11,C11)</f>
        <v>0</v>
      </c>
    </row>
    <row r="13" spans="1:13" s="288" customFormat="1" ht="44.25" customHeight="1" x14ac:dyDescent="0.25">
      <c r="A13" s="1016" t="s">
        <v>223</v>
      </c>
      <c r="B13" s="1017"/>
      <c r="C13" s="1017"/>
      <c r="D13" s="1017"/>
      <c r="E13" s="1017"/>
      <c r="F13" s="1017"/>
      <c r="G13" s="216"/>
      <c r="H13" s="188"/>
    </row>
    <row r="14" spans="1:13" s="10" customFormat="1" x14ac:dyDescent="0.25">
      <c r="A14" s="47" t="s">
        <v>224</v>
      </c>
      <c r="C14" s="68"/>
      <c r="D14" s="44"/>
      <c r="E14" s="286"/>
      <c r="F14" s="44"/>
      <c r="G14" s="67"/>
      <c r="H14" s="60"/>
    </row>
    <row r="15" spans="1:13" s="47" customFormat="1" x14ac:dyDescent="0.25">
      <c r="A15" s="994" t="s">
        <v>225</v>
      </c>
      <c r="B15" s="994"/>
      <c r="C15" s="136"/>
      <c r="D15" s="4"/>
      <c r="E15" s="217"/>
      <c r="F15" s="4"/>
      <c r="G15" s="217"/>
      <c r="H15" s="136"/>
    </row>
    <row r="16" spans="1:13" s="51" customFormat="1" x14ac:dyDescent="0.25">
      <c r="C16" s="101"/>
      <c r="D16" s="5"/>
      <c r="E16" s="125"/>
      <c r="F16" s="5"/>
      <c r="G16" s="217"/>
      <c r="H16" s="136"/>
    </row>
  </sheetData>
  <sheetProtection algorithmName="SHA-512" hashValue="7q3k14fSdICkV35bGclf7qgNjlp4+MoanaNNpmO4A8mRG5/9hvJ5Rp/hMpmYv2ABeJZp+UZgcUzv/cahLHtikA==" saltValue="uMg6xrJ7vBoMbJ0OoypBTw==" spinCount="100000" sheet="1" objects="1" scenarios="1"/>
  <customSheetViews>
    <customSheetView guid="{21F13F3C-C390-477F-A569-DF7158452A6C}" showGridLines="0" fitToPage="1" hiddenColumns="1">
      <selection activeCell="A12" sqref="A12:F12"/>
      <pageMargins left="0.70866141732283472" right="0.70866141732283472" top="0.74803149606299213" bottom="0.74803149606299213" header="0.31496062992125984" footer="0.31496062992125984"/>
      <printOptions horizontalCentered="1"/>
      <pageSetup paperSize="9" scale="61"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9">
    <mergeCell ref="A3:F3"/>
    <mergeCell ref="A5:F5"/>
    <mergeCell ref="A8:A9"/>
    <mergeCell ref="A15:B15"/>
    <mergeCell ref="I8:J8"/>
    <mergeCell ref="A13:F13"/>
    <mergeCell ref="D6:F6"/>
    <mergeCell ref="D8:F8"/>
    <mergeCell ref="D9:F9"/>
  </mergeCells>
  <phoneticPr fontId="27" type="noConversion"/>
  <dataValidations count="1">
    <dataValidation type="list" allowBlank="1" showErrorMessage="1" sqref="B11 D11 F11" xr:uid="{00000000-0002-0000-0A00-000000000000}">
      <formula1>"OUI,NON,"</formula1>
    </dataValidation>
  </dataValidations>
  <hyperlinks>
    <hyperlink ref="A15" location="'3.9'!A1" display="3.9 Zusammenfassung Bewerbung für die Leistungsgruppen" xr:uid="{00000000-0004-0000-0A00-000000000000}"/>
    <hyperlink ref="D9:F9" r:id="rId2" display="(http://www.sgi-ssmi.ch/tl_files/daten/4%20Qualitaet/Anerkannte%20IS/KAI_Richtlinien_100902_D_neu_2012.pdf)." xr:uid="{00000000-0004-0000-0A00-000001000000}"/>
    <hyperlink ref="D9" r:id="rId3" xr:uid="{00000000-0004-0000-0A00-000002000000}"/>
  </hyperlinks>
  <printOptions horizontalCentered="1"/>
  <pageMargins left="0.23622047244094491" right="0.23622047244094491" top="0.74803149606299213" bottom="0.74803149606299213" header="0.31496062992125984" footer="0.31496062992125984"/>
  <pageSetup paperSize="9" scale="63" orientation="portrait" r:id="rId4"/>
  <headerFooter scaleWithDoc="0" alignWithMargins="0"/>
  <legacyDrawingHF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0" tint="-0.249977111117893"/>
    <pageSetUpPr fitToPage="1"/>
  </sheetPr>
  <dimension ref="A1:H137"/>
  <sheetViews>
    <sheetView showGridLines="0" workbookViewId="0">
      <pane ySplit="4" topLeftCell="A5" activePane="bottomLeft" state="frozen"/>
      <selection activeCell="B50" sqref="B50"/>
      <selection pane="bottomLeft" activeCell="D52" sqref="D52"/>
    </sheetView>
  </sheetViews>
  <sheetFormatPr baseColWidth="10" defaultColWidth="11.453125" defaultRowHeight="12.5" x14ac:dyDescent="0.25"/>
  <cols>
    <col min="1" max="1" width="10.81640625" style="43" customWidth="1"/>
    <col min="2" max="2" width="42.81640625" style="283" customWidth="1"/>
    <col min="3" max="3" width="31.81640625" customWidth="1"/>
    <col min="4" max="6" width="23.453125" customWidth="1"/>
  </cols>
  <sheetData>
    <row r="1" spans="1:7" ht="14" customHeight="1" x14ac:dyDescent="0.25">
      <c r="A1" s="49" t="str">
        <f>'3.1'!$A$1</f>
        <v>Offre de l’établissement hospitalier :</v>
      </c>
      <c r="C1" s="49"/>
      <c r="D1" s="49" t="s">
        <v>226</v>
      </c>
      <c r="E1" s="49"/>
      <c r="F1" s="49"/>
    </row>
    <row r="2" spans="1:7" ht="14" customHeight="1" x14ac:dyDescent="0.25">
      <c r="A2" s="603" t="str">
        <f>'Page de garde'!$A$9</f>
        <v>Veuillez saisir : établissement hospitalier</v>
      </c>
      <c r="C2" s="21"/>
      <c r="D2" s="21" t="str">
        <f>'Page de garde'!$A$12</f>
        <v>Veuillez saisir : site</v>
      </c>
      <c r="E2" s="21"/>
      <c r="F2" s="21"/>
    </row>
    <row r="3" spans="1:7" ht="34" customHeight="1" x14ac:dyDescent="0.25">
      <c r="A3" s="1012" t="s">
        <v>227</v>
      </c>
      <c r="B3" s="1012"/>
      <c r="C3" s="1012"/>
      <c r="D3" s="1012"/>
      <c r="E3" s="1012"/>
      <c r="F3" s="1012"/>
      <c r="G3" s="197"/>
    </row>
    <row r="4" spans="1:7" s="51" customFormat="1" ht="11.25" customHeight="1" x14ac:dyDescent="0.25">
      <c r="A4" s="43"/>
      <c r="B4" s="283"/>
    </row>
    <row r="5" spans="1:7" s="51" customFormat="1" ht="15.75" customHeight="1" x14ac:dyDescent="0.25">
      <c r="A5" s="1029" t="s">
        <v>228</v>
      </c>
      <c r="B5" s="1029"/>
      <c r="C5" s="1029"/>
      <c r="D5" s="1029"/>
      <c r="E5" s="1029"/>
      <c r="F5" s="1029"/>
    </row>
    <row r="6" spans="1:7" s="51" customFormat="1" ht="48" customHeight="1" x14ac:dyDescent="0.25">
      <c r="A6" s="921" t="s">
        <v>229</v>
      </c>
      <c r="B6" s="921"/>
      <c r="C6" s="921"/>
      <c r="D6" s="921"/>
      <c r="E6" s="921"/>
      <c r="F6" s="921"/>
      <c r="G6" s="72"/>
    </row>
    <row r="7" spans="1:7" s="51" customFormat="1" ht="47" customHeight="1" x14ac:dyDescent="0.25">
      <c r="A7" s="934" t="s">
        <v>230</v>
      </c>
      <c r="B7" s="934"/>
      <c r="C7" s="934"/>
      <c r="D7" s="934"/>
      <c r="E7" s="934"/>
      <c r="F7" s="934"/>
      <c r="G7" s="73"/>
    </row>
    <row r="8" spans="1:7" s="51" customFormat="1" ht="88" customHeight="1" x14ac:dyDescent="0.25">
      <c r="A8" s="934" t="s">
        <v>231</v>
      </c>
      <c r="B8" s="981"/>
      <c r="C8" s="981"/>
      <c r="D8" s="981"/>
      <c r="E8" s="981"/>
      <c r="F8" s="981"/>
      <c r="G8" s="73"/>
    </row>
    <row r="9" spans="1:7" s="51" customFormat="1" ht="24.75" customHeight="1" x14ac:dyDescent="0.25">
      <c r="A9" s="1031" t="s">
        <v>232</v>
      </c>
      <c r="B9" s="1031"/>
      <c r="C9" s="1031"/>
      <c r="D9" s="1031"/>
      <c r="E9" s="1031"/>
      <c r="F9" s="1031"/>
    </row>
    <row r="10" spans="1:7" s="5" customFormat="1" ht="40" customHeight="1" x14ac:dyDescent="0.25">
      <c r="A10" s="1022" t="s">
        <v>233</v>
      </c>
      <c r="B10" s="1023"/>
      <c r="C10" s="630" t="s">
        <v>234</v>
      </c>
      <c r="D10" s="22"/>
      <c r="E10" s="22"/>
      <c r="F10" s="22"/>
    </row>
    <row r="11" spans="1:7" s="6" customFormat="1" ht="40" customHeight="1" x14ac:dyDescent="0.25">
      <c r="A11" s="645" t="s">
        <v>235</v>
      </c>
      <c r="B11" s="647" t="s">
        <v>236</v>
      </c>
      <c r="C11" s="648" t="s">
        <v>237</v>
      </c>
      <c r="D11" s="646"/>
      <c r="E11" s="639"/>
      <c r="F11" s="639"/>
    </row>
    <row r="12" spans="1:7" s="51" customFormat="1" ht="25" x14ac:dyDescent="0.25">
      <c r="A12" s="636" t="str">
        <f>+'2.2'!C11</f>
        <v>PBP</v>
      </c>
      <c r="B12" s="636" t="str">
        <f>+'2.2'!D11</f>
        <v>Paquet de base pour fournisseurs de prestations programmées</v>
      </c>
      <c r="C12" s="644" t="str">
        <f>+'2.2'!K11</f>
        <v>PB</v>
      </c>
      <c r="D12" s="43"/>
      <c r="E12" s="43"/>
      <c r="F12" s="43"/>
    </row>
    <row r="13" spans="1:7" s="51" customFormat="1" x14ac:dyDescent="0.25">
      <c r="A13" s="636" t="str">
        <f>+'2.2'!C24</f>
        <v>HNO2</v>
      </c>
      <c r="B13" s="636" t="str">
        <f>+'2.2'!D24</f>
        <v>Chirurgie de la thyroïde et des parathyroïdes</v>
      </c>
      <c r="C13" s="636" t="str">
        <f>+'2.2'!K24</f>
        <v>END1 + NUK1</v>
      </c>
      <c r="D13" s="43"/>
      <c r="E13" s="43"/>
      <c r="F13" s="43"/>
    </row>
    <row r="14" spans="1:7" s="51" customFormat="1" x14ac:dyDescent="0.25">
      <c r="A14" s="636" t="str">
        <f>'2.2'!C32</f>
        <v>NCH2</v>
      </c>
      <c r="B14" s="636" t="str">
        <f>'2.2'!D32</f>
        <v>Neurochirurgie spinale</v>
      </c>
      <c r="C14" s="636" t="str">
        <f>'2.2'!K32</f>
        <v>BEW8</v>
      </c>
      <c r="D14" s="43"/>
      <c r="E14" s="43"/>
      <c r="F14" s="43"/>
    </row>
    <row r="15" spans="1:7" s="51" customFormat="1" ht="25" x14ac:dyDescent="0.25">
      <c r="A15" s="636" t="str">
        <f>+'2.2'!C37</f>
        <v>NEU2.1</v>
      </c>
      <c r="B15" s="636" t="str">
        <f>+'2.2'!D37</f>
        <v>Tumeur primaire du système nerveux (sans patients palliatifs)</v>
      </c>
      <c r="C15" s="636" t="str">
        <f>+'2.2'!K37</f>
        <v>RAO1</v>
      </c>
      <c r="D15" s="43"/>
      <c r="E15" s="43"/>
      <c r="F15" s="43"/>
    </row>
    <row r="16" spans="1:7" s="51" customFormat="1" x14ac:dyDescent="0.25">
      <c r="A16" s="636" t="str">
        <f>'2.2'!C38</f>
        <v>NEU3</v>
      </c>
      <c r="B16" s="636" t="str">
        <f>'2.2'!D38</f>
        <v>Maladies cérébrovasculaires</v>
      </c>
      <c r="C16" s="636" t="str">
        <f>'2.2'!K38</f>
        <v>NEU3.1</v>
      </c>
      <c r="D16" s="43"/>
      <c r="E16" s="43"/>
      <c r="F16" s="43"/>
    </row>
    <row r="17" spans="1:6" s="51" customFormat="1" x14ac:dyDescent="0.25">
      <c r="A17" s="636" t="str">
        <f>+'2.2'!C40</f>
        <v>NEU4</v>
      </c>
      <c r="B17" s="636" t="str">
        <f>+'2.2'!D40</f>
        <v>Epileptologie : diagnostic complexe</v>
      </c>
      <c r="C17" s="636" t="str">
        <f>+'2.2'!K40</f>
        <v>NEU4.1 + NEU4.2</v>
      </c>
      <c r="D17" s="43"/>
      <c r="E17" s="43"/>
      <c r="F17" s="43"/>
    </row>
    <row r="18" spans="1:6" s="51" customFormat="1" x14ac:dyDescent="0.25">
      <c r="A18" s="636" t="str">
        <f>+'2.2'!C50</f>
        <v>GAE1</v>
      </c>
      <c r="B18" s="636" t="str">
        <f>+'2.2'!D50</f>
        <v>Gastroentérologie</v>
      </c>
      <c r="C18" s="636" t="str">
        <f>+'2.2'!K50</f>
        <v>VIS1</v>
      </c>
      <c r="D18" s="43"/>
      <c r="E18" s="43"/>
      <c r="F18" s="43"/>
    </row>
    <row r="19" spans="1:6" s="51" customFormat="1" x14ac:dyDescent="0.25">
      <c r="A19" s="636" t="str">
        <f>+'2.2'!C56</f>
        <v>VIS1.4</v>
      </c>
      <c r="B19" s="636" t="str">
        <f>+'2.2'!D56</f>
        <v>Chirurgie bariatrique</v>
      </c>
      <c r="C19" s="636" t="str">
        <f>+'2.2'!K56</f>
        <v>END1</v>
      </c>
      <c r="D19" s="43"/>
      <c r="E19" s="43"/>
      <c r="F19" s="43"/>
    </row>
    <row r="20" spans="1:6" s="51" customFormat="1" ht="14" customHeight="1" x14ac:dyDescent="0.25">
      <c r="A20" s="636" t="str">
        <f>+'2.2'!C66</f>
        <v>ANG1</v>
      </c>
      <c r="B20" s="636" t="str">
        <f>+'2.2'!D66</f>
        <v>IInterventions sur les vaisseaux périphériques (artériels)</v>
      </c>
      <c r="C20" s="636" t="str">
        <f>+'2.2'!K66</f>
        <v xml:space="preserve">GEF1
</v>
      </c>
      <c r="D20" s="43"/>
      <c r="E20" s="43"/>
      <c r="F20" s="43"/>
    </row>
    <row r="21" spans="1:6" s="51" customFormat="1" ht="25" x14ac:dyDescent="0.25">
      <c r="A21" s="636" t="str">
        <f>+'2.2'!C67</f>
        <v>GEFA</v>
      </c>
      <c r="B21" s="636" t="str">
        <f>+'2.2'!D67</f>
        <v>Interventions et chirurgie vasculaire sur les vaisseaux intra-abdominaux</v>
      </c>
      <c r="C21" s="636" t="str">
        <f>+'2.2'!K67</f>
        <v>HER1.1</v>
      </c>
      <c r="D21" s="43"/>
      <c r="E21" s="43"/>
      <c r="F21" s="43"/>
    </row>
    <row r="22" spans="1:6" s="51" customFormat="1" x14ac:dyDescent="0.25">
      <c r="A22" s="636" t="str">
        <f>+'2.2'!C68</f>
        <v>GEF3</v>
      </c>
      <c r="B22" s="636" t="str">
        <f>+'2.2'!D68</f>
        <v>Chirurgie carotidienne</v>
      </c>
      <c r="C22" s="636" t="str">
        <f>+'2.2'!K68</f>
        <v>ANG3 + HER1.1</v>
      </c>
      <c r="D22" s="43"/>
      <c r="E22" s="43"/>
      <c r="F22" s="43"/>
    </row>
    <row r="23" spans="1:6" s="51" customFormat="1" ht="14" customHeight="1" x14ac:dyDescent="0.25">
      <c r="A23" s="636" t="str">
        <f>+'2.2'!C69</f>
        <v>ANG3</v>
      </c>
      <c r="B23" s="636" t="str">
        <f>+'2.2'!D69</f>
        <v>Interventions sur la carotide et les vaisseaux extracrâniens</v>
      </c>
      <c r="C23" s="636" t="str">
        <f>+'2.2'!K69</f>
        <v xml:space="preserve">HER1.1
</v>
      </c>
      <c r="D23" s="43"/>
      <c r="E23" s="43"/>
      <c r="F23" s="43"/>
    </row>
    <row r="24" spans="1:6" s="51" customFormat="1" x14ac:dyDescent="0.25">
      <c r="A24" s="636" t="str">
        <f>+'2.2'!C79</f>
        <v>KAR1</v>
      </c>
      <c r="B24" s="636" t="str">
        <f>+'2.2'!D79</f>
        <v>Cardiologie (y c. stimulateur cardiaque)</v>
      </c>
      <c r="C24" s="636" t="str">
        <f>+'2.2'!K79</f>
        <v>KAR3 + KAR3.1</v>
      </c>
      <c r="D24" s="43"/>
      <c r="E24" s="43"/>
      <c r="F24" s="43"/>
    </row>
    <row r="25" spans="1:6" s="51" customFormat="1" ht="14" customHeight="1" x14ac:dyDescent="0.25">
      <c r="A25" s="636" t="str">
        <f>+'2.2'!C80</f>
        <v>KAR2</v>
      </c>
      <c r="B25" s="636" t="str">
        <f>+'2.2'!D80</f>
        <v>Electrophysiologie et CRT</v>
      </c>
      <c r="C25" s="636" t="str">
        <f>+'2.2'!K80</f>
        <v xml:space="preserve">HER1.1
</v>
      </c>
      <c r="D25" s="43"/>
      <c r="E25" s="43"/>
      <c r="F25" s="43"/>
    </row>
    <row r="26" spans="1:6" s="51" customFormat="1" ht="25" x14ac:dyDescent="0.25">
      <c r="A26" s="636" t="str">
        <f>+'2.2'!C82</f>
        <v>KAR3.1</v>
      </c>
      <c r="B26" s="636" t="str">
        <f>+'2.2'!D82</f>
        <v>Cardiologie interventionnelle (interventions structurelles)</v>
      </c>
      <c r="C26" s="636" t="str">
        <f>+'2.2'!K82</f>
        <v>HER1.1</v>
      </c>
      <c r="D26" s="43"/>
      <c r="E26" s="43"/>
      <c r="F26" s="43"/>
    </row>
    <row r="27" spans="1:6" s="51" customFormat="1" ht="28" customHeight="1" x14ac:dyDescent="0.25">
      <c r="A27" s="636" t="str">
        <f>+'2.2'!C83</f>
        <v>KAR3.1.1</v>
      </c>
      <c r="B27" s="636" t="str">
        <f>+'2.2'!D83</f>
        <v>Cardiologie interventionnelle complexe (interventions structurelles)</v>
      </c>
      <c r="C27" s="636" t="str">
        <f>+'2.2'!K83</f>
        <v/>
      </c>
      <c r="D27" s="43"/>
      <c r="E27" s="43"/>
      <c r="F27" s="43"/>
    </row>
    <row r="28" spans="1:6" s="51" customFormat="1" ht="25" x14ac:dyDescent="0.25">
      <c r="A28" s="636" t="str">
        <f>+'2.2'!C84</f>
        <v>NEP1</v>
      </c>
      <c r="B28" s="636" t="str">
        <f>+'2.2'!D84</f>
        <v>Néphrologie (défaillance rénale aiguë et insuffisance rénale chronique terminale)</v>
      </c>
      <c r="C28" s="636" t="str">
        <f>+'2.2'!K84</f>
        <v>VIS1 + GEF1 +  ANG1 + RAD1</v>
      </c>
      <c r="D28" s="43"/>
      <c r="E28" s="43"/>
      <c r="F28" s="43"/>
    </row>
    <row r="29" spans="1:6" s="51" customFormat="1" x14ac:dyDescent="0.25">
      <c r="A29" s="636" t="str">
        <f>+'2.2'!C90</f>
        <v>URO1.1.4</v>
      </c>
      <c r="B29" s="636" t="str">
        <f>+'2.2'!D90</f>
        <v>Surrénalectomie isolée</v>
      </c>
      <c r="C29" s="636" t="str">
        <f>+'2.2'!K90</f>
        <v>END1</v>
      </c>
      <c r="D29" s="43"/>
      <c r="E29" s="43"/>
      <c r="F29" s="43"/>
    </row>
    <row r="30" spans="1:6" s="51" customFormat="1" x14ac:dyDescent="0.25">
      <c r="A30" s="636" t="str">
        <f>+'2.2'!C93</f>
        <v>PNE1</v>
      </c>
      <c r="B30" s="636" t="str">
        <f>+'2.2'!D93</f>
        <v>Pneumologie</v>
      </c>
      <c r="C30" s="636" t="str">
        <f>+'2.2'!K93</f>
        <v>THO1.1</v>
      </c>
      <c r="D30" s="43"/>
      <c r="E30" s="43"/>
      <c r="F30" s="43"/>
    </row>
    <row r="31" spans="1:6" s="51" customFormat="1" ht="25" x14ac:dyDescent="0.25">
      <c r="A31" s="636" t="str">
        <f>+'2.2'!C95</f>
        <v>PNE1.2</v>
      </c>
      <c r="B31" s="636" t="str">
        <f>+'2.2'!D95</f>
        <v>Evaluation avant ou status après transplantation pulmonaire</v>
      </c>
      <c r="C31" s="636" t="str">
        <f>+'2.2'!K95</f>
        <v>TPL2</v>
      </c>
      <c r="D31" s="43"/>
      <c r="E31" s="43"/>
      <c r="F31" s="43"/>
    </row>
    <row r="32" spans="1:6" s="51" customFormat="1" x14ac:dyDescent="0.25">
      <c r="A32" s="636" t="str">
        <f>+'2.2'!C96</f>
        <v>PNE1.3</v>
      </c>
      <c r="B32" s="636" t="str">
        <f>+'2.2'!D96</f>
        <v>Mmucoviscidose</v>
      </c>
      <c r="C32" s="636" t="str">
        <f>+'2.2'!K96</f>
        <v>TPL2</v>
      </c>
      <c r="D32" s="43"/>
      <c r="E32" s="43"/>
      <c r="F32" s="43"/>
    </row>
    <row r="33" spans="1:6" s="51" customFormat="1" x14ac:dyDescent="0.25">
      <c r="A33" s="636" t="str">
        <f>'2.2'!C119</f>
        <v>BEW8</v>
      </c>
      <c r="B33" s="636" t="str">
        <f>'2.2'!D119</f>
        <v>Chirurgie de la colonne vertébrale</v>
      </c>
      <c r="C33" s="636" t="str">
        <f>+'2.2'!K119</f>
        <v>RHE1 + NCH2</v>
      </c>
      <c r="D33" s="43"/>
      <c r="E33" s="43"/>
      <c r="F33" s="43"/>
    </row>
    <row r="34" spans="1:6" s="51" customFormat="1" x14ac:dyDescent="0.25">
      <c r="A34" s="636" t="str">
        <f>+'2.2'!C125</f>
        <v>RHE1</v>
      </c>
      <c r="B34" s="636" t="str">
        <f>+'2.2'!D125</f>
        <v>Rhumatologie</v>
      </c>
      <c r="C34" s="636" t="str">
        <f>+'2.2'!K125</f>
        <v>BEW8 + NEU1</v>
      </c>
      <c r="D34" s="43"/>
      <c r="E34" s="43"/>
      <c r="F34" s="43"/>
    </row>
    <row r="35" spans="1:6" s="51" customFormat="1" x14ac:dyDescent="0.25">
      <c r="A35" s="636" t="str">
        <f>+'2.2'!C128</f>
        <v>GYNT</v>
      </c>
      <c r="B35" s="636" t="str">
        <f>+'2.2'!D128</f>
        <v>Tumeurs gynécologiques</v>
      </c>
      <c r="C35" s="636" t="str">
        <f>+'2.2'!K128</f>
        <v>RAO1</v>
      </c>
      <c r="D35" s="43"/>
      <c r="E35" s="43"/>
      <c r="F35" s="43"/>
    </row>
    <row r="36" spans="1:6" s="51" customFormat="1" x14ac:dyDescent="0.25">
      <c r="A36" s="636" t="str">
        <f>+'2.2'!C131</f>
        <v>GEBH</v>
      </c>
      <c r="B36" s="636" t="str">
        <f>+'2.2'!D131</f>
        <v>GEBH Maisons de naissance (≥ 36 0/7 SA)</v>
      </c>
      <c r="C36" s="636" t="str">
        <f>+'2.2'!K131</f>
        <v>GEB1 + NEO1</v>
      </c>
      <c r="D36" s="43"/>
      <c r="E36" s="43"/>
      <c r="F36" s="43"/>
    </row>
    <row r="37" spans="1:6" s="51" customFormat="1" ht="25" x14ac:dyDescent="0.25">
      <c r="A37" s="636" t="str">
        <f>+'2.2'!C132</f>
        <v>GEBS</v>
      </c>
      <c r="B37" s="636" t="str">
        <f>+'2.2'!D132</f>
        <v>Obstétrique dirigée par des sages-femmes à l’hôpital ou en milieu hospitalier</v>
      </c>
      <c r="C37" s="636" t="str">
        <f>+'2.2'!K132</f>
        <v>GEB1 + NEO1</v>
      </c>
      <c r="D37" s="43"/>
      <c r="E37" s="43"/>
      <c r="F37" s="43"/>
    </row>
    <row r="38" spans="1:6" s="51" customFormat="1" ht="25" x14ac:dyDescent="0.25">
      <c r="A38" s="636" t="str">
        <f>+'2.2'!C133</f>
        <v>GEB1</v>
      </c>
      <c r="B38" s="636" t="str">
        <f>+'2.2'!D133</f>
        <v>Soins de base en obstétrique (AG ≥ 35 0/7 SA et PN 2000 g)</v>
      </c>
      <c r="C38" s="636" t="str">
        <f>+'2.2'!K133</f>
        <v>NEO1.1</v>
      </c>
      <c r="D38" s="43"/>
      <c r="E38" s="43"/>
      <c r="F38" s="43"/>
    </row>
    <row r="39" spans="1:6" s="51" customFormat="1" x14ac:dyDescent="0.25">
      <c r="A39" s="636" t="str">
        <f>+'2.2'!C134</f>
        <v>GEB1.1</v>
      </c>
      <c r="B39" s="636" t="str">
        <f>+'2.2'!D134</f>
        <v>Obstétrique (≥ 32 0/7 SA et PN 1250 g)</v>
      </c>
      <c r="C39" s="636" t="str">
        <f>+'2.2'!K134</f>
        <v>GEB1.1.1</v>
      </c>
      <c r="D39" s="43"/>
      <c r="E39" s="43"/>
      <c r="F39" s="43"/>
    </row>
    <row r="40" spans="1:6" s="47" customFormat="1" ht="25" x14ac:dyDescent="0.25">
      <c r="A40" s="636" t="str">
        <f>'2.2'!C136</f>
        <v>NEOG</v>
      </c>
      <c r="B40" s="636" t="str">
        <f>'2.2'!D136</f>
        <v>Soins de base aux nouveau-nés (AG ≥ 36 0/7 SA et PN 2000 g)</v>
      </c>
      <c r="C40" s="636" t="str">
        <f>'2.2'!K136</f>
        <v>GEB1 + NEO1</v>
      </c>
      <c r="D40" s="45"/>
      <c r="E40" s="45"/>
      <c r="F40" s="45"/>
    </row>
    <row r="41" spans="1:6" s="51" customFormat="1" ht="14" customHeight="1" x14ac:dyDescent="0.25">
      <c r="A41" s="636" t="str">
        <f>'2.2'!C138</f>
        <v>NEO1.1</v>
      </c>
      <c r="B41" s="636" t="str">
        <f>'2.2'!D138</f>
        <v>Néonatologie (AG ≥ 32 0/7 SA et PN 1250 g)</v>
      </c>
      <c r="C41" s="636" t="str">
        <f>'2.2'!K138</f>
        <v>NEO1.1.1.1</v>
      </c>
      <c r="D41" s="43"/>
      <c r="E41" s="43"/>
      <c r="F41" s="43"/>
    </row>
    <row r="42" spans="1:6" s="51" customFormat="1" ht="25" x14ac:dyDescent="0.25">
      <c r="A42" s="636" t="str">
        <f>'2.2'!C139</f>
        <v>NEO1.1.1</v>
      </c>
      <c r="B42" s="636" t="str">
        <f>'2.2'!D139</f>
        <v>Néonatologie spécialisée (AG ≥ 28 0/7 SA et PN ≥1000 g)</v>
      </c>
      <c r="C42" s="636" t="str">
        <f>'2.2'!K139</f>
        <v>NEO1.1.1.1</v>
      </c>
      <c r="D42" s="43"/>
      <c r="E42" s="43"/>
      <c r="F42" s="43"/>
    </row>
    <row r="43" spans="1:6" s="51" customFormat="1" x14ac:dyDescent="0.25">
      <c r="A43" s="636" t="str">
        <f>+'2.2'!C141</f>
        <v>ONK1</v>
      </c>
      <c r="B43" s="636" t="str">
        <f>+'2.2'!D141</f>
        <v>Oncologie</v>
      </c>
      <c r="C43" s="636" t="str">
        <f>+'2.2'!K141</f>
        <v>RAO1 + NUK1</v>
      </c>
      <c r="D43" s="43"/>
      <c r="E43" s="43"/>
      <c r="F43" s="43"/>
    </row>
    <row r="44" spans="1:6" s="51" customFormat="1" x14ac:dyDescent="0.25">
      <c r="A44" s="636" t="str">
        <f>+'2.2'!C143</f>
        <v>NUK1</v>
      </c>
      <c r="B44" s="636" t="str">
        <f>+'2.2'!D143</f>
        <v>Médecine nucléaire</v>
      </c>
      <c r="C44" s="636" t="str">
        <f>+'2.2'!K143</f>
        <v>END1</v>
      </c>
      <c r="D44" s="43"/>
      <c r="E44" s="43"/>
      <c r="F44" s="43"/>
    </row>
    <row r="45" spans="1:6" s="51" customFormat="1" ht="6.75" customHeight="1" x14ac:dyDescent="0.25">
      <c r="A45" s="43"/>
      <c r="B45" s="43"/>
      <c r="C45" s="22"/>
      <c r="E45" s="43"/>
      <c r="F45" s="43"/>
    </row>
    <row r="46" spans="1:6" s="51" customFormat="1" ht="22" customHeight="1" x14ac:dyDescent="0.25">
      <c r="A46" s="934" t="s">
        <v>238</v>
      </c>
      <c r="B46" s="981"/>
      <c r="C46" s="981"/>
      <c r="D46" s="981"/>
      <c r="E46" s="981"/>
      <c r="F46" s="981"/>
    </row>
    <row r="47" spans="1:6" s="51" customFormat="1" ht="33.75" customHeight="1" x14ac:dyDescent="0.25">
      <c r="A47" s="929" t="s">
        <v>239</v>
      </c>
      <c r="B47" s="929"/>
      <c r="C47" s="929"/>
      <c r="D47" s="929"/>
      <c r="E47" s="929"/>
      <c r="F47" s="929"/>
    </row>
    <row r="48" spans="1:6" s="51" customFormat="1" ht="38.25" customHeight="1" x14ac:dyDescent="0.25">
      <c r="A48" s="934" t="s">
        <v>240</v>
      </c>
      <c r="B48" s="934"/>
      <c r="C48" s="934"/>
      <c r="D48" s="934"/>
      <c r="E48" s="934"/>
      <c r="F48" s="934"/>
    </row>
    <row r="49" spans="1:7" s="51" customFormat="1" ht="13.5" customHeight="1" x14ac:dyDescent="0.25">
      <c r="A49" s="7"/>
      <c r="B49" s="7"/>
      <c r="C49" s="7"/>
      <c r="D49" s="7"/>
      <c r="E49" s="7"/>
      <c r="F49" s="7"/>
    </row>
    <row r="50" spans="1:7" s="8" customFormat="1" ht="43" customHeight="1" x14ac:dyDescent="0.25">
      <c r="A50" s="1025" t="s">
        <v>241</v>
      </c>
      <c r="B50" s="1026"/>
      <c r="C50" s="649" t="s">
        <v>242</v>
      </c>
      <c r="D50" s="1027" t="s">
        <v>243</v>
      </c>
      <c r="E50" s="1028"/>
      <c r="F50" s="1027" t="s">
        <v>244</v>
      </c>
    </row>
    <row r="51" spans="1:7" s="9" customFormat="1" ht="31" customHeight="1" x14ac:dyDescent="0.25">
      <c r="A51" s="650" t="s">
        <v>245</v>
      </c>
      <c r="B51" s="650" t="s">
        <v>246</v>
      </c>
      <c r="C51" s="650" t="s">
        <v>247</v>
      </c>
      <c r="D51" s="618" t="s">
        <v>248</v>
      </c>
      <c r="E51" s="618" t="s">
        <v>249</v>
      </c>
      <c r="F51" s="1030"/>
    </row>
    <row r="52" spans="1:7" s="9" customFormat="1" ht="13" x14ac:dyDescent="0.25">
      <c r="A52" s="610" t="s">
        <v>250</v>
      </c>
      <c r="B52" s="651" t="s">
        <v>251</v>
      </c>
      <c r="C52" s="652"/>
      <c r="D52" s="682"/>
      <c r="E52" s="682"/>
      <c r="F52" s="624"/>
    </row>
    <row r="53" spans="1:7" s="9" customFormat="1" ht="20" x14ac:dyDescent="0.25">
      <c r="A53" s="652"/>
      <c r="B53" s="653" t="s">
        <v>252</v>
      </c>
      <c r="C53" s="654" t="s">
        <v>253</v>
      </c>
      <c r="D53" s="655"/>
      <c r="E53" s="655"/>
      <c r="F53" s="656"/>
    </row>
    <row r="54" spans="1:7" s="9" customFormat="1" ht="13" x14ac:dyDescent="0.25">
      <c r="A54" s="610" t="s">
        <v>254</v>
      </c>
      <c r="B54" s="651" t="s">
        <v>255</v>
      </c>
      <c r="C54" s="654"/>
      <c r="D54" s="682"/>
      <c r="E54" s="682"/>
      <c r="F54" s="621"/>
    </row>
    <row r="55" spans="1:7" s="9" customFormat="1" ht="10" x14ac:dyDescent="0.25">
      <c r="A55" s="653"/>
      <c r="B55" s="657" t="s">
        <v>256</v>
      </c>
      <c r="C55" s="654" t="s">
        <v>257</v>
      </c>
      <c r="D55" s="655"/>
      <c r="E55" s="655"/>
      <c r="F55" s="656"/>
    </row>
    <row r="56" spans="1:7" s="22" customFormat="1" ht="13" x14ac:dyDescent="0.25">
      <c r="A56" s="610" t="s">
        <v>258</v>
      </c>
      <c r="B56" s="651" t="s">
        <v>259</v>
      </c>
      <c r="C56" s="658"/>
      <c r="D56" s="682"/>
      <c r="E56" s="682"/>
      <c r="F56" s="621"/>
      <c r="G56" s="584"/>
    </row>
    <row r="57" spans="1:7" s="10" customFormat="1" ht="10" x14ac:dyDescent="0.25">
      <c r="A57" s="653"/>
      <c r="B57" s="657" t="s">
        <v>260</v>
      </c>
      <c r="C57" s="654" t="s">
        <v>261</v>
      </c>
      <c r="D57" s="655"/>
      <c r="E57" s="655"/>
      <c r="F57" s="655"/>
    </row>
    <row r="58" spans="1:7" s="10" customFormat="1" ht="26" x14ac:dyDescent="0.25">
      <c r="A58" s="610" t="s">
        <v>262</v>
      </c>
      <c r="B58" s="659" t="s">
        <v>263</v>
      </c>
      <c r="C58" s="654"/>
      <c r="D58" s="682"/>
      <c r="E58" s="682"/>
      <c r="F58" s="660"/>
    </row>
    <row r="59" spans="1:7" s="10" customFormat="1" ht="10" x14ac:dyDescent="0.25">
      <c r="A59" s="653"/>
      <c r="B59" s="657" t="s">
        <v>264</v>
      </c>
      <c r="C59" s="654" t="s">
        <v>265</v>
      </c>
      <c r="D59" s="661"/>
      <c r="E59" s="661"/>
      <c r="F59" s="661"/>
    </row>
    <row r="60" spans="1:7" s="22" customFormat="1" ht="13" x14ac:dyDescent="0.25">
      <c r="A60" s="610" t="s">
        <v>266</v>
      </c>
      <c r="B60" s="651" t="s">
        <v>267</v>
      </c>
      <c r="C60" s="636"/>
      <c r="D60" s="682"/>
      <c r="E60" s="682"/>
      <c r="F60" s="624"/>
    </row>
    <row r="61" spans="1:7" s="10" customFormat="1" ht="10" x14ac:dyDescent="0.25">
      <c r="A61" s="653"/>
      <c r="B61" s="653" t="s">
        <v>268</v>
      </c>
      <c r="C61" s="654" t="s">
        <v>269</v>
      </c>
      <c r="D61" s="656"/>
      <c r="E61" s="656"/>
      <c r="F61" s="656"/>
    </row>
    <row r="62" spans="1:7" s="22" customFormat="1" ht="26" x14ac:dyDescent="0.25">
      <c r="A62" s="610" t="s">
        <v>270</v>
      </c>
      <c r="B62" s="651" t="s">
        <v>271</v>
      </c>
      <c r="C62" s="636"/>
      <c r="D62" s="682"/>
      <c r="E62" s="682"/>
      <c r="F62" s="624"/>
    </row>
    <row r="63" spans="1:7" s="10" customFormat="1" ht="10" x14ac:dyDescent="0.25">
      <c r="A63" s="653"/>
      <c r="B63" s="653" t="s">
        <v>272</v>
      </c>
      <c r="C63" s="654" t="s">
        <v>273</v>
      </c>
      <c r="D63" s="656"/>
      <c r="E63" s="656"/>
      <c r="F63" s="656"/>
    </row>
    <row r="64" spans="1:7" s="22" customFormat="1" ht="13" x14ac:dyDescent="0.25">
      <c r="A64" s="610" t="s">
        <v>274</v>
      </c>
      <c r="B64" s="651" t="s">
        <v>275</v>
      </c>
      <c r="C64" s="658"/>
      <c r="D64" s="682"/>
      <c r="E64" s="682"/>
      <c r="F64" s="624"/>
    </row>
    <row r="65" spans="1:6" s="10" customFormat="1" ht="20" x14ac:dyDescent="0.25">
      <c r="A65" s="653"/>
      <c r="B65" s="657" t="s">
        <v>276</v>
      </c>
      <c r="C65" s="654" t="s">
        <v>277</v>
      </c>
      <c r="D65" s="656"/>
      <c r="E65" s="656"/>
      <c r="F65" s="656"/>
    </row>
    <row r="66" spans="1:6" s="10" customFormat="1" ht="10" x14ac:dyDescent="0.25">
      <c r="A66" s="653"/>
      <c r="B66" s="657"/>
      <c r="C66" s="654" t="s">
        <v>278</v>
      </c>
      <c r="D66" s="656"/>
      <c r="E66" s="656"/>
      <c r="F66" s="656"/>
    </row>
    <row r="67" spans="1:6" s="10" customFormat="1" ht="10" x14ac:dyDescent="0.25">
      <c r="A67" s="653"/>
      <c r="B67" s="657"/>
      <c r="C67" s="654" t="s">
        <v>279</v>
      </c>
      <c r="D67" s="656"/>
      <c r="E67" s="656"/>
      <c r="F67" s="656"/>
    </row>
    <row r="68" spans="1:6" s="10" customFormat="1" ht="10" x14ac:dyDescent="0.25">
      <c r="A68" s="653"/>
      <c r="B68" s="657"/>
      <c r="C68" s="654" t="s">
        <v>280</v>
      </c>
      <c r="D68" s="656"/>
      <c r="E68" s="656"/>
      <c r="F68" s="656"/>
    </row>
    <row r="69" spans="1:6" s="22" customFormat="1" ht="13" x14ac:dyDescent="0.25">
      <c r="A69" s="610" t="s">
        <v>281</v>
      </c>
      <c r="B69" s="651" t="s">
        <v>282</v>
      </c>
      <c r="C69" s="658"/>
      <c r="D69" s="682"/>
      <c r="E69" s="682"/>
      <c r="F69" s="621"/>
    </row>
    <row r="70" spans="1:6" s="22" customFormat="1" ht="13" x14ac:dyDescent="0.25">
      <c r="A70" s="610"/>
      <c r="B70" s="657" t="s">
        <v>283</v>
      </c>
      <c r="C70" s="654" t="s">
        <v>284</v>
      </c>
      <c r="D70" s="655"/>
      <c r="E70" s="655"/>
      <c r="F70" s="655"/>
    </row>
    <row r="71" spans="1:6" s="10" customFormat="1" ht="20" x14ac:dyDescent="0.25">
      <c r="A71" s="653"/>
      <c r="B71" s="653"/>
      <c r="C71" s="654" t="s">
        <v>285</v>
      </c>
      <c r="D71" s="655"/>
      <c r="E71" s="655"/>
      <c r="F71" s="655"/>
    </row>
    <row r="72" spans="1:6" s="10" customFormat="1" ht="10" x14ac:dyDescent="0.25">
      <c r="A72" s="653"/>
      <c r="B72" s="657"/>
      <c r="C72" s="654" t="s">
        <v>286</v>
      </c>
      <c r="D72" s="655"/>
      <c r="E72" s="655"/>
      <c r="F72" s="655"/>
    </row>
    <row r="73" spans="1:6" s="22" customFormat="1" ht="13" x14ac:dyDescent="0.25">
      <c r="A73" s="610" t="s">
        <v>287</v>
      </c>
      <c r="B73" s="651" t="s">
        <v>288</v>
      </c>
      <c r="C73" s="658"/>
      <c r="D73" s="682"/>
      <c r="E73" s="682"/>
      <c r="F73" s="624"/>
    </row>
    <row r="74" spans="1:6" s="10" customFormat="1" ht="30" x14ac:dyDescent="0.25">
      <c r="A74" s="653"/>
      <c r="B74" s="657" t="s">
        <v>289</v>
      </c>
      <c r="C74" s="662" t="s">
        <v>290</v>
      </c>
      <c r="D74" s="656"/>
      <c r="E74" s="656"/>
      <c r="F74" s="656"/>
    </row>
    <row r="75" spans="1:6" s="10" customFormat="1" ht="20" x14ac:dyDescent="0.25">
      <c r="A75" s="653"/>
      <c r="B75" s="663"/>
      <c r="C75" s="654" t="s">
        <v>291</v>
      </c>
      <c r="D75" s="656"/>
      <c r="E75" s="656"/>
      <c r="F75" s="656"/>
    </row>
    <row r="76" spans="1:6" s="22" customFormat="1" ht="39" x14ac:dyDescent="0.25">
      <c r="A76" s="610" t="s">
        <v>292</v>
      </c>
      <c r="B76" s="651" t="s">
        <v>293</v>
      </c>
      <c r="C76" s="658"/>
      <c r="D76" s="682"/>
      <c r="E76" s="682"/>
      <c r="F76" s="621"/>
    </row>
    <row r="77" spans="1:6" s="10" customFormat="1" ht="20" x14ac:dyDescent="0.25">
      <c r="A77" s="653"/>
      <c r="B77" s="657" t="s">
        <v>294</v>
      </c>
      <c r="C77" s="654" t="s">
        <v>295</v>
      </c>
      <c r="D77" s="655"/>
      <c r="E77" s="655"/>
      <c r="F77" s="655"/>
    </row>
    <row r="78" spans="1:6" s="10" customFormat="1" ht="10" x14ac:dyDescent="0.25">
      <c r="A78" s="653"/>
      <c r="B78" s="657"/>
      <c r="C78" s="654" t="s">
        <v>296</v>
      </c>
      <c r="D78" s="655"/>
      <c r="E78" s="655"/>
      <c r="F78" s="655"/>
    </row>
    <row r="79" spans="1:6" s="10" customFormat="1" ht="20" x14ac:dyDescent="0.25">
      <c r="A79" s="653"/>
      <c r="B79" s="657"/>
      <c r="C79" s="654" t="s">
        <v>297</v>
      </c>
      <c r="D79" s="655"/>
      <c r="E79" s="655"/>
      <c r="F79" s="655"/>
    </row>
    <row r="80" spans="1:6" s="10" customFormat="1" ht="10" x14ac:dyDescent="0.25">
      <c r="A80" s="653"/>
      <c r="B80" s="657"/>
      <c r="C80" s="654" t="s">
        <v>298</v>
      </c>
      <c r="D80" s="655"/>
      <c r="E80" s="655"/>
      <c r="F80" s="655"/>
    </row>
    <row r="81" spans="1:7" s="10" customFormat="1" ht="20" x14ac:dyDescent="0.25">
      <c r="A81" s="653"/>
      <c r="B81" s="657"/>
      <c r="C81" s="654" t="s">
        <v>299</v>
      </c>
      <c r="D81" s="655"/>
      <c r="E81" s="655"/>
      <c r="F81" s="655"/>
    </row>
    <row r="82" spans="1:7" s="10" customFormat="1" ht="20" x14ac:dyDescent="0.25">
      <c r="A82" s="653"/>
      <c r="B82" s="657"/>
      <c r="C82" s="654" t="s">
        <v>300</v>
      </c>
      <c r="D82" s="655"/>
      <c r="E82" s="655"/>
      <c r="F82" s="655"/>
    </row>
    <row r="83" spans="1:7" s="22" customFormat="1" ht="26" x14ac:dyDescent="0.25">
      <c r="A83" s="610" t="s">
        <v>301</v>
      </c>
      <c r="B83" s="651" t="s">
        <v>302</v>
      </c>
      <c r="C83" s="658"/>
      <c r="D83" s="682"/>
      <c r="E83" s="682"/>
      <c r="F83" s="624"/>
    </row>
    <row r="84" spans="1:7" s="10" customFormat="1" ht="20" x14ac:dyDescent="0.25">
      <c r="A84" s="653"/>
      <c r="B84" s="657" t="s">
        <v>303</v>
      </c>
      <c r="C84" s="654" t="s">
        <v>304</v>
      </c>
      <c r="D84" s="656"/>
      <c r="E84" s="656"/>
      <c r="F84" s="656"/>
    </row>
    <row r="85" spans="1:7" s="10" customFormat="1" ht="26" x14ac:dyDescent="0.25">
      <c r="A85" s="610" t="s">
        <v>305</v>
      </c>
      <c r="B85" s="651" t="s">
        <v>306</v>
      </c>
      <c r="C85" s="654"/>
      <c r="D85" s="682"/>
      <c r="E85" s="682"/>
      <c r="F85" s="624"/>
    </row>
    <row r="86" spans="1:7" s="10" customFormat="1" ht="10" x14ac:dyDescent="0.25">
      <c r="A86" s="653"/>
      <c r="B86" s="657" t="s">
        <v>307</v>
      </c>
      <c r="C86" s="654" t="s">
        <v>308</v>
      </c>
      <c r="D86" s="656"/>
      <c r="E86" s="656"/>
      <c r="F86" s="656"/>
    </row>
    <row r="87" spans="1:7" s="22" customFormat="1" ht="26" x14ac:dyDescent="0.25">
      <c r="A87" s="610" t="s">
        <v>309</v>
      </c>
      <c r="B87" s="651" t="s">
        <v>310</v>
      </c>
      <c r="C87" s="658"/>
      <c r="D87" s="682"/>
      <c r="E87" s="682"/>
      <c r="F87" s="621"/>
    </row>
    <row r="88" spans="1:7" s="10" customFormat="1" ht="10" x14ac:dyDescent="0.25">
      <c r="A88" s="653"/>
      <c r="B88" s="657" t="s">
        <v>311</v>
      </c>
      <c r="C88" s="654" t="s">
        <v>312</v>
      </c>
      <c r="D88" s="655"/>
      <c r="E88" s="655"/>
      <c r="F88" s="655"/>
    </row>
    <row r="89" spans="1:7" s="22" customFormat="1" ht="26" x14ac:dyDescent="0.25">
      <c r="A89" s="610" t="s">
        <v>313</v>
      </c>
      <c r="B89" s="651" t="s">
        <v>314</v>
      </c>
      <c r="C89" s="658"/>
      <c r="D89" s="682"/>
      <c r="E89" s="682"/>
      <c r="F89" s="624"/>
    </row>
    <row r="90" spans="1:7" s="10" customFormat="1" ht="10" x14ac:dyDescent="0.25">
      <c r="A90" s="653"/>
      <c r="B90" s="657" t="s">
        <v>315</v>
      </c>
      <c r="C90" s="654" t="s">
        <v>316</v>
      </c>
      <c r="D90" s="656"/>
      <c r="E90" s="656"/>
      <c r="F90" s="656"/>
    </row>
    <row r="91" spans="1:7" s="22" customFormat="1" ht="13" x14ac:dyDescent="0.25">
      <c r="A91" s="610" t="s">
        <v>317</v>
      </c>
      <c r="B91" s="651" t="s">
        <v>318</v>
      </c>
      <c r="C91" s="658"/>
      <c r="D91" s="682"/>
      <c r="E91" s="682"/>
      <c r="F91" s="624"/>
      <c r="G91" s="1024"/>
    </row>
    <row r="92" spans="1:7" s="10" customFormat="1" ht="20" x14ac:dyDescent="0.25">
      <c r="A92" s="653"/>
      <c r="B92" s="657" t="s">
        <v>319</v>
      </c>
      <c r="C92" s="654" t="s">
        <v>320</v>
      </c>
      <c r="D92" s="655"/>
      <c r="E92" s="655"/>
      <c r="F92" s="655"/>
      <c r="G92" s="1024"/>
    </row>
    <row r="93" spans="1:7" s="22" customFormat="1" ht="39" x14ac:dyDescent="0.25">
      <c r="A93" s="610" t="s">
        <v>321</v>
      </c>
      <c r="B93" s="651" t="s">
        <v>322</v>
      </c>
      <c r="C93" s="658"/>
      <c r="D93" s="682"/>
      <c r="E93" s="682"/>
      <c r="F93" s="621"/>
    </row>
    <row r="94" spans="1:7" s="10" customFormat="1" ht="10" x14ac:dyDescent="0.25">
      <c r="A94" s="653"/>
      <c r="B94" s="657" t="s">
        <v>323</v>
      </c>
      <c r="C94" s="654" t="s">
        <v>324</v>
      </c>
      <c r="D94" s="655"/>
      <c r="E94" s="655"/>
      <c r="F94" s="655"/>
    </row>
    <row r="95" spans="1:7" s="22" customFormat="1" ht="13" x14ac:dyDescent="0.25">
      <c r="A95" s="610" t="s">
        <v>325</v>
      </c>
      <c r="B95" s="651" t="s">
        <v>326</v>
      </c>
      <c r="C95" s="636"/>
      <c r="D95" s="682"/>
      <c r="E95" s="682"/>
      <c r="F95" s="624"/>
    </row>
    <row r="96" spans="1:7" s="10" customFormat="1" ht="20" x14ac:dyDescent="0.25">
      <c r="A96" s="653"/>
      <c r="B96" s="653" t="s">
        <v>327</v>
      </c>
      <c r="C96" s="654" t="s">
        <v>328</v>
      </c>
      <c r="D96" s="656"/>
      <c r="E96" s="656"/>
      <c r="F96" s="656"/>
    </row>
    <row r="97" spans="1:8" s="10" customFormat="1" ht="10" x14ac:dyDescent="0.25">
      <c r="A97" s="653"/>
      <c r="B97" s="653"/>
      <c r="C97" s="654" t="s">
        <v>329</v>
      </c>
      <c r="D97" s="656"/>
      <c r="E97" s="656"/>
      <c r="F97" s="656"/>
    </row>
    <row r="98" spans="1:8" s="22" customFormat="1" ht="13" x14ac:dyDescent="0.25">
      <c r="A98" s="610" t="s">
        <v>330</v>
      </c>
      <c r="B98" s="651" t="s">
        <v>331</v>
      </c>
      <c r="C98" s="636"/>
      <c r="D98" s="682"/>
      <c r="E98" s="682"/>
      <c r="F98" s="660"/>
      <c r="G98" s="83"/>
      <c r="H98" s="83"/>
    </row>
    <row r="99" spans="1:8" s="10" customFormat="1" ht="10" x14ac:dyDescent="0.25">
      <c r="A99" s="653"/>
      <c r="B99" s="653" t="s">
        <v>332</v>
      </c>
      <c r="C99" s="654" t="s">
        <v>333</v>
      </c>
      <c r="D99" s="661"/>
      <c r="E99" s="661"/>
      <c r="F99" s="661"/>
    </row>
    <row r="100" spans="1:8" s="10" customFormat="1" ht="10" x14ac:dyDescent="0.25">
      <c r="A100" s="653"/>
      <c r="B100" s="653"/>
      <c r="C100" s="654" t="s">
        <v>334</v>
      </c>
      <c r="D100" s="661"/>
      <c r="E100" s="661"/>
      <c r="F100" s="661"/>
    </row>
    <row r="101" spans="1:8" s="22" customFormat="1" ht="13" x14ac:dyDescent="0.25">
      <c r="A101" s="610" t="s">
        <v>335</v>
      </c>
      <c r="B101" s="651" t="s">
        <v>336</v>
      </c>
      <c r="C101" s="658"/>
      <c r="D101" s="682"/>
      <c r="E101" s="682"/>
      <c r="F101" s="660"/>
      <c r="G101" s="929"/>
    </row>
    <row r="102" spans="1:8" s="10" customFormat="1" ht="10" x14ac:dyDescent="0.25">
      <c r="A102" s="653"/>
      <c r="B102" s="653" t="s">
        <v>337</v>
      </c>
      <c r="C102" s="654" t="s">
        <v>338</v>
      </c>
      <c r="D102" s="656"/>
      <c r="E102" s="656"/>
      <c r="F102" s="656"/>
      <c r="G102" s="929"/>
    </row>
    <row r="103" spans="1:8" s="10" customFormat="1" ht="10" x14ac:dyDescent="0.25">
      <c r="A103" s="653"/>
      <c r="B103" s="657"/>
      <c r="C103" s="654" t="s">
        <v>339</v>
      </c>
      <c r="D103" s="656"/>
      <c r="E103" s="656"/>
      <c r="F103" s="656"/>
      <c r="G103" s="929"/>
    </row>
    <row r="104" spans="1:8" s="10" customFormat="1" ht="13" x14ac:dyDescent="0.25">
      <c r="A104" s="610" t="s">
        <v>340</v>
      </c>
      <c r="B104" s="651" t="s">
        <v>341</v>
      </c>
      <c r="C104" s="654"/>
      <c r="D104" s="682"/>
      <c r="E104" s="682"/>
      <c r="F104" s="624"/>
    </row>
    <row r="105" spans="1:8" s="10" customFormat="1" ht="10" x14ac:dyDescent="0.25">
      <c r="A105" s="653"/>
      <c r="B105" s="653" t="s">
        <v>342</v>
      </c>
      <c r="C105" s="654" t="s">
        <v>343</v>
      </c>
      <c r="D105" s="661"/>
      <c r="E105" s="661"/>
      <c r="F105" s="661"/>
    </row>
    <row r="106" spans="1:8" s="22" customFormat="1" ht="26" x14ac:dyDescent="0.25">
      <c r="A106" s="610" t="s">
        <v>344</v>
      </c>
      <c r="B106" s="651" t="s">
        <v>345</v>
      </c>
      <c r="C106" s="658"/>
      <c r="D106" s="682"/>
      <c r="E106" s="682"/>
      <c r="F106" s="621"/>
    </row>
    <row r="107" spans="1:8" s="10" customFormat="1" ht="22" x14ac:dyDescent="0.25">
      <c r="A107" s="664"/>
      <c r="B107" s="653" t="s">
        <v>346</v>
      </c>
      <c r="C107" s="654" t="s">
        <v>347</v>
      </c>
      <c r="D107" s="656"/>
      <c r="E107" s="656"/>
      <c r="F107" s="656"/>
    </row>
    <row r="108" spans="1:8" s="10" customFormat="1" ht="20" x14ac:dyDescent="0.25">
      <c r="A108" s="664"/>
      <c r="B108" s="653"/>
      <c r="C108" s="654" t="s">
        <v>348</v>
      </c>
      <c r="D108" s="656"/>
      <c r="E108" s="656"/>
      <c r="F108" s="656"/>
    </row>
    <row r="109" spans="1:8" s="10" customFormat="1" ht="20" x14ac:dyDescent="0.25">
      <c r="A109" s="664"/>
      <c r="B109" s="664"/>
      <c r="C109" s="654" t="s">
        <v>349</v>
      </c>
      <c r="D109" s="656"/>
      <c r="E109" s="656"/>
      <c r="F109" s="656"/>
    </row>
    <row r="110" spans="1:8" s="22" customFormat="1" ht="26" x14ac:dyDescent="0.25">
      <c r="A110" s="610" t="s">
        <v>350</v>
      </c>
      <c r="B110" s="651" t="s">
        <v>351</v>
      </c>
      <c r="C110" s="658"/>
      <c r="D110" s="682"/>
      <c r="E110" s="682"/>
      <c r="F110" s="624"/>
    </row>
    <row r="111" spans="1:8" s="10" customFormat="1" ht="22" x14ac:dyDescent="0.25">
      <c r="A111" s="664"/>
      <c r="B111" s="653" t="s">
        <v>352</v>
      </c>
      <c r="C111" s="654" t="s">
        <v>353</v>
      </c>
      <c r="D111" s="656"/>
      <c r="E111" s="656"/>
      <c r="F111" s="656"/>
    </row>
    <row r="112" spans="1:8" s="10" customFormat="1" ht="20" x14ac:dyDescent="0.25">
      <c r="A112" s="664"/>
      <c r="B112" s="653"/>
      <c r="C112" s="654" t="s">
        <v>354</v>
      </c>
      <c r="D112" s="656"/>
      <c r="E112" s="656"/>
      <c r="F112" s="656"/>
    </row>
    <row r="113" spans="1:6" s="10" customFormat="1" ht="20" x14ac:dyDescent="0.25">
      <c r="A113" s="664"/>
      <c r="B113" s="664"/>
      <c r="C113" s="654" t="s">
        <v>355</v>
      </c>
      <c r="D113" s="656"/>
      <c r="E113" s="656"/>
      <c r="F113" s="656"/>
    </row>
    <row r="114" spans="1:6" s="10" customFormat="1" ht="13" x14ac:dyDescent="0.25">
      <c r="A114" s="610" t="s">
        <v>356</v>
      </c>
      <c r="B114" s="651" t="s">
        <v>357</v>
      </c>
      <c r="C114" s="654"/>
      <c r="D114" s="682"/>
      <c r="E114" s="682"/>
      <c r="F114" s="624"/>
    </row>
    <row r="115" spans="1:6" s="10" customFormat="1" ht="20" x14ac:dyDescent="0.25">
      <c r="A115" s="653"/>
      <c r="B115" s="657" t="s">
        <v>358</v>
      </c>
      <c r="C115" s="654" t="s">
        <v>359</v>
      </c>
      <c r="D115" s="656"/>
      <c r="E115" s="656"/>
      <c r="F115" s="656"/>
    </row>
    <row r="116" spans="1:6" s="10" customFormat="1" ht="13" x14ac:dyDescent="0.25">
      <c r="A116" s="610" t="s">
        <v>360</v>
      </c>
      <c r="B116" s="651" t="s">
        <v>361</v>
      </c>
      <c r="C116" s="654"/>
      <c r="D116" s="682"/>
      <c r="E116" s="682"/>
      <c r="F116" s="624"/>
    </row>
    <row r="117" spans="1:6" s="10" customFormat="1" ht="20" x14ac:dyDescent="0.25">
      <c r="A117" s="653"/>
      <c r="B117" s="657" t="s">
        <v>362</v>
      </c>
      <c r="C117" s="654" t="s">
        <v>363</v>
      </c>
      <c r="D117" s="656"/>
      <c r="E117" s="656"/>
      <c r="F117" s="656"/>
    </row>
    <row r="118" spans="1:6" s="10" customFormat="1" ht="26" x14ac:dyDescent="0.25">
      <c r="A118" s="610" t="s">
        <v>364</v>
      </c>
      <c r="B118" s="651" t="s">
        <v>365</v>
      </c>
      <c r="C118" s="654"/>
      <c r="D118" s="682"/>
      <c r="E118" s="682"/>
      <c r="F118" s="624"/>
    </row>
    <row r="119" spans="1:6" s="10" customFormat="1" ht="20" x14ac:dyDescent="0.25">
      <c r="A119" s="610"/>
      <c r="B119" s="657" t="s">
        <v>366</v>
      </c>
      <c r="C119" s="654" t="s">
        <v>367</v>
      </c>
      <c r="D119" s="665"/>
      <c r="E119" s="665"/>
      <c r="F119" s="665"/>
    </row>
    <row r="120" spans="1:6" s="10" customFormat="1" ht="20" x14ac:dyDescent="0.25">
      <c r="A120" s="653"/>
      <c r="B120" s="653"/>
      <c r="C120" s="654" t="s">
        <v>368</v>
      </c>
      <c r="D120" s="656"/>
      <c r="E120" s="656"/>
      <c r="F120" s="656"/>
    </row>
    <row r="121" spans="1:6" s="22" customFormat="1" ht="13" x14ac:dyDescent="0.25">
      <c r="A121" s="610" t="s">
        <v>369</v>
      </c>
      <c r="B121" s="651" t="s">
        <v>370</v>
      </c>
      <c r="C121" s="658"/>
      <c r="D121" s="682"/>
      <c r="E121" s="682"/>
      <c r="F121" s="621"/>
    </row>
    <row r="122" spans="1:6" s="22" customFormat="1" ht="13" x14ac:dyDescent="0.25">
      <c r="A122" s="610"/>
      <c r="B122" s="657" t="s">
        <v>371</v>
      </c>
      <c r="C122" s="654" t="s">
        <v>372</v>
      </c>
      <c r="D122" s="655"/>
      <c r="E122" s="655"/>
      <c r="F122" s="665"/>
    </row>
    <row r="123" spans="1:6" s="10" customFormat="1" ht="20" x14ac:dyDescent="0.25">
      <c r="A123" s="664"/>
      <c r="B123" s="653"/>
      <c r="C123" s="654" t="s">
        <v>373</v>
      </c>
      <c r="D123" s="656"/>
      <c r="E123" s="656"/>
      <c r="F123" s="656"/>
    </row>
    <row r="124" spans="1:6" s="10" customFormat="1" ht="10" x14ac:dyDescent="0.25">
      <c r="A124" s="653"/>
      <c r="B124" s="657"/>
      <c r="C124" s="654" t="s">
        <v>374</v>
      </c>
      <c r="D124" s="656"/>
      <c r="E124" s="656"/>
      <c r="F124" s="656"/>
    </row>
    <row r="125" spans="1:6" s="22" customFormat="1" ht="26" x14ac:dyDescent="0.25">
      <c r="A125" s="610" t="s">
        <v>375</v>
      </c>
      <c r="B125" s="651" t="s">
        <v>376</v>
      </c>
      <c r="C125" s="658"/>
      <c r="D125" s="682"/>
      <c r="E125" s="682"/>
      <c r="F125" s="624"/>
    </row>
    <row r="126" spans="1:6" s="10" customFormat="1" ht="20" x14ac:dyDescent="0.25">
      <c r="A126" s="653"/>
      <c r="B126" s="657" t="s">
        <v>377</v>
      </c>
      <c r="C126" s="654" t="s">
        <v>378</v>
      </c>
      <c r="D126" s="656"/>
      <c r="E126" s="656"/>
      <c r="F126" s="656"/>
    </row>
    <row r="127" spans="1:6" s="22" customFormat="1" ht="13" x14ac:dyDescent="0.25">
      <c r="A127" s="610" t="s">
        <v>379</v>
      </c>
      <c r="B127" s="651" t="s">
        <v>380</v>
      </c>
      <c r="C127" s="658"/>
      <c r="D127" s="682"/>
      <c r="E127" s="682"/>
      <c r="F127" s="624"/>
    </row>
    <row r="128" spans="1:6" s="10" customFormat="1" ht="20" x14ac:dyDescent="0.25">
      <c r="A128" s="653"/>
      <c r="B128" s="657" t="s">
        <v>381</v>
      </c>
      <c r="C128" s="654" t="s">
        <v>382</v>
      </c>
      <c r="D128" s="655"/>
      <c r="E128" s="655"/>
      <c r="F128" s="655"/>
    </row>
    <row r="129" spans="1:6" s="10" customFormat="1" ht="10" x14ac:dyDescent="0.25">
      <c r="A129" s="653"/>
      <c r="B129" s="657"/>
      <c r="C129" s="654" t="s">
        <v>383</v>
      </c>
      <c r="D129" s="655"/>
      <c r="E129" s="655"/>
      <c r="F129" s="655"/>
    </row>
    <row r="130" spans="1:6" s="10" customFormat="1" ht="14" customHeight="1" x14ac:dyDescent="0.25">
      <c r="B130" s="27"/>
      <c r="C130" s="28"/>
      <c r="D130" s="29"/>
      <c r="E130" s="29"/>
      <c r="F130" s="29"/>
    </row>
    <row r="131" spans="1:6" s="10" customFormat="1" ht="14" customHeight="1" x14ac:dyDescent="0.25">
      <c r="A131" s="47" t="s">
        <v>384</v>
      </c>
      <c r="C131" s="28"/>
      <c r="D131" s="44"/>
      <c r="E131" s="44"/>
      <c r="F131" s="44"/>
    </row>
    <row r="132" spans="1:6" s="47" customFormat="1" ht="14" customHeight="1" x14ac:dyDescent="0.25">
      <c r="A132" s="994" t="s">
        <v>385</v>
      </c>
      <c r="B132" s="994"/>
      <c r="C132" s="994"/>
      <c r="D132" s="994"/>
      <c r="E132" s="994"/>
      <c r="F132" s="4"/>
    </row>
    <row r="137" spans="1:6" x14ac:dyDescent="0.25">
      <c r="A137" s="51"/>
      <c r="B137" s="11"/>
    </row>
  </sheetData>
  <sheetProtection algorithmName="SHA-512" hashValue="QbK9Wme75T61ndXA0dILZAXa5R2I/ev7JN4CLnf02mRBhQzhmfTbQD87wfxr83UR6elKThV/06wPJC05TCXIJw==" saltValue="WnYKqbQgy7MWvetf5oyy9w==" spinCount="100000" sheet="1" objects="1" scenarios="1"/>
  <customSheetViews>
    <customSheetView guid="{21F13F3C-C390-477F-A569-DF7158452A6C}" showGridLines="0" hiddenRows="1">
      <selection activeCell="A12" sqref="A12:H12"/>
      <rowBreaks count="1" manualBreakCount="1">
        <brk id="63" max="7" man="1"/>
      </rowBreaks>
      <pageMargins left="0.23622047244094491" right="0.23622047244094491" top="0.74803149606299213" bottom="0.74803149606299213" header="0.31496062992125984" footer="0.31496062992125984"/>
      <printOptions horizontalCentered="1"/>
      <pageSetup paperSize="9" scale="40" fitToHeight="2"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16">
    <mergeCell ref="G101:G103"/>
    <mergeCell ref="G91:G92"/>
    <mergeCell ref="A3:F3"/>
    <mergeCell ref="A6:F6"/>
    <mergeCell ref="A7:F7"/>
    <mergeCell ref="A8:F8"/>
    <mergeCell ref="A50:B50"/>
    <mergeCell ref="D50:E50"/>
    <mergeCell ref="A5:F5"/>
    <mergeCell ref="F50:F51"/>
    <mergeCell ref="A9:F9"/>
    <mergeCell ref="A132:E132"/>
    <mergeCell ref="A10:B10"/>
    <mergeCell ref="A48:F48"/>
    <mergeCell ref="A46:F46"/>
    <mergeCell ref="A47:F47"/>
  </mergeCells>
  <phoneticPr fontId="36" type="noConversion"/>
  <dataValidations count="1">
    <dataValidation type="list" allowBlank="1" showErrorMessage="1" sqref="D52:E52 D54:E54 D56:E56 D58:E58 D60:E60 D62:E62 D64:E64 D69:E69 D73:E73 D76:E76 D83:E83 D85:E85 D87:E87 D89:E89 D93:E93 D95:E95 D98:E98 D101:E101 D104:E104 D106:E106 D110:E110 D114:E114 D116:E116 D118:E118 D121:E121 D125:E125 D127:E127 D91:E91" xr:uid="{00000000-0002-0000-0B00-000000000000}">
      <formula1>"OUI,NON,"</formula1>
    </dataValidation>
  </dataValidations>
  <hyperlinks>
    <hyperlink ref="A132" location="'3.9'!A1" display="3.9 Zusammenfassung Bewerbung für die Leistungsgruppen" xr:uid="{00000000-0004-0000-0B00-000000000000}"/>
  </hyperlinks>
  <printOptions horizontalCentered="1"/>
  <pageMargins left="0.23622047244094491" right="0.23622047244094491" top="0.74803149606299213" bottom="0.74803149606299213" header="0.31496062992125984" footer="0.31496062992125984"/>
  <pageSetup paperSize="9" scale="28" orientation="portrait" r:id="rId2"/>
  <headerFooter scaleWithDoc="0" alignWithMargins="0"/>
  <rowBreaks count="1" manualBreakCount="1">
    <brk id="49" max="7" man="1"/>
  </rowBreaks>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9">
    <tabColor theme="0" tint="-0.249977111117893"/>
    <pageSetUpPr fitToPage="1"/>
  </sheetPr>
  <dimension ref="A1:G30"/>
  <sheetViews>
    <sheetView showGridLines="0" workbookViewId="0">
      <pane ySplit="4" topLeftCell="A5" activePane="bottomLeft" state="frozen"/>
      <selection activeCell="B50" sqref="B50"/>
      <selection pane="bottomLeft" activeCell="C9" sqref="C9"/>
    </sheetView>
  </sheetViews>
  <sheetFormatPr baseColWidth="10" defaultColWidth="11.453125" defaultRowHeight="12.5" x14ac:dyDescent="0.25"/>
  <cols>
    <col min="1" max="1" width="28.81640625" customWidth="1"/>
    <col min="2" max="2" width="28.81640625" style="88" customWidth="1"/>
    <col min="3" max="4" width="32.81640625" customWidth="1"/>
  </cols>
  <sheetData>
    <row r="1" spans="1:7" ht="14" customHeight="1" x14ac:dyDescent="0.25">
      <c r="A1" s="49" t="str">
        <f>'3.1'!$A$1</f>
        <v>Offre de l’établissement hospitalier :</v>
      </c>
      <c r="B1"/>
      <c r="C1" s="49" t="s">
        <v>386</v>
      </c>
    </row>
    <row r="2" spans="1:7" ht="14" customHeight="1" x14ac:dyDescent="0.25">
      <c r="A2" s="603" t="str">
        <f>'Page de garde'!$A$9</f>
        <v>Veuillez saisir : établissement hospitalier</v>
      </c>
      <c r="B2"/>
      <c r="C2" s="603" t="str">
        <f>'Page de garde'!$A$12</f>
        <v>Veuillez saisir : site</v>
      </c>
    </row>
    <row r="3" spans="1:7" ht="34" customHeight="1" x14ac:dyDescent="0.25">
      <c r="A3" s="967" t="s">
        <v>1487</v>
      </c>
      <c r="B3" s="967"/>
      <c r="C3" s="967"/>
      <c r="D3" s="967"/>
    </row>
    <row r="4" spans="1:7" s="182" customFormat="1" ht="4.5" customHeight="1" x14ac:dyDescent="0.25">
      <c r="C4" s="219"/>
    </row>
    <row r="5" spans="1:7" s="47" customFormat="1" ht="123" customHeight="1" x14ac:dyDescent="0.25">
      <c r="A5" s="1038" t="s">
        <v>387</v>
      </c>
      <c r="B5" s="1038"/>
      <c r="C5" s="1038"/>
      <c r="D5" s="1038"/>
    </row>
    <row r="6" spans="1:7" s="47" customFormat="1" ht="25" customHeight="1" x14ac:dyDescent="0.25">
      <c r="A6" s="1039" t="s">
        <v>388</v>
      </c>
      <c r="B6" s="1039"/>
      <c r="C6" s="1039"/>
      <c r="D6" s="1039"/>
    </row>
    <row r="7" spans="1:7" s="220" customFormat="1" ht="25.5" customHeight="1" x14ac:dyDescent="0.25">
      <c r="A7" s="1036" t="s">
        <v>389</v>
      </c>
      <c r="B7" s="1034" t="s">
        <v>390</v>
      </c>
      <c r="C7" s="619" t="s">
        <v>391</v>
      </c>
      <c r="D7" s="1033" t="s">
        <v>392</v>
      </c>
      <c r="E7" s="1032"/>
      <c r="F7" s="1032"/>
      <c r="G7" s="1032"/>
    </row>
    <row r="8" spans="1:7" s="220" customFormat="1" ht="25" x14ac:dyDescent="0.25">
      <c r="A8" s="1037"/>
      <c r="B8" s="1035"/>
      <c r="C8" s="618" t="s">
        <v>393</v>
      </c>
      <c r="D8" s="1033"/>
      <c r="E8" s="1032"/>
      <c r="F8" s="1032"/>
      <c r="G8" s="1032"/>
    </row>
    <row r="9" spans="1:7" s="43" customFormat="1" ht="27" customHeight="1" x14ac:dyDescent="0.25">
      <c r="A9" s="666" t="s">
        <v>394</v>
      </c>
      <c r="B9" s="612" t="s">
        <v>395</v>
      </c>
      <c r="C9" s="660"/>
      <c r="D9" s="667"/>
    </row>
    <row r="10" spans="1:7" s="43" customFormat="1" ht="27" customHeight="1" x14ac:dyDescent="0.25">
      <c r="A10" s="666" t="s">
        <v>396</v>
      </c>
      <c r="B10" s="612" t="s">
        <v>397</v>
      </c>
      <c r="C10" s="660"/>
      <c r="D10" s="667"/>
    </row>
    <row r="11" spans="1:7" s="43" customFormat="1" ht="27" customHeight="1" x14ac:dyDescent="0.25">
      <c r="A11" s="612" t="s">
        <v>398</v>
      </c>
      <c r="B11" s="612" t="s">
        <v>399</v>
      </c>
      <c r="C11" s="621"/>
      <c r="D11" s="667"/>
    </row>
    <row r="12" spans="1:7" s="43" customFormat="1" ht="27" customHeight="1" x14ac:dyDescent="0.25">
      <c r="A12" s="666" t="s">
        <v>400</v>
      </c>
      <c r="B12" s="612" t="s">
        <v>401</v>
      </c>
      <c r="C12" s="621"/>
      <c r="D12" s="667"/>
    </row>
    <row r="13" spans="1:7" s="43" customFormat="1" ht="27" customHeight="1" x14ac:dyDescent="0.25">
      <c r="A13" s="666" t="s">
        <v>402</v>
      </c>
      <c r="B13" s="612" t="s">
        <v>403</v>
      </c>
      <c r="C13" s="621"/>
      <c r="D13" s="667"/>
    </row>
    <row r="14" spans="1:7" s="43" customFormat="1" ht="27" customHeight="1" x14ac:dyDescent="0.25">
      <c r="A14" s="666" t="s">
        <v>404</v>
      </c>
      <c r="B14" s="612" t="s">
        <v>405</v>
      </c>
      <c r="C14" s="621"/>
      <c r="D14" s="667"/>
    </row>
    <row r="15" spans="1:7" s="43" customFormat="1" ht="27" customHeight="1" x14ac:dyDescent="0.25">
      <c r="A15" s="666" t="s">
        <v>406</v>
      </c>
      <c r="B15" s="612" t="s">
        <v>407</v>
      </c>
      <c r="C15" s="621"/>
      <c r="D15" s="667"/>
    </row>
    <row r="16" spans="1:7" s="43" customFormat="1" ht="27" customHeight="1" x14ac:dyDescent="0.25">
      <c r="A16" s="666" t="s">
        <v>408</v>
      </c>
      <c r="B16" s="612" t="s">
        <v>409</v>
      </c>
      <c r="C16" s="621"/>
      <c r="D16" s="667"/>
    </row>
    <row r="17" spans="1:4" s="43" customFormat="1" ht="44" customHeight="1" x14ac:dyDescent="0.25">
      <c r="A17" s="666" t="s">
        <v>410</v>
      </c>
      <c r="B17" s="612" t="s">
        <v>411</v>
      </c>
      <c r="C17" s="621"/>
      <c r="D17" s="667"/>
    </row>
    <row r="18" spans="1:4" s="43" customFormat="1" ht="27" customHeight="1" x14ac:dyDescent="0.25">
      <c r="A18" s="666" t="s">
        <v>412</v>
      </c>
      <c r="B18" s="612" t="s">
        <v>413</v>
      </c>
      <c r="C18" s="621"/>
      <c r="D18" s="667"/>
    </row>
    <row r="19" spans="1:4" s="43" customFormat="1" ht="27" customHeight="1" x14ac:dyDescent="0.25">
      <c r="A19" s="666" t="s">
        <v>414</v>
      </c>
      <c r="B19" s="612" t="s">
        <v>415</v>
      </c>
      <c r="C19" s="621"/>
      <c r="D19" s="667"/>
    </row>
    <row r="20" spans="1:4" s="43" customFormat="1" ht="27" customHeight="1" x14ac:dyDescent="0.25">
      <c r="A20" s="666" t="s">
        <v>416</v>
      </c>
      <c r="B20" s="612" t="s">
        <v>417</v>
      </c>
      <c r="C20" s="621"/>
      <c r="D20" s="667"/>
    </row>
    <row r="21" spans="1:4" s="43" customFormat="1" ht="27" customHeight="1" x14ac:dyDescent="0.25">
      <c r="A21" s="612" t="s">
        <v>418</v>
      </c>
      <c r="B21" s="612" t="s">
        <v>419</v>
      </c>
      <c r="C21" s="621"/>
      <c r="D21" s="667"/>
    </row>
    <row r="22" spans="1:4" s="43" customFormat="1" ht="27" customHeight="1" x14ac:dyDescent="0.25">
      <c r="A22" s="612" t="s">
        <v>420</v>
      </c>
      <c r="B22" s="612" t="s">
        <v>421</v>
      </c>
      <c r="C22" s="621"/>
      <c r="D22" s="667"/>
    </row>
    <row r="23" spans="1:4" s="43" customFormat="1" ht="27" customHeight="1" x14ac:dyDescent="0.25">
      <c r="A23" s="612" t="s">
        <v>422</v>
      </c>
      <c r="B23" s="612" t="s">
        <v>423</v>
      </c>
      <c r="C23" s="621"/>
      <c r="D23" s="667"/>
    </row>
    <row r="24" spans="1:4" s="51" customFormat="1" x14ac:dyDescent="0.25">
      <c r="B24" s="89"/>
    </row>
    <row r="25" spans="1:4" s="10" customFormat="1" x14ac:dyDescent="0.25">
      <c r="A25" s="47" t="s">
        <v>424</v>
      </c>
      <c r="B25" s="28"/>
      <c r="C25" s="44"/>
      <c r="D25" s="44"/>
    </row>
    <row r="26" spans="1:4" s="47" customFormat="1" x14ac:dyDescent="0.25">
      <c r="A26" s="55" t="s">
        <v>425</v>
      </c>
      <c r="B26" s="74"/>
      <c r="C26" s="74"/>
      <c r="D26" s="55"/>
    </row>
    <row r="27" spans="1:4" s="26" customFormat="1" x14ac:dyDescent="0.25"/>
    <row r="28" spans="1:4" s="26" customFormat="1" x14ac:dyDescent="0.25"/>
    <row r="29" spans="1:4" s="51" customFormat="1" x14ac:dyDescent="0.25"/>
    <row r="30" spans="1:4" s="51" customFormat="1" x14ac:dyDescent="0.25"/>
  </sheetData>
  <sheetProtection algorithmName="SHA-512" hashValue="DdiRxnafrF+8GaASnMJffxsSFyGQiqUU6DDsT5AF+rgYUqIvAns/EexUn5I9TxTKqboicYqoKtUB+FJPAoMEpQ==" saltValue="gISGKr/1vhZhxNwS/oJyBg==" spinCount="100000" sheet="1" objects="1" scenarios="1"/>
  <customSheetViews>
    <customSheetView guid="{21F13F3C-C390-477F-A569-DF7158452A6C}" showGridLines="0">
      <selection activeCell="A12" sqref="A12:G12"/>
      <rowBreaks count="1" manualBreakCount="1">
        <brk id="20" max="6" man="1"/>
      </rowBreaks>
      <pageMargins left="0.70866141732283472" right="0.70866141732283472" top="0.74803149606299213" bottom="0.74803149606299213" header="0.31496062992125984" footer="0.31496062992125984"/>
      <printOptions horizontalCentered="1"/>
      <pageSetup paperSize="9" scale="76"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7">
    <mergeCell ref="E7:G8"/>
    <mergeCell ref="D7:D8"/>
    <mergeCell ref="B7:B8"/>
    <mergeCell ref="A7:A8"/>
    <mergeCell ref="A3:D3"/>
    <mergeCell ref="A5:D5"/>
    <mergeCell ref="A6:D6"/>
  </mergeCells>
  <phoneticPr fontId="27" type="noConversion"/>
  <dataValidations count="1">
    <dataValidation type="list" allowBlank="1" showInputMessage="1" showErrorMessage="1" sqref="C9:C23" xr:uid="{00000000-0002-0000-0C00-000000000000}">
      <formula1>"Tous les spécialistes necessaires en interne,Partenaire de coopération"</formula1>
    </dataValidation>
  </dataValidations>
  <hyperlinks>
    <hyperlink ref="A26" location="'3.9'!A1" display="3.9 Zusammenfassung Bewerbung für die Leistungsgruppen" xr:uid="{00000000-0004-0000-0C00-000000000000}"/>
    <hyperlink ref="A26:C26" location="'3.9'!A1" display="3.9 Zusammenfassung Bewerbung für die Leistungsgruppen" xr:uid="{00000000-0004-0000-0C00-000001000000}"/>
  </hyperlinks>
  <printOptions horizontalCentered="1"/>
  <pageMargins left="0.23622047244094491" right="0.23622047244094491" top="0.74803149606299213" bottom="0.74803149606299213" header="0.31496062992125984" footer="0.31496062992125984"/>
  <pageSetup paperSize="9" scale="75" orientation="portrait" r:id="rId2"/>
  <headerFooter scaleWithDoc="0" alignWithMargins="0"/>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6">
    <tabColor theme="0" tint="-0.249977111117893"/>
    <outlinePr applyStyles="1"/>
    <pageSetUpPr fitToPage="1"/>
  </sheetPr>
  <dimension ref="A1:Y162"/>
  <sheetViews>
    <sheetView showGridLines="0" zoomScaleNormal="100" workbookViewId="0">
      <pane xSplit="1" ySplit="13" topLeftCell="B14" activePane="bottomRight" state="frozen"/>
      <selection activeCell="B50" sqref="B50"/>
      <selection pane="topRight" activeCell="B50" sqref="B50"/>
      <selection pane="bottomLeft" activeCell="B50" sqref="B50"/>
      <selection pane="bottomRight" activeCell="D9" sqref="D9"/>
    </sheetView>
  </sheetViews>
  <sheetFormatPr baseColWidth="10" defaultColWidth="11.453125" defaultRowHeight="12.5" outlineLevelRow="1" x14ac:dyDescent="0.25"/>
  <cols>
    <col min="1" max="1" width="22.1796875" customWidth="1"/>
    <col min="2" max="2" width="45.453125" customWidth="1"/>
    <col min="3" max="3" width="48" customWidth="1"/>
    <col min="4" max="4" width="23.453125" customWidth="1"/>
    <col min="5" max="5" width="5.453125" customWidth="1"/>
  </cols>
  <sheetData>
    <row r="1" spans="1:20" ht="14" customHeight="1" x14ac:dyDescent="0.25">
      <c r="A1" s="49" t="str">
        <f>'3.1'!$A$1</f>
        <v>Offre de l’établissement hospitalier :</v>
      </c>
      <c r="C1" s="49" t="s">
        <v>426</v>
      </c>
      <c r="E1" s="49"/>
    </row>
    <row r="2" spans="1:20" ht="14" customHeight="1" x14ac:dyDescent="0.25">
      <c r="A2" s="603" t="str">
        <f>'Page de garde'!$A$9</f>
        <v>Veuillez saisir : établissement hospitalier</v>
      </c>
      <c r="C2" s="603" t="str">
        <f>'Page de garde'!$A$12</f>
        <v>Veuillez saisir : site</v>
      </c>
      <c r="E2" s="603"/>
    </row>
    <row r="3" spans="1:20" ht="34" customHeight="1" x14ac:dyDescent="0.25">
      <c r="A3" s="1005" t="s">
        <v>427</v>
      </c>
      <c r="B3" s="1005"/>
      <c r="C3" s="1005"/>
      <c r="D3" s="1005"/>
      <c r="E3" s="197"/>
    </row>
    <row r="4" spans="1:20" s="51" customFormat="1" ht="9" customHeight="1" x14ac:dyDescent="0.25"/>
    <row r="5" spans="1:20" s="640" customFormat="1" ht="36" customHeight="1" x14ac:dyDescent="0.25">
      <c r="A5" s="1040" t="s">
        <v>428</v>
      </c>
      <c r="B5" s="1017"/>
      <c r="C5" s="1017"/>
      <c r="D5" s="1017"/>
      <c r="F5" s="641"/>
      <c r="L5" s="1043"/>
      <c r="M5" s="1043"/>
      <c r="N5" s="1043"/>
      <c r="O5" s="641"/>
      <c r="R5" s="1043"/>
      <c r="S5" s="1044"/>
      <c r="T5" s="1044"/>
    </row>
    <row r="6" spans="1:20" s="640" customFormat="1" ht="36" customHeight="1" x14ac:dyDescent="0.25">
      <c r="A6" s="921" t="s">
        <v>429</v>
      </c>
      <c r="B6" s="921"/>
      <c r="C6" s="921"/>
      <c r="D6" s="921"/>
      <c r="E6" s="642"/>
      <c r="F6" s="641"/>
      <c r="L6" s="1043"/>
      <c r="M6" s="1043"/>
      <c r="N6" s="1043"/>
      <c r="O6" s="1043"/>
      <c r="R6" s="1043"/>
      <c r="S6" s="1044"/>
      <c r="T6" s="1044"/>
    </row>
    <row r="7" spans="1:20" s="51" customFormat="1" ht="27" customHeight="1" x14ac:dyDescent="0.25">
      <c r="A7" s="1041" t="s">
        <v>430</v>
      </c>
      <c r="B7" s="1041"/>
      <c r="C7" s="1041"/>
      <c r="D7" s="1041"/>
    </row>
    <row r="8" spans="1:20" s="222" customFormat="1" ht="54" customHeight="1" x14ac:dyDescent="0.25">
      <c r="A8" s="668" t="s">
        <v>431</v>
      </c>
      <c r="B8" s="668" t="s">
        <v>432</v>
      </c>
      <c r="C8" s="688" t="s">
        <v>433</v>
      </c>
      <c r="D8" s="643" t="s">
        <v>434</v>
      </c>
    </row>
    <row r="9" spans="1:20" s="283" customFormat="1" outlineLevel="1" x14ac:dyDescent="0.25">
      <c r="A9" s="636" t="str">
        <f>+'2.2'!C10</f>
        <v>PB</v>
      </c>
      <c r="B9" s="636" t="str">
        <f>+'2.2'!D10</f>
        <v>Paquet de base chirurgie et médecine interne</v>
      </c>
      <c r="C9" s="636" t="str">
        <f>+'2.2'!N10</f>
        <v/>
      </c>
      <c r="D9" s="626"/>
    </row>
    <row r="10" spans="1:20" s="283" customFormat="1" ht="25" outlineLevel="1" x14ac:dyDescent="0.25">
      <c r="A10" s="636" t="str">
        <f>+'2.2'!C11</f>
        <v>PBP</v>
      </c>
      <c r="B10" s="636" t="str">
        <f>+'2.2'!D11</f>
        <v>Paquet de base pour fournisseurs de prestations programmées</v>
      </c>
      <c r="C10" s="636" t="str">
        <f>+'2.2'!N11</f>
        <v/>
      </c>
      <c r="D10" s="626"/>
    </row>
    <row r="11" spans="1:20" s="283" customFormat="1" outlineLevel="1" x14ac:dyDescent="0.25">
      <c r="A11" s="636" t="str">
        <f>+'2.2'!C12</f>
        <v>DER1</v>
      </c>
      <c r="B11" s="636" t="str">
        <f>+'2.2'!D12</f>
        <v>Dermatologie (y c. vénérologie)</v>
      </c>
      <c r="C11" s="636" t="str">
        <f>+'2.2'!N12</f>
        <v/>
      </c>
      <c r="D11" s="626"/>
    </row>
    <row r="12" spans="1:20" s="283" customFormat="1" outlineLevel="1" x14ac:dyDescent="0.25">
      <c r="A12" s="636" t="str">
        <f>+'2.2'!C13</f>
        <v>DER1.1</v>
      </c>
      <c r="B12" s="636" t="str">
        <f>+'2.2'!D13</f>
        <v>Oncologie dermatologique</v>
      </c>
      <c r="C12" s="636" t="str">
        <f>+'2.2'!N13</f>
        <v/>
      </c>
      <c r="D12" s="626"/>
    </row>
    <row r="13" spans="1:20" s="283" customFormat="1" outlineLevel="1" x14ac:dyDescent="0.25">
      <c r="A13" s="636" t="str">
        <f>+'2.2'!C14</f>
        <v>DER1.2</v>
      </c>
      <c r="B13" s="636" t="str">
        <f>+'2.2'!D14</f>
        <v>Affections cutanées graves</v>
      </c>
      <c r="C13" s="636" t="str">
        <f>+'2.2'!N14</f>
        <v/>
      </c>
      <c r="D13" s="626"/>
    </row>
    <row r="14" spans="1:20" s="536" customFormat="1" ht="15" customHeight="1" x14ac:dyDescent="0.25">
      <c r="A14" s="669" t="str">
        <f>+'2.2'!C15</f>
        <v>DER2</v>
      </c>
      <c r="B14" s="669" t="str">
        <f>+'2.2'!D15</f>
        <v>Traitement des plaies</v>
      </c>
      <c r="C14" s="669" t="str">
        <f>+'2.2'!N15</f>
        <v>Centre de compétences plaies</v>
      </c>
      <c r="D14" s="670"/>
    </row>
    <row r="15" spans="1:20" s="280" customFormat="1" ht="12.75" customHeight="1" outlineLevel="1" x14ac:dyDescent="0.25">
      <c r="A15" s="636" t="str">
        <f>+'2.2'!C16</f>
        <v>HNO1</v>
      </c>
      <c r="B15" s="636" t="str">
        <f>+'2.2'!D16</f>
        <v>Oto-rhino-laryngologie (chirurgie ORL)</v>
      </c>
      <c r="C15" s="636" t="str">
        <f>+'2.2'!N16</f>
        <v/>
      </c>
      <c r="D15" s="626"/>
    </row>
    <row r="16" spans="1:20" s="280" customFormat="1" ht="12.75" customHeight="1" outlineLevel="1" x14ac:dyDescent="0.25">
      <c r="A16" s="636" t="str">
        <f>+'2.2'!C17</f>
        <v>HNO1.1</v>
      </c>
      <c r="B16" s="636" t="str">
        <f>+'2.2'!D17</f>
        <v>Chirurgie cervico-faciale</v>
      </c>
      <c r="C16" s="636" t="str">
        <f>+'2.2'!N17</f>
        <v/>
      </c>
      <c r="D16" s="626"/>
    </row>
    <row r="17" spans="1:21" s="280" customFormat="1" ht="25.5" customHeight="1" outlineLevel="1" x14ac:dyDescent="0.25">
      <c r="A17" s="636" t="str">
        <f>+'2.2'!C18</f>
        <v>HNO1.1.1</v>
      </c>
      <c r="B17" s="636" t="str">
        <f>+'2.2'!D18</f>
        <v>Interventions ORL complexes (chirurgie tumorale interdisciplinaire)</v>
      </c>
      <c r="C17" s="636" t="str">
        <f>+'2.2'!N18</f>
        <v/>
      </c>
      <c r="D17" s="626"/>
    </row>
    <row r="18" spans="1:21" s="280" customFormat="1" ht="12.75" customHeight="1" outlineLevel="1" x14ac:dyDescent="0.25">
      <c r="A18" s="636" t="str">
        <f>+'2.2'!C19</f>
        <v>HNO1.2</v>
      </c>
      <c r="B18" s="636" t="str">
        <f>+'2.2'!D19</f>
        <v>Chirurgie élargie du nez et des sinus</v>
      </c>
      <c r="C18" s="636" t="str">
        <f>+'2.2'!N19</f>
        <v/>
      </c>
      <c r="D18" s="626"/>
    </row>
    <row r="19" spans="1:21" s="280" customFormat="1" ht="38.25" customHeight="1" outlineLevel="1" x14ac:dyDescent="0.25">
      <c r="A19" s="636" t="str">
        <f>+'2.2'!C20</f>
        <v>HNO1.2.1</v>
      </c>
      <c r="B19" s="636" t="str">
        <f>+'2.2'!D20</f>
        <v>Chirurgie élargie du nez et des sinus avec ouverture de la dure-mère (chirurgie interdisciplinaire de la base du crâne)</v>
      </c>
      <c r="C19" s="636" t="str">
        <f>+'2.2'!N20</f>
        <v/>
      </c>
      <c r="D19" s="626"/>
    </row>
    <row r="20" spans="1:21" s="280" customFormat="1" ht="38.25" customHeight="1" outlineLevel="1" x14ac:dyDescent="0.25">
      <c r="A20" s="636" t="str">
        <f>+'2.2'!C21</f>
        <v>HNO1.3</v>
      </c>
      <c r="B20" s="636" t="str">
        <f>+'2.2'!D21</f>
        <v>Chirurgie de l’oreille moyenne (tympanoplastie, chirurgie mastoïdienne, ossiculoplastie y c. chirurgie stapédienne)</v>
      </c>
      <c r="C20" s="636" t="str">
        <f>+'2.2'!N21</f>
        <v/>
      </c>
      <c r="D20" s="626"/>
    </row>
    <row r="21" spans="1:21" s="280" customFormat="1" ht="25.5" customHeight="1" outlineLevel="1" x14ac:dyDescent="0.25">
      <c r="A21" s="636" t="str">
        <f>+'2.2'!C22</f>
        <v>HNO1.3.1</v>
      </c>
      <c r="B21" s="636" t="str">
        <f>+'2.2'!D22</f>
        <v>Chirurgie élargie de l’oreille avec oreille interne et/ou ouverture de la dure-mère</v>
      </c>
      <c r="C21" s="636" t="str">
        <f>+'2.2'!N22</f>
        <v/>
      </c>
      <c r="D21" s="626"/>
    </row>
    <row r="22" spans="1:21" s="280" customFormat="1" ht="12.75" customHeight="1" outlineLevel="1" x14ac:dyDescent="0.25">
      <c r="A22" s="636" t="str">
        <f>+'2.2'!C23</f>
        <v>HNO1.3.2</v>
      </c>
      <c r="B22" s="636" t="str">
        <f>+'2.2'!D23</f>
        <v>Implants cochléaires (CIMHS)</v>
      </c>
      <c r="C22" s="636" t="str">
        <f>+'2.2'!N23</f>
        <v>Les exigences actuelles de la CIMHS font foi</v>
      </c>
      <c r="D22" s="626"/>
    </row>
    <row r="23" spans="1:21" s="536" customFormat="1" ht="15" customHeight="1" x14ac:dyDescent="0.25">
      <c r="A23" s="669" t="str">
        <f>+'2.2'!C24</f>
        <v>HNO2</v>
      </c>
      <c r="B23" s="669" t="str">
        <f>+'2.2'!D24</f>
        <v>Chirurgie de la thyroïde et des parathyroïdes</v>
      </c>
      <c r="C23" s="669" t="str">
        <f>+'2.2'!N24</f>
        <v>Neuromonitoring du nerf récurrent, évaluation postopératoire systématique de la fonction des cordes vocales, mesures du taux de calcium et de parathormone en cas de thyroïdectomie totale.</v>
      </c>
      <c r="D23" s="670"/>
    </row>
    <row r="24" spans="1:21" s="280" customFormat="1" ht="12.75" customHeight="1" outlineLevel="1" x14ac:dyDescent="0.25">
      <c r="A24" s="636" t="str">
        <f>+'2.2'!C25</f>
        <v>KIE1</v>
      </c>
      <c r="B24" s="636" t="str">
        <f>+'2.2'!D25</f>
        <v>Chirurgie maxillaire</v>
      </c>
      <c r="C24" s="636" t="str">
        <f>+'2.2'!N25</f>
        <v/>
      </c>
      <c r="D24" s="670"/>
      <c r="Q24" s="1042"/>
      <c r="R24" s="1042"/>
      <c r="S24" s="1042"/>
      <c r="T24" s="1042"/>
      <c r="U24" s="1042"/>
    </row>
    <row r="25" spans="1:21" s="280" customFormat="1" ht="30" customHeight="1" outlineLevel="1" x14ac:dyDescent="0.25">
      <c r="A25" s="636" t="str">
        <f>+'2.2'!C26</f>
        <v>NCH1</v>
      </c>
      <c r="B25" s="636" t="str">
        <f>+'2.2'!D26</f>
        <v>Neurochirurgie crânienne</v>
      </c>
      <c r="C25" s="636" t="str">
        <f>+'2.2'!N26</f>
        <v/>
      </c>
      <c r="D25" s="670"/>
      <c r="L25" s="934"/>
      <c r="M25" s="934"/>
      <c r="N25" s="934"/>
    </row>
    <row r="26" spans="1:21" s="280" customFormat="1" ht="30" customHeight="1" outlineLevel="1" x14ac:dyDescent="0.25">
      <c r="A26" s="636" t="str">
        <f>+'2.2'!C27</f>
        <v>NCH1.1</v>
      </c>
      <c r="B26" s="636" t="str">
        <f>+'2.2'!D27</f>
        <v>Neurochirurgie spécialisée</v>
      </c>
      <c r="C26" s="636" t="str">
        <f>+'2.2'!N27</f>
        <v/>
      </c>
      <c r="D26" s="670"/>
    </row>
    <row r="27" spans="1:21" s="280" customFormat="1" ht="25" outlineLevel="1" x14ac:dyDescent="0.25">
      <c r="A27" s="636" t="str">
        <f>+'2.2'!C28</f>
        <v>NCH1.1.1</v>
      </c>
      <c r="B27" s="636" t="str">
        <f>+'2.2'!D28</f>
        <v>Traitement des pathologies vasculaires du SNC autres que les anomalies vasculaires complexes (CIMHS)</v>
      </c>
      <c r="C27" s="636" t="str">
        <f>+'2.2'!N28</f>
        <v>Les exigences actuelles de la CIMHS font foi</v>
      </c>
      <c r="D27" s="670"/>
    </row>
    <row r="28" spans="1:21" s="280" customFormat="1" ht="30" customHeight="1" outlineLevel="1" x14ac:dyDescent="0.25">
      <c r="A28" s="636" t="str">
        <f>+'2.2'!C29</f>
        <v>NCH1.1.1.1</v>
      </c>
      <c r="B28" s="636" t="str">
        <f>+'2.2'!D29</f>
        <v>Traitement des anomalies vasculaires complexes du SNC (CIMHS)</v>
      </c>
      <c r="C28" s="636" t="str">
        <f>+'2.2'!N29</f>
        <v>Les exigences actuelles de la CIMHS font foi</v>
      </c>
      <c r="D28" s="670"/>
    </row>
    <row r="29" spans="1:21" s="280" customFormat="1" outlineLevel="1" x14ac:dyDescent="0.25">
      <c r="A29" s="636" t="str">
        <f>+'2.2'!C30</f>
        <v>NCH1.1.2</v>
      </c>
      <c r="B29" s="636" t="str">
        <f>+'2.2'!D30</f>
        <v>Neurochirurgie stéréotaxique fonctionnelle (CIMHS)</v>
      </c>
      <c r="C29" s="636" t="str">
        <f>+'2.2'!N30</f>
        <v>Les exigences actuelles de la CIMHS font foi</v>
      </c>
      <c r="D29" s="670"/>
    </row>
    <row r="30" spans="1:21" s="280" customFormat="1" ht="15" customHeight="1" outlineLevel="1" x14ac:dyDescent="0.25">
      <c r="A30" s="636" t="str">
        <f>+'2.2'!C31</f>
        <v>NCH1.1.3</v>
      </c>
      <c r="B30" s="636" t="str">
        <f>+'2.2'!D31</f>
        <v>Chirurgie de l’épilepsie (CIMHS)</v>
      </c>
      <c r="C30" s="636" t="str">
        <f>+'2.2'!N31</f>
        <v>Les exigences actuelles de la CIMHS font foi</v>
      </c>
      <c r="D30" s="670"/>
    </row>
    <row r="31" spans="1:21" s="280" customFormat="1" outlineLevel="1" x14ac:dyDescent="0.25">
      <c r="A31" s="636" t="str">
        <f>+'2.2'!C32</f>
        <v>NCH2</v>
      </c>
      <c r="B31" s="636" t="str">
        <f>+'2.2'!D32</f>
        <v>Neurochirurgie spinale</v>
      </c>
      <c r="C31" s="636" t="str">
        <f>+'2.2'!N32</f>
        <v/>
      </c>
      <c r="D31" s="670"/>
      <c r="Q31" s="1042"/>
      <c r="R31" s="1042"/>
    </row>
    <row r="32" spans="1:21" s="280" customFormat="1" ht="30" customHeight="1" outlineLevel="1" x14ac:dyDescent="0.25">
      <c r="A32" s="636" t="str">
        <f>+'2.2'!C33</f>
        <v>NCH2.1</v>
      </c>
      <c r="B32" s="636" t="str">
        <f>+'2.2'!D33</f>
        <v>Processus expansifs intramédullaires primaires et secondaires (CIMHS)</v>
      </c>
      <c r="C32" s="636" t="str">
        <f>+'2.2'!N33</f>
        <v>Les exigences actuelles de la CIMHS font foi</v>
      </c>
      <c r="D32" s="670"/>
    </row>
    <row r="33" spans="1:4" s="280" customFormat="1" ht="15" customHeight="1" outlineLevel="1" x14ac:dyDescent="0.25">
      <c r="A33" s="636" t="str">
        <f>+'2.2'!C34</f>
        <v>NCH3</v>
      </c>
      <c r="B33" s="636" t="str">
        <f>+'2.2'!D34</f>
        <v>Neurochirurgie périphérique</v>
      </c>
      <c r="C33" s="636" t="str">
        <f>+'2.2'!N34</f>
        <v/>
      </c>
      <c r="D33" s="670"/>
    </row>
    <row r="34" spans="1:4" s="280" customFormat="1" ht="15" customHeight="1" outlineLevel="1" x14ac:dyDescent="0.25">
      <c r="A34" s="636" t="str">
        <f>+'2.2'!C35</f>
        <v>NEU1</v>
      </c>
      <c r="B34" s="636" t="str">
        <f>+'2.2'!D35</f>
        <v>Neurologie</v>
      </c>
      <c r="C34" s="636" t="str">
        <f>+'2.2'!N35</f>
        <v/>
      </c>
      <c r="D34" s="670"/>
    </row>
    <row r="35" spans="1:4" s="280" customFormat="1" ht="30" customHeight="1" outlineLevel="1" x14ac:dyDescent="0.25">
      <c r="A35" s="636" t="str">
        <f>+'2.2'!C36</f>
        <v>NEU2</v>
      </c>
      <c r="B35" s="636" t="str">
        <f>+'2.2'!D36</f>
        <v>Tumeur maligne secondaire du système nerveux</v>
      </c>
      <c r="C35" s="636" t="str">
        <f>+'2.2'!N36</f>
        <v/>
      </c>
      <c r="D35" s="670"/>
    </row>
    <row r="36" spans="1:4" s="280" customFormat="1" ht="30" customHeight="1" outlineLevel="1" x14ac:dyDescent="0.25">
      <c r="A36" s="636" t="str">
        <f>+'2.2'!C37</f>
        <v>NEU2.1</v>
      </c>
      <c r="B36" s="636" t="str">
        <f>+'2.2'!D37</f>
        <v>Tumeur primaire du système nerveux (sans patients palliatifs)</v>
      </c>
      <c r="C36" s="636" t="str">
        <f>+'2.2'!N37</f>
        <v/>
      </c>
      <c r="D36" s="670"/>
    </row>
    <row r="37" spans="1:4" s="536" customFormat="1" ht="25" x14ac:dyDescent="0.25">
      <c r="A37" s="669" t="str">
        <f>+'2.2'!C38</f>
        <v>NEU3</v>
      </c>
      <c r="B37" s="669" t="str">
        <f>+'2.2'!D38</f>
        <v>Maladies cérébrovasculaires</v>
      </c>
      <c r="C37" s="669" t="str">
        <f>+'2.2'!N38</f>
        <v>Stroke unit certifiée selon la Swiss Federation of Clinical Neuro-Societies (SFCNS)</v>
      </c>
      <c r="D37" s="670"/>
    </row>
    <row r="38" spans="1:4" s="280" customFormat="1" ht="25" outlineLevel="1" x14ac:dyDescent="0.25">
      <c r="A38" s="636" t="str">
        <f>+'2.2'!C39</f>
        <v>NEU3.1</v>
      </c>
      <c r="B38" s="636" t="str">
        <f>+'2.2'!D39</f>
        <v>Traitement des maladies cérébrovasculaires en Stroke Center (CIMHS)</v>
      </c>
      <c r="C38" s="636" t="str">
        <f>+'2.2'!N39</f>
        <v>Les exigences actuelles de la CIMHS font foi</v>
      </c>
      <c r="D38" s="670"/>
    </row>
    <row r="39" spans="1:4" s="536" customFormat="1" ht="50" x14ac:dyDescent="0.25">
      <c r="A39" s="669" t="str">
        <f>+'2.2'!C40</f>
        <v>NEU4</v>
      </c>
      <c r="B39" s="669" t="str">
        <f>+'2.2'!D40</f>
        <v>Epileptologie : diagnostic complexe</v>
      </c>
      <c r="C39" s="669" t="str">
        <f>+'2.2'!N40</f>
        <v>Un monitorage vidéo/EEG à long terme est obligatoire, personnel formé dans le domaine (FND) disponible en cas de besoin. Evaluation psychiatrique obligatoire pour le diagnostic d’une crise psychogène non épileptique.</v>
      </c>
      <c r="D39" s="670"/>
    </row>
    <row r="40" spans="1:4" s="280" customFormat="1" ht="30" customHeight="1" x14ac:dyDescent="0.25">
      <c r="A40" s="636" t="str">
        <f>+'2.2'!C41</f>
        <v>NEU4.1</v>
      </c>
      <c r="B40" s="636" t="str">
        <f>+'2.2'!D41</f>
        <v>Epileptologie : traitement complexe</v>
      </c>
      <c r="C40" s="636" t="str">
        <f>+'2.2'!N41</f>
        <v>Des représentants de tous les domaines thérapeutiques impliqués doivent participer à chaque réunion hebdomadaire de l’équipe.</v>
      </c>
      <c r="D40" s="670"/>
    </row>
    <row r="41" spans="1:4" s="280" customFormat="1" ht="25" outlineLevel="1" x14ac:dyDescent="0.25">
      <c r="A41" s="636" t="str">
        <f>+'2.2'!C42</f>
        <v>NEU4.2</v>
      </c>
      <c r="B41" s="636" t="str">
        <f>+'2.2'!D42</f>
        <v>Epileptologie : diagnostic préopératoire de l’épilepsie (CIMHS)</v>
      </c>
      <c r="C41" s="636" t="str">
        <f>+'2.2'!N42</f>
        <v>Les exigences actuelles de la CIMHS font foi</v>
      </c>
      <c r="D41" s="670"/>
    </row>
    <row r="42" spans="1:4" s="280" customFormat="1" outlineLevel="1" x14ac:dyDescent="0.25">
      <c r="A42" s="636" t="str">
        <f>+'2.2'!C43</f>
        <v>AUG1</v>
      </c>
      <c r="B42" s="636" t="str">
        <f>+'2.2'!D43</f>
        <v>Ophtalmologie</v>
      </c>
      <c r="C42" s="636" t="str">
        <f>+'2.2'!N43</f>
        <v/>
      </c>
      <c r="D42" s="670"/>
    </row>
    <row r="43" spans="1:4" s="280" customFormat="1" outlineLevel="1" x14ac:dyDescent="0.25">
      <c r="A43" s="636" t="str">
        <f>+'2.2'!C44</f>
        <v>AUG1.1</v>
      </c>
      <c r="B43" s="636" t="str">
        <f>+'2.2'!D44</f>
        <v>Strabologie</v>
      </c>
      <c r="C43" s="636" t="str">
        <f>+'2.2'!N44</f>
        <v/>
      </c>
      <c r="D43" s="670"/>
    </row>
    <row r="44" spans="1:4" s="280" customFormat="1" outlineLevel="1" x14ac:dyDescent="0.25">
      <c r="A44" s="636" t="str">
        <f>+'2.2'!C45</f>
        <v>AUG1.2</v>
      </c>
      <c r="B44" s="636" t="str">
        <f>+'2.2'!D45</f>
        <v>Orbite, paupières, voies lacrymales</v>
      </c>
      <c r="C44" s="636" t="str">
        <f>+'2.2'!N45</f>
        <v/>
      </c>
      <c r="D44" s="670"/>
    </row>
    <row r="45" spans="1:4" s="280" customFormat="1" outlineLevel="1" x14ac:dyDescent="0.25">
      <c r="A45" s="636" t="str">
        <f>+'2.2'!C46</f>
        <v>AUG1.3</v>
      </c>
      <c r="B45" s="636" t="str">
        <f>+'2.2'!D46</f>
        <v>Chirurgie spécialisée du segment antérieur</v>
      </c>
      <c r="C45" s="636" t="str">
        <f>+'2.2'!N46</f>
        <v/>
      </c>
      <c r="D45" s="670"/>
    </row>
    <row r="46" spans="1:4" s="280" customFormat="1" outlineLevel="1" x14ac:dyDescent="0.25">
      <c r="A46" s="636" t="str">
        <f>+'2.2'!C47</f>
        <v>AUG1.4</v>
      </c>
      <c r="B46" s="636" t="str">
        <f>+'2.2'!D47</f>
        <v>Cataracte</v>
      </c>
      <c r="C46" s="636" t="str">
        <f>+'2.2'!N47</f>
        <v/>
      </c>
      <c r="D46" s="670"/>
    </row>
    <row r="47" spans="1:4" s="280" customFormat="1" ht="18.5" customHeight="1" outlineLevel="1" x14ac:dyDescent="0.25">
      <c r="A47" s="636" t="str">
        <f>+'2.2'!C48</f>
        <v>AUG1.5</v>
      </c>
      <c r="B47" s="636" t="str">
        <f>+'2.2'!D48</f>
        <v>Affections du corps vitré / de la rétine</v>
      </c>
      <c r="C47" s="636" t="str">
        <f>+'2.2'!N48</f>
        <v/>
      </c>
      <c r="D47" s="670"/>
    </row>
    <row r="48" spans="1:4" s="536" customFormat="1" ht="15" customHeight="1" x14ac:dyDescent="0.25">
      <c r="A48" s="669" t="str">
        <f>+'2.2'!C49</f>
        <v>END1</v>
      </c>
      <c r="B48" s="669" t="str">
        <f>+'2.2'!D49</f>
        <v>Endocrinologie</v>
      </c>
      <c r="C48" s="669" t="str">
        <f>+'2.2'!N49</f>
        <v>Conseils en nutrition et en lien avec le diabète</v>
      </c>
      <c r="D48" s="670"/>
    </row>
    <row r="49" spans="1:4" s="280" customFormat="1" ht="15" customHeight="1" outlineLevel="1" x14ac:dyDescent="0.25">
      <c r="A49" s="636" t="str">
        <f>+'2.2'!C50</f>
        <v>GAE1</v>
      </c>
      <c r="B49" s="636" t="str">
        <f>+'2.2'!D50</f>
        <v>Gastroentérologie</v>
      </c>
      <c r="C49" s="636" t="str">
        <f>+'2.2'!N50</f>
        <v/>
      </c>
      <c r="D49" s="670"/>
    </row>
    <row r="50" spans="1:4" s="280" customFormat="1" ht="15" customHeight="1" outlineLevel="1" x14ac:dyDescent="0.25">
      <c r="A50" s="636" t="str">
        <f>+'2.2'!C51</f>
        <v>GAE1.1</v>
      </c>
      <c r="B50" s="636" t="str">
        <f>+'2.2'!D51</f>
        <v>Gastroentérologie spécialisée</v>
      </c>
      <c r="C50" s="636" t="str">
        <f>+'2.2'!N51</f>
        <v/>
      </c>
      <c r="D50" s="670"/>
    </row>
    <row r="51" spans="1:4" s="536" customFormat="1" ht="66" customHeight="1" x14ac:dyDescent="0.25">
      <c r="A51" s="669" t="str">
        <f>+'2.2'!C52</f>
        <v>VIS1</v>
      </c>
      <c r="B51" s="669" t="str">
        <f>+'2.2'!D52</f>
        <v>Chirurgie viscérale</v>
      </c>
      <c r="C51" s="669" t="str">
        <f>+'2.2'!N52</f>
        <v>Le programme de qualité Chirurgie colorectale (« Kolonchirurgie ») de la société de chirurgie du canton de Zurich (CGZH) est en cours de finalisation. La participation est obligatoire pour les hôpitaux zurichois répertoriés avec mandat de prestation VIS1.</v>
      </c>
      <c r="D51" s="670"/>
    </row>
    <row r="52" spans="1:4" s="280" customFormat="1" ht="15" customHeight="1" outlineLevel="1" x14ac:dyDescent="0.25">
      <c r="A52" s="636" t="str">
        <f>+'2.2'!C53</f>
        <v>VIS1.1</v>
      </c>
      <c r="B52" s="636" t="str">
        <f>+'2.2'!D53</f>
        <v>Interventions majeures sur le pancréas (CIMHS)</v>
      </c>
      <c r="C52" s="636" t="str">
        <f>+'2.2'!N53</f>
        <v>Les exigences actuelles de la CIMHS font foi</v>
      </c>
      <c r="D52" s="670"/>
    </row>
    <row r="53" spans="1:4" s="280" customFormat="1" ht="15" customHeight="1" outlineLevel="1" x14ac:dyDescent="0.25">
      <c r="A53" s="636" t="str">
        <f>+'2.2'!C54</f>
        <v>VIS1.2</v>
      </c>
      <c r="B53" s="636" t="str">
        <f>+'2.2'!D54</f>
        <v>Interventions majeures sur le foie (CIMHS)</v>
      </c>
      <c r="C53" s="636" t="str">
        <f>+'2.2'!N54</f>
        <v>Les exigences actuelles de la CIMHS font foi</v>
      </c>
      <c r="D53" s="670"/>
    </row>
    <row r="54" spans="1:4" s="280" customFormat="1" ht="15" customHeight="1" outlineLevel="1" x14ac:dyDescent="0.25">
      <c r="A54" s="636" t="str">
        <f>+'2.2'!C55</f>
        <v>VIS1.3</v>
      </c>
      <c r="B54" s="636" t="str">
        <f>+'2.2'!D55</f>
        <v>Chirurgie de l’œsophage (CIMHS)</v>
      </c>
      <c r="C54" s="636" t="str">
        <f>+'2.2'!N55</f>
        <v>Les exigences actuelles de la CIMHS font foi</v>
      </c>
      <c r="D54" s="670"/>
    </row>
    <row r="55" spans="1:4" s="536" customFormat="1" ht="25" x14ac:dyDescent="0.25">
      <c r="A55" s="669" t="str">
        <f>+'2.2'!C56</f>
        <v>VIS1.4</v>
      </c>
      <c r="B55" s="669" t="str">
        <f>+'2.2'!D56</f>
        <v>Chirurgie bariatrique</v>
      </c>
      <c r="C55" s="669" t="str">
        <f>+'2.2'!N56</f>
        <v>Reconnaissance SMOB Centre primaire ou centre de référence</v>
      </c>
      <c r="D55" s="670"/>
    </row>
    <row r="56" spans="1:4" s="280" customFormat="1" ht="15" customHeight="1" outlineLevel="1" x14ac:dyDescent="0.25">
      <c r="A56" s="636" t="str">
        <f>+'2.2'!C57</f>
        <v>VIS1.4.1</v>
      </c>
      <c r="B56" s="636" t="str">
        <f>+'2.2'!D57</f>
        <v>Chirurgie bariatrique spécialisée (CIMHS)</v>
      </c>
      <c r="C56" s="636" t="str">
        <f>+'2.2'!N57</f>
        <v>Les exigences actuelles de la CIMHS font foi</v>
      </c>
      <c r="D56" s="670"/>
    </row>
    <row r="57" spans="1:4" s="280" customFormat="1" ht="15" customHeight="1" outlineLevel="1" x14ac:dyDescent="0.25">
      <c r="A57" s="636" t="str">
        <f>+'2.2'!C58</f>
        <v>VIS1.5</v>
      </c>
      <c r="B57" s="636" t="str">
        <f>+'2.2'!D58</f>
        <v>Interventions sur le bas rectum (CIMHS)</v>
      </c>
      <c r="C57" s="636" t="str">
        <f>+'2.2'!N58</f>
        <v>Les exigences actuelles de la CIMHS font foi</v>
      </c>
      <c r="D57" s="670"/>
    </row>
    <row r="58" spans="1:4" s="283" customFormat="1" ht="15" customHeight="1" outlineLevel="1" x14ac:dyDescent="0.25">
      <c r="A58" s="671" t="str">
        <f>+'2.2'!C59</f>
        <v>HAE1</v>
      </c>
      <c r="B58" s="671" t="str">
        <f>+'2.2'!D59</f>
        <v>Lymphomes agressifs et leucémies aiguës</v>
      </c>
      <c r="C58" s="671" t="str">
        <f>+'2.2'!N59</f>
        <v/>
      </c>
      <c r="D58" s="670"/>
    </row>
    <row r="59" spans="1:4" s="280" customFormat="1" ht="30" customHeight="1" outlineLevel="1" x14ac:dyDescent="0.25">
      <c r="A59" s="636" t="str">
        <f>+'2.2'!C60</f>
        <v>HAE1.1</v>
      </c>
      <c r="B59" s="636" t="str">
        <f>+'2.2'!D60</f>
        <v>Lymphomes très agressifs et leucémies aiguës avec chimiothérapie curative</v>
      </c>
      <c r="C59" s="636" t="str">
        <f>+'2.2'!N60</f>
        <v/>
      </c>
      <c r="D59" s="670"/>
    </row>
    <row r="60" spans="1:4" s="280" customFormat="1" ht="15" customHeight="1" outlineLevel="1" x14ac:dyDescent="0.25">
      <c r="A60" s="636" t="str">
        <f>+'2.2'!C61</f>
        <v>HAE2</v>
      </c>
      <c r="B60" s="636" t="str">
        <f>+'2.2'!D61</f>
        <v>Lymphomes indolents et leucémies chroniques</v>
      </c>
      <c r="C60" s="636" t="str">
        <f>+'2.2'!N61</f>
        <v/>
      </c>
      <c r="D60" s="670"/>
    </row>
    <row r="61" spans="1:4" s="280" customFormat="1" ht="30" customHeight="1" outlineLevel="1" x14ac:dyDescent="0.25">
      <c r="A61" s="636" t="str">
        <f>+'2.2'!C62</f>
        <v>HAE3</v>
      </c>
      <c r="B61" s="636" t="str">
        <f>+'2.2'!D62</f>
        <v>Affections myéloprolifératives et syndromes myélodysplasiques</v>
      </c>
      <c r="C61" s="636" t="str">
        <f>+'2.2'!N62</f>
        <v/>
      </c>
      <c r="D61" s="670"/>
    </row>
    <row r="62" spans="1:4" s="536" customFormat="1" ht="15" customHeight="1" x14ac:dyDescent="0.25">
      <c r="A62" s="669" t="str">
        <f>+'2.2'!C63</f>
        <v>HAE4</v>
      </c>
      <c r="B62" s="669" t="str">
        <f>+'2.2'!D63</f>
        <v>Transplantation de cellules souches hématopoïétiques autologues</v>
      </c>
      <c r="C62" s="669" t="str">
        <f>+'2.2'!N63</f>
        <v>Accréditation JACIE</v>
      </c>
      <c r="D62" s="670"/>
    </row>
    <row r="63" spans="1:4" s="280" customFormat="1" ht="15" customHeight="1" outlineLevel="1" x14ac:dyDescent="0.25">
      <c r="A63" s="636" t="str">
        <f>+'2.2'!C64</f>
        <v>HAE5</v>
      </c>
      <c r="B63" s="636" t="str">
        <f>+'2.2'!D64</f>
        <v>Transplantation allogénique de cellules souches hématopoïétiques (CIMHS)</v>
      </c>
      <c r="C63" s="636" t="str">
        <f>+'2.2'!N64</f>
        <v>Les exigences actuelles de la CIMHS font foi</v>
      </c>
      <c r="D63" s="670"/>
    </row>
    <row r="64" spans="1:4" s="536" customFormat="1" ht="15" customHeight="1" x14ac:dyDescent="0.25">
      <c r="A64" s="669" t="str">
        <f>+'2.2'!C65</f>
        <v>GEF1</v>
      </c>
      <c r="B64" s="669" t="str">
        <f>+'2.2'!D65</f>
        <v>Chirurgie vasculaire périphérique (artérielle)</v>
      </c>
      <c r="C64" s="669" t="str">
        <f>+'2.2'!N65</f>
        <v>Conférence interdisciplinaire d’indication avec des MQS chirurgie et intervention. Concept de collaboration spécifique nécessaire</v>
      </c>
      <c r="D64" s="670"/>
    </row>
    <row r="65" spans="1:24" s="280" customFormat="1" ht="37.5" x14ac:dyDescent="0.25">
      <c r="A65" s="636" t="str">
        <f>+'2.2'!C66</f>
        <v>ANG1</v>
      </c>
      <c r="B65" s="636" t="str">
        <f>+'2.2'!D66</f>
        <v>IInterventions sur les vaisseaux périphériques (artériels)</v>
      </c>
      <c r="C65" s="636" t="str">
        <f>+'2.2'!N66</f>
        <v>Conférence interdisciplinaire d’indication avec des MQS chirurgie et intervention. Concept de collaboration spécifique nécessaire</v>
      </c>
      <c r="D65" s="670"/>
      <c r="Q65" s="1042"/>
      <c r="R65" s="934"/>
      <c r="S65" s="934"/>
    </row>
    <row r="66" spans="1:24" s="280" customFormat="1" ht="150" x14ac:dyDescent="0.25">
      <c r="A66" s="636" t="str">
        <f>+'2.2'!C67</f>
        <v>GEFA</v>
      </c>
      <c r="B66" s="636" t="str">
        <f>+'2.2'!D67</f>
        <v>Interventions et chirurgie vasculaire sur les vaisseaux intra-abdominaux</v>
      </c>
      <c r="C66" s="636" t="str">
        <f>+'2.2'!N67</f>
        <v>- Pour les interventions, uniquement MQS angiologie, radiologie ou cardiologie
- Pour les opérations, uniquement MQS chirurgie vasculaire, chirurgie cardiaque et vasculaire thoracique ou chirurgie pédiatrique autorisés
- Opérateurs joignables en tout temps en phase postopératoire et intervention en 30 min garantie au besoin
- Conférence interdisciplinaire d’indication avec des MQS chirurgie et intervention. Concept de collaboration spécifique nécessaire
- Données à saisir dans le registre Swissvasc</v>
      </c>
      <c r="D66" s="670"/>
    </row>
    <row r="67" spans="1:24" s="280" customFormat="1" ht="150" x14ac:dyDescent="0.25">
      <c r="A67" s="636" t="str">
        <f>+'2.2'!C68</f>
        <v>GEF3</v>
      </c>
      <c r="B67" s="636" t="str">
        <f>+'2.2'!D68</f>
        <v>Chirurgie carotidienne</v>
      </c>
      <c r="C67" s="636" t="str">
        <f>+'2.2'!N68</f>
        <v>- Spécialiste joignable en tout temps en phase postopératoire afin de garantir une intervention nécessaire dans l’heure.
- En cas d’intervention sur la carotide, discuter et documenter lors de la conférence interdisciplinaire d’indication
- Conférence interdisciplinaire d’indication avec des MQS chirurgie et intervention. Concept de collaboration spécifique nécessaire
- Saisir les données dans le registre Swissvasc
- Contrôle de suivi par spécialiste en neurologie 30 jours après intervention</v>
      </c>
      <c r="D67" s="670"/>
      <c r="Q67" s="1042"/>
      <c r="R67" s="1042"/>
      <c r="S67" s="1042"/>
      <c r="T67" s="1042"/>
      <c r="U67" s="1042"/>
      <c r="V67" s="1042"/>
      <c r="W67" s="1042"/>
      <c r="X67" s="1042"/>
    </row>
    <row r="68" spans="1:24" s="280" customFormat="1" ht="112.5" x14ac:dyDescent="0.25">
      <c r="A68" s="636" t="str">
        <f>+'2.2'!C69</f>
        <v>ANG3</v>
      </c>
      <c r="B68" s="636" t="str">
        <f>+'2.2'!D69</f>
        <v>Interventions sur la carotide et les vaisseaux extracrâniens</v>
      </c>
      <c r="C68" s="636" t="str">
        <f>+'2.2'!N69</f>
        <v>- Spécialiste joignable en tout temps en phase postopératoire afin de garantir une intervention nécessaire dans l’heure.
- En cas d’intervention sur la carotide, discuter et documenter lors de la conférence interdisciplinaire d’indication
- Saisir les données dans le registre Swissvasc
- Contrôle de suivi par spécialiste en neurologie 30 jours après l’intervention</v>
      </c>
      <c r="D68" s="670"/>
      <c r="Q68" s="1042"/>
      <c r="R68" s="1042"/>
      <c r="S68" s="1042"/>
      <c r="T68" s="1042"/>
      <c r="U68" s="1042"/>
      <c r="V68" s="1042"/>
      <c r="W68" s="1042"/>
      <c r="X68" s="1042"/>
    </row>
    <row r="69" spans="1:24" s="280" customFormat="1" ht="26.5" customHeight="1" x14ac:dyDescent="0.25">
      <c r="A69" s="636" t="str">
        <f>+'2.2'!C70</f>
        <v>RAD1</v>
      </c>
      <c r="B69" s="636" t="str">
        <f>+'2.2'!D70</f>
        <v>Radiologie interventionnelle (pour les vaisseaux, seulement diagnostique)</v>
      </c>
      <c r="C69" s="636" t="str">
        <f>+'2.2'!N70</f>
        <v>Conférence interdisciplinaire d’indication (GEF/ANG)</v>
      </c>
      <c r="D69" s="670"/>
      <c r="Q69" s="524"/>
      <c r="R69" s="524"/>
      <c r="S69" s="524"/>
      <c r="T69" s="524"/>
      <c r="U69" s="524"/>
    </row>
    <row r="70" spans="1:24" s="280" customFormat="1" ht="30" customHeight="1" x14ac:dyDescent="0.25">
      <c r="A70" s="636" t="str">
        <f>+'2.2'!C71</f>
        <v>RAD2</v>
      </c>
      <c r="B70" s="636" t="str">
        <f>+'2.2'!D71</f>
        <v>Radiologie interventionnelle complexe</v>
      </c>
      <c r="C70" s="636" t="str">
        <f>+'2.2'!N71</f>
        <v>Conférence interdisciplinaire d’indication (GEF/ANG)</v>
      </c>
      <c r="D70" s="626"/>
      <c r="Q70" s="934"/>
      <c r="R70" s="934"/>
      <c r="S70" s="934"/>
      <c r="T70" s="934"/>
      <c r="U70" s="934"/>
      <c r="V70" s="934"/>
    </row>
    <row r="71" spans="1:24" s="280" customFormat="1" ht="30" customHeight="1" x14ac:dyDescent="0.25">
      <c r="A71" s="636" t="str">
        <f>+'2.2'!C72</f>
        <v>HER1</v>
      </c>
      <c r="B71" s="636" t="str">
        <f>+'2.2'!D72</f>
        <v>Chirurgie cardiaque simple</v>
      </c>
      <c r="C71" s="636" t="str">
        <f>+'2.2'!N72</f>
        <v>Programme de qualité cantonal jusqu’à définition d’une solution nationale</v>
      </c>
      <c r="D71" s="626"/>
    </row>
    <row r="72" spans="1:24" s="280" customFormat="1" ht="30" customHeight="1" x14ac:dyDescent="0.25">
      <c r="A72" s="636" t="str">
        <f>+'2.2'!C73</f>
        <v>HER1.1</v>
      </c>
      <c r="B72" s="636" t="str">
        <f>+'2.2'!D73</f>
        <v>Chirurgie cardiaque et chirurgie vasculaire avec machine cœur-poumons (sans chirurgie coronarienne)</v>
      </c>
      <c r="C72" s="636" t="str">
        <f>+'2.2'!N73</f>
        <v>Programme de qualité cantonal jusqu’à définition d’une solution nationale</v>
      </c>
      <c r="D72" s="670"/>
    </row>
    <row r="73" spans="1:24" s="280" customFormat="1" ht="30" customHeight="1" x14ac:dyDescent="0.25">
      <c r="A73" s="636" t="str">
        <f>+'2.2'!C74</f>
        <v>HER1.1.1</v>
      </c>
      <c r="B73" s="636" t="str">
        <f>+'2.2'!D74</f>
        <v>Chirurgie coronarienne (PAC)</v>
      </c>
      <c r="C73" s="636" t="str">
        <f>+'2.2'!N74</f>
        <v>Programme de qualité cantonal jusqu’à définition d’une solution nationale</v>
      </c>
      <c r="D73" s="670"/>
    </row>
    <row r="74" spans="1:24" s="280" customFormat="1" ht="30" customHeight="1" x14ac:dyDescent="0.25">
      <c r="A74" s="636" t="str">
        <f>+'2.2'!C75</f>
        <v>HER1.1.2</v>
      </c>
      <c r="B74" s="636" t="str">
        <f>+'2.2'!D75</f>
        <v>Chirurgie cardiaque congénitale complexe</v>
      </c>
      <c r="C74" s="636" t="str">
        <f>+'2.2'!N75</f>
        <v>Programme de qualité cantonal jusqu’à définition d’une solution nationale</v>
      </c>
      <c r="D74" s="670"/>
    </row>
    <row r="75" spans="1:24" s="280" customFormat="1" ht="30" customHeight="1" x14ac:dyDescent="0.25">
      <c r="A75" s="636" t="str">
        <f>+'2.2'!C76</f>
        <v>HER1.1.3</v>
      </c>
      <c r="B75" s="636" t="str">
        <f>+'2.2'!D76</f>
        <v>Chirurgie et interventions sur l’aorte thoracique</v>
      </c>
      <c r="C75" s="636" t="str">
        <f>+'2.2'!N76</f>
        <v>Programme de qualité cantonal jusqu’à définition d’une solution nationale</v>
      </c>
      <c r="D75" s="670"/>
    </row>
    <row r="76" spans="1:24" s="280" customFormat="1" ht="30" customHeight="1" x14ac:dyDescent="0.25">
      <c r="A76" s="636" t="str">
        <f>+'2.2'!C77</f>
        <v>HER1.1.4</v>
      </c>
      <c r="B76" s="636" t="str">
        <f>+'2.2'!D77</f>
        <v>Interventions ouvertes sur la valve aortique</v>
      </c>
      <c r="C76" s="636" t="str">
        <f>+'2.2'!N77</f>
        <v>Programme de qualité cantonal jusqu’à définition d’une solution nationale</v>
      </c>
      <c r="D76" s="670"/>
    </row>
    <row r="77" spans="1:24" s="280" customFormat="1" ht="15" customHeight="1" x14ac:dyDescent="0.25">
      <c r="A77" s="636" t="str">
        <f>+'2.2'!C78</f>
        <v>HER1.1.5</v>
      </c>
      <c r="B77" s="636" t="str">
        <f>+'2.2'!D78</f>
        <v>Interventions ouvertes sur la valve mitrale</v>
      </c>
      <c r="C77" s="636" t="str">
        <f>+'2.2'!N78</f>
        <v>Programme de qualité cantonal jusqu’à définition d’une solution nationale</v>
      </c>
      <c r="D77" s="670"/>
    </row>
    <row r="78" spans="1:24" s="280" customFormat="1" ht="29.25" customHeight="1" x14ac:dyDescent="0.25">
      <c r="A78" s="636" t="str">
        <f>+'2.2'!C79</f>
        <v>KAR1</v>
      </c>
      <c r="B78" s="636" t="str">
        <f>+'2.2'!D79</f>
        <v>Cardiologie (y c. stimulateur cardiaque)</v>
      </c>
      <c r="C78" s="636" t="str">
        <f>+'2.2'!N79</f>
        <v>Directives de la Société Suisse de Cardiologie relatives à la thérapie par défibrillateur, documentation dans le registre</v>
      </c>
      <c r="D78" s="670"/>
      <c r="Q78" s="934"/>
      <c r="R78" s="934"/>
      <c r="S78" s="934"/>
      <c r="T78" s="934"/>
      <c r="U78" s="934"/>
      <c r="V78" s="934"/>
      <c r="W78" s="934"/>
      <c r="X78" s="934"/>
    </row>
    <row r="79" spans="1:24" s="280" customFormat="1" ht="30" customHeight="1" outlineLevel="1" x14ac:dyDescent="0.25">
      <c r="A79" s="636" t="str">
        <f>+'2.2'!C80</f>
        <v>KAR2</v>
      </c>
      <c r="B79" s="636" t="str">
        <f>+'2.2'!D80</f>
        <v>Electrophysiologie et CRT</v>
      </c>
      <c r="C79" s="636" t="str">
        <f>+'2.2'!N80</f>
        <v/>
      </c>
      <c r="D79" s="670"/>
      <c r="Q79" s="1042"/>
      <c r="R79" s="934"/>
      <c r="S79" s="934"/>
      <c r="T79" s="934"/>
      <c r="U79" s="934"/>
      <c r="V79" s="934"/>
      <c r="W79" s="934"/>
      <c r="X79" s="934"/>
    </row>
    <row r="80" spans="1:24" s="280" customFormat="1" ht="30" customHeight="1" outlineLevel="1" x14ac:dyDescent="0.25">
      <c r="A80" s="636" t="str">
        <f>+'2.2'!C81</f>
        <v>KAR3</v>
      </c>
      <c r="B80" s="636" t="str">
        <f>+'2.2'!D81</f>
        <v>Cardiologie interventionnelle (interventions coronariennes)</v>
      </c>
      <c r="C80" s="636" t="str">
        <f>+'2.2'!N81</f>
        <v/>
      </c>
      <c r="D80" s="670"/>
      <c r="Q80" s="524"/>
    </row>
    <row r="81" spans="1:12" s="280" customFormat="1" ht="72" customHeight="1" outlineLevel="1" x14ac:dyDescent="0.25">
      <c r="A81" s="636" t="str">
        <f>+'2.2'!C82</f>
        <v>KAR3.1</v>
      </c>
      <c r="B81" s="636" t="str">
        <f>+'2.2'!D82</f>
        <v>Cardiologie interventionnelle (interventions structurelles)</v>
      </c>
      <c r="C81" s="636" t="str">
        <f>+'2.2'!N82</f>
        <v/>
      </c>
      <c r="D81" s="670"/>
    </row>
    <row r="82" spans="1:12" s="280" customFormat="1" ht="30" customHeight="1" outlineLevel="1" x14ac:dyDescent="0.25">
      <c r="A82" s="636" t="str">
        <f>+'2.2'!C83</f>
        <v>KAR3.1.1</v>
      </c>
      <c r="B82" s="636" t="str">
        <f>+'2.2'!D83</f>
        <v>Cardiologie interventionnelle complexe (interventions structurelles)</v>
      </c>
      <c r="C82" s="636" t="str">
        <f>+'2.2'!N83</f>
        <v/>
      </c>
      <c r="D82" s="670"/>
    </row>
    <row r="83" spans="1:12" s="536" customFormat="1" ht="30" customHeight="1" x14ac:dyDescent="0.25">
      <c r="A83" s="669" t="str">
        <f>+'2.2'!C84</f>
        <v>NEP1</v>
      </c>
      <c r="B83" s="669" t="str">
        <f>+'2.2'!D84</f>
        <v>Néphrologie (défaillance rénale aiguë et insuffisance rénale chronique terminale)</v>
      </c>
      <c r="C83" s="669" t="str">
        <f>+'2.2'!N84</f>
        <v>L’hémodialyse ambulatoire ne peut être proposée qu’en association avec la dialyse péritonéale</v>
      </c>
      <c r="D83" s="670"/>
      <c r="E83" s="280"/>
      <c r="F83" s="280"/>
      <c r="G83" s="280"/>
      <c r="H83" s="280"/>
      <c r="I83" s="280"/>
      <c r="J83" s="280"/>
      <c r="K83" s="280"/>
      <c r="L83" s="280"/>
    </row>
    <row r="84" spans="1:12" s="280" customFormat="1" ht="30" customHeight="1" outlineLevel="1" x14ac:dyDescent="0.25">
      <c r="A84" s="636" t="str">
        <f>+'2.2'!C85</f>
        <v>URO1</v>
      </c>
      <c r="B84" s="636" t="str">
        <f>+'2.2'!D85</f>
        <v>Urologie sans titre de formation approfondie « urologie opératoire »</v>
      </c>
      <c r="C84" s="636" t="str">
        <f>+'2.2'!N85</f>
        <v/>
      </c>
      <c r="D84" s="670"/>
    </row>
    <row r="85" spans="1:12" s="280" customFormat="1" ht="15" customHeight="1" outlineLevel="1" x14ac:dyDescent="0.25">
      <c r="A85" s="636" t="str">
        <f>+'2.2'!C86</f>
        <v>URO1.1</v>
      </c>
      <c r="B85" s="636" t="str">
        <f>+'2.2'!D86</f>
        <v>Urologie avec titre de formation approfondie « urologie opératoire »</v>
      </c>
      <c r="C85" s="636" t="str">
        <f>+'2.2'!N86</f>
        <v/>
      </c>
      <c r="D85" s="670"/>
    </row>
    <row r="86" spans="1:12" s="536" customFormat="1" ht="37.5" x14ac:dyDescent="0.25">
      <c r="A86" s="669" t="str">
        <f>+'2.2'!C87</f>
        <v>URO1.1.1</v>
      </c>
      <c r="B86" s="669" t="str">
        <f>+'2.2'!D87</f>
        <v>Prostatectomie radicale</v>
      </c>
      <c r="C86" s="669" t="str">
        <f>+'2.2'!N87</f>
        <v>Opérateur joignable en tout temps en phase postopératoire afin de garantir une intervention nécessaire dans l’heure</v>
      </c>
      <c r="D86" s="670"/>
      <c r="E86" s="280"/>
      <c r="F86" s="280"/>
      <c r="G86" s="280"/>
      <c r="H86" s="280"/>
      <c r="I86" s="280"/>
      <c r="J86" s="280"/>
      <c r="K86" s="280"/>
      <c r="L86" s="280"/>
    </row>
    <row r="87" spans="1:12" s="280" customFormat="1" ht="30" customHeight="1" outlineLevel="1" x14ac:dyDescent="0.25">
      <c r="A87" s="636" t="str">
        <f>+'2.2'!C88</f>
        <v>URO1.1.2</v>
      </c>
      <c r="B87" s="636" t="str">
        <f>+'2.2'!D88</f>
        <v>Cystectomie radicale (CIMHS)</v>
      </c>
      <c r="C87" s="636" t="str">
        <f>+'2.2'!N88</f>
        <v>Les exigences actuelles de la CIMHS font foi</v>
      </c>
      <c r="D87" s="670"/>
    </row>
    <row r="88" spans="1:12" s="280" customFormat="1" ht="15" customHeight="1" outlineLevel="1" x14ac:dyDescent="0.25">
      <c r="A88" s="636" t="str">
        <f>+'2.2'!C89</f>
        <v>URO1.1.3</v>
      </c>
      <c r="B88" s="636" t="str">
        <f>+'2.2'!D89</f>
        <v>Chirurgie complexe des reins (néphrectomie pour tumeur et résection partielle du rein)</v>
      </c>
      <c r="C88" s="636" t="str">
        <f>+'2.2'!N89</f>
        <v/>
      </c>
      <c r="D88" s="670"/>
    </row>
    <row r="89" spans="1:12" s="280" customFormat="1" ht="15" customHeight="1" outlineLevel="1" x14ac:dyDescent="0.25">
      <c r="A89" s="636" t="str">
        <f>+'2.2'!C90</f>
        <v>URO1.1.4</v>
      </c>
      <c r="B89" s="636" t="str">
        <f>+'2.2'!D90</f>
        <v>Surrénalectomie isolée</v>
      </c>
      <c r="C89" s="636" t="str">
        <f>+'2.2'!N90</f>
        <v/>
      </c>
      <c r="D89" s="670"/>
    </row>
    <row r="90" spans="1:12" s="280" customFormat="1" ht="30" customHeight="1" outlineLevel="1" x14ac:dyDescent="0.25">
      <c r="A90" s="636" t="str">
        <f>+'2.2'!C91</f>
        <v>URO1.1.7</v>
      </c>
      <c r="B90" s="636" t="str">
        <f>+'2.2'!D91</f>
        <v>Implantation d’un sphincter urinaire artificiel</v>
      </c>
      <c r="C90" s="636" t="str">
        <f>+'2.2'!N91</f>
        <v/>
      </c>
      <c r="D90" s="670"/>
    </row>
    <row r="91" spans="1:12" s="280" customFormat="1" ht="30" customHeight="1" outlineLevel="1" x14ac:dyDescent="0.25">
      <c r="A91" s="636" t="str">
        <f>+'2.2'!C92</f>
        <v>URO1.1.8</v>
      </c>
      <c r="B91" s="636" t="str">
        <f>+'2.2'!D92</f>
        <v>Néphrostomie percutanée avec fragmentation de calculs</v>
      </c>
      <c r="C91" s="636" t="str">
        <f>+'2.2'!N92</f>
        <v/>
      </c>
      <c r="D91" s="670"/>
    </row>
    <row r="92" spans="1:12" s="536" customFormat="1" ht="28" customHeight="1" x14ac:dyDescent="0.25">
      <c r="A92" s="669" t="str">
        <f>+'2.2'!C93</f>
        <v>PNE1</v>
      </c>
      <c r="B92" s="669" t="str">
        <f>+'2.2'!D93</f>
        <v>Pneumologie</v>
      </c>
      <c r="C92" s="669" t="str">
        <f>+'2.2'!N93</f>
        <v>Possibilité de surveillance continue des patients, d’intubation et de ventilation mécanique de courte durée</v>
      </c>
      <c r="D92" s="670"/>
      <c r="E92" s="280"/>
      <c r="F92" s="280"/>
      <c r="G92" s="280"/>
      <c r="H92" s="280"/>
      <c r="I92" s="280"/>
      <c r="J92" s="280"/>
      <c r="K92" s="280"/>
      <c r="L92" s="280"/>
    </row>
    <row r="93" spans="1:12" s="280" customFormat="1" ht="13.25" customHeight="1" outlineLevel="1" x14ac:dyDescent="0.25">
      <c r="A93" s="636" t="str">
        <f>+'2.2'!C94</f>
        <v>PNE1.1</v>
      </c>
      <c r="B93" s="636" t="str">
        <f>+'2.2'!D94</f>
        <v>Pneumologie avec assistance ventilatoire spéciale</v>
      </c>
      <c r="C93" s="636" t="str">
        <f>+'2.2'!N94</f>
        <v/>
      </c>
      <c r="D93" s="670"/>
    </row>
    <row r="94" spans="1:12" s="280" customFormat="1" ht="26.5" customHeight="1" outlineLevel="1" x14ac:dyDescent="0.25">
      <c r="A94" s="636" t="str">
        <f>+'2.2'!C95</f>
        <v>PNE1.2</v>
      </c>
      <c r="B94" s="636" t="str">
        <f>+'2.2'!D95</f>
        <v>Evaluation avant ou status après transplantation pulmonaire</v>
      </c>
      <c r="C94" s="636" t="str">
        <f>+'2.2'!N95</f>
        <v/>
      </c>
      <c r="D94" s="670"/>
    </row>
    <row r="95" spans="1:12" s="536" customFormat="1" ht="50" x14ac:dyDescent="0.25">
      <c r="A95" s="669" t="str">
        <f>+'2.2'!C96</f>
        <v>PNE1.3</v>
      </c>
      <c r="B95" s="669" t="str">
        <f>+'2.2'!D96</f>
        <v>Mmucoviscidose</v>
      </c>
      <c r="C95" s="669" t="str">
        <f>+'2.2'!N96</f>
        <v>Centre mucoviscidose avec personnel multidisciplinaire spécialisé en mucoviscidose et spécialiste mucoviscidose en tant que responsable médical, physiothérapie, conseil en nutrition, etc.</v>
      </c>
      <c r="D95" s="670"/>
      <c r="E95" s="280"/>
      <c r="F95" s="280"/>
      <c r="G95" s="280"/>
      <c r="H95" s="280"/>
      <c r="I95" s="280"/>
      <c r="J95" s="280"/>
      <c r="K95" s="280"/>
      <c r="L95" s="280"/>
    </row>
    <row r="96" spans="1:12" s="280" customFormat="1" ht="15" customHeight="1" x14ac:dyDescent="0.25">
      <c r="A96" s="636" t="str">
        <f>+'2.2'!C97</f>
        <v>PNE2</v>
      </c>
      <c r="B96" s="636" t="str">
        <f>+'2.2'!D97</f>
        <v>Polysomnographie</v>
      </c>
      <c r="C96" s="636" t="str">
        <f>+'2.2'!N97</f>
        <v>Accréditation comme centre du sommeil par la SGSSC</v>
      </c>
      <c r="D96" s="670"/>
    </row>
    <row r="97" spans="1:25" s="280" customFormat="1" ht="15" customHeight="1" outlineLevel="1" x14ac:dyDescent="0.25">
      <c r="A97" s="636" t="str">
        <f>+'2.2'!C98</f>
        <v>THO1</v>
      </c>
      <c r="B97" s="636" t="str">
        <f>+'2.2'!D98</f>
        <v>Chirurgie thoracique</v>
      </c>
      <c r="C97" s="636" t="str">
        <f>+'2.2'!N98</f>
        <v/>
      </c>
      <c r="D97" s="670"/>
      <c r="Q97" s="1042"/>
      <c r="R97" s="934"/>
      <c r="S97" s="934"/>
      <c r="T97" s="934"/>
      <c r="U97" s="934"/>
      <c r="V97" s="934"/>
      <c r="W97" s="934"/>
    </row>
    <row r="98" spans="1:25" s="280" customFormat="1" ht="15" customHeight="1" outlineLevel="1" x14ac:dyDescent="0.25">
      <c r="A98" s="636" t="str">
        <f>+'2.2'!C99</f>
        <v>THO1.1</v>
      </c>
      <c r="B98" s="636" t="str">
        <f>+'2.2'!D99</f>
        <v>Néoplasmes malins de l'appareil respiratoire (résection curative par lobectomie / pneumonectomie)</v>
      </c>
      <c r="C98" s="636" t="str">
        <f>+'2.2'!N99</f>
        <v/>
      </c>
      <c r="D98" s="670"/>
    </row>
    <row r="99" spans="1:25" s="280" customFormat="1" ht="15" customHeight="1" outlineLevel="1" x14ac:dyDescent="0.25">
      <c r="A99" s="636" t="str">
        <f>+'2.2'!C100</f>
        <v>THO1.2</v>
      </c>
      <c r="B99" s="636" t="str">
        <f>+'2.2'!D100</f>
        <v>Opérations sur le médiastin</v>
      </c>
      <c r="C99" s="636" t="str">
        <f>+'2.2'!N100</f>
        <v/>
      </c>
      <c r="D99" s="670"/>
    </row>
    <row r="100" spans="1:25" s="280" customFormat="1" ht="15" customHeight="1" outlineLevel="1" x14ac:dyDescent="0.25">
      <c r="A100" s="636" t="str">
        <f>+'2.2'!C101</f>
        <v>TPL1</v>
      </c>
      <c r="B100" s="636" t="str">
        <f>+'2.2'!D101</f>
        <v>Transplantation cardiaque (CIMHS)</v>
      </c>
      <c r="C100" s="636" t="str">
        <f>+'2.2'!N101</f>
        <v>Les exigences actuelles de la CIMHS font foi</v>
      </c>
      <c r="D100" s="670"/>
    </row>
    <row r="101" spans="1:25" s="280" customFormat="1" ht="15" customHeight="1" outlineLevel="1" x14ac:dyDescent="0.25">
      <c r="A101" s="636" t="str">
        <f>+'2.2'!C102</f>
        <v>TPL2</v>
      </c>
      <c r="B101" s="636" t="str">
        <f>+'2.2'!D102</f>
        <v>Transplantation pulmonaire (CIMHS)</v>
      </c>
      <c r="C101" s="636" t="str">
        <f>+'2.2'!N102</f>
        <v>Les exigences actuelles de la CIMHS font foi</v>
      </c>
      <c r="D101" s="670"/>
    </row>
    <row r="102" spans="1:25" s="280" customFormat="1" ht="15" customHeight="1" outlineLevel="1" x14ac:dyDescent="0.25">
      <c r="A102" s="636" t="str">
        <f>+'2.2'!C103</f>
        <v>TPL3</v>
      </c>
      <c r="B102" s="636" t="str">
        <f>+'2.2'!D103</f>
        <v>Transplantation hépatique (CIMHS)</v>
      </c>
      <c r="C102" s="636" t="str">
        <f>+'2.2'!N103</f>
        <v>Les exigences actuelles de la CIMHS font foi</v>
      </c>
      <c r="D102" s="670"/>
    </row>
    <row r="103" spans="1:25" s="280" customFormat="1" ht="15" customHeight="1" outlineLevel="1" x14ac:dyDescent="0.25">
      <c r="A103" s="636" t="str">
        <f>+'2.2'!C104</f>
        <v>TPL4</v>
      </c>
      <c r="B103" s="636" t="str">
        <f>+'2.2'!D104</f>
        <v>Transplantation de pancréas (CIMHS)</v>
      </c>
      <c r="C103" s="636" t="str">
        <f>+'2.2'!N104</f>
        <v>Les exigences actuelles de la CIMHS font foi</v>
      </c>
      <c r="D103" s="670"/>
    </row>
    <row r="104" spans="1:25" s="280" customFormat="1" ht="15" customHeight="1" outlineLevel="1" x14ac:dyDescent="0.25">
      <c r="A104" s="636" t="str">
        <f>+'2.2'!C105</f>
        <v>TPL5</v>
      </c>
      <c r="B104" s="636" t="str">
        <f>+'2.2'!D105</f>
        <v>Transplantation rénale (CIMHS)</v>
      </c>
      <c r="C104" s="636" t="str">
        <f>+'2.2'!N105</f>
        <v>Les exigences actuelles de la CIMHS font foi</v>
      </c>
      <c r="D104" s="670"/>
    </row>
    <row r="105" spans="1:25" s="280" customFormat="1" ht="15" customHeight="1" outlineLevel="1" x14ac:dyDescent="0.25">
      <c r="A105" s="636" t="str">
        <f>+'2.2'!C106</f>
        <v>TPL6</v>
      </c>
      <c r="B105" s="636" t="str">
        <f>+'2.2'!D106</f>
        <v>Transplantation intestinale</v>
      </c>
      <c r="C105" s="636" t="str">
        <f>+'2.2'!N106</f>
        <v/>
      </c>
      <c r="D105" s="670"/>
    </row>
    <row r="106" spans="1:25" s="280" customFormat="1" ht="15" customHeight="1" outlineLevel="1" x14ac:dyDescent="0.25">
      <c r="A106" s="636" t="str">
        <f>+'2.2'!C107</f>
        <v>TPL7</v>
      </c>
      <c r="B106" s="636" t="str">
        <f>+'2.2'!D107</f>
        <v>Transplantation splénique</v>
      </c>
      <c r="C106" s="636" t="str">
        <f>+'2.2'!N107</f>
        <v/>
      </c>
      <c r="D106" s="670"/>
    </row>
    <row r="107" spans="1:25" s="280" customFormat="1" ht="15" customHeight="1" outlineLevel="1" x14ac:dyDescent="0.25">
      <c r="A107" s="636" t="str">
        <f>+'2.2'!C108</f>
        <v>BEW1</v>
      </c>
      <c r="B107" s="636" t="str">
        <f>+'2.2'!D108</f>
        <v>Chirurgie de l’appareil locomoteur</v>
      </c>
      <c r="C107" s="636" t="str">
        <f>+'2.2'!N108</f>
        <v/>
      </c>
      <c r="D107" s="670"/>
    </row>
    <row r="108" spans="1:25" s="280" customFormat="1" ht="15" customHeight="1" outlineLevel="1" x14ac:dyDescent="0.25">
      <c r="A108" s="636" t="str">
        <f>+'2.2'!C109</f>
        <v>BEW2</v>
      </c>
      <c r="B108" s="636" t="str">
        <f>+'2.2'!D109</f>
        <v>Orthopédie</v>
      </c>
      <c r="C108" s="636" t="str">
        <f>+'2.2'!N109</f>
        <v/>
      </c>
      <c r="D108" s="670"/>
    </row>
    <row r="109" spans="1:25" s="536" customFormat="1" ht="15" customHeight="1" x14ac:dyDescent="0.25">
      <c r="A109" s="669" t="str">
        <f>+'2.2'!C110</f>
        <v>BEW3</v>
      </c>
      <c r="B109" s="669" t="str">
        <f>+'2.2'!D110</f>
        <v>Chirurgie de la main</v>
      </c>
      <c r="C109" s="669" t="str">
        <f>+'2.2'!N110</f>
        <v>Clinique de jour spécialisée en chirurgie de la main</v>
      </c>
      <c r="D109" s="670"/>
      <c r="E109" s="280"/>
      <c r="F109" s="280"/>
      <c r="G109" s="280"/>
      <c r="H109" s="280"/>
      <c r="I109" s="280"/>
      <c r="J109" s="280"/>
      <c r="K109" s="280"/>
      <c r="L109" s="280"/>
    </row>
    <row r="110" spans="1:25" s="280" customFormat="1" ht="15" customHeight="1" outlineLevel="1" x14ac:dyDescent="0.25">
      <c r="A110" s="636" t="str">
        <f>+'2.2'!C111</f>
        <v>BEW4</v>
      </c>
      <c r="B110" s="636" t="str">
        <f>+'2.2'!D111</f>
        <v>Arthroscopie de l’épaule et du coude</v>
      </c>
      <c r="C110" s="636" t="str">
        <f>+'2.2'!N111</f>
        <v/>
      </c>
      <c r="D110" s="670"/>
    </row>
    <row r="111" spans="1:25" s="280" customFormat="1" ht="15" customHeight="1" outlineLevel="1" x14ac:dyDescent="0.25">
      <c r="A111" s="636" t="str">
        <f>+'2.2'!C112</f>
        <v>BEW5</v>
      </c>
      <c r="B111" s="636" t="str">
        <f>+'2.2'!D112</f>
        <v>Arthroscopie du genou</v>
      </c>
      <c r="C111" s="636" t="str">
        <f>+'2.2'!N112</f>
        <v/>
      </c>
      <c r="D111" s="670"/>
    </row>
    <row r="112" spans="1:25" s="280" customFormat="1" ht="15" customHeight="1" outlineLevel="1" x14ac:dyDescent="0.25">
      <c r="A112" s="636" t="str">
        <f>+'2.2'!C113</f>
        <v>BEW6</v>
      </c>
      <c r="B112" s="636" t="str">
        <f>+'2.2'!D113</f>
        <v>Reconstruction des membres supérieurs</v>
      </c>
      <c r="C112" s="636" t="str">
        <f>+'2.2'!N113</f>
        <v/>
      </c>
      <c r="D112" s="670"/>
      <c r="Q112" s="1042"/>
      <c r="R112" s="1042"/>
      <c r="S112" s="1042"/>
      <c r="T112" s="1042"/>
      <c r="U112" s="1042"/>
      <c r="V112" s="1042"/>
      <c r="W112" s="1042"/>
      <c r="X112" s="1042"/>
      <c r="Y112" s="1042"/>
    </row>
    <row r="113" spans="1:25" s="280" customFormat="1" ht="15" customHeight="1" outlineLevel="1" x14ac:dyDescent="0.25">
      <c r="A113" s="636" t="str">
        <f>+'2.2'!C114</f>
        <v>BEW7</v>
      </c>
      <c r="B113" s="636" t="str">
        <f>+'2.2'!D114</f>
        <v>Reconstruction des membres inférieurs</v>
      </c>
      <c r="C113" s="636" t="str">
        <f>+'2.2'!N114</f>
        <v/>
      </c>
      <c r="D113" s="670"/>
      <c r="Q113" s="1042"/>
      <c r="R113" s="1042"/>
      <c r="S113" s="1042"/>
      <c r="T113" s="1042"/>
      <c r="U113" s="1042"/>
      <c r="V113" s="1042"/>
      <c r="W113" s="1042"/>
      <c r="X113" s="1042"/>
      <c r="Y113" s="1042"/>
    </row>
    <row r="114" spans="1:25" s="536" customFormat="1" ht="62.5" x14ac:dyDescent="0.25">
      <c r="A114" s="669" t="str">
        <f>+'2.2'!C115</f>
        <v xml:space="preserve">BEW7.1 </v>
      </c>
      <c r="B114" s="669" t="str">
        <f>+'2.2'!D115</f>
        <v>Prothèses de hanche de première intention</v>
      </c>
      <c r="C114" s="669" t="str">
        <f>+'2.2'!N115</f>
        <v>La disponibilité d'un opérateur agréé dans les 24 heures doit être garantie pour la prise en charge d’urgence des fractures au moyen de prothèses totales
- Gérer un contrôle de l’indication tenant compte du résultat pour le patient, sur la base de SIRIS</v>
      </c>
      <c r="D114" s="670"/>
      <c r="E114" s="280"/>
      <c r="F114" s="280"/>
      <c r="G114" s="280"/>
      <c r="H114" s="280"/>
      <c r="I114" s="280"/>
      <c r="J114" s="280"/>
      <c r="K114" s="280"/>
      <c r="L114" s="280"/>
      <c r="Q114" s="1042"/>
      <c r="R114" s="1042"/>
      <c r="S114" s="1042"/>
      <c r="T114" s="1042"/>
      <c r="U114" s="1042"/>
      <c r="V114" s="1042"/>
      <c r="W114" s="1042"/>
      <c r="X114" s="1042"/>
      <c r="Y114" s="1042"/>
    </row>
    <row r="115" spans="1:25" s="280" customFormat="1" ht="15" customHeight="1" outlineLevel="1" x14ac:dyDescent="0.25">
      <c r="A115" s="636" t="str">
        <f>+'2.2'!C116</f>
        <v>BEW7.1.1</v>
      </c>
      <c r="B115" s="636" t="str">
        <f>+'2.2'!D116</f>
        <v>Reprises de prothèse de hanche</v>
      </c>
      <c r="C115" s="636" t="str">
        <f>+'2.2'!N116</f>
        <v/>
      </c>
      <c r="D115" s="670"/>
      <c r="Q115" s="1042"/>
      <c r="R115" s="1042"/>
      <c r="S115" s="1042"/>
      <c r="T115" s="1042"/>
      <c r="U115" s="1042"/>
      <c r="V115" s="1042"/>
      <c r="W115" s="1042"/>
      <c r="X115" s="1042"/>
      <c r="Y115" s="1042"/>
    </row>
    <row r="116" spans="1:25" s="280" customFormat="1" ht="15" customHeight="1" outlineLevel="1" x14ac:dyDescent="0.25">
      <c r="A116" s="636" t="str">
        <f>+'2.2'!C117</f>
        <v>BEW7.2</v>
      </c>
      <c r="B116" s="636" t="str">
        <f>+'2.2'!D117</f>
        <v>Prothèses du genou de première intention</v>
      </c>
      <c r="C116" s="636" t="str">
        <f>+'2.2'!N117</f>
        <v/>
      </c>
      <c r="D116" s="670"/>
      <c r="Q116" s="1042"/>
      <c r="R116" s="1042"/>
      <c r="S116" s="1042"/>
      <c r="T116" s="1042"/>
      <c r="U116" s="1042"/>
      <c r="V116" s="1042"/>
      <c r="W116" s="1042"/>
      <c r="X116" s="1042"/>
      <c r="Y116" s="1042"/>
    </row>
    <row r="117" spans="1:25" s="280" customFormat="1" ht="15" customHeight="1" outlineLevel="1" x14ac:dyDescent="0.25">
      <c r="A117" s="636" t="str">
        <f>+'2.2'!C118</f>
        <v>BEW7.2.1</v>
      </c>
      <c r="B117" s="636" t="str">
        <f>+'2.2'!D118</f>
        <v>Reprises de prothèses de genou</v>
      </c>
      <c r="C117" s="636" t="str">
        <f>+'2.2'!N118</f>
        <v/>
      </c>
      <c r="D117" s="670"/>
      <c r="Q117" s="1042"/>
      <c r="R117" s="1042"/>
      <c r="S117" s="1042"/>
      <c r="T117" s="1042"/>
      <c r="U117" s="1042"/>
      <c r="V117" s="1042"/>
      <c r="W117" s="1042"/>
      <c r="X117" s="1042"/>
      <c r="Y117" s="1042"/>
    </row>
    <row r="118" spans="1:25" s="280" customFormat="1" ht="15" customHeight="1" outlineLevel="1" x14ac:dyDescent="0.25">
      <c r="A118" s="636" t="str">
        <f>+'2.2'!C119</f>
        <v>BEW8</v>
      </c>
      <c r="B118" s="636" t="str">
        <f>+'2.2'!D119</f>
        <v>Chirurgie de la colonne vertébrale</v>
      </c>
      <c r="C118" s="636" t="str">
        <f>+'2.2'!N119</f>
        <v/>
      </c>
      <c r="D118" s="670"/>
      <c r="Q118" s="1042"/>
      <c r="R118" s="1042"/>
      <c r="S118" s="1042"/>
      <c r="T118" s="1042"/>
      <c r="U118" s="1042"/>
      <c r="V118" s="1042"/>
      <c r="W118" s="1042"/>
      <c r="X118" s="1042"/>
      <c r="Y118" s="1042"/>
    </row>
    <row r="119" spans="1:25" s="536" customFormat="1" ht="37.5" x14ac:dyDescent="0.25">
      <c r="A119" s="669" t="str">
        <f>+'2.2'!C120</f>
        <v>BEW8.1</v>
      </c>
      <c r="B119" s="669" t="str">
        <f>+'2.2'!D120</f>
        <v>Chirurgie spécialisée de la colonne vertébrale</v>
      </c>
      <c r="C119" s="669" t="str">
        <f>+'2.2'!N120</f>
        <v>Neuromonitoring peropératoire en collaboration avec la neurologie et participation au registre national des implants SIRIS Spine</v>
      </c>
      <c r="D119" s="670"/>
      <c r="E119" s="280"/>
      <c r="F119" s="280"/>
      <c r="G119" s="280"/>
      <c r="H119" s="280"/>
      <c r="I119" s="280"/>
      <c r="J119" s="280"/>
      <c r="K119" s="280"/>
      <c r="L119" s="280"/>
      <c r="Q119" s="1042"/>
      <c r="R119" s="1042"/>
      <c r="S119" s="1042"/>
      <c r="T119" s="1042"/>
      <c r="U119" s="1042"/>
      <c r="V119" s="1042"/>
      <c r="W119" s="1042"/>
      <c r="X119" s="1042"/>
      <c r="Y119" s="1042"/>
    </row>
    <row r="120" spans="1:25" s="280" customFormat="1" ht="15" customHeight="1" outlineLevel="1" x14ac:dyDescent="0.25">
      <c r="A120" s="636" t="str">
        <f>+'2.2'!C121</f>
        <v>BEW8.1.1</v>
      </c>
      <c r="B120" s="636" t="str">
        <f>+'2.2'!D121</f>
        <v>Chirurgie complexe de la colonne vertébrale</v>
      </c>
      <c r="C120" s="636" t="str">
        <f>+'2.2'!N121</f>
        <v/>
      </c>
      <c r="D120" s="670"/>
      <c r="Q120" s="1042"/>
      <c r="R120" s="1042"/>
      <c r="S120" s="1042"/>
      <c r="T120" s="1042"/>
      <c r="U120" s="1042"/>
      <c r="V120" s="1042"/>
      <c r="W120" s="1042"/>
      <c r="X120" s="1042"/>
      <c r="Y120" s="1042"/>
    </row>
    <row r="121" spans="1:25" s="280" customFormat="1" ht="30" customHeight="1" outlineLevel="1" x14ac:dyDescent="0.25">
      <c r="A121" s="636" t="str">
        <f>+'2.2'!C122</f>
        <v>BEW9</v>
      </c>
      <c r="B121" s="636" t="str">
        <f>+'2.2'!D122</f>
        <v>Tumeurs osseuses</v>
      </c>
      <c r="C121" s="636" t="str">
        <f>+'2.2'!N122</f>
        <v/>
      </c>
      <c r="D121" s="670"/>
      <c r="Q121" s="1042"/>
      <c r="R121" s="1042"/>
      <c r="S121" s="1042"/>
      <c r="T121" s="1042"/>
      <c r="U121" s="1042"/>
      <c r="V121" s="1042"/>
      <c r="W121" s="1042"/>
      <c r="X121" s="1042"/>
      <c r="Y121" s="1042"/>
    </row>
    <row r="122" spans="1:25" s="280" customFormat="1" ht="51" customHeight="1" outlineLevel="1" x14ac:dyDescent="0.25">
      <c r="A122" s="636" t="str">
        <f>+'2.2'!C123</f>
        <v>BEW10</v>
      </c>
      <c r="B122" s="636" t="str">
        <f>+'2.2'!D123</f>
        <v>Chirurgie du plexus</v>
      </c>
      <c r="C122" s="636" t="str">
        <f>+'2.2'!N123</f>
        <v/>
      </c>
      <c r="D122" s="670"/>
    </row>
    <row r="123" spans="1:25" s="536" customFormat="1" ht="33" customHeight="1" x14ac:dyDescent="0.25">
      <c r="A123" s="669" t="str">
        <f>+'2.2'!C124</f>
        <v>BEW11</v>
      </c>
      <c r="B123" s="669" t="str">
        <f>+'2.2'!D124</f>
        <v>Réimplantations</v>
      </c>
      <c r="C123" s="669" t="str">
        <f>+'2.2'!N124</f>
        <v>Clinique de jour spécialisée en chirurgie de la main, monitoring peropératoire des nerfs (par la neurologie)</v>
      </c>
      <c r="D123" s="670"/>
      <c r="E123" s="280"/>
      <c r="F123" s="280"/>
      <c r="G123" s="280"/>
      <c r="H123" s="280"/>
      <c r="I123" s="280"/>
      <c r="J123" s="280"/>
      <c r="K123" s="280"/>
      <c r="L123" s="280"/>
    </row>
    <row r="124" spans="1:25" s="280" customFormat="1" ht="13.25" customHeight="1" outlineLevel="1" x14ac:dyDescent="0.25">
      <c r="A124" s="636" t="str">
        <f>+'2.2'!C125</f>
        <v>RHE1</v>
      </c>
      <c r="B124" s="636" t="str">
        <f>+'2.2'!D125</f>
        <v>Rhumatologie</v>
      </c>
      <c r="C124" s="636" t="str">
        <f>+'2.2'!N125</f>
        <v/>
      </c>
      <c r="D124" s="670"/>
    </row>
    <row r="125" spans="1:25" s="280" customFormat="1" ht="12.75" customHeight="1" outlineLevel="1" x14ac:dyDescent="0.25">
      <c r="A125" s="636" t="str">
        <f>+'2.2'!C126</f>
        <v>RHE2</v>
      </c>
      <c r="B125" s="636" t="str">
        <f>+'2.2'!D126</f>
        <v>Rhumatologie interdisciplinaire</v>
      </c>
      <c r="C125" s="636" t="str">
        <f>+'2.2'!N126</f>
        <v/>
      </c>
      <c r="D125" s="670"/>
      <c r="Q125" s="934"/>
      <c r="R125" s="934"/>
      <c r="S125" s="934"/>
      <c r="T125" s="934"/>
      <c r="U125" s="934"/>
      <c r="V125" s="934"/>
      <c r="W125" s="934"/>
      <c r="X125" s="934"/>
      <c r="Y125" s="934"/>
    </row>
    <row r="126" spans="1:25" s="280" customFormat="1" ht="15" customHeight="1" outlineLevel="1" x14ac:dyDescent="0.25">
      <c r="A126" s="636" t="str">
        <f>+'2.2'!C127</f>
        <v>GYN1</v>
      </c>
      <c r="B126" s="636" t="str">
        <f>+'2.2'!D127</f>
        <v>Gynécologie</v>
      </c>
      <c r="C126" s="636" t="str">
        <f>+'2.2'!N127</f>
        <v/>
      </c>
      <c r="D126" s="670"/>
      <c r="Q126" s="934"/>
      <c r="R126" s="934"/>
      <c r="S126" s="934"/>
      <c r="T126" s="934"/>
      <c r="U126" s="934"/>
      <c r="V126" s="934"/>
      <c r="W126" s="934"/>
      <c r="X126" s="934"/>
    </row>
    <row r="127" spans="1:25" s="280" customFormat="1" ht="30" customHeight="1" outlineLevel="1" x14ac:dyDescent="0.25">
      <c r="A127" s="636" t="str">
        <f>+'2.2'!C128</f>
        <v>GYNT</v>
      </c>
      <c r="B127" s="636" t="str">
        <f>+'2.2'!D128</f>
        <v>Tumeurs gynécologiques</v>
      </c>
      <c r="C127" s="636" t="str">
        <f>+'2.2'!N128</f>
        <v/>
      </c>
      <c r="D127" s="670"/>
    </row>
    <row r="128" spans="1:25" s="536" customFormat="1" ht="15" customHeight="1" x14ac:dyDescent="0.25">
      <c r="A128" s="669" t="str">
        <f>+'2.2'!C129</f>
        <v>GYN2</v>
      </c>
      <c r="B128" s="669" t="str">
        <f>+'2.2'!D129</f>
        <v>Centre de sénologie certifié reconnu</v>
      </c>
      <c r="C128" s="669" t="str">
        <f>+'2.2'!N129</f>
        <v>Certification reconnue comme centre de sénologie exigée. Les organismes suivants sont reconnus : Ligue suisse contre le cancer, société suisse de sénologie, société allemande de cancérologie et société européenne des spécialistes du cancer du sein</v>
      </c>
      <c r="D128" s="670"/>
      <c r="E128" s="280"/>
      <c r="F128" s="280"/>
      <c r="G128" s="280"/>
      <c r="H128" s="280"/>
      <c r="I128" s="280"/>
      <c r="J128" s="280"/>
      <c r="K128" s="280"/>
      <c r="L128" s="280"/>
    </row>
    <row r="129" spans="1:18" s="280" customFormat="1" ht="25" x14ac:dyDescent="0.25">
      <c r="A129" s="636" t="str">
        <f>+'2.2'!C130</f>
        <v>PLC1</v>
      </c>
      <c r="B129" s="636" t="str">
        <f>+'2.2'!D130</f>
        <v>Interventions liées à la transsexualité</v>
      </c>
      <c r="C129" s="636" t="str">
        <f>+'2.2'!N130</f>
        <v>Endocrinologie gynécologique, prise en charge psychiatrique</v>
      </c>
      <c r="D129" s="670"/>
      <c r="Q129" s="1042"/>
      <c r="R129" s="934"/>
    </row>
    <row r="130" spans="1:18" s="280" customFormat="1" ht="30" customHeight="1" x14ac:dyDescent="0.25">
      <c r="A130" s="636" t="str">
        <f>+'2.2'!C131</f>
        <v>GEBH</v>
      </c>
      <c r="B130" s="636" t="str">
        <f>+'2.2'!D131</f>
        <v>GEBH Maisons de naissance (≥ 36 0/7 SA)</v>
      </c>
      <c r="C130" s="636" t="str">
        <f>+'2.2'!N131</f>
        <v>Exigences de qualité
pour maisons de naissance</v>
      </c>
      <c r="D130" s="670"/>
      <c r="Q130" s="1042"/>
      <c r="R130" s="1042"/>
    </row>
    <row r="131" spans="1:18" s="280" customFormat="1" ht="15" customHeight="1" x14ac:dyDescent="0.25">
      <c r="A131" s="636" t="str">
        <f>+'2.2'!C132</f>
        <v>GEBS</v>
      </c>
      <c r="B131" s="636" t="str">
        <f>+'2.2'!D132</f>
        <v>Obstétrique dirigée par des sages-femmes à l’hôpital ou en milieu hospitalier</v>
      </c>
      <c r="C131" s="636" t="str">
        <f>+'2.2'!N132</f>
        <v>Exigences de qualité
pour l’obstétrique dirigée par des sages-femmes à l’hôpital ou en milieu hospitalier selon les « Exigences supplémentaires portant sur des prestations spécifiques - Soins somatiques aigus »</v>
      </c>
      <c r="D131" s="670"/>
    </row>
    <row r="132" spans="1:18" s="280" customFormat="1" ht="30" customHeight="1" x14ac:dyDescent="0.25">
      <c r="A132" s="636" t="str">
        <f>+'2.2'!C133</f>
        <v>GEB1</v>
      </c>
      <c r="B132" s="636" t="str">
        <f>+'2.2'!D133</f>
        <v>Soins de base en obstétrique (AG ≥ 35 0/7 SA et PN 2000 g)</v>
      </c>
      <c r="C132" s="636" t="str">
        <f>+'2.2'!N133</f>
        <v>En cas d’hospitalisation prénatale, concertation avec NEO1.1</v>
      </c>
      <c r="D132" s="670"/>
    </row>
    <row r="133" spans="1:18" s="280" customFormat="1" ht="30" customHeight="1" x14ac:dyDescent="0.25">
      <c r="A133" s="636" t="str">
        <f>+'2.2'!C134</f>
        <v>GEB1.1</v>
      </c>
      <c r="B133" s="636" t="str">
        <f>+'2.2'!D134</f>
        <v>Obstétrique (≥ 32 0/7 SA et PN 1250 g)</v>
      </c>
      <c r="C133" s="636" t="str">
        <f>+'2.2'!N134</f>
        <v>*concerne la somme des cas des GPPH GEB1 et GEB1.1</v>
      </c>
      <c r="D133" s="670"/>
      <c r="Q133" s="1042"/>
      <c r="R133" s="934"/>
    </row>
    <row r="134" spans="1:18" s="280" customFormat="1" ht="30" customHeight="1" outlineLevel="1" x14ac:dyDescent="0.25">
      <c r="A134" s="636" t="str">
        <f>+'2.2'!C135</f>
        <v>GEB1.1.1</v>
      </c>
      <c r="B134" s="636" t="str">
        <f>+'2.2'!D135</f>
        <v>Obstétrique spécialisée</v>
      </c>
      <c r="C134" s="636" t="str">
        <f>+'2.2'!N135</f>
        <v/>
      </c>
      <c r="D134" s="670"/>
    </row>
    <row r="135" spans="1:18" s="536" customFormat="1" ht="30" customHeight="1" x14ac:dyDescent="0.25">
      <c r="A135" s="669" t="str">
        <f>+'2.2'!C136</f>
        <v>NEOG</v>
      </c>
      <c r="B135" s="669" t="str">
        <f>+'2.2'!D136</f>
        <v>Soins de base aux nouveau-nés (AG ≥ 36 0/7 SA et PN 2000 g)</v>
      </c>
      <c r="C135" s="669" t="str">
        <f>+'2.2'!N136</f>
        <v>Exigences de qualité
pour maisons de naissance</v>
      </c>
      <c r="D135" s="670"/>
      <c r="E135" s="280"/>
      <c r="F135" s="280"/>
      <c r="G135" s="280"/>
      <c r="H135" s="280"/>
      <c r="I135" s="280"/>
      <c r="J135" s="280"/>
      <c r="K135" s="280"/>
      <c r="L135" s="280"/>
    </row>
    <row r="136" spans="1:18" s="280" customFormat="1" ht="25" x14ac:dyDescent="0.25">
      <c r="A136" s="636" t="str">
        <f>+'2.2'!C137</f>
        <v>NEO1</v>
      </c>
      <c r="B136" s="636" t="str">
        <f>+'2.2'!D137</f>
        <v>Soins de base aux nouveau-nés (AG ≥ 35 0/7 SA et PN 2000 g)</v>
      </c>
      <c r="C136" s="636" t="str">
        <f>+'2.2'!N137</f>
        <v>Autres exigences selon le niveau I des Standards for Levels of Neonatal Care in Switzerland</v>
      </c>
      <c r="D136" s="670"/>
    </row>
    <row r="137" spans="1:18" s="280" customFormat="1" ht="25" x14ac:dyDescent="0.25">
      <c r="A137" s="636" t="str">
        <f>+'2.2'!C138</f>
        <v>NEO1.1</v>
      </c>
      <c r="B137" s="636" t="str">
        <f>+'2.2'!D138</f>
        <v>Néonatologie (AG ≥ 32 0/7 SA et PN 1250 g)</v>
      </c>
      <c r="C137" s="636" t="str">
        <f>+'2.2'!N138</f>
        <v>Autres exigences selon le niveau IIB des Standards for Levels of Neonatal Care in Switzerland</v>
      </c>
      <c r="D137" s="670"/>
    </row>
    <row r="138" spans="1:18" s="280" customFormat="1" ht="50" x14ac:dyDescent="0.25">
      <c r="A138" s="636" t="str">
        <f>+'2.2'!C139</f>
        <v>NEO1.1.1</v>
      </c>
      <c r="B138" s="636" t="str">
        <f>+'2.2'!D139</f>
        <v>Néonatologie spécialisée (AG ≥ 28 0/7 SA et PN ≥1000 g)</v>
      </c>
      <c r="C138" s="636" t="str">
        <f>+'2.2'!N139</f>
        <v>Autres exigences selon le niveau III des Standards for Levels of Neonatal Care in Switzerland / concernant le NMC selon les « Exigences supplémentaires portant sur des prestations spécifiques - Soins somatiques aigus »</v>
      </c>
      <c r="D138" s="670"/>
    </row>
    <row r="139" spans="1:18" s="280" customFormat="1" ht="15" customHeight="1" x14ac:dyDescent="0.25">
      <c r="A139" s="636" t="str">
        <f>+'2.2'!C140</f>
        <v>NEO1.1.1.1</v>
      </c>
      <c r="B139" s="636" t="str">
        <f>+'2.2'!D140</f>
        <v>Néonatologie hautement spécialisée (AG &lt; 32 0/7 SA et PN &lt; 1500 g)</v>
      </c>
      <c r="C139" s="636" t="str">
        <f>+'2.2'!N140</f>
        <v>Autres exigences selon le niveau III des Standards for Levels of Neonatal Care in Switzerland</v>
      </c>
      <c r="D139" s="670"/>
    </row>
    <row r="140" spans="1:18" s="280" customFormat="1" ht="15" customHeight="1" outlineLevel="1" x14ac:dyDescent="0.25">
      <c r="A140" s="636" t="str">
        <f>+'2.2'!C141</f>
        <v>ONK1</v>
      </c>
      <c r="B140" s="636" t="str">
        <f>+'2.2'!D141</f>
        <v>Oncologie</v>
      </c>
      <c r="C140" s="636" t="str">
        <f>+'2.2'!N141</f>
        <v/>
      </c>
      <c r="D140" s="670"/>
    </row>
    <row r="141" spans="1:18" s="280" customFormat="1" ht="30" customHeight="1" outlineLevel="1" x14ac:dyDescent="0.25">
      <c r="A141" s="636" t="str">
        <f>+'2.2'!C142</f>
        <v>RAO1</v>
      </c>
      <c r="B141" s="636" t="str">
        <f>+'2.2'!D142</f>
        <v>Radio-oncologie</v>
      </c>
      <c r="C141" s="636" t="str">
        <f>+'2.2'!N142</f>
        <v/>
      </c>
      <c r="D141" s="670"/>
    </row>
    <row r="142" spans="1:18" s="536" customFormat="1" ht="15" customHeight="1" x14ac:dyDescent="0.25">
      <c r="A142" s="669" t="str">
        <f>+'2.2'!C143</f>
        <v>NUK1</v>
      </c>
      <c r="B142" s="669" t="str">
        <f>+'2.2'!D143</f>
        <v>Médecine nucléaire</v>
      </c>
      <c r="C142" s="669" t="str">
        <f>+'2.2'!N143</f>
        <v>Prescriptions de radioprotection de l’OFSP</v>
      </c>
      <c r="D142" s="670"/>
      <c r="E142" s="280"/>
      <c r="F142" s="280"/>
      <c r="G142" s="280"/>
      <c r="H142" s="280"/>
      <c r="I142" s="280"/>
      <c r="J142" s="280"/>
      <c r="K142" s="280"/>
      <c r="L142" s="280"/>
    </row>
    <row r="143" spans="1:18" s="47" customFormat="1" ht="15" customHeight="1" outlineLevel="1" x14ac:dyDescent="0.25">
      <c r="A143" s="636" t="str">
        <f>+'2.2'!C144</f>
        <v>UNF1</v>
      </c>
      <c r="B143" s="636" t="str">
        <f>+'2.2'!D144</f>
        <v>Chirurgie orthopédique et traumatologique (polytraumatismes)</v>
      </c>
      <c r="C143" s="636" t="str">
        <f>+'2.2'!N144</f>
        <v/>
      </c>
      <c r="D143" s="670"/>
      <c r="E143" s="280"/>
      <c r="F143" s="280"/>
      <c r="G143" s="280"/>
      <c r="H143" s="280"/>
      <c r="I143" s="280"/>
      <c r="J143" s="280"/>
      <c r="K143" s="280"/>
      <c r="L143" s="280"/>
    </row>
    <row r="144" spans="1:18" s="47" customFormat="1" ht="13.25" customHeight="1" outlineLevel="1" x14ac:dyDescent="0.25">
      <c r="A144" s="636" t="str">
        <f>+'2.2'!C145</f>
        <v>UNF1.1</v>
      </c>
      <c r="B144" s="636" t="str">
        <f>+'2.2'!D145</f>
        <v>Prise en charge des blessés graves (CIMHS)</v>
      </c>
      <c r="C144" s="636" t="str">
        <f>+'2.2'!N145</f>
        <v>Les exigences actuelles de la CIMHS font foi</v>
      </c>
      <c r="D144" s="670"/>
      <c r="E144" s="280"/>
      <c r="F144" s="280"/>
      <c r="G144" s="280"/>
      <c r="H144" s="280"/>
      <c r="I144" s="280"/>
      <c r="J144" s="280"/>
      <c r="K144" s="280"/>
      <c r="L144" s="280"/>
    </row>
    <row r="145" spans="1:12" s="47" customFormat="1" ht="13.25" customHeight="1" outlineLevel="1" x14ac:dyDescent="0.25">
      <c r="A145" s="636" t="str">
        <f>+'2.2'!C146</f>
        <v>UNF2</v>
      </c>
      <c r="B145" s="636" t="str">
        <f>+'2.2'!D146</f>
        <v>Brûlures graves (CIMHS)</v>
      </c>
      <c r="C145" s="636" t="str">
        <f>+'2.2'!N146</f>
        <v>Les exigences actuelles de la CIMHS font foi</v>
      </c>
      <c r="D145" s="670"/>
      <c r="E145" s="280"/>
      <c r="F145" s="280"/>
      <c r="G145" s="280"/>
      <c r="H145" s="280"/>
      <c r="I145" s="280"/>
      <c r="J145" s="280"/>
      <c r="K145" s="280"/>
      <c r="L145" s="280"/>
    </row>
    <row r="146" spans="1:12" s="537" customFormat="1" ht="53.25" customHeight="1" x14ac:dyDescent="0.25">
      <c r="A146" s="669" t="str">
        <f>+'2.2'!C147</f>
        <v>KINM</v>
      </c>
      <c r="B146" s="669" t="str">
        <f>+'2.2'!D147</f>
        <v>Pédiatrie</v>
      </c>
      <c r="C146" s="669" t="str">
        <f>+'2.2'!N147</f>
        <v>Clinique pédiatrique selon les « Exigences supplémentaires portant sur des prestations spécifiques - Soins somatiques aigus »</v>
      </c>
      <c r="D146" s="670"/>
      <c r="E146" s="280"/>
      <c r="F146" s="280"/>
      <c r="G146" s="280"/>
      <c r="H146" s="280"/>
      <c r="I146" s="280"/>
      <c r="J146" s="280"/>
      <c r="K146" s="280"/>
      <c r="L146" s="280"/>
    </row>
    <row r="147" spans="1:12" s="47" customFormat="1" ht="37.5" x14ac:dyDescent="0.25">
      <c r="A147" s="636" t="str">
        <f>+'2.2'!C148</f>
        <v>KINC</v>
      </c>
      <c r="B147" s="636" t="str">
        <f>+'2.2'!D148</f>
        <v>Chirurgie pédiatrique</v>
      </c>
      <c r="C147" s="636" t="str">
        <f>+'2.2'!N148</f>
        <v>Clinique pédiatrique selon les « Exigences supplémentaires portant sur des prestations spécifiques - Soins somatiques aigus »</v>
      </c>
      <c r="D147" s="670"/>
      <c r="E147" s="280"/>
      <c r="F147" s="280"/>
      <c r="G147" s="280"/>
      <c r="H147" s="280"/>
      <c r="I147" s="280"/>
      <c r="J147" s="280"/>
      <c r="K147" s="280"/>
      <c r="L147" s="280"/>
    </row>
    <row r="148" spans="1:12" s="47" customFormat="1" ht="125" x14ac:dyDescent="0.25">
      <c r="A148" s="636" t="str">
        <f>+'2.2'!C149</f>
        <v>KINB</v>
      </c>
      <c r="B148" s="636" t="str">
        <f>+'2.2'!D149</f>
        <v>Chirurgie pédiatrique de base</v>
      </c>
      <c r="C148" s="636" t="str">
        <f>+'2.2'!N149</f>
        <v>- Les exigences posées à une clinique pédiatrique ainsi que les exigences spécifiques aux organes doivent être remplies. Les prestations en chirurgie pédiatrique de base peuvent également être offertes sans clinique pédiatrique.
- Anesthésie pédiatrique disponible en 30 minutes, 24 heures sur 24, en cours d’intervention et en postopératoire chez les enfants de moins de 6 ans Mandat de prestation correspondant de la médecine de l’adulte.</v>
      </c>
      <c r="D148" s="670"/>
      <c r="E148" s="280"/>
      <c r="F148" s="280"/>
      <c r="G148" s="280"/>
      <c r="H148" s="280"/>
      <c r="I148" s="280"/>
      <c r="J148" s="280"/>
      <c r="K148" s="280"/>
      <c r="L148" s="280"/>
    </row>
    <row r="149" spans="1:12" s="47" customFormat="1" ht="37.5" x14ac:dyDescent="0.25">
      <c r="A149" s="636" t="str">
        <f>+'2.2'!C150</f>
        <v>GER</v>
      </c>
      <c r="B149" s="636" t="str">
        <f>+'2.2'!D150</f>
        <v>Centre de compétences en gériatrie aiguë</v>
      </c>
      <c r="C149" s="636" t="str">
        <f>+'2.2'!N150</f>
        <v>Centre de compétences GER selon les « Exigences supplémentaires portant sur des prestations spécifiques - Soins somatiques aigus »</v>
      </c>
      <c r="D149" s="670"/>
      <c r="E149" s="280"/>
      <c r="F149" s="280"/>
      <c r="G149" s="280"/>
      <c r="H149" s="280"/>
      <c r="I149" s="280"/>
      <c r="J149" s="280"/>
      <c r="K149" s="280"/>
      <c r="L149" s="280"/>
    </row>
    <row r="150" spans="1:12" s="47" customFormat="1" ht="25" x14ac:dyDescent="0.25">
      <c r="A150" s="636" t="str">
        <f>+'2.2'!C151</f>
        <v>PAL</v>
      </c>
      <c r="B150" s="636" t="str">
        <f>+'2.2'!D151</f>
        <v>Centre de compétences en soins palliatifs</v>
      </c>
      <c r="C150" s="636" t="str">
        <f>+'2.2'!N151</f>
        <v>Label « Qualité dans les soins palliatifs » (liste A de palliative.ch ; version 17.09.2010)</v>
      </c>
      <c r="D150" s="670"/>
      <c r="E150" s="280"/>
      <c r="F150" s="280"/>
      <c r="G150" s="280"/>
      <c r="H150" s="280"/>
      <c r="I150" s="280"/>
      <c r="J150" s="280"/>
      <c r="K150" s="280"/>
      <c r="L150" s="280"/>
    </row>
    <row r="151" spans="1:12" s="47" customFormat="1" ht="15" customHeight="1" outlineLevel="1" x14ac:dyDescent="0.25">
      <c r="A151" s="636" t="str">
        <f>+'2.2'!C152</f>
        <v>AVA</v>
      </c>
      <c r="B151" s="636" t="str">
        <f>+'2.2'!D152</f>
        <v>Ssoins somatiques aigus de personnes souffrant de maladies de dépendance</v>
      </c>
      <c r="C151" s="636" t="str">
        <f>+'2.2'!N152</f>
        <v/>
      </c>
      <c r="D151" s="670"/>
      <c r="E151" s="280"/>
      <c r="F151" s="280"/>
      <c r="G151" s="280"/>
      <c r="H151" s="280"/>
      <c r="I151" s="280"/>
      <c r="J151" s="280"/>
      <c r="K151" s="280"/>
      <c r="L151" s="280"/>
    </row>
    <row r="152" spans="1:12" s="537" customFormat="1" ht="25" x14ac:dyDescent="0.25">
      <c r="A152" s="669" t="str">
        <f>+'2.2'!C153</f>
        <v>ISO</v>
      </c>
      <c r="B152" s="669" t="str">
        <f>+'2.2'!D153</f>
        <v>Unité d’isolement spéciale (CIMHS)</v>
      </c>
      <c r="C152" s="669" t="str">
        <f>+'2.2'!N153</f>
        <v>Le concept de la CDS concernant les maladies de type « Ebola » s’applique</v>
      </c>
      <c r="D152" s="670"/>
      <c r="E152" s="280"/>
      <c r="F152" s="280"/>
      <c r="G152" s="280"/>
      <c r="H152" s="280"/>
      <c r="I152" s="280"/>
      <c r="J152" s="280"/>
      <c r="K152" s="280"/>
      <c r="L152" s="280"/>
    </row>
    <row r="153" spans="1:12" s="51" customFormat="1" ht="12" customHeight="1" x14ac:dyDescent="0.25">
      <c r="E153" s="280"/>
      <c r="F153" s="280"/>
      <c r="G153" s="280"/>
      <c r="H153" s="280"/>
      <c r="I153" s="280"/>
      <c r="J153" s="280"/>
      <c r="K153" s="280"/>
      <c r="L153" s="280"/>
    </row>
    <row r="154" spans="1:12" s="10" customFormat="1" x14ac:dyDescent="0.25">
      <c r="A154" s="47" t="s">
        <v>435</v>
      </c>
      <c r="C154" s="28"/>
      <c r="D154" s="44"/>
      <c r="E154" s="280"/>
      <c r="F154" s="280"/>
      <c r="G154" s="280"/>
      <c r="H154" s="280"/>
      <c r="I154" s="280"/>
      <c r="J154" s="280"/>
      <c r="K154" s="280"/>
      <c r="L154" s="280"/>
    </row>
    <row r="155" spans="1:12" s="47" customFormat="1" x14ac:dyDescent="0.25">
      <c r="A155" s="994" t="s">
        <v>436</v>
      </c>
      <c r="B155" s="994"/>
      <c r="C155" s="994"/>
      <c r="D155" s="994"/>
      <c r="E155" s="280"/>
      <c r="F155" s="280"/>
      <c r="G155" s="280"/>
      <c r="H155" s="280"/>
      <c r="I155" s="280"/>
      <c r="J155" s="280"/>
      <c r="K155" s="280"/>
      <c r="L155" s="280"/>
    </row>
    <row r="156" spans="1:12" x14ac:dyDescent="0.25">
      <c r="A156" s="60"/>
      <c r="B156" s="60"/>
      <c r="C156" s="60"/>
      <c r="D156" s="49"/>
      <c r="E156" s="280"/>
      <c r="F156" s="280"/>
      <c r="G156" s="280"/>
      <c r="H156" s="280"/>
      <c r="I156" s="280"/>
      <c r="J156" s="280"/>
      <c r="K156" s="280"/>
      <c r="L156" s="280"/>
    </row>
    <row r="157" spans="1:12" x14ac:dyDescent="0.25">
      <c r="A157" s="60"/>
      <c r="B157" s="60"/>
      <c r="C157" s="60"/>
      <c r="D157" s="49"/>
      <c r="E157" s="280"/>
      <c r="F157" s="280"/>
      <c r="G157" s="280"/>
      <c r="H157" s="280"/>
      <c r="I157" s="280"/>
      <c r="J157" s="280"/>
      <c r="K157" s="280"/>
      <c r="L157" s="280"/>
    </row>
    <row r="158" spans="1:12" x14ac:dyDescent="0.25">
      <c r="A158" s="49"/>
      <c r="B158" s="47"/>
      <c r="C158" s="47"/>
      <c r="D158" s="49"/>
    </row>
    <row r="159" spans="1:12" x14ac:dyDescent="0.25">
      <c r="B159" s="51"/>
      <c r="C159" s="51"/>
      <c r="D159" s="51"/>
    </row>
    <row r="162" spans="1:1" x14ac:dyDescent="0.25">
      <c r="A162" s="223"/>
    </row>
  </sheetData>
  <sheetProtection algorithmName="SHA-512" hashValue="ZbC78E0COfWeo1BbH0PWIYiQsXaLnaS++YDTTFefDeROT9JZorzsYGk5EE4Km9dv56tVKWCzs5DY2rzGYc0Zqw==" saltValue="OZF96Ju/0pW13s1I7HYB8g==" spinCount="100000" sheet="1" objects="1" scenarios="1"/>
  <customSheetViews>
    <customSheetView guid="{21F13F3C-C390-477F-A569-DF7158452A6C}" showGridLines="0" hiddenRows="1">
      <selection activeCell="A12" sqref="A12:F12"/>
      <pageMargins left="0.25" right="0.25" top="0.75" bottom="0.75" header="0.3" footer="0.3"/>
      <printOptions horizontalCentered="1"/>
      <pageSetup paperSize="9" scale="39" fitToHeight="0" orientation="portrait" r:id="rId1"/>
      <headerFooter alignWithMargins="0">
        <oddHeader>&amp;L&amp;G</oddHeader>
        <oddFooter>&amp;L&amp;"Arial,Fett"D&amp;8irection de la santé publique et des affaires socialesService de la santé publique&amp;"Arial,Standard"&amp;R&amp;6Pages  sur &amp;P&amp;N</oddFooter>
      </headerFooter>
    </customSheetView>
  </customSheetViews>
  <mergeCells count="24">
    <mergeCell ref="A3:D3"/>
    <mergeCell ref="A155:D155"/>
    <mergeCell ref="Q31:R31"/>
    <mergeCell ref="Q65:S65"/>
    <mergeCell ref="Q67:X68"/>
    <mergeCell ref="Q70:V70"/>
    <mergeCell ref="Q78:X78"/>
    <mergeCell ref="Q79:X79"/>
    <mergeCell ref="Q129:R129"/>
    <mergeCell ref="Q130:R130"/>
    <mergeCell ref="Q133:R133"/>
    <mergeCell ref="Q126:X126"/>
    <mergeCell ref="Q125:Y125"/>
    <mergeCell ref="R5:T5"/>
    <mergeCell ref="R6:T6"/>
    <mergeCell ref="Q24:U24"/>
    <mergeCell ref="A5:D5"/>
    <mergeCell ref="A6:D6"/>
    <mergeCell ref="A7:D7"/>
    <mergeCell ref="Q97:W97"/>
    <mergeCell ref="Q112:Y121"/>
    <mergeCell ref="L25:N25"/>
    <mergeCell ref="L5:N5"/>
    <mergeCell ref="L6:O6"/>
  </mergeCells>
  <phoneticPr fontId="27" type="noConversion"/>
  <dataValidations count="2">
    <dataValidation type="list" allowBlank="1" showInputMessage="1" showErrorMessage="1" sqref="D9:D13 D15:D22" xr:uid="{00000000-0002-0000-0D00-000000000000}">
      <formula1>"oui, non,"</formula1>
    </dataValidation>
    <dataValidation type="list" allowBlank="1" showInputMessage="1" showErrorMessage="1" sqref="D14 D23:D152" xr:uid="{00000000-0002-0000-0D00-000001000000}">
      <formula1>"OUI, NON,"</formula1>
    </dataValidation>
  </dataValidations>
  <hyperlinks>
    <hyperlink ref="A155" location="'3.9'!A1" display="3.9 Zusammenfassung Bewerbung für die Leistungsgruppen" xr:uid="{00000000-0004-0000-0D00-000000000000}"/>
  </hyperlinks>
  <printOptions horizontalCentered="1"/>
  <pageMargins left="0.23622047244094491" right="0.23622047244094491" top="0.74803149606299213" bottom="0.74803149606299213" header="0.31496062992125984" footer="0.31496062992125984"/>
  <pageSetup paperSize="9" scale="32" orientation="portrait" r:id="rId2"/>
  <headerFooter scaleWithDoc="0" alignWithMargins="0"/>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8">
    <tabColor theme="0" tint="-0.249977111117893"/>
    <pageSetUpPr fitToPage="1"/>
  </sheetPr>
  <dimension ref="A1:H30"/>
  <sheetViews>
    <sheetView showGridLines="0" workbookViewId="0">
      <pane ySplit="4" topLeftCell="A5" activePane="bottomLeft" state="frozen"/>
      <selection activeCell="B50" sqref="B50"/>
      <selection pane="bottomLeft" activeCell="B20" sqref="B20"/>
    </sheetView>
  </sheetViews>
  <sheetFormatPr baseColWidth="10" defaultColWidth="11.453125" defaultRowHeight="12.5" x14ac:dyDescent="0.25"/>
  <cols>
    <col min="1" max="1" width="37.81640625" style="288" customWidth="1"/>
    <col min="2" max="2" width="43.81640625" style="288" customWidth="1"/>
    <col min="3" max="3" width="47.453125" style="196" customWidth="1"/>
    <col min="4" max="4" width="18.81640625" style="196" customWidth="1"/>
    <col min="5" max="5" width="6.1796875" style="196" customWidth="1"/>
    <col min="6" max="16384" width="11.453125" style="196"/>
  </cols>
  <sheetData>
    <row r="1" spans="1:4" customFormat="1" ht="14" customHeight="1" x14ac:dyDescent="0.25">
      <c r="A1" s="49" t="str">
        <f>'3.1'!$A$1</f>
        <v>Offre de l’établissement hospitalier :</v>
      </c>
      <c r="C1" s="1046" t="s">
        <v>437</v>
      </c>
      <c r="D1" s="1046"/>
    </row>
    <row r="2" spans="1:4" customFormat="1" ht="14" customHeight="1" x14ac:dyDescent="0.25">
      <c r="A2" s="21" t="str">
        <f>'Page de garde'!$A$9</f>
        <v>Veuillez saisir : établissement hospitalier</v>
      </c>
      <c r="C2" s="285" t="str">
        <f>'Page de garde'!$A$12</f>
        <v>Veuillez saisir : site</v>
      </c>
    </row>
    <row r="3" spans="1:4" ht="34" customHeight="1" x14ac:dyDescent="0.25">
      <c r="A3" s="1012" t="s">
        <v>438</v>
      </c>
      <c r="B3" s="1012"/>
      <c r="C3" s="1012"/>
      <c r="D3" s="197"/>
    </row>
    <row r="4" spans="1:4" ht="4.5" customHeight="1" x14ac:dyDescent="0.25"/>
    <row r="5" spans="1:4" ht="56.5" customHeight="1" x14ac:dyDescent="0.25">
      <c r="A5" s="921" t="s">
        <v>439</v>
      </c>
      <c r="B5" s="921"/>
      <c r="C5" s="921"/>
      <c r="D5" s="45"/>
    </row>
    <row r="6" spans="1:4" ht="103" customHeight="1" x14ac:dyDescent="0.25">
      <c r="A6" s="921" t="s">
        <v>440</v>
      </c>
      <c r="B6" s="921"/>
      <c r="C6" s="921"/>
      <c r="D6" s="288"/>
    </row>
    <row r="7" spans="1:4" ht="94.25" customHeight="1" x14ac:dyDescent="0.25">
      <c r="A7" s="921" t="s">
        <v>441</v>
      </c>
      <c r="B7" s="921"/>
      <c r="C7" s="921"/>
      <c r="D7" s="288"/>
    </row>
    <row r="8" spans="1:4" ht="9" customHeight="1" x14ac:dyDescent="0.25">
      <c r="A8" s="1011"/>
      <c r="B8" s="1011"/>
      <c r="C8" s="1011"/>
    </row>
    <row r="9" spans="1:4" ht="13" x14ac:dyDescent="0.25">
      <c r="A9" s="678" t="s">
        <v>442</v>
      </c>
      <c r="B9" s="672" t="s">
        <v>443</v>
      </c>
      <c r="C9" s="672" t="s">
        <v>444</v>
      </c>
    </row>
    <row r="10" spans="1:4" ht="44.5" customHeight="1" x14ac:dyDescent="0.25">
      <c r="A10" s="677" t="s">
        <v>445</v>
      </c>
      <c r="B10" s="674" t="s">
        <v>446</v>
      </c>
      <c r="C10" s="674" t="s">
        <v>447</v>
      </c>
    </row>
    <row r="11" spans="1:4" ht="13" x14ac:dyDescent="0.25">
      <c r="A11" s="678" t="s">
        <v>448</v>
      </c>
      <c r="B11" s="673"/>
      <c r="C11" s="673"/>
    </row>
    <row r="12" spans="1:4" ht="98.5" customHeight="1" x14ac:dyDescent="0.25">
      <c r="A12" s="679" t="s">
        <v>449</v>
      </c>
      <c r="B12" s="675" t="s">
        <v>450</v>
      </c>
      <c r="C12" s="676" t="s">
        <v>451</v>
      </c>
    </row>
    <row r="13" spans="1:4" ht="15.75" customHeight="1" x14ac:dyDescent="0.25">
      <c r="A13" s="676" t="s">
        <v>452</v>
      </c>
      <c r="B13" s="677" t="s">
        <v>453</v>
      </c>
      <c r="C13" s="677" t="s">
        <v>454</v>
      </c>
    </row>
    <row r="14" spans="1:4" ht="15" customHeight="1" x14ac:dyDescent="0.25">
      <c r="A14" s="676" t="s">
        <v>455</v>
      </c>
      <c r="B14" s="677" t="s">
        <v>456</v>
      </c>
      <c r="C14" s="677" t="s">
        <v>457</v>
      </c>
    </row>
    <row r="15" spans="1:4" ht="14.25" customHeight="1" x14ac:dyDescent="0.25">
      <c r="A15" s="677" t="s">
        <v>458</v>
      </c>
      <c r="B15" s="677" t="s">
        <v>459</v>
      </c>
      <c r="C15" s="677" t="s">
        <v>460</v>
      </c>
    </row>
    <row r="16" spans="1:4" ht="73" customHeight="1" x14ac:dyDescent="0.25">
      <c r="A16" s="677" t="s">
        <v>461</v>
      </c>
      <c r="B16" s="675" t="s">
        <v>462</v>
      </c>
      <c r="C16" s="677" t="s">
        <v>463</v>
      </c>
    </row>
    <row r="17" spans="1:8" ht="14.25" customHeight="1" x14ac:dyDescent="0.25">
      <c r="A17" s="1045" t="s">
        <v>464</v>
      </c>
      <c r="B17" s="677" t="s">
        <v>465</v>
      </c>
      <c r="C17" s="677" t="s">
        <v>466</v>
      </c>
    </row>
    <row r="18" spans="1:8" ht="15" customHeight="1" x14ac:dyDescent="0.25">
      <c r="A18" s="1045"/>
      <c r="B18" s="677" t="s">
        <v>467</v>
      </c>
      <c r="C18" s="677" t="s">
        <v>468</v>
      </c>
    </row>
    <row r="19" spans="1:8" ht="84" customHeight="1" x14ac:dyDescent="0.25">
      <c r="A19" s="675" t="s">
        <v>469</v>
      </c>
      <c r="B19" s="680" t="s">
        <v>470</v>
      </c>
      <c r="C19" s="674"/>
      <c r="E19" s="934"/>
      <c r="F19" s="1007"/>
      <c r="G19" s="1007"/>
      <c r="H19" s="1007"/>
    </row>
    <row r="20" spans="1:8" ht="30.5" customHeight="1" x14ac:dyDescent="0.25">
      <c r="A20" s="684" t="s">
        <v>471</v>
      </c>
      <c r="B20" s="685"/>
      <c r="C20" s="685"/>
    </row>
    <row r="21" spans="1:8" ht="8.25" customHeight="1" x14ac:dyDescent="0.25">
      <c r="A21" s="45"/>
      <c r="B21" s="186"/>
      <c r="C21" s="186"/>
    </row>
    <row r="22" spans="1:8" s="10" customFormat="1" x14ac:dyDescent="0.25">
      <c r="A22" s="47" t="s">
        <v>472</v>
      </c>
      <c r="C22" s="28"/>
      <c r="D22" s="44"/>
      <c r="E22" s="44"/>
      <c r="F22" s="44"/>
      <c r="G22" s="67"/>
      <c r="H22" s="60"/>
    </row>
    <row r="23" spans="1:8" s="47" customFormat="1" x14ac:dyDescent="0.25">
      <c r="A23" s="994" t="s">
        <v>473</v>
      </c>
      <c r="B23" s="994"/>
      <c r="C23" s="994"/>
      <c r="D23" s="994"/>
      <c r="E23" s="994"/>
      <c r="F23" s="4"/>
      <c r="G23" s="67"/>
      <c r="H23" s="4"/>
    </row>
    <row r="24" spans="1:8" s="26" customFormat="1" ht="17.25" customHeight="1" x14ac:dyDescent="0.25">
      <c r="B24" s="286"/>
      <c r="C24" s="286"/>
    </row>
    <row r="25" spans="1:8" s="26" customFormat="1" x14ac:dyDescent="0.25">
      <c r="B25" s="286"/>
    </row>
    <row r="26" spans="1:8" s="26" customFormat="1" x14ac:dyDescent="0.25">
      <c r="B26" s="286"/>
    </row>
    <row r="27" spans="1:8" s="26" customFormat="1" x14ac:dyDescent="0.25"/>
    <row r="28" spans="1:8" s="26" customFormat="1" x14ac:dyDescent="0.25">
      <c r="B28" s="286"/>
      <c r="C28" s="286"/>
    </row>
    <row r="29" spans="1:8" s="51" customFormat="1" x14ac:dyDescent="0.25"/>
    <row r="30" spans="1:8" s="51" customFormat="1" x14ac:dyDescent="0.25">
      <c r="A30" s="72"/>
    </row>
  </sheetData>
  <sheetProtection algorithmName="SHA-512" hashValue="YJC9W4bGDevg4Ls3kNWvDVwhgwbHSA6SnD+BVGxQYKiOV8DTvhm6JzDl/KvZqzpmhAZdF3qEnJ2jdW2d09qEvQ==" saltValue="wNjgrfTLQt4GA9ND+d0mcQ==" spinCount="100000" sheet="1" objects="1" scenarios="1"/>
  <customSheetViews>
    <customSheetView guid="{21F13F3C-C390-477F-A569-DF7158452A6C}" showGridLines="0">
      <selection activeCell="A12" sqref="A12:F12"/>
      <colBreaks count="1" manualBreakCount="1">
        <brk id="3" max="32" man="1"/>
      </colBreaks>
      <pageMargins left="0.25" right="0.25" top="0.75" bottom="0.75" header="0.3" footer="0.3"/>
      <printOptions horizontalCentered="1"/>
      <pageSetup paperSize="9" scale="53"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9">
    <mergeCell ref="A17:A18"/>
    <mergeCell ref="A8:C8"/>
    <mergeCell ref="A23:E23"/>
    <mergeCell ref="C1:D1"/>
    <mergeCell ref="A5:C5"/>
    <mergeCell ref="A6:C6"/>
    <mergeCell ref="A7:C7"/>
    <mergeCell ref="A3:C3"/>
    <mergeCell ref="E19:H19"/>
  </mergeCells>
  <phoneticPr fontId="32" type="noConversion"/>
  <dataValidations count="2">
    <dataValidation type="list" allowBlank="1" showErrorMessage="1" sqref="B21:C21" xr:uid="{00000000-0002-0000-0E00-000000000000}">
      <formula1>"ja,nein"</formula1>
    </dataValidation>
    <dataValidation type="list" allowBlank="1" showErrorMessage="1" sqref="B20:C20" xr:uid="{00000000-0002-0000-0E00-000001000000}">
      <formula1>"OUI, NON"</formula1>
    </dataValidation>
  </dataValidations>
  <hyperlinks>
    <hyperlink ref="A23" location="'3.9'!A1" display="3.9 Zusammenfassung Bewerbung für die Leistungsgruppen" xr:uid="{00000000-0004-0000-0E00-000000000000}"/>
  </hyperlinks>
  <printOptions horizontalCentered="1"/>
  <pageMargins left="0.23622047244094491" right="0.23622047244094491" top="0.74803149606299213" bottom="0.74803149606299213" header="0.31496062992125984" footer="0.31496062992125984"/>
  <pageSetup paperSize="9" scale="72" orientation="portrait" r:id="rId2"/>
  <headerFooter scaleWithDoc="0" alignWithMargins="0"/>
  <colBreaks count="1" manualBreakCount="1">
    <brk id="3" max="32" man="1"/>
  </colBreaks>
  <drawing r:id="rId3"/>
  <legacyDrawingHF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9">
    <tabColor theme="1" tint="0.34998626667073579"/>
    <pageSetUpPr fitToPage="1"/>
  </sheetPr>
  <dimension ref="A1:AH169"/>
  <sheetViews>
    <sheetView showGridLines="0" zoomScaleNormal="100" workbookViewId="0">
      <pane xSplit="3" ySplit="7" topLeftCell="D8" activePane="bottomRight" state="frozen"/>
      <selection activeCell="B50" sqref="B50"/>
      <selection pane="topRight" activeCell="B50" sqref="B50"/>
      <selection pane="bottomLeft" activeCell="B50" sqref="B50"/>
      <selection pane="bottomRight" activeCell="Y8" sqref="Y8"/>
    </sheetView>
  </sheetViews>
  <sheetFormatPr baseColWidth="10" defaultColWidth="11.453125" defaultRowHeight="12.5" outlineLevelCol="1" x14ac:dyDescent="0.25"/>
  <cols>
    <col min="1" max="1" width="23" style="294" customWidth="1"/>
    <col min="2" max="2" width="12.1796875" style="294" customWidth="1"/>
    <col min="3" max="3" width="35.453125" style="294" customWidth="1"/>
    <col min="4" max="4" width="14.453125" style="294" customWidth="1"/>
    <col min="5" max="5" width="10.1796875" style="294" hidden="1" customWidth="1" outlineLevel="1"/>
    <col min="6" max="6" width="36" style="294" customWidth="1" collapsed="1"/>
    <col min="7" max="7" width="8.1796875" style="294" customWidth="1"/>
    <col min="8" max="9" width="11.81640625" style="294" hidden="1" customWidth="1" outlineLevel="1"/>
    <col min="10" max="10" width="16.453125" style="294" customWidth="1" collapsed="1"/>
    <col min="11" max="11" width="10.453125" style="294" hidden="1" customWidth="1" outlineLevel="1"/>
    <col min="12" max="12" width="10.453125" style="294" customWidth="1" collapsed="1"/>
    <col min="13" max="13" width="13.1796875" style="294" hidden="1" customWidth="1" outlineLevel="1"/>
    <col min="14" max="14" width="13.1796875" style="294" customWidth="1" collapsed="1"/>
    <col min="15" max="15" width="13.1796875" style="294" hidden="1" customWidth="1" outlineLevel="1"/>
    <col min="16" max="16" width="13.1796875" style="294" customWidth="1" collapsed="1"/>
    <col min="17" max="17" width="13.1796875" style="294" hidden="1" customWidth="1" outlineLevel="1"/>
    <col min="18" max="18" width="13.1796875" style="294" customWidth="1" collapsed="1"/>
    <col min="19" max="19" width="13.1796875" style="294" hidden="1" customWidth="1" outlineLevel="1"/>
    <col min="20" max="20" width="12.453125" style="294" customWidth="1" collapsed="1"/>
    <col min="21" max="21" width="13.1796875" style="294" hidden="1" customWidth="1" outlineLevel="1"/>
    <col min="22" max="22" width="30.453125" style="294" customWidth="1" collapsed="1"/>
    <col min="23" max="23" width="13.1796875" style="294" hidden="1" customWidth="1" outlineLevel="1"/>
    <col min="24" max="24" width="1.453125" style="294" customWidth="1" collapsed="1"/>
    <col min="25" max="25" width="16.81640625" style="710" customWidth="1"/>
    <col min="26" max="26" width="21.1796875" style="710" customWidth="1"/>
    <col min="27" max="27" width="14.453125" style="294" customWidth="1"/>
    <col min="28" max="28" width="43" style="713" customWidth="1"/>
    <col min="29" max="33" width="11.453125" style="294" customWidth="1"/>
    <col min="34" max="34" width="11.453125" style="294" customWidth="1" collapsed="1"/>
    <col min="35" max="16384" width="11.453125" style="294"/>
  </cols>
  <sheetData>
    <row r="1" spans="1:31" ht="14" customHeight="1" x14ac:dyDescent="0.25">
      <c r="A1" s="295" t="str">
        <f>'3.1'!$A$1</f>
        <v>Offre de l’établissement hospitalier :</v>
      </c>
      <c r="C1" s="295"/>
      <c r="D1" s="295" t="s">
        <v>474</v>
      </c>
      <c r="E1" s="295"/>
      <c r="F1" s="295"/>
      <c r="H1" s="295"/>
      <c r="I1" s="295"/>
      <c r="J1" s="295"/>
      <c r="K1" s="295"/>
      <c r="L1" s="295"/>
      <c r="M1" s="295"/>
      <c r="N1" s="295"/>
    </row>
    <row r="2" spans="1:31" ht="14" customHeight="1" x14ac:dyDescent="0.25">
      <c r="A2" s="604" t="str">
        <f>'Page de garde'!$A$9</f>
        <v>Veuillez saisir : établissement hospitalier</v>
      </c>
      <c r="C2" s="604"/>
      <c r="D2" s="604" t="str">
        <f>'Page de garde'!$A$12</f>
        <v>Veuillez saisir : site</v>
      </c>
      <c r="E2" s="604"/>
      <c r="F2" s="604"/>
      <c r="H2" s="604"/>
      <c r="I2" s="604"/>
      <c r="J2" s="604"/>
      <c r="K2" s="604"/>
      <c r="L2" s="604"/>
      <c r="M2" s="604"/>
      <c r="N2" s="604"/>
    </row>
    <row r="3" spans="1:31" ht="34" customHeight="1" x14ac:dyDescent="0.25">
      <c r="A3" s="1064" t="s">
        <v>475</v>
      </c>
      <c r="B3" s="1064"/>
      <c r="C3" s="1064"/>
      <c r="D3" s="1064"/>
      <c r="E3" s="1064"/>
      <c r="F3" s="1064"/>
      <c r="G3" s="1064"/>
      <c r="H3" s="1064"/>
      <c r="I3" s="1064"/>
      <c r="J3" s="1064"/>
      <c r="K3" s="1064"/>
      <c r="L3" s="1064"/>
      <c r="M3" s="1064"/>
      <c r="N3" s="1064"/>
      <c r="O3" s="1064"/>
      <c r="P3" s="1064"/>
      <c r="Q3" s="1064"/>
      <c r="R3" s="1064"/>
      <c r="S3" s="1064"/>
      <c r="T3" s="1064"/>
      <c r="U3" s="1064"/>
      <c r="V3" s="1064"/>
      <c r="W3" s="1064"/>
      <c r="X3" s="1064"/>
      <c r="Y3" s="1064"/>
      <c r="Z3" s="1064"/>
      <c r="AA3" s="1064"/>
      <c r="AB3" s="839"/>
      <c r="AC3" s="686"/>
      <c r="AD3" s="686"/>
      <c r="AE3" s="686"/>
    </row>
    <row r="4" spans="1:31" ht="10" customHeight="1" thickBot="1" x14ac:dyDescent="0.3"/>
    <row r="5" spans="1:31" s="295" customFormat="1" ht="31" customHeight="1" thickBot="1" x14ac:dyDescent="0.4">
      <c r="A5" s="689"/>
      <c r="B5" s="690"/>
      <c r="C5" s="691"/>
      <c r="D5" s="1072" t="s">
        <v>476</v>
      </c>
      <c r="E5" s="1073"/>
      <c r="F5" s="1073"/>
      <c r="G5" s="1073"/>
      <c r="H5" s="1073"/>
      <c r="I5" s="1073"/>
      <c r="J5" s="1073"/>
      <c r="K5" s="1073"/>
      <c r="L5" s="1073"/>
      <c r="M5" s="1073"/>
      <c r="N5" s="1073"/>
      <c r="O5" s="1073"/>
      <c r="P5" s="1074"/>
      <c r="Q5" s="1074"/>
      <c r="R5" s="1074"/>
      <c r="S5" s="1073"/>
      <c r="T5" s="1073"/>
      <c r="U5" s="1073"/>
      <c r="V5" s="1075"/>
      <c r="W5" s="692"/>
      <c r="Y5" s="1047" t="s">
        <v>477</v>
      </c>
      <c r="Z5" s="1065" t="s">
        <v>478</v>
      </c>
      <c r="AA5" s="1066"/>
      <c r="AB5" s="1047" t="s">
        <v>479</v>
      </c>
    </row>
    <row r="6" spans="1:31" s="296" customFormat="1" ht="31" customHeight="1" x14ac:dyDescent="0.25">
      <c r="A6" s="693" t="s">
        <v>480</v>
      </c>
      <c r="B6" s="1052" t="s">
        <v>481</v>
      </c>
      <c r="C6" s="1053"/>
      <c r="D6" s="1062" t="s">
        <v>482</v>
      </c>
      <c r="E6" s="694"/>
      <c r="F6" s="1061" t="s">
        <v>483</v>
      </c>
      <c r="G6" s="1061"/>
      <c r="H6" s="695"/>
      <c r="I6" s="696"/>
      <c r="J6" s="1054" t="s">
        <v>484</v>
      </c>
      <c r="K6" s="697"/>
      <c r="L6" s="1054" t="s">
        <v>485</v>
      </c>
      <c r="M6" s="697"/>
      <c r="N6" s="1058" t="s">
        <v>486</v>
      </c>
      <c r="O6" s="1059"/>
      <c r="P6" s="1059"/>
      <c r="Q6" s="1059"/>
      <c r="R6" s="1060"/>
      <c r="S6" s="698"/>
      <c r="T6" s="1054" t="s">
        <v>487</v>
      </c>
      <c r="U6" s="699"/>
      <c r="V6" s="1056" t="s">
        <v>488</v>
      </c>
      <c r="W6" s="708"/>
      <c r="Y6" s="1048"/>
      <c r="Z6" s="1067" t="s">
        <v>489</v>
      </c>
      <c r="AA6" s="1069" t="s">
        <v>490</v>
      </c>
      <c r="AB6" s="1048"/>
    </row>
    <row r="7" spans="1:31" s="296" customFormat="1" ht="85" customHeight="1" thickBot="1" x14ac:dyDescent="0.3">
      <c r="A7" s="700"/>
      <c r="B7" s="701" t="s">
        <v>491</v>
      </c>
      <c r="C7" s="702" t="s">
        <v>492</v>
      </c>
      <c r="D7" s="1063"/>
      <c r="E7" s="703" t="s">
        <v>493</v>
      </c>
      <c r="F7" s="703" t="s">
        <v>494</v>
      </c>
      <c r="G7" s="703" t="s">
        <v>495</v>
      </c>
      <c r="H7" s="703" t="s">
        <v>496</v>
      </c>
      <c r="I7" s="703" t="s">
        <v>497</v>
      </c>
      <c r="J7" s="1055"/>
      <c r="K7" s="704" t="s">
        <v>498</v>
      </c>
      <c r="L7" s="1055"/>
      <c r="M7" s="704" t="s">
        <v>499</v>
      </c>
      <c r="N7" s="694" t="s">
        <v>500</v>
      </c>
      <c r="O7" s="704" t="s">
        <v>501</v>
      </c>
      <c r="P7" s="705" t="s">
        <v>502</v>
      </c>
      <c r="Q7" s="705" t="s">
        <v>503</v>
      </c>
      <c r="R7" s="705" t="s">
        <v>504</v>
      </c>
      <c r="S7" s="706" t="s">
        <v>505</v>
      </c>
      <c r="T7" s="1055"/>
      <c r="U7" s="707" t="s">
        <v>506</v>
      </c>
      <c r="V7" s="1057"/>
      <c r="W7" s="709" t="s">
        <v>507</v>
      </c>
      <c r="Y7" s="1049"/>
      <c r="Z7" s="1068"/>
      <c r="AA7" s="1070"/>
      <c r="AB7" s="1049"/>
    </row>
    <row r="8" spans="1:31" s="307" customFormat="1" ht="37.5" x14ac:dyDescent="0.25">
      <c r="A8" s="132" t="str">
        <f>+'2.2'!B10</f>
        <v>Paquet de base</v>
      </c>
      <c r="B8" s="297" t="str">
        <f>+'2.2'!C10</f>
        <v>PB</v>
      </c>
      <c r="C8" s="559" t="str">
        <f>+'2.2'!D10</f>
        <v>Paquet de base chirurgie et médecine interne</v>
      </c>
      <c r="D8" s="716" t="str">
        <f>'2.2'!E10</f>
        <v/>
      </c>
      <c r="E8" s="568">
        <f>IF('3.8'!$B$20="oui",2,IF('3.8'!$C$20="oui",1,0))</f>
        <v>0</v>
      </c>
      <c r="F8" s="299" t="str">
        <f>+'2.2'!F10</f>
        <v>Médecine interne générale et chirurgie et anesthésiologie</v>
      </c>
      <c r="G8" s="300">
        <f>+'2.2'!G10</f>
        <v>1</v>
      </c>
      <c r="H8" s="301">
        <f>IF(interne2!AX160&gt;=interne2!AX5,1,0)</f>
        <v>0</v>
      </c>
      <c r="I8" s="301">
        <f>IF(G8="",1,IF(MAX(interne3!C9:AT9)&gt;=G8,1,0))</f>
        <v>0</v>
      </c>
      <c r="J8" s="302">
        <f>+'2.2'!H10</f>
        <v>1</v>
      </c>
      <c r="K8" s="301">
        <f>VALUE(IF(J8=1,IF('3.3'!H$12&gt;=1,1,0),IF(J8=2,IF('3.3'!H$12&gt;=2,1,0),IF(J8=3,IF('3.3'!H$12&gt;=3,1,0),1))))</f>
        <v>0</v>
      </c>
      <c r="L8" s="303">
        <f>+'2.2'!I10</f>
        <v>1</v>
      </c>
      <c r="M8" s="304">
        <f>+IF(L8=1,IF('3.4'!H$11&gt;=1,1,0),IF(L8=2,IF('3.4'!H$11&gt;=2,1,0),IF(L8=3,IF('3.4'!H$11&gt;=3,1,0),1)))</f>
        <v>0</v>
      </c>
      <c r="N8" s="300" t="str">
        <f>+'2.2'!K10</f>
        <v/>
      </c>
      <c r="O8" s="569">
        <f>IF(N8="",1,0)</f>
        <v>1</v>
      </c>
      <c r="P8" s="360" t="str">
        <f>IF(ISBLANK(interne1!P3),"",interne1!P3)</f>
        <v/>
      </c>
      <c r="Q8" s="360">
        <f>IF(P8="",1,0)</f>
        <v>1</v>
      </c>
      <c r="R8" s="360" t="str">
        <f>'2.2'!J10</f>
        <v/>
      </c>
      <c r="S8" s="581">
        <f>IF(R8="",1,0)</f>
        <v>1</v>
      </c>
      <c r="T8" s="300" t="str">
        <f>+'2.2'!L10</f>
        <v/>
      </c>
      <c r="U8" s="301">
        <f>IF(T8="",1,0)</f>
        <v>1</v>
      </c>
      <c r="V8" s="298" t="str">
        <f>+'2.2'!N10</f>
        <v/>
      </c>
      <c r="W8" s="305">
        <f>IF(V8="",1,IF('3.7'!$D9="oui",1,0))</f>
        <v>1</v>
      </c>
      <c r="X8" s="306"/>
      <c r="Y8" s="711"/>
      <c r="Z8" s="796"/>
      <c r="AA8" s="783" t="str">
        <f>+'2.2'!M10</f>
        <v/>
      </c>
      <c r="AB8" s="838" t="s">
        <v>508</v>
      </c>
    </row>
    <row r="9" spans="1:31" s="307" customFormat="1" ht="25" x14ac:dyDescent="0.25">
      <c r="A9" s="137" t="str">
        <f>+'2.2'!B11</f>
        <v>Paquet de base programmé</v>
      </c>
      <c r="B9" s="309" t="str">
        <f>+'2.2'!C11</f>
        <v>PBP</v>
      </c>
      <c r="C9" s="560" t="str">
        <f>+'2.2'!D11</f>
        <v>Paquet de base pour fournisseurs de prestations programmées</v>
      </c>
      <c r="D9" s="717" t="str">
        <f>'2.2'!E11</f>
        <v/>
      </c>
      <c r="E9" s="309">
        <f>IF('3.8'!$B$20="oui",2,IF('3.8'!$C$20="oui",1,0))</f>
        <v>0</v>
      </c>
      <c r="F9" s="312" t="str">
        <f>+'2.2'!F11</f>
        <v>En fonction du groupe de prestations</v>
      </c>
      <c r="G9" s="313">
        <f>+'2.2'!G11</f>
        <v>2</v>
      </c>
      <c r="H9" s="314">
        <f>IF(interne2!AX161&gt;=interne2!AX6,1,0)</f>
        <v>1</v>
      </c>
      <c r="I9" s="314">
        <v>1</v>
      </c>
      <c r="J9" s="315">
        <f>+'2.2'!H11</f>
        <v>0</v>
      </c>
      <c r="K9" s="314">
        <f>VALUE(IF(J9=1,IF('3.3'!H$12&gt;=1,1,0),IF(J9=2,IF('3.3'!H$12&gt;=2,1,0),IF(J9=3,IF('3.3'!H$12&gt;=3,1,0),1))))</f>
        <v>1</v>
      </c>
      <c r="L9" s="316">
        <f>+'2.2'!I11</f>
        <v>1</v>
      </c>
      <c r="M9" s="313">
        <f>+IF(L9=1,IF('3.4'!H$11&gt;=1,1,0),IF(L9=2,IF('3.4'!H$11&gt;=2,1,0),IF(L9=3,IF('3.4'!H$11&gt;=3,1,0),1)))</f>
        <v>0</v>
      </c>
      <c r="N9" s="313" t="str">
        <f>+'2.2'!K11</f>
        <v>PB</v>
      </c>
      <c r="O9" s="570">
        <f>IF(N9="",1,IF(OR('3.5'!D52="oui",'3.5'!E52="oui"),1,0))</f>
        <v>0</v>
      </c>
      <c r="P9" s="309" t="str">
        <f>IF(ISBLANK(interne1!P4),"",interne1!P4)</f>
        <v/>
      </c>
      <c r="Q9" s="309">
        <f t="shared" ref="Q9" si="0">IF(P9="",1,0)</f>
        <v>1</v>
      </c>
      <c r="R9" s="309" t="str">
        <f>'2.2'!J11</f>
        <v/>
      </c>
      <c r="S9" s="335">
        <f t="shared" ref="S9:S19" si="1">IF(R9="",1,0)</f>
        <v>1</v>
      </c>
      <c r="T9" s="313" t="str">
        <f>+'2.2'!L11</f>
        <v/>
      </c>
      <c r="U9" s="314">
        <f t="shared" ref="U9:U72" si="2">IF(T9="",1,0)</f>
        <v>1</v>
      </c>
      <c r="V9" s="337" t="str">
        <f>+'2.2'!N11</f>
        <v/>
      </c>
      <c r="W9" s="317">
        <f>IF(V9="",1,IF('3.7'!$D10="oui",1,0))</f>
        <v>1</v>
      </c>
      <c r="Y9" s="729"/>
      <c r="Z9" s="781"/>
      <c r="AA9" s="765" t="str">
        <f>+'2.2'!M11</f>
        <v/>
      </c>
      <c r="AB9" s="840"/>
    </row>
    <row r="10" spans="1:31" s="307" customFormat="1" ht="15.5" x14ac:dyDescent="0.25">
      <c r="A10" s="141" t="str">
        <f>+'2.2'!B12</f>
        <v>Dermatologie</v>
      </c>
      <c r="B10" s="318" t="str">
        <f>+'2.2'!C12</f>
        <v>DER1</v>
      </c>
      <c r="C10" s="561" t="str">
        <f>+'2.2'!D12</f>
        <v>Dermatologie (y c. vénérologie)</v>
      </c>
      <c r="D10" s="320" t="str">
        <f>'2.2'!E12</f>
        <v>PB</v>
      </c>
      <c r="E10" s="318">
        <f>IF('3.8'!$B$20="oui",2,IF('3.8'!$C$20="oui",1,0))</f>
        <v>0</v>
      </c>
      <c r="F10" s="321" t="str">
        <f>+'2.2'!F12</f>
        <v>(dermatologie et vénérologie)</v>
      </c>
      <c r="G10" s="322">
        <f>+'2.2'!G12</f>
        <v>1</v>
      </c>
      <c r="H10" s="323">
        <f>IF(interne2!AX162&gt;=interne2!AX7,1,0)</f>
        <v>0</v>
      </c>
      <c r="I10" s="323">
        <f>IF(G10="",1,IF(MAX(interne3!C11:AT11)&gt;=G10,1,0))</f>
        <v>0</v>
      </c>
      <c r="J10" s="322">
        <f>+'2.2'!H12</f>
        <v>2</v>
      </c>
      <c r="K10" s="323">
        <f>VALUE(IF(J10=1,IF('3.3'!H$12&gt;=1,1,0),IF(J10=2,IF('3.3'!H$12&gt;=2,1,0),IF(J10=3,IF('3.3'!H$12&gt;=3,1,0),1))))</f>
        <v>0</v>
      </c>
      <c r="L10" s="322">
        <f>+'2.2'!I12</f>
        <v>1</v>
      </c>
      <c r="M10" s="322">
        <f>+IF(L10=1,IF('3.4'!H$11&gt;=1,1,0),IF(L10=2,IF('3.4'!H$11&gt;=2,1,0),IF(L10=3,IF('3.4'!H$11&gt;=3,1,0),1)))</f>
        <v>0</v>
      </c>
      <c r="N10" s="322" t="str">
        <f>+'2.2'!K12</f>
        <v/>
      </c>
      <c r="O10" s="571">
        <f t="shared" ref="O10:O72" si="3">IF(N10="",1,0)</f>
        <v>1</v>
      </c>
      <c r="P10" s="318" t="str">
        <f>IF(ISBLANK(interne1!P5),"",interne1!P5)</f>
        <v/>
      </c>
      <c r="Q10" s="318">
        <f>IF(P10="",1,0)</f>
        <v>1</v>
      </c>
      <c r="R10" s="318" t="str">
        <f>'2.2'!J12</f>
        <v/>
      </c>
      <c r="S10" s="326">
        <f t="shared" si="1"/>
        <v>1</v>
      </c>
      <c r="T10" s="322" t="str">
        <f>+'2.2'!L12</f>
        <v/>
      </c>
      <c r="U10" s="323">
        <f t="shared" si="2"/>
        <v>1</v>
      </c>
      <c r="V10" s="319" t="str">
        <f>+'2.2'!N12</f>
        <v/>
      </c>
      <c r="W10" s="325">
        <f>IF(V10="",1,IF('3.7'!$D11="oui",1,0))</f>
        <v>1</v>
      </c>
      <c r="Y10" s="711"/>
      <c r="Z10" s="797"/>
      <c r="AA10" s="784" t="str">
        <f>+'2.2'!M12</f>
        <v/>
      </c>
      <c r="AB10" s="838"/>
    </row>
    <row r="11" spans="1:31" s="307" customFormat="1" ht="15.5" x14ac:dyDescent="0.25">
      <c r="A11" s="146" t="str">
        <f>+'2.2'!B13</f>
        <v/>
      </c>
      <c r="B11" s="327" t="str">
        <f>+'2.2'!C13</f>
        <v>DER1.1</v>
      </c>
      <c r="C11" s="562" t="str">
        <f>+'2.2'!D13</f>
        <v>Oncologie dermatologique</v>
      </c>
      <c r="D11" s="329" t="str">
        <f>'2.2'!E13</f>
        <v>PB</v>
      </c>
      <c r="E11" s="327">
        <f>IF('3.8'!$B$20="oui",2,IF('3.8'!$C$20="oui",1,0))</f>
        <v>0</v>
      </c>
      <c r="F11" s="330" t="str">
        <f>+'2.2'!F13</f>
        <v>(dermatologie et vénérologie)</v>
      </c>
      <c r="G11" s="331" t="str">
        <f>+'2.2'!G13</f>
        <v/>
      </c>
      <c r="H11" s="332">
        <f>IF(interne2!AX163&gt;=interne2!AX8,1,0)</f>
        <v>0</v>
      </c>
      <c r="I11" s="332">
        <f>IF(G11="",1,IF(MAX(interne3!C12:AT12)&gt;=G11,1,0))</f>
        <v>1</v>
      </c>
      <c r="J11" s="331">
        <f>+'2.2'!H13</f>
        <v>0</v>
      </c>
      <c r="K11" s="332">
        <f>VALUE(IF(J11=1,IF('3.3'!H$12&gt;=1,1,0),IF(J11=2,IF('3.3'!H$12&gt;=2,1,0),IF(J11=3,IF('3.3'!H$12&gt;=3,1,0),1))))</f>
        <v>1</v>
      </c>
      <c r="L11" s="331">
        <f>+'2.2'!I13</f>
        <v>1</v>
      </c>
      <c r="M11" s="331">
        <f>+IF(L11=1,IF('3.4'!H$11&gt;=1,1,0),IF(L11=2,IF('3.4'!H$11&gt;=2,1,0),IF(L11=3,IF('3.4'!H$11&gt;=3,1,0),1)))</f>
        <v>0</v>
      </c>
      <c r="N11" s="331" t="str">
        <f>+'2.2'!K13</f>
        <v/>
      </c>
      <c r="O11" s="572">
        <f t="shared" si="3"/>
        <v>1</v>
      </c>
      <c r="P11" s="327" t="str">
        <f>IF(ISBLANK(interne1!P6),"",interne1!P6)</f>
        <v>DER1</v>
      </c>
      <c r="Q11" s="327">
        <f>IF(P11="",1,IF(Y10="oui",1,0))</f>
        <v>0</v>
      </c>
      <c r="R11" s="327" t="str">
        <f>'2.2'!J13</f>
        <v>ONK1</v>
      </c>
      <c r="S11" s="334">
        <f>IF(R11="",1,IF(Y139="oui",1,0))</f>
        <v>0</v>
      </c>
      <c r="T11" s="331" t="str">
        <f>+'2.2'!L13</f>
        <v>oui</v>
      </c>
      <c r="U11" s="332">
        <f>IF(T11="",1,IF((OR('3.6'!$C9="Partenaire de coopération",'3.6'!$C9="Tous les spécialistes necessaires en interne")),1,0))</f>
        <v>0</v>
      </c>
      <c r="V11" s="328" t="str">
        <f>+'2.2'!N13</f>
        <v/>
      </c>
      <c r="W11" s="333">
        <f>IF(V11="",1,IF('3.7'!$D12="oui",1,0))</f>
        <v>1</v>
      </c>
      <c r="Y11" s="711"/>
      <c r="Z11" s="711"/>
      <c r="AA11" s="785" t="str">
        <f>+'2.2'!M13</f>
        <v>S:10</v>
      </c>
      <c r="AB11" s="838"/>
    </row>
    <row r="12" spans="1:31" s="307" customFormat="1" ht="15.5" x14ac:dyDescent="0.25">
      <c r="A12" s="146" t="str">
        <f>+'2.2'!B14</f>
        <v/>
      </c>
      <c r="B12" s="327" t="str">
        <f>+'2.2'!C14</f>
        <v>DER1.2</v>
      </c>
      <c r="C12" s="562" t="str">
        <f>+'2.2'!D14</f>
        <v>Affections cutanées graves</v>
      </c>
      <c r="D12" s="329" t="str">
        <f>'2.2'!E14</f>
        <v>PB</v>
      </c>
      <c r="E12" s="327">
        <f>IF('3.8'!$B$20="oui",2,IF('3.8'!$C$20="oui",1,0))</f>
        <v>0</v>
      </c>
      <c r="F12" s="330" t="str">
        <f>+'2.2'!F14</f>
        <v>(dermatologie et vénérologie)</v>
      </c>
      <c r="G12" s="331">
        <f>+'2.2'!G14</f>
        <v>2</v>
      </c>
      <c r="H12" s="332">
        <f>IF(interne2!AX164&gt;=interne2!AX9,1,0)</f>
        <v>0</v>
      </c>
      <c r="I12" s="332">
        <f>IF(G12="",1,IF(MAX(interne3!C13:AT13)&gt;=G12,1,0))</f>
        <v>0</v>
      </c>
      <c r="J12" s="331">
        <f>+'2.2'!H14</f>
        <v>2</v>
      </c>
      <c r="K12" s="332">
        <f>VALUE(IF(J12=1,IF('3.3'!H$12&gt;=1,1,0),IF(J12=2,IF('3.3'!H$12&gt;=2,1,0),IF(J12=3,IF('3.3'!H$12&gt;=3,1,0),1))))</f>
        <v>0</v>
      </c>
      <c r="L12" s="331">
        <f>+'2.2'!I14</f>
        <v>2</v>
      </c>
      <c r="M12" s="331">
        <f>+IF(L12=1,IF('3.4'!H$11&gt;=1,1,0),IF(L12=2,IF('3.4'!H$11&gt;=2,1,0),IF(L12=3,IF('3.4'!H$11&gt;=3,1,0),1)))</f>
        <v>0</v>
      </c>
      <c r="N12" s="331" t="str">
        <f>+'2.2'!K14</f>
        <v/>
      </c>
      <c r="O12" s="572">
        <f t="shared" si="3"/>
        <v>1</v>
      </c>
      <c r="P12" s="327" t="str">
        <f>IF(ISBLANK(interne1!P7),"",interne1!P7)</f>
        <v>DER1</v>
      </c>
      <c r="Q12" s="327">
        <f>IF(P12="",1,IF(Y10="oui",1,0))</f>
        <v>0</v>
      </c>
      <c r="R12" s="327" t="str">
        <f>'2.2'!J14</f>
        <v/>
      </c>
      <c r="S12" s="334">
        <f t="shared" si="1"/>
        <v>1</v>
      </c>
      <c r="T12" s="331" t="str">
        <f>+'2.2'!L14</f>
        <v/>
      </c>
      <c r="U12" s="332">
        <f t="shared" si="2"/>
        <v>1</v>
      </c>
      <c r="V12" s="328" t="str">
        <f>+'2.2'!N14</f>
        <v/>
      </c>
      <c r="W12" s="333">
        <f>IF(V12="",1,IF('3.7'!$D13="oui",1,0))</f>
        <v>1</v>
      </c>
      <c r="Y12" s="711"/>
      <c r="Z12" s="798"/>
      <c r="AA12" s="786" t="str">
        <f>+'2.2'!M14</f>
        <v/>
      </c>
      <c r="AB12" s="838"/>
    </row>
    <row r="13" spans="1:31" s="307" customFormat="1" ht="15.5" x14ac:dyDescent="0.25">
      <c r="A13" s="146" t="str">
        <f>+'2.2'!B15</f>
        <v/>
      </c>
      <c r="B13" s="309" t="str">
        <f>+'2.2'!C15</f>
        <v>DER2</v>
      </c>
      <c r="C13" s="560" t="str">
        <f>+'2.2'!D15</f>
        <v>Traitement des plaies</v>
      </c>
      <c r="D13" s="308" t="str">
        <f>'2.2'!E15</f>
        <v>PBP/PB</v>
      </c>
      <c r="E13" s="309">
        <f>IF('3.8'!$B$20="oui",2,IF('3.8'!$C$20="oui",1,0))</f>
        <v>0</v>
      </c>
      <c r="F13" s="312" t="str">
        <f>+'2.2'!F15</f>
        <v/>
      </c>
      <c r="G13" s="313" t="str">
        <f>+'2.2'!G15</f>
        <v/>
      </c>
      <c r="H13" s="314">
        <f>IF(interne2!AX165&gt;=interne2!AX10,1,0)</f>
        <v>1</v>
      </c>
      <c r="I13" s="314">
        <f>IF(G13="",1,IF(MAX(interne3!C14:AT14)&gt;=G13,1,0))</f>
        <v>1</v>
      </c>
      <c r="J13" s="313">
        <f>+'2.2'!H15</f>
        <v>0</v>
      </c>
      <c r="K13" s="314">
        <f>VALUE(IF(J13=1,IF('3.3'!H$12&gt;=1,1,0),IF(J13=2,IF('3.3'!H$12&gt;=2,1,0),IF(J13=3,IF('3.3'!H$12&gt;=3,1,0),1))))</f>
        <v>1</v>
      </c>
      <c r="L13" s="313">
        <f>+'2.2'!I15</f>
        <v>0</v>
      </c>
      <c r="M13" s="313">
        <f>+IF(L13=1,IF('3.4'!H$11&gt;=1,1,0),IF(L13=2,IF('3.4'!H$11&gt;=2,1,0),IF(L13=3,IF('3.4'!H$11&gt;=3,1,0),1)))</f>
        <v>1</v>
      </c>
      <c r="N13" s="313" t="str">
        <f>+'2.2'!K15</f>
        <v/>
      </c>
      <c r="O13" s="570">
        <f t="shared" si="3"/>
        <v>1</v>
      </c>
      <c r="P13" s="309" t="str">
        <f>IF(ISBLANK(interne1!P8),"",interne1!P8)</f>
        <v/>
      </c>
      <c r="Q13" s="309">
        <f>IF(P13="",1,0)</f>
        <v>1</v>
      </c>
      <c r="R13" s="309" t="str">
        <f>'2.2'!J15</f>
        <v/>
      </c>
      <c r="S13" s="335">
        <f t="shared" si="1"/>
        <v>1</v>
      </c>
      <c r="T13" s="313" t="str">
        <f>+'2.2'!L15</f>
        <v/>
      </c>
      <c r="U13" s="314">
        <f t="shared" si="2"/>
        <v>1</v>
      </c>
      <c r="V13" s="310" t="str">
        <f>+'2.2'!N15</f>
        <v>Centre de compétences plaies</v>
      </c>
      <c r="W13" s="317">
        <f>IF(V13="",1,IF('3.7'!$D14="oui",1,0))</f>
        <v>0</v>
      </c>
      <c r="Y13" s="729"/>
      <c r="Z13" s="781"/>
      <c r="AA13" s="787" t="str">
        <f>+'2.2'!M15</f>
        <v/>
      </c>
      <c r="AB13" s="840"/>
    </row>
    <row r="14" spans="1:31" s="307" customFormat="1" ht="15.5" x14ac:dyDescent="0.25">
      <c r="A14" s="514" t="str">
        <f>+'2.2'!B16</f>
        <v>ORL</v>
      </c>
      <c r="B14" s="318" t="str">
        <f>+'2.2'!C16</f>
        <v>HNO1</v>
      </c>
      <c r="C14" s="561" t="str">
        <f>+'2.2'!D16</f>
        <v>Oto-rhino-laryngologie (chirurgie ORL)</v>
      </c>
      <c r="D14" s="320" t="str">
        <f>'2.2'!E16</f>
        <v>PBP/PB</v>
      </c>
      <c r="E14" s="318">
        <f>IF('3.8'!$B$20="oui",2,IF('3.8'!$C$20="oui",1,0))</f>
        <v>0</v>
      </c>
      <c r="F14" s="321" t="str">
        <f>+'2.2'!F16</f>
        <v>Oto-rhino-laryngologie</v>
      </c>
      <c r="G14" s="322">
        <f>+'2.2'!G16</f>
        <v>2</v>
      </c>
      <c r="H14" s="323">
        <f>IF(interne2!AX166&gt;=interne2!AX11,1,0)</f>
        <v>0</v>
      </c>
      <c r="I14" s="323">
        <f>IF(G14="",1,IF(MAX(interne3!C15:AT15)&gt;=G14,1,0))</f>
        <v>0</v>
      </c>
      <c r="J14" s="322">
        <f>+'2.2'!H16</f>
        <v>0</v>
      </c>
      <c r="K14" s="323">
        <f>VALUE(IF(J14=1,IF('3.3'!H$12&gt;=1,1,0),IF(J14=2,IF('3.3'!H$12&gt;=2,1,0),IF(J14=3,IF('3.3'!H$12&gt;=3,1,0),1))))</f>
        <v>1</v>
      </c>
      <c r="L14" s="322">
        <f>+'2.2'!I16</f>
        <v>1</v>
      </c>
      <c r="M14" s="322">
        <f>+IF(L14=1,IF('3.4'!H$11&gt;=1,1,0),IF(L14=2,IF('3.4'!H$11&gt;=2,1,0),IF(L14=3,IF('3.4'!H$11&gt;=3,1,0),1)))</f>
        <v>0</v>
      </c>
      <c r="N14" s="322" t="str">
        <f>+'2.2'!K16</f>
        <v/>
      </c>
      <c r="O14" s="571">
        <f t="shared" si="3"/>
        <v>1</v>
      </c>
      <c r="P14" s="318" t="str">
        <f>IF(ISBLANK(interne1!P9),"",interne1!P9)</f>
        <v/>
      </c>
      <c r="Q14" s="318">
        <f>IF(P14="",1,0)</f>
        <v>1</v>
      </c>
      <c r="R14" s="318" t="str">
        <f>'2.2'!J16</f>
        <v/>
      </c>
      <c r="S14" s="326">
        <f t="shared" si="1"/>
        <v>1</v>
      </c>
      <c r="T14" s="322" t="str">
        <f>+'2.2'!L16</f>
        <v/>
      </c>
      <c r="U14" s="323">
        <f t="shared" si="2"/>
        <v>1</v>
      </c>
      <c r="V14" s="319" t="str">
        <f>+'2.2'!N16</f>
        <v/>
      </c>
      <c r="W14" s="325">
        <f>IF(V14="",1,IF('3.7'!$D15="oui",1,0))</f>
        <v>1</v>
      </c>
      <c r="Y14" s="711"/>
      <c r="Z14" s="797"/>
      <c r="AA14" s="784" t="str">
        <f>+'2.2'!M16</f>
        <v/>
      </c>
      <c r="AB14" s="838"/>
    </row>
    <row r="15" spans="1:31" s="307" customFormat="1" ht="15.5" x14ac:dyDescent="0.25">
      <c r="A15" s="146" t="str">
        <f>+'2.2'!B17</f>
        <v/>
      </c>
      <c r="B15" s="327" t="str">
        <f>+'2.2'!C17</f>
        <v>HNO1.1</v>
      </c>
      <c r="C15" s="562" t="str">
        <f>+'2.2'!D17</f>
        <v>Chirurgie cervico-faciale</v>
      </c>
      <c r="D15" s="329" t="str">
        <f>'2.2'!E17</f>
        <v>PBP/PB</v>
      </c>
      <c r="E15" s="327">
        <f>IF('3.8'!$B$20="oui",2,IF('3.8'!$C$20="oui",1,0))</f>
        <v>0</v>
      </c>
      <c r="F15" s="330" t="str">
        <f>+'2.2'!F17</f>
        <v>Oto-rhino-laryngologie</v>
      </c>
      <c r="G15" s="331">
        <f>+'2.2'!G17</f>
        <v>2</v>
      </c>
      <c r="H15" s="332">
        <f>IF(interne2!AX167&gt;=interne2!AX12,1,0)</f>
        <v>0</v>
      </c>
      <c r="I15" s="332">
        <f>IF(G15="",1,IF(MAX(interne3!C16:AT16)&gt;=G15,1,0))</f>
        <v>0</v>
      </c>
      <c r="J15" s="331">
        <f>+'2.2'!H17</f>
        <v>0</v>
      </c>
      <c r="K15" s="332">
        <f>VALUE(IF(J15=1,IF('3.3'!H$12&gt;=1,1,0),IF(J15=2,IF('3.3'!H$12&gt;=2,1,0),IF(J15=3,IF('3.3'!H$12&gt;=3,1,0),1))))</f>
        <v>1</v>
      </c>
      <c r="L15" s="331">
        <f>+'2.2'!I17</f>
        <v>1</v>
      </c>
      <c r="M15" s="331">
        <f>+IF(L15=1,IF('3.4'!H$11&gt;=1,1,0),IF(L15=2,IF('3.4'!H$11&gt;=2,1,0),IF(L15=3,IF('3.4'!H$11&gt;=3,1,0),1)))</f>
        <v>0</v>
      </c>
      <c r="N15" s="331" t="str">
        <f>+'2.2'!K17</f>
        <v/>
      </c>
      <c r="O15" s="572">
        <f t="shared" si="3"/>
        <v>1</v>
      </c>
      <c r="P15" s="327" t="str">
        <f>IF(ISBLANK(interne1!P10),"",interne1!P10)</f>
        <v>HNO1</v>
      </c>
      <c r="Q15" s="327">
        <f>IF(P15="",1,IF(Y14="oui",1,0))</f>
        <v>0</v>
      </c>
      <c r="R15" s="327" t="str">
        <f>'2.2'!J17</f>
        <v/>
      </c>
      <c r="S15" s="334">
        <f t="shared" si="1"/>
        <v>1</v>
      </c>
      <c r="T15" s="331" t="str">
        <f>+'2.2'!L17</f>
        <v/>
      </c>
      <c r="U15" s="332">
        <f t="shared" si="2"/>
        <v>1</v>
      </c>
      <c r="V15" s="328" t="str">
        <f>+'2.2'!N17</f>
        <v/>
      </c>
      <c r="W15" s="333">
        <f>IF(V15="",1,IF('3.7'!$D16="oui",1,0))</f>
        <v>1</v>
      </c>
      <c r="Y15" s="711"/>
      <c r="Z15" s="798"/>
      <c r="AA15" s="786" t="str">
        <f>+'2.2'!M17</f>
        <v/>
      </c>
      <c r="AB15" s="838"/>
    </row>
    <row r="16" spans="1:31" s="307" customFormat="1" ht="25" x14ac:dyDescent="0.25">
      <c r="A16" s="146" t="str">
        <f>+'2.2'!B18</f>
        <v/>
      </c>
      <c r="B16" s="327" t="str">
        <f>+'2.2'!C18</f>
        <v>HNO1.1.1</v>
      </c>
      <c r="C16" s="562" t="str">
        <f>+'2.2'!D18</f>
        <v>Interventions ORL complexes (chirurgie tumorale interdisciplinaire)</v>
      </c>
      <c r="D16" s="329" t="str">
        <f>'2.2'!E18</f>
        <v>PBP/PB</v>
      </c>
      <c r="E16" s="327">
        <f>IF('3.8'!$B$20="oui",2,IF('3.8'!$C$20="oui",1,0))</f>
        <v>0</v>
      </c>
      <c r="F16" s="330" t="str">
        <f>+'2.2'!F18</f>
        <v>(Oto-rhino-laryngologie avec formation approfondie en chirurgie cervico-faciale)</v>
      </c>
      <c r="G16" s="331">
        <f>+'2.2'!G18</f>
        <v>2</v>
      </c>
      <c r="H16" s="332">
        <f>IF(interne2!AX168&gt;=interne2!AX13,1,0)</f>
        <v>0</v>
      </c>
      <c r="I16" s="332">
        <f>IF(G16="",1,IF(MAX(interne3!C17:AT17)&gt;=G16,1,0))</f>
        <v>0</v>
      </c>
      <c r="J16" s="331">
        <f>+'2.2'!H18</f>
        <v>0</v>
      </c>
      <c r="K16" s="332">
        <f>VALUE(IF(J16=1,IF('3.3'!H$12&gt;=1,1,0),IF(J16=2,IF('3.3'!H$12&gt;=2,1,0),IF(J16=3,IF('3.3'!H$12&gt;=3,1,0),1))))</f>
        <v>1</v>
      </c>
      <c r="L16" s="331">
        <f>+'2.2'!I18</f>
        <v>2</v>
      </c>
      <c r="M16" s="331">
        <f>+IF(L16=1,IF('3.4'!H$11&gt;=1,1,0),IF(L16=2,IF('3.4'!H$11&gt;=2,1,0),IF(L16=3,IF('3.4'!H$11&gt;=3,1,0),1)))</f>
        <v>0</v>
      </c>
      <c r="N16" s="331" t="str">
        <f>+'2.2'!K18</f>
        <v/>
      </c>
      <c r="O16" s="572">
        <f t="shared" si="3"/>
        <v>1</v>
      </c>
      <c r="P16" s="327" t="str">
        <f>IF(ISBLANK(interne1!P11),"",interne1!P11)</f>
        <v>HNO1
HNO1.1</v>
      </c>
      <c r="Q16" s="327">
        <f>IF(P16="",1,IF(AND(Y15="oui",Y14="oui"),1,0))</f>
        <v>0</v>
      </c>
      <c r="R16" s="327" t="str">
        <f>'2.2'!J18</f>
        <v>KIE1</v>
      </c>
      <c r="S16" s="334">
        <f>IF(R16="",1,IF(Y23="oui",1,0))</f>
        <v>0</v>
      </c>
      <c r="T16" s="331" t="str">
        <f>+'2.2'!L18</f>
        <v>oui</v>
      </c>
      <c r="U16" s="332">
        <f>IF(T16="",1,IF((OR('3.6'!$C10="Partenaire de coopération",'3.6'!$C10="Tous les spécialistes necessaires en interne")),1,0))</f>
        <v>0</v>
      </c>
      <c r="V16" s="328" t="str">
        <f>+'2.2'!N18</f>
        <v/>
      </c>
      <c r="W16" s="333">
        <f>IF(V16="",1,IF('3.7'!$D17="oui",1,0))</f>
        <v>1</v>
      </c>
      <c r="Y16" s="711"/>
      <c r="Z16" s="798"/>
      <c r="AA16" s="786" t="str">
        <f>+'2.2'!M18</f>
        <v/>
      </c>
      <c r="AB16" s="838"/>
    </row>
    <row r="17" spans="1:28" s="307" customFormat="1" ht="15.5" x14ac:dyDescent="0.25">
      <c r="A17" s="146" t="str">
        <f>+'2.2'!B19</f>
        <v/>
      </c>
      <c r="B17" s="327" t="str">
        <f>+'2.2'!C19</f>
        <v>HNO1.2</v>
      </c>
      <c r="C17" s="562" t="str">
        <f>+'2.2'!D19</f>
        <v>Chirurgie élargie du nez et des sinus</v>
      </c>
      <c r="D17" s="329" t="str">
        <f>'2.2'!E19</f>
        <v>PBP/PB</v>
      </c>
      <c r="E17" s="327">
        <f>IF('3.8'!$B$20="oui",2,IF('3.8'!$C$20="oui",1,0))</f>
        <v>0</v>
      </c>
      <c r="F17" s="330" t="str">
        <f>+'2.2'!F19</f>
        <v>Oto-rhino-laryngologie</v>
      </c>
      <c r="G17" s="331">
        <f>+'2.2'!G19</f>
        <v>2</v>
      </c>
      <c r="H17" s="332">
        <f>IF(interne2!AX169&gt;=interne2!AX14,1,0)</f>
        <v>0</v>
      </c>
      <c r="I17" s="332">
        <f>IF(G17="",1,IF(MAX(interne3!C18:AT18)&gt;=G17,1,0))</f>
        <v>0</v>
      </c>
      <c r="J17" s="331">
        <f>+'2.2'!H19</f>
        <v>0</v>
      </c>
      <c r="K17" s="332">
        <f>VALUE(IF(J17=1,IF('3.3'!H$12&gt;=1,1,0),IF(J17=2,IF('3.3'!H$12&gt;=2,1,0),IF(J17=3,IF('3.3'!H$12&gt;=3,1,0),1))))</f>
        <v>1</v>
      </c>
      <c r="L17" s="331">
        <f>+'2.2'!I19</f>
        <v>1</v>
      </c>
      <c r="M17" s="331">
        <f>+IF(L17=1,IF('3.4'!H$11&gt;=1,1,0),IF(L17=2,IF('3.4'!H$11&gt;=2,1,0),IF(L17=3,IF('3.4'!H$11&gt;=3,1,0),1)))</f>
        <v>0</v>
      </c>
      <c r="N17" s="331" t="str">
        <f>+'2.2'!K19</f>
        <v/>
      </c>
      <c r="O17" s="572">
        <f t="shared" si="3"/>
        <v>1</v>
      </c>
      <c r="P17" s="327" t="str">
        <f>IF(ISBLANK(interne1!P12),"",interne1!P12)</f>
        <v>HNO1</v>
      </c>
      <c r="Q17" s="327">
        <f>IF(P17="",1,IF(Y14="oui",1,0))</f>
        <v>0</v>
      </c>
      <c r="R17" s="327" t="str">
        <f>'2.2'!J19</f>
        <v/>
      </c>
      <c r="S17" s="334">
        <f t="shared" si="1"/>
        <v>1</v>
      </c>
      <c r="T17" s="331" t="str">
        <f>+'2.2'!L19</f>
        <v/>
      </c>
      <c r="U17" s="332">
        <f t="shared" si="2"/>
        <v>1</v>
      </c>
      <c r="V17" s="328" t="str">
        <f>+'2.2'!N19</f>
        <v/>
      </c>
      <c r="W17" s="333">
        <f>IF(V17="",1,IF('3.7'!$D18="oui",1,0))</f>
        <v>1</v>
      </c>
      <c r="Y17" s="711"/>
      <c r="Z17" s="798"/>
      <c r="AA17" s="786" t="str">
        <f>+'2.2'!M19</f>
        <v/>
      </c>
      <c r="AB17" s="838"/>
    </row>
    <row r="18" spans="1:28" s="307" customFormat="1" ht="37.5" x14ac:dyDescent="0.25">
      <c r="A18" s="146" t="str">
        <f>+'2.2'!B20</f>
        <v/>
      </c>
      <c r="B18" s="327" t="str">
        <f>+'2.2'!C20</f>
        <v>HNO1.2.1</v>
      </c>
      <c r="C18" s="562" t="str">
        <f>+'2.2'!D20</f>
        <v>Chirurgie élargie du nez et des sinus avec ouverture de la dure-mère (chirurgie interdisciplinaire de la base du crâne)</v>
      </c>
      <c r="D18" s="329" t="str">
        <f>'2.2'!E20</f>
        <v>PB</v>
      </c>
      <c r="E18" s="327">
        <f>IF('3.8'!$B$20="oui",2,IF('3.8'!$C$20="oui",1,0))</f>
        <v>0</v>
      </c>
      <c r="F18" s="330" t="str">
        <f>+'2.2'!F20</f>
        <v>(Oto-rhino-laryngologie avec formation approfondie en chirurgie cervico-faciale)</v>
      </c>
      <c r="G18" s="331">
        <f>+'2.2'!G20</f>
        <v>2</v>
      </c>
      <c r="H18" s="332">
        <f>IF(interne2!AX170&gt;=interne2!AX15,1,0)</f>
        <v>0</v>
      </c>
      <c r="I18" s="332">
        <f>IF(G18="",1,IF(MAX(interne3!C19:AT19)&gt;=G18,1,0))</f>
        <v>0</v>
      </c>
      <c r="J18" s="331">
        <f>+'2.2'!H20</f>
        <v>0</v>
      </c>
      <c r="K18" s="332">
        <f>VALUE(IF(J18=1,IF('3.3'!H$12&gt;=1,1,0),IF(J18=2,IF('3.3'!H$12&gt;=2,1,0),IF(J18=3,IF('3.3'!H$12&gt;=3,1,0),1))))</f>
        <v>1</v>
      </c>
      <c r="L18" s="331">
        <f>+'2.2'!I20</f>
        <v>1</v>
      </c>
      <c r="M18" s="331">
        <f>+IF(L18=1,IF('3.4'!H$11&gt;=1,1,0),IF(L18=2,IF('3.4'!H$11&gt;=2,1,0),IF(L18=3,IF('3.4'!H$11&gt;=3,1,0),1)))</f>
        <v>0</v>
      </c>
      <c r="N18" s="331" t="str">
        <f>+'2.2'!K20</f>
        <v/>
      </c>
      <c r="O18" s="572">
        <f t="shared" si="3"/>
        <v>1</v>
      </c>
      <c r="P18" s="327" t="str">
        <f>IF(ISBLANK(interne1!P13),"",interne1!P13)</f>
        <v>HNO1
HNO1.2</v>
      </c>
      <c r="Q18" s="327">
        <f>IF(P18="",1,IF(AND(Y17="oui",Y14="oui"),1,0))</f>
        <v>0</v>
      </c>
      <c r="R18" s="327" t="str">
        <f>'2.2'!J20</f>
        <v>NCH1</v>
      </c>
      <c r="S18" s="334">
        <f>IF(R18="",1,IF(Y24="oui",1,0))</f>
        <v>0</v>
      </c>
      <c r="T18" s="331" t="str">
        <f>+'2.2'!L20</f>
        <v/>
      </c>
      <c r="U18" s="332">
        <f t="shared" si="2"/>
        <v>1</v>
      </c>
      <c r="V18" s="328" t="str">
        <f>+'2.2'!N20</f>
        <v/>
      </c>
      <c r="W18" s="333">
        <f>IF(V18="",1,IF('3.7'!$D19="oui",1,0))</f>
        <v>1</v>
      </c>
      <c r="Y18" s="711"/>
      <c r="Z18" s="798"/>
      <c r="AA18" s="786" t="str">
        <f>+'2.2'!M20</f>
        <v/>
      </c>
      <c r="AB18" s="838"/>
    </row>
    <row r="19" spans="1:28" s="307" customFormat="1" ht="37.5" x14ac:dyDescent="0.25">
      <c r="A19" s="146" t="str">
        <f>+'2.2'!B21</f>
        <v/>
      </c>
      <c r="B19" s="327" t="str">
        <f>+'2.2'!C21</f>
        <v>HNO1.3</v>
      </c>
      <c r="C19" s="562" t="str">
        <f>+'2.2'!D21</f>
        <v>Chirurgie de l’oreille moyenne (tympanoplastie, chirurgie mastoïdienne, ossiculoplastie y c. chirurgie stapédienne)</v>
      </c>
      <c r="D19" s="329" t="str">
        <f>'2.2'!E21</f>
        <v>PBP/PB</v>
      </c>
      <c r="E19" s="327">
        <f>IF('3.8'!$B$20="oui",2,IF('3.8'!$C$20="oui",1,0))</f>
        <v>0</v>
      </c>
      <c r="F19" s="330" t="str">
        <f>+'2.2'!F21</f>
        <v>Oto-rhino-laryngologie</v>
      </c>
      <c r="G19" s="331">
        <f>+'2.2'!G21</f>
        <v>2</v>
      </c>
      <c r="H19" s="332">
        <f>IF(interne2!AX171&gt;=interne2!AX16,1,0)</f>
        <v>0</v>
      </c>
      <c r="I19" s="332">
        <f>IF(G19="",1,IF(MAX(interne3!C20:AT20)&gt;=G19,1,0))</f>
        <v>0</v>
      </c>
      <c r="J19" s="331">
        <f>+'2.2'!H21</f>
        <v>0</v>
      </c>
      <c r="K19" s="332">
        <f>VALUE(IF(J19=1,IF('3.3'!H$12&gt;=1,1,0),IF(J19=2,IF('3.3'!H$12&gt;=2,1,0),IF(J19=3,IF('3.3'!H$12&gt;=3,1,0),1))))</f>
        <v>1</v>
      </c>
      <c r="L19" s="331">
        <f>+'2.2'!I21</f>
        <v>1</v>
      </c>
      <c r="M19" s="331">
        <f>+IF(L19=1,IF('3.4'!H$11&gt;=1,1,0),IF(L19=2,IF('3.4'!H$11&gt;=2,1,0),IF(L19=3,IF('3.4'!H$11&gt;=3,1,0),1)))</f>
        <v>0</v>
      </c>
      <c r="N19" s="331" t="str">
        <f>+'2.2'!K21</f>
        <v/>
      </c>
      <c r="O19" s="572">
        <f t="shared" si="3"/>
        <v>1</v>
      </c>
      <c r="P19" s="327" t="str">
        <f>IF(ISBLANK(interne1!P14),"",interne1!P14)</f>
        <v>HNO1</v>
      </c>
      <c r="Q19" s="327">
        <f>IF(P19="",1,IF(Y14="oui",1,0))</f>
        <v>0</v>
      </c>
      <c r="R19" s="327" t="str">
        <f>'2.2'!J21</f>
        <v/>
      </c>
      <c r="S19" s="334">
        <f t="shared" si="1"/>
        <v>1</v>
      </c>
      <c r="T19" s="331" t="str">
        <f>+'2.2'!L21</f>
        <v/>
      </c>
      <c r="U19" s="332">
        <f t="shared" si="2"/>
        <v>1</v>
      </c>
      <c r="V19" s="328" t="str">
        <f>+'2.2'!N21</f>
        <v/>
      </c>
      <c r="W19" s="333">
        <f>IF(V19="",1,IF('3.7'!$D20="oui",1,0))</f>
        <v>1</v>
      </c>
      <c r="Y19" s="711"/>
      <c r="Z19" s="798"/>
      <c r="AA19" s="786" t="str">
        <f>+'2.2'!M21</f>
        <v/>
      </c>
      <c r="AB19" s="838"/>
    </row>
    <row r="20" spans="1:28" s="307" customFormat="1" ht="25" x14ac:dyDescent="0.25">
      <c r="A20" s="146" t="str">
        <f>+'2.2'!B22</f>
        <v/>
      </c>
      <c r="B20" s="327" t="str">
        <f>+'2.2'!C22</f>
        <v>HNO1.3.1</v>
      </c>
      <c r="C20" s="562" t="str">
        <f>+'2.2'!D22</f>
        <v>Chirurgie élargie de l’oreille avec oreille interne et/ou ouverture de la dure-mère</v>
      </c>
      <c r="D20" s="329" t="str">
        <f>'2.2'!E22</f>
        <v>PB</v>
      </c>
      <c r="E20" s="327">
        <f>IF('3.8'!$B$20="oui",2,IF('3.8'!$C$20="oui",1,0))</f>
        <v>0</v>
      </c>
      <c r="F20" s="330" t="str">
        <f>+'2.2'!F22</f>
        <v>(Oto-rhino-laryngologie avec formation approfondie en chirurgie cervico-faciale)</v>
      </c>
      <c r="G20" s="331">
        <f>+'2.2'!G22</f>
        <v>2</v>
      </c>
      <c r="H20" s="332">
        <f>IF(interne2!AX172&gt;=interne2!AX17,1,0)</f>
        <v>0</v>
      </c>
      <c r="I20" s="332">
        <f>IF(G20="",1,IF(MAX(interne3!C21:AT21)&gt;=G20,1,0))</f>
        <v>0</v>
      </c>
      <c r="J20" s="331">
        <f>+'2.2'!H22</f>
        <v>0</v>
      </c>
      <c r="K20" s="332">
        <f>VALUE(IF(J20=1,IF('3.3'!H$12&gt;=1,1,0),IF(J20=2,IF('3.3'!H$12&gt;=2,1,0),IF(J20=3,IF('3.3'!H$12&gt;=3,1,0),1))))</f>
        <v>1</v>
      </c>
      <c r="L20" s="331">
        <f>+'2.2'!I22</f>
        <v>1</v>
      </c>
      <c r="M20" s="331">
        <f>+IF(L20=1,IF('3.4'!H$11&gt;=1,1,0),IF(L20=2,IF('3.4'!H$11&gt;=2,1,0),IF(L20=3,IF('3.4'!H$11&gt;=3,1,0),1)))</f>
        <v>0</v>
      </c>
      <c r="N20" s="331" t="str">
        <f>+'2.2'!K22</f>
        <v/>
      </c>
      <c r="O20" s="572">
        <f t="shared" si="3"/>
        <v>1</v>
      </c>
      <c r="P20" s="327" t="str">
        <f>IF(ISBLANK(interne1!P15),"",interne1!P15)</f>
        <v>HNO1
HNO1.3</v>
      </c>
      <c r="Q20" s="327">
        <f>IF(P20="",1,IF(AND(Y19="oui",Y14="oui"),1,0))</f>
        <v>0</v>
      </c>
      <c r="R20" s="327" t="str">
        <f>'2.2'!J22</f>
        <v>NCH1</v>
      </c>
      <c r="S20" s="334">
        <f>IF(R20="",1,IF(Y24="oui",1,0))</f>
        <v>0</v>
      </c>
      <c r="T20" s="331" t="str">
        <f>+'2.2'!L22</f>
        <v/>
      </c>
      <c r="U20" s="332">
        <f t="shared" si="2"/>
        <v>1</v>
      </c>
      <c r="V20" s="328" t="str">
        <f>+'2.2'!N22</f>
        <v/>
      </c>
      <c r="W20" s="333">
        <f>IF(V20="",1,IF('3.7'!$D21="oui",1,0))</f>
        <v>1</v>
      </c>
      <c r="Y20" s="711"/>
      <c r="Z20" s="798"/>
      <c r="AA20" s="786" t="str">
        <f>+'2.2'!M22</f>
        <v/>
      </c>
      <c r="AB20" s="838"/>
    </row>
    <row r="21" spans="1:28" s="307" customFormat="1" ht="25" x14ac:dyDescent="0.25">
      <c r="A21" s="146" t="str">
        <f>+'2.2'!B23</f>
        <v/>
      </c>
      <c r="B21" s="733" t="str">
        <f>+'2.2'!C23</f>
        <v>HNO1.3.2</v>
      </c>
      <c r="C21" s="734" t="str">
        <f>+'2.2'!D23</f>
        <v>Implants cochléaires (CIMHS)</v>
      </c>
      <c r="D21" s="735" t="str">
        <f>'2.2'!E23</f>
        <v/>
      </c>
      <c r="E21" s="733"/>
      <c r="F21" s="736" t="str">
        <f>+'2.2'!F23</f>
        <v/>
      </c>
      <c r="G21" s="736"/>
      <c r="H21" s="737"/>
      <c r="I21" s="736"/>
      <c r="J21" s="736"/>
      <c r="K21" s="736"/>
      <c r="L21" s="736"/>
      <c r="M21" s="738"/>
      <c r="N21" s="736"/>
      <c r="O21" s="739"/>
      <c r="P21" s="733"/>
      <c r="Q21" s="733"/>
      <c r="R21" s="738"/>
      <c r="S21" s="740"/>
      <c r="T21" s="736"/>
      <c r="U21" s="736"/>
      <c r="V21" s="741" t="str">
        <f>+'2.2'!N23</f>
        <v>Les exigences actuelles de la CIMHS font foi</v>
      </c>
      <c r="W21" s="742"/>
      <c r="X21" s="743"/>
      <c r="Y21" s="744"/>
      <c r="Z21" s="776"/>
      <c r="AA21" s="786"/>
      <c r="AB21" s="841"/>
    </row>
    <row r="22" spans="1:28" s="307" customFormat="1" ht="75" x14ac:dyDescent="0.25">
      <c r="A22" s="146" t="str">
        <f>+'2.2'!B24</f>
        <v/>
      </c>
      <c r="B22" s="327" t="str">
        <f>+'2.2'!C24</f>
        <v>HNO2</v>
      </c>
      <c r="C22" s="562" t="str">
        <f>+'2.2'!D24</f>
        <v>Chirurgie de la thyroïde et des parathyroïdes</v>
      </c>
      <c r="D22" s="329" t="str">
        <f>'2.2'!E24</f>
        <v>PBP/PB</v>
      </c>
      <c r="E22" s="327">
        <f>IF('3.8'!$B$20="oui",2,IF('3.8'!$C$20="oui",1,0))</f>
        <v>0</v>
      </c>
      <c r="F22" s="330" t="str">
        <f>+'2.2'!F24</f>
        <v>(Oto-rhino-laryngologie)
(chirurgie)</v>
      </c>
      <c r="G22" s="331">
        <f>+'2.2'!G24</f>
        <v>2</v>
      </c>
      <c r="H22" s="350">
        <f>IF(interne2!AX174&gt;=interne2!AX19,1,0)</f>
        <v>0</v>
      </c>
      <c r="I22" s="332">
        <f>IF(G22="",1,IF(MAX(interne3!C23:AT23)&gt;=G22,1,0))</f>
        <v>0</v>
      </c>
      <c r="J22" s="331">
        <f>+'2.2'!H24</f>
        <v>0</v>
      </c>
      <c r="K22" s="332">
        <f>VALUE(IF(J22=1,IF('3.3'!H$12&gt;=1,1,0),IF(J22=2,IF('3.3'!H$12&gt;=2,1,0),IF(J22=3,IF('3.3'!H$12&gt;=3,1,0),1))))</f>
        <v>1</v>
      </c>
      <c r="L22" s="331">
        <f>+'2.2'!I24</f>
        <v>1</v>
      </c>
      <c r="M22" s="331">
        <f>+IF(L22=1,IF('3.4'!H$11&gt;=1,1,0),IF(L22=2,IF('3.4'!H$11&gt;=2,1,0),IF(L22=3,IF('3.4'!H$11&gt;=3,1,0),1)))</f>
        <v>0</v>
      </c>
      <c r="N22" s="331" t="str">
        <f>+'2.2'!K24</f>
        <v>END1 + NUK1</v>
      </c>
      <c r="O22" s="572">
        <f>IF(N22="",1,IF(AND(OR('3.5'!D64="oui",'3.5'!E64="oui"),OR('3.5'!D127="oui",'3.5'!E127="oui")),1,0))</f>
        <v>0</v>
      </c>
      <c r="P22" s="327" t="str">
        <f>IF(ISBLANK(interne1!P17),"",interne1!P17)</f>
        <v/>
      </c>
      <c r="Q22" s="327">
        <f>IF(P22="",1,0)</f>
        <v>1</v>
      </c>
      <c r="R22" s="327" t="str">
        <f>'2.2'!J24</f>
        <v/>
      </c>
      <c r="S22" s="334">
        <f>IF(R22="",1,0)</f>
        <v>1</v>
      </c>
      <c r="T22" s="331" t="str">
        <f>+'2.2'!L24</f>
        <v>Ex post 
oui</v>
      </c>
      <c r="U22" s="332">
        <f>IF(T22="",1,IF((OR('3.6'!$C10="Partenaire de coopération",'3.6'!$C10="Tous les spécialistes necessaires en interne")),1,0))</f>
        <v>0</v>
      </c>
      <c r="V22" s="328" t="str">
        <f>+'2.2'!N24</f>
        <v>Neuromonitoring du nerf récurrent, évaluation postopératoire systématique de la fonction des cordes vocales, mesures du taux de calcium et de parathormone en cas de thyroïdectomie totale.</v>
      </c>
      <c r="W22" s="333">
        <f>IF(V22="",1,IF('3.7'!$D23="oui",1,0))</f>
        <v>0</v>
      </c>
      <c r="Y22" s="711"/>
      <c r="Z22" s="711"/>
      <c r="AA22" s="785" t="str">
        <f>+'2.2'!M24</f>
        <v>S:10</v>
      </c>
      <c r="AB22" s="838"/>
    </row>
    <row r="23" spans="1:28" s="307" customFormat="1" ht="37.5" x14ac:dyDescent="0.25">
      <c r="A23" s="146" t="str">
        <f>+'2.2'!B25</f>
        <v/>
      </c>
      <c r="B23" s="309" t="str">
        <f>+'2.2'!C25</f>
        <v>KIE1</v>
      </c>
      <c r="C23" s="560" t="str">
        <f>+'2.2'!D25</f>
        <v>Chirurgie maxillaire</v>
      </c>
      <c r="D23" s="308" t="str">
        <f>'2.2'!E25</f>
        <v>PBP/PB</v>
      </c>
      <c r="E23" s="309">
        <f>IF('3.8'!$B$20="oui",2,IF('3.8'!$C$20="oui",1,0))</f>
        <v>0</v>
      </c>
      <c r="F23" s="312" t="str">
        <f>+'2.2'!F25</f>
        <v>(Chirurgie orale et maxillo-faciale)
(chirurgie plastique, reconstructive et esthétique)</v>
      </c>
      <c r="G23" s="313">
        <f>+'2.2'!G25</f>
        <v>2</v>
      </c>
      <c r="H23" s="338">
        <f>IF(interne2!AX175&gt;=interne2!AX20,1,0)</f>
        <v>0</v>
      </c>
      <c r="I23" s="314">
        <f>IF(G23="",1,IF(MAX(interne3!C24:AT24)&gt;=G23,1,0))</f>
        <v>0</v>
      </c>
      <c r="J23" s="313">
        <f>+'2.2'!H25</f>
        <v>0</v>
      </c>
      <c r="K23" s="314">
        <f>VALUE(IF(J23=1,IF('3.3'!H$12&gt;=1,1,0),IF(J23=2,IF('3.3'!H$12&gt;=2,1,0),IF(J23=3,IF('3.3'!H$12&gt;=3,1,0),1))))</f>
        <v>1</v>
      </c>
      <c r="L23" s="313">
        <f>+'2.2'!I25</f>
        <v>1</v>
      </c>
      <c r="M23" s="313">
        <f>+IF(L23=1,IF('3.4'!H$11&gt;=1,1,0),IF(L23=2,IF('3.4'!H$11&gt;=2,1,0),IF(L23=3,IF('3.4'!H$11&gt;=3,1,0),1)))</f>
        <v>0</v>
      </c>
      <c r="N23" s="313" t="str">
        <f>+'2.2'!K25</f>
        <v/>
      </c>
      <c r="O23" s="570">
        <f t="shared" si="3"/>
        <v>1</v>
      </c>
      <c r="P23" s="309" t="str">
        <f>IF(ISBLANK(interne1!P18),"",interne1!P18)</f>
        <v/>
      </c>
      <c r="Q23" s="309">
        <f>IF(P23="",1,0)</f>
        <v>1</v>
      </c>
      <c r="R23" s="309" t="str">
        <f>'2.2'!J25</f>
        <v/>
      </c>
      <c r="S23" s="335">
        <f t="shared" ref="S23" si="4">IF(R23="",1,0)</f>
        <v>1</v>
      </c>
      <c r="T23" s="313" t="str">
        <f>+'2.2'!L25</f>
        <v>oui</v>
      </c>
      <c r="U23" s="314">
        <f>IF(T23="",1,IF((OR('3.6'!$C11="Partenaire de coopération",'3.6'!$C11="Tous les spécialistes necessaires en interne")),1,0))</f>
        <v>0</v>
      </c>
      <c r="V23" s="310" t="str">
        <f>+'2.2'!N25</f>
        <v/>
      </c>
      <c r="W23" s="317">
        <f>IF(V23="",1,IF('3.7'!$D24="oui",1,0))</f>
        <v>1</v>
      </c>
      <c r="X23" s="339"/>
      <c r="Y23" s="729"/>
      <c r="Z23" s="781"/>
      <c r="AA23" s="787" t="str">
        <f>+'2.2'!M25</f>
        <v/>
      </c>
      <c r="AB23" s="840"/>
    </row>
    <row r="24" spans="1:28" s="307" customFormat="1" ht="25" x14ac:dyDescent="0.25">
      <c r="A24" s="514" t="str">
        <f>+'2.2'!B26</f>
        <v>Neurochirurgie</v>
      </c>
      <c r="B24" s="318" t="str">
        <f>+'2.2'!C26</f>
        <v>NCH1</v>
      </c>
      <c r="C24" s="561" t="str">
        <f>+'2.2'!D26</f>
        <v>Neurochirurgie crânienne</v>
      </c>
      <c r="D24" s="320" t="str">
        <f>'2.2'!E26</f>
        <v>PB</v>
      </c>
      <c r="E24" s="318">
        <f>IF('3.8'!$B$20="oui",2,IF('3.8'!$C$20="oui",1,0))</f>
        <v>0</v>
      </c>
      <c r="F24" s="321" t="str">
        <f>+'2.2'!F26</f>
        <v>Neurochirurgie</v>
      </c>
      <c r="G24" s="322">
        <f>+'2.2'!G26</f>
        <v>2</v>
      </c>
      <c r="H24" s="348">
        <f>IF(interne2!AX176&gt;=interne2!AX21,1,0)</f>
        <v>0</v>
      </c>
      <c r="I24" s="323">
        <f>IF(G24="",1,IF(MAX(interne3!C25:AT25)&gt;=G24,1,0))</f>
        <v>0</v>
      </c>
      <c r="J24" s="322">
        <f>+'2.2'!H26</f>
        <v>2</v>
      </c>
      <c r="K24" s="323">
        <f>VALUE(IF(J24=1,IF('3.3'!H$12&gt;=1,1,0),IF(J24=2,IF('3.3'!H$12&gt;=2,1,0),IF(J24=3,IF('3.3'!H$12&gt;=3,1,0),1))))</f>
        <v>0</v>
      </c>
      <c r="L24" s="322">
        <f>+'2.2'!I26</f>
        <v>2</v>
      </c>
      <c r="M24" s="322">
        <f>+IF(L24=1,IF('3.4'!H$11&gt;=1,1,0),IF(L24=2,IF('3.4'!H$11&gt;=2,1,0),IF(L24=3,IF('3.4'!H$11&gt;=3,1,0),1)))</f>
        <v>0</v>
      </c>
      <c r="N24" s="322" t="str">
        <f>+'2.2'!K26</f>
        <v/>
      </c>
      <c r="O24" s="571">
        <f t="shared" si="3"/>
        <v>1</v>
      </c>
      <c r="P24" s="318" t="str">
        <f>IF(ISBLANK(interne1!P19),"",interne1!P19)</f>
        <v/>
      </c>
      <c r="Q24" s="318">
        <f>IF(P24="",1,0)</f>
        <v>1</v>
      </c>
      <c r="R24" s="318" t="str">
        <f>'2.2'!J26</f>
        <v>RAD1 + NEU1
+ HNO1</v>
      </c>
      <c r="S24" s="326">
        <f>IF(R24="",1,IF(AND(Y33="oui",Y14="oui",Y68="oui"),1,0))</f>
        <v>0</v>
      </c>
      <c r="T24" s="322" t="str">
        <f>+'2.2'!L26</f>
        <v>oui</v>
      </c>
      <c r="U24" s="323">
        <f>IF(T24="",1,IF((OR('3.6'!$C12="Partenaire de coopération",'3.6'!$C12="Tous les spécialistes necessaires en interne")),1,0))</f>
        <v>0</v>
      </c>
      <c r="V24" s="319" t="str">
        <f>+'2.2'!N26</f>
        <v/>
      </c>
      <c r="W24" s="325">
        <f>IF(V24="",1,IF('3.7'!$D25="oui",1,0))</f>
        <v>1</v>
      </c>
      <c r="Y24" s="711"/>
      <c r="Z24" s="799"/>
      <c r="AA24" s="788" t="str">
        <f>+'2.2'!M26</f>
        <v/>
      </c>
      <c r="AB24" s="838"/>
    </row>
    <row r="25" spans="1:28" s="307" customFormat="1" ht="15.5" x14ac:dyDescent="0.25">
      <c r="A25" s="146" t="str">
        <f>+'2.2'!B27</f>
        <v/>
      </c>
      <c r="B25" s="327" t="str">
        <f>+'2.2'!C27</f>
        <v>NCH1.1</v>
      </c>
      <c r="C25" s="562" t="str">
        <f>+'2.2'!D27</f>
        <v>Neurochirurgie spécialisée</v>
      </c>
      <c r="D25" s="329" t="str">
        <f>'2.2'!E27</f>
        <v>PB</v>
      </c>
      <c r="E25" s="327">
        <f>IF('3.8'!$B$20="oui",2,IF('3.8'!$C$20="oui",1,0))</f>
        <v>0</v>
      </c>
      <c r="F25" s="330" t="str">
        <f>+'2.2'!F27</f>
        <v>Neurochirurgie</v>
      </c>
      <c r="G25" s="331">
        <f>+'2.2'!G27</f>
        <v>3</v>
      </c>
      <c r="H25" s="350">
        <f>IF(interne2!AX177&gt;=interne2!AX22,1,0)</f>
        <v>0</v>
      </c>
      <c r="I25" s="332">
        <f>IF(G25="",1,IF(MAX(interne3!C26:AT26)&gt;=G25,1,0))</f>
        <v>0</v>
      </c>
      <c r="J25" s="331">
        <f>+'2.2'!H27</f>
        <v>3</v>
      </c>
      <c r="K25" s="332">
        <f>VALUE(IF(J25=1,IF('3.3'!H$12&gt;=1,1,0),IF(J25=2,IF('3.3'!H$12&gt;=2,1,0),IF(J25=3,IF('3.3'!H$12&gt;=3,1,0),1))))</f>
        <v>0</v>
      </c>
      <c r="L25" s="331">
        <f>+'2.2'!I27</f>
        <v>3</v>
      </c>
      <c r="M25" s="331">
        <f>+IF(L25=1,IF('3.4'!H$11&gt;=1,1,0),IF(L25=2,IF('3.4'!H$11&gt;=2,1,0),IF(L25=3,IF('3.4'!H$11&gt;=3,1,0),1)))</f>
        <v>0</v>
      </c>
      <c r="N25" s="331" t="str">
        <f>+'2.2'!K27</f>
        <v/>
      </c>
      <c r="O25" s="572">
        <f t="shared" si="3"/>
        <v>1</v>
      </c>
      <c r="P25" s="327" t="str">
        <f>IF(ISBLANK(interne1!P20),"",interne1!P20)</f>
        <v>NCH1</v>
      </c>
      <c r="Q25" s="327">
        <f>IF(P25="",1,IF(Y24="oui",1,0))</f>
        <v>0</v>
      </c>
      <c r="R25" s="327" t="str">
        <f>'2.2'!J27</f>
        <v>AUG1 + END1</v>
      </c>
      <c r="S25" s="334">
        <f>IF(R25="",1,IF(AND(Y41="oui",Y47="oui"),1,0))</f>
        <v>0</v>
      </c>
      <c r="T25" s="331" t="str">
        <f>+'2.2'!L27</f>
        <v>oui</v>
      </c>
      <c r="U25" s="332">
        <f>IF(T25="",1,IF((OR('3.6'!$C12="Partenaire de coopération",'3.6'!$C12="Tous les spécialistes necessaires en interne")),1,0))</f>
        <v>0</v>
      </c>
      <c r="V25" s="328" t="str">
        <f>+'2.2'!N27</f>
        <v/>
      </c>
      <c r="W25" s="333">
        <f>IF(V25="",1,IF('3.7'!$D26="oui",1,0))</f>
        <v>1</v>
      </c>
      <c r="Y25" s="711"/>
      <c r="Z25" s="711"/>
      <c r="AA25" s="785" t="str">
        <f>+'2.2'!M27</f>
        <v>S:10</v>
      </c>
      <c r="AB25" s="838"/>
    </row>
    <row r="26" spans="1:28" s="307" customFormat="1" ht="37.5" x14ac:dyDescent="0.25">
      <c r="A26" s="146" t="str">
        <f>+'2.2'!B28</f>
        <v/>
      </c>
      <c r="B26" s="733" t="str">
        <f>+'2.2'!C28</f>
        <v>NCH1.1.1</v>
      </c>
      <c r="C26" s="734" t="str">
        <f>+'2.2'!D28</f>
        <v>Traitement des pathologies vasculaires du SNC autres que les anomalies vasculaires complexes (CIMHS)</v>
      </c>
      <c r="D26" s="735" t="str">
        <f>'2.2'!E28</f>
        <v/>
      </c>
      <c r="E26" s="733"/>
      <c r="F26" s="736" t="str">
        <f>+'2.2'!F28</f>
        <v/>
      </c>
      <c r="G26" s="736" t="str">
        <f>+'2.2'!G28</f>
        <v/>
      </c>
      <c r="H26" s="737"/>
      <c r="I26" s="736"/>
      <c r="J26" s="736"/>
      <c r="K26" s="736"/>
      <c r="L26" s="736"/>
      <c r="M26" s="736"/>
      <c r="N26" s="736"/>
      <c r="O26" s="739"/>
      <c r="P26" s="733"/>
      <c r="Q26" s="733"/>
      <c r="R26" s="738"/>
      <c r="S26" s="740"/>
      <c r="T26" s="736"/>
      <c r="U26" s="736"/>
      <c r="V26" s="741" t="str">
        <f>+'2.2'!N28</f>
        <v>Les exigences actuelles de la CIMHS font foi</v>
      </c>
      <c r="W26" s="336"/>
      <c r="Y26" s="711"/>
      <c r="Z26" s="776"/>
      <c r="AA26" s="786"/>
      <c r="AB26" s="838"/>
    </row>
    <row r="27" spans="1:28" s="307" customFormat="1" ht="25" x14ac:dyDescent="0.25">
      <c r="A27" s="146" t="str">
        <f>+'2.2'!B29</f>
        <v/>
      </c>
      <c r="B27" s="733" t="str">
        <f>+'2.2'!C29</f>
        <v>NCH1.1.1.1</v>
      </c>
      <c r="C27" s="734" t="str">
        <f>+'2.2'!D29</f>
        <v>Traitement des anomalies vasculaires complexes du SNC (CIMHS)</v>
      </c>
      <c r="D27" s="735" t="str">
        <f>'2.2'!E29</f>
        <v/>
      </c>
      <c r="E27" s="733"/>
      <c r="F27" s="736" t="str">
        <f>+'2.2'!F29</f>
        <v/>
      </c>
      <c r="G27" s="736" t="str">
        <f>+'2.2'!G29</f>
        <v/>
      </c>
      <c r="H27" s="737"/>
      <c r="I27" s="736"/>
      <c r="J27" s="736"/>
      <c r="K27" s="736"/>
      <c r="L27" s="736"/>
      <c r="M27" s="736"/>
      <c r="N27" s="736"/>
      <c r="O27" s="739"/>
      <c r="P27" s="733"/>
      <c r="Q27" s="733"/>
      <c r="R27" s="738"/>
      <c r="S27" s="740"/>
      <c r="T27" s="736"/>
      <c r="U27" s="736"/>
      <c r="V27" s="741" t="str">
        <f>+'2.2'!N29</f>
        <v>Les exigences actuelles de la CIMHS font foi</v>
      </c>
      <c r="W27" s="336"/>
      <c r="Y27" s="711"/>
      <c r="Z27" s="776"/>
      <c r="AA27" s="786"/>
      <c r="AB27" s="838"/>
    </row>
    <row r="28" spans="1:28" s="307" customFormat="1" ht="25" x14ac:dyDescent="0.25">
      <c r="A28" s="146" t="str">
        <f>+'2.2'!B30</f>
        <v/>
      </c>
      <c r="B28" s="733" t="str">
        <f>+'2.2'!C30</f>
        <v>NCH1.1.2</v>
      </c>
      <c r="C28" s="734" t="str">
        <f>+'2.2'!D30</f>
        <v>Neurochirurgie stéréotaxique fonctionnelle (CIMHS)</v>
      </c>
      <c r="D28" s="735" t="str">
        <f>'2.2'!E30</f>
        <v/>
      </c>
      <c r="E28" s="733"/>
      <c r="F28" s="736" t="str">
        <f>+'2.2'!F30</f>
        <v/>
      </c>
      <c r="G28" s="736" t="str">
        <f>+'2.2'!G30</f>
        <v/>
      </c>
      <c r="H28" s="737"/>
      <c r="I28" s="736"/>
      <c r="J28" s="736"/>
      <c r="K28" s="736"/>
      <c r="L28" s="736"/>
      <c r="M28" s="736"/>
      <c r="N28" s="736"/>
      <c r="O28" s="739"/>
      <c r="P28" s="733"/>
      <c r="Q28" s="733"/>
      <c r="R28" s="738"/>
      <c r="S28" s="740"/>
      <c r="T28" s="736"/>
      <c r="U28" s="736"/>
      <c r="V28" s="741" t="str">
        <f>+'2.2'!N30</f>
        <v>Les exigences actuelles de la CIMHS font foi</v>
      </c>
      <c r="W28" s="336"/>
      <c r="Y28" s="711"/>
      <c r="Z28" s="776"/>
      <c r="AA28" s="786"/>
      <c r="AB28" s="838"/>
    </row>
    <row r="29" spans="1:28" s="307" customFormat="1" ht="25" x14ac:dyDescent="0.25">
      <c r="A29" s="146" t="str">
        <f>+'2.2'!B31</f>
        <v/>
      </c>
      <c r="B29" s="733" t="str">
        <f>+'2.2'!C31</f>
        <v>NCH1.1.3</v>
      </c>
      <c r="C29" s="734" t="str">
        <f>+'2.2'!D31</f>
        <v>Chirurgie de l’épilepsie (CIMHS)</v>
      </c>
      <c r="D29" s="735" t="str">
        <f>'2.2'!E31</f>
        <v/>
      </c>
      <c r="E29" s="733"/>
      <c r="F29" s="736" t="str">
        <f>+'2.2'!F31</f>
        <v/>
      </c>
      <c r="G29" s="736" t="str">
        <f>+'2.2'!G31</f>
        <v/>
      </c>
      <c r="H29" s="737"/>
      <c r="I29" s="736"/>
      <c r="J29" s="736"/>
      <c r="K29" s="736"/>
      <c r="L29" s="736"/>
      <c r="M29" s="736"/>
      <c r="N29" s="736"/>
      <c r="O29" s="739"/>
      <c r="P29" s="733"/>
      <c r="Q29" s="733"/>
      <c r="R29" s="738"/>
      <c r="S29" s="740"/>
      <c r="T29" s="736"/>
      <c r="U29" s="736"/>
      <c r="V29" s="741" t="str">
        <f>+'2.2'!N31</f>
        <v>Les exigences actuelles de la CIMHS font foi</v>
      </c>
      <c r="W29" s="336"/>
      <c r="Y29" s="711"/>
      <c r="Z29" s="776"/>
      <c r="AA29" s="786"/>
      <c r="AB29" s="838"/>
    </row>
    <row r="30" spans="1:28" s="307" customFormat="1" ht="15.5" x14ac:dyDescent="0.25">
      <c r="A30" s="146"/>
      <c r="B30" s="327" t="str">
        <f>+'2.2'!C32</f>
        <v>NCH2</v>
      </c>
      <c r="C30" s="562" t="str">
        <f>+'2.2'!D32</f>
        <v>Neurochirurgie spinale</v>
      </c>
      <c r="D30" s="329" t="str">
        <f>'2.2'!E32</f>
        <v>PBP/PB</v>
      </c>
      <c r="E30" s="327">
        <f>IF('3.8'!$B$20="oui",2,IF('3.8'!$C$20="oui",1,0))</f>
        <v>0</v>
      </c>
      <c r="F30" s="330" t="str">
        <f>+'2.2'!F32</f>
        <v>(Neurochirurgie)</v>
      </c>
      <c r="G30" s="331">
        <f>+'2.2'!G32</f>
        <v>2</v>
      </c>
      <c r="H30" s="350">
        <f>IF(interne2!AX182&gt;=interne2!AX27,1,0)</f>
        <v>0</v>
      </c>
      <c r="I30" s="332">
        <f>IF(G30="",1,IF(MAX(interne3!C31:AT31)&gt;=G30,1,0))</f>
        <v>0</v>
      </c>
      <c r="J30" s="331" t="str">
        <f>+'2.2'!H32</f>
        <v/>
      </c>
      <c r="K30" s="332">
        <f>VALUE(IF(J30=1,IF('3.3'!H$12&gt;=1,1,0),IF(J30=2,IF('3.3'!H$12&gt;=2,1,0),IF(J30=3,IF('3.3'!H$12&gt;=3,1,0),1))))</f>
        <v>1</v>
      </c>
      <c r="L30" s="331">
        <f>+'2.2'!I32</f>
        <v>1</v>
      </c>
      <c r="M30" s="331">
        <f>+IF(L30=1,IF('3.4'!H$11&gt;=1,1,0),IF(L30=2,IF('3.4'!H$11&gt;=2,1,0),IF(L30=3,IF('3.4'!H$11&gt;=3,1,0),1)))</f>
        <v>0</v>
      </c>
      <c r="N30" s="331" t="str">
        <f>+'2.2'!K32</f>
        <v>BEW8</v>
      </c>
      <c r="O30" s="572">
        <f>IF(N30="",1,IF(OR('3.5'!D98="oui",'3.5'!E98="oui"),1,0))</f>
        <v>0</v>
      </c>
      <c r="P30" s="327" t="str">
        <f>IF(ISBLANK(interne1!P25),"",interne1!P25)</f>
        <v/>
      </c>
      <c r="Q30" s="327">
        <f>IF(P30="",1,0)</f>
        <v>1</v>
      </c>
      <c r="R30" s="327" t="str">
        <f>'2.2'!J32</f>
        <v/>
      </c>
      <c r="S30" s="334">
        <f>IF(R30="",1,0)</f>
        <v>1</v>
      </c>
      <c r="T30" s="331" t="str">
        <f>+'2.2'!L32</f>
        <v/>
      </c>
      <c r="U30" s="332">
        <f t="shared" si="2"/>
        <v>1</v>
      </c>
      <c r="V30" s="328" t="str">
        <f>+'2.2'!N32</f>
        <v/>
      </c>
      <c r="W30" s="333">
        <f>IF(V30="",1,IF('3.7'!$D31="oui",1,0))</f>
        <v>1</v>
      </c>
      <c r="X30" s="346"/>
      <c r="Y30" s="711"/>
      <c r="Z30" s="800"/>
      <c r="AA30" s="789" t="str">
        <f>+'2.2'!M32</f>
        <v/>
      </c>
      <c r="AB30" s="838"/>
    </row>
    <row r="31" spans="1:28" s="307" customFormat="1" ht="25" x14ac:dyDescent="0.25">
      <c r="A31" s="146"/>
      <c r="B31" s="733" t="str">
        <f>+'2.2'!C33</f>
        <v>NCH2.1</v>
      </c>
      <c r="C31" s="734" t="str">
        <f>+'2.2'!D33</f>
        <v>Processus expansifs intramédullaires primaires et secondaires (CIMHS)</v>
      </c>
      <c r="D31" s="735" t="str">
        <f>'2.2'!E33</f>
        <v/>
      </c>
      <c r="E31" s="733"/>
      <c r="F31" s="736" t="str">
        <f>+'2.2'!F33</f>
        <v/>
      </c>
      <c r="G31" s="736" t="str">
        <f>+'2.2'!G33</f>
        <v/>
      </c>
      <c r="H31" s="737"/>
      <c r="I31" s="736"/>
      <c r="J31" s="736"/>
      <c r="K31" s="736"/>
      <c r="L31" s="736"/>
      <c r="M31" s="738"/>
      <c r="N31" s="736"/>
      <c r="O31" s="739"/>
      <c r="P31" s="733"/>
      <c r="Q31" s="733"/>
      <c r="R31" s="738" t="str">
        <f>'2.2'!J33</f>
        <v/>
      </c>
      <c r="S31" s="740"/>
      <c r="T31" s="736"/>
      <c r="U31" s="736"/>
      <c r="V31" s="741" t="str">
        <f>+'2.2'!N33</f>
        <v>Les exigences actuelles de la CIMHS font foi</v>
      </c>
      <c r="W31" s="336"/>
      <c r="Y31" s="711"/>
      <c r="Z31" s="776"/>
      <c r="AA31" s="786" t="str">
        <f>+'2.2'!M33</f>
        <v/>
      </c>
      <c r="AB31" s="838"/>
    </row>
    <row r="32" spans="1:28" s="307" customFormat="1" ht="37.5" x14ac:dyDescent="0.25">
      <c r="A32" s="146"/>
      <c r="B32" s="309" t="str">
        <f>+'2.2'!C34</f>
        <v>NCH3</v>
      </c>
      <c r="C32" s="560" t="str">
        <f>+'2.2'!D34</f>
        <v>Neurochirurgie périphérique</v>
      </c>
      <c r="D32" s="308" t="str">
        <f>'2.2'!E34</f>
        <v>PBP/PB</v>
      </c>
      <c r="E32" s="309">
        <f>IF('3.8'!$B$20="oui",2,IF('3.8'!$C$20="oui",1,0))</f>
        <v>0</v>
      </c>
      <c r="F32" s="312" t="str">
        <f>+'2.2'!F34</f>
        <v>(Neurochirurgie)</v>
      </c>
      <c r="G32" s="313">
        <f>+'2.2'!G34</f>
        <v>2</v>
      </c>
      <c r="H32" s="338">
        <f>IF(interne2!AX184&gt;=interne2!AX29,1,0)</f>
        <v>0</v>
      </c>
      <c r="I32" s="314">
        <f>IF(G32="",1,IF(MAX(interne3!C33:AT33)&gt;=G32,1,0))</f>
        <v>0</v>
      </c>
      <c r="J32" s="313" t="str">
        <f>+'2.2'!H34</f>
        <v/>
      </c>
      <c r="K32" s="314">
        <f>VALUE(IF(J32=1,IF('3.3'!H$12&gt;=1,1,0),IF(J32=2,IF('3.3'!H$12&gt;=2,1,0),IF(J32=3,IF('3.3'!H$12&gt;=3,1,0),1))))</f>
        <v>1</v>
      </c>
      <c r="L32" s="313">
        <f>+'2.2'!I34</f>
        <v>1</v>
      </c>
      <c r="M32" s="313">
        <f>+IF(L32=1,IF('3.4'!H$11&gt;=1,1,0),IF(L32=2,IF('3.4'!H$11&gt;=2,1,0),IF(L32=3,IF('3.4'!H$11&gt;=3,1,0),1)))</f>
        <v>0</v>
      </c>
      <c r="N32" s="313" t="str">
        <f>+'2.2'!K34</f>
        <v/>
      </c>
      <c r="O32" s="570">
        <f t="shared" si="3"/>
        <v>1</v>
      </c>
      <c r="P32" s="309" t="str">
        <f>IF(ISBLANK(interne1!P27),"",interne1!P27)</f>
        <v/>
      </c>
      <c r="Q32" s="309">
        <f>IF(P32="",1,0)</f>
        <v>1</v>
      </c>
      <c r="R32" s="309" t="str">
        <f>'2.2'!J34</f>
        <v>BEW1 ou BEW2 ou BEW3</v>
      </c>
      <c r="S32" s="335">
        <f>IF(R32="",1,IF(OR(Y106="oui",Y107="oui",Y108="oui"),1,0))</f>
        <v>0</v>
      </c>
      <c r="T32" s="313" t="str">
        <f>+'2.2'!L34</f>
        <v/>
      </c>
      <c r="U32" s="314">
        <f t="shared" si="2"/>
        <v>1</v>
      </c>
      <c r="V32" s="310" t="str">
        <f>+'2.2'!N34</f>
        <v/>
      </c>
      <c r="W32" s="317">
        <f>IF(V32="",1,IF('3.7'!$D33="oui",1,0))</f>
        <v>1</v>
      </c>
      <c r="X32" s="347"/>
      <c r="Y32" s="729"/>
      <c r="Z32" s="781"/>
      <c r="AA32" s="789" t="str">
        <f>+'2.2'!M34</f>
        <v/>
      </c>
      <c r="AB32" s="840"/>
    </row>
    <row r="33" spans="1:28" s="307" customFormat="1" ht="15.5" x14ac:dyDescent="0.25">
      <c r="A33" s="141" t="str">
        <f>+'2.2'!B35</f>
        <v>Neurologie</v>
      </c>
      <c r="B33" s="318" t="str">
        <f>+'2.2'!C35</f>
        <v>NEU1</v>
      </c>
      <c r="C33" s="561" t="str">
        <f>+'2.2'!D35</f>
        <v>Neurologie</v>
      </c>
      <c r="D33" s="320" t="str">
        <f>'2.2'!E35</f>
        <v>PB</v>
      </c>
      <c r="E33" s="318">
        <f>IF('3.8'!$B$20="oui",2,IF('3.8'!$C$20="oui",1,0))</f>
        <v>0</v>
      </c>
      <c r="F33" s="321" t="str">
        <f>+'2.2'!F35</f>
        <v>(Neurologie)</v>
      </c>
      <c r="G33" s="322">
        <f>+'2.2'!G35</f>
        <v>2</v>
      </c>
      <c r="H33" s="348">
        <f>IF(interne2!AX185&gt;=interne2!AX30,1,0)</f>
        <v>0</v>
      </c>
      <c r="I33" s="323">
        <f>IF(G33="",1,IF(MAX(interne3!C34:AT34)&gt;=G33,1,0))</f>
        <v>0</v>
      </c>
      <c r="J33" s="322">
        <f>+'2.2'!H35</f>
        <v>2</v>
      </c>
      <c r="K33" s="323">
        <f>VALUE(IF(J33=1,IF('3.3'!H$12&gt;=1,1,0),IF(J33=2,IF('3.3'!H$12&gt;=2,1,0),IF(J33=3,IF('3.3'!H$12&gt;=3,1,0),1))))</f>
        <v>0</v>
      </c>
      <c r="L33" s="322">
        <f>+'2.2'!I35</f>
        <v>0</v>
      </c>
      <c r="M33" s="322">
        <f>+IF(L33=1,IF('3.4'!H$11&gt;=1,1,0),IF(L33=2,IF('3.4'!H$11&gt;=2,1,0),IF(L33=3,IF('3.4'!H$11&gt;=3,1,0),1)))</f>
        <v>1</v>
      </c>
      <c r="N33" s="322" t="str">
        <f>+'2.2'!K35</f>
        <v/>
      </c>
      <c r="O33" s="571">
        <f t="shared" si="3"/>
        <v>1</v>
      </c>
      <c r="P33" s="318" t="str">
        <f>IF(ISBLANK(interne1!P28),"",interne1!P28)</f>
        <v/>
      </c>
      <c r="Q33" s="318">
        <f>IF(P33="",1,0)</f>
        <v>1</v>
      </c>
      <c r="R33" s="318" t="str">
        <f>'2.2'!J35</f>
        <v/>
      </c>
      <c r="S33" s="326">
        <f t="shared" ref="S33" si="5">IF(R33="",1,0)</f>
        <v>1</v>
      </c>
      <c r="T33" s="322" t="str">
        <f>+'2.2'!L35</f>
        <v/>
      </c>
      <c r="U33" s="323">
        <f t="shared" si="2"/>
        <v>1</v>
      </c>
      <c r="V33" s="319" t="str">
        <f>+'2.2'!N35</f>
        <v/>
      </c>
      <c r="W33" s="325">
        <f>IF(V33="",1,IF('3.7'!$D34="oui",1,0))</f>
        <v>1</v>
      </c>
      <c r="X33" s="349"/>
      <c r="Y33" s="711"/>
      <c r="Z33" s="797"/>
      <c r="AA33" s="784" t="str">
        <f>+'2.2'!M35</f>
        <v/>
      </c>
      <c r="AB33" s="838"/>
    </row>
    <row r="34" spans="1:28" s="307" customFormat="1" ht="50" x14ac:dyDescent="0.25">
      <c r="A34" s="146" t="str">
        <f>+'2.2'!B36</f>
        <v/>
      </c>
      <c r="B34" s="327" t="str">
        <f>+'2.2'!C36</f>
        <v>NEU2</v>
      </c>
      <c r="C34" s="562" t="str">
        <f>+'2.2'!D36</f>
        <v>Tumeur maligne secondaire du système nerveux</v>
      </c>
      <c r="D34" s="329" t="str">
        <f>'2.2'!E36</f>
        <v>PB</v>
      </c>
      <c r="E34" s="327">
        <f>IF('3.8'!$B$20="oui",2,IF('3.8'!$C$20="oui",1,0))</f>
        <v>0</v>
      </c>
      <c r="F34" s="330" t="str">
        <f>+'2.2'!F36</f>
        <v>Médecine interne générale
Neurologie
Radio-oncologie / radiothérapie
Oncologie médicale</v>
      </c>
      <c r="G34" s="331">
        <f>+'2.2'!G36</f>
        <v>2</v>
      </c>
      <c r="H34" s="350">
        <f>IF(interne2!AX186&gt;=interne2!AX31,1,0)</f>
        <v>0</v>
      </c>
      <c r="I34" s="332">
        <f>IF(G34="",1,IF(MAX(interne3!C35:AT35)&gt;=G34,1,0))</f>
        <v>0</v>
      </c>
      <c r="J34" s="331">
        <f>+'2.2'!H36</f>
        <v>2</v>
      </c>
      <c r="K34" s="332">
        <f>VALUE(IF(J34=1,IF('3.3'!H$12&gt;=1,1,0),IF(J34=2,IF('3.3'!H$12&gt;=2,1,0),IF(J34=3,IF('3.3'!H$12&gt;=3,1,0),1))))</f>
        <v>0</v>
      </c>
      <c r="L34" s="331">
        <f>+'2.2'!I36</f>
        <v>0</v>
      </c>
      <c r="M34" s="331">
        <f>+IF(L34=1,IF('3.4'!H$11&gt;=1,1,0),IF(L34=2,IF('3.4'!H$11&gt;=2,1,0),IF(L34=3,IF('3.4'!H$11&gt;=3,1,0),1)))</f>
        <v>1</v>
      </c>
      <c r="N34" s="331" t="str">
        <f>+'2.2'!K36</f>
        <v/>
      </c>
      <c r="O34" s="572">
        <f t="shared" si="3"/>
        <v>1</v>
      </c>
      <c r="P34" s="327" t="str">
        <f>IF(ISBLANK(interne1!P29),"",interne1!P29)</f>
        <v/>
      </c>
      <c r="Q34" s="327">
        <f>IF(P34="",1,0)</f>
        <v>1</v>
      </c>
      <c r="R34" s="327" t="str">
        <f>'2.2'!J36</f>
        <v/>
      </c>
      <c r="S34" s="334">
        <f>IF(R34="",1,0)</f>
        <v>1</v>
      </c>
      <c r="T34" s="331" t="str">
        <f>+'2.2'!L36</f>
        <v>oui</v>
      </c>
      <c r="U34" s="332">
        <f>IF(T34="",1,IF((OR('3.6'!$C13="Partenaire de coopération",'3.6'!$C13="Tous les spécialistes necessaires en interne")),1,0))</f>
        <v>0</v>
      </c>
      <c r="V34" s="328" t="str">
        <f>+'2.2'!N36</f>
        <v/>
      </c>
      <c r="W34" s="333">
        <f>IF(V34="",1,IF('3.7'!$D35="oui",1,0))</f>
        <v>1</v>
      </c>
      <c r="Y34" s="711"/>
      <c r="Z34" s="798"/>
      <c r="AA34" s="786" t="str">
        <f>+'2.2'!M36</f>
        <v/>
      </c>
      <c r="AB34" s="838"/>
    </row>
    <row r="35" spans="1:28" s="307" customFormat="1" ht="25" x14ac:dyDescent="0.25">
      <c r="A35" s="146" t="str">
        <f>+'2.2'!B37</f>
        <v/>
      </c>
      <c r="B35" s="327" t="str">
        <f>+'2.2'!C37</f>
        <v>NEU2.1</v>
      </c>
      <c r="C35" s="562" t="str">
        <f>+'2.2'!D37</f>
        <v>Tumeur primaire du système nerveux (sans patients palliatifs)</v>
      </c>
      <c r="D35" s="329" t="str">
        <f>'2.2'!E37</f>
        <v>PB</v>
      </c>
      <c r="E35" s="327">
        <f>IF('3.8'!$B$20="oui",2,IF('3.8'!$C$20="oui",1,0))</f>
        <v>0</v>
      </c>
      <c r="F35" s="330" t="str">
        <f>+'2.2'!F37</f>
        <v>Neurologie
Neurochirurgie</v>
      </c>
      <c r="G35" s="331">
        <f>+'2.2'!G37</f>
        <v>2</v>
      </c>
      <c r="H35" s="350">
        <f>IF(interne2!AX187&gt;=interne2!AX32,1,0)</f>
        <v>0</v>
      </c>
      <c r="I35" s="332">
        <f>IF(G35="",1,IF(MAX(interne3!C36:AT36)&gt;=G35,1,0))</f>
        <v>0</v>
      </c>
      <c r="J35" s="331">
        <f>+'2.2'!H37</f>
        <v>2</v>
      </c>
      <c r="K35" s="332">
        <f>VALUE(IF(J35=1,IF('3.3'!H$12&gt;=1,1,0),IF(J35=2,IF('3.3'!H$12&gt;=2,1,0),IF(J35=3,IF('3.3'!H$12&gt;=3,1,0),1))))</f>
        <v>0</v>
      </c>
      <c r="L35" s="331">
        <f>+'2.2'!I37</f>
        <v>0</v>
      </c>
      <c r="M35" s="331">
        <f>+IF(L35=1,IF('3.4'!H$11&gt;=1,1,0),IF(L35=2,IF('3.4'!H$11&gt;=2,1,0),IF(L35=3,IF('3.4'!H$11&gt;=3,1,0),1)))</f>
        <v>1</v>
      </c>
      <c r="N35" s="331" t="str">
        <f>+'2.2'!K37</f>
        <v>RAO1</v>
      </c>
      <c r="O35" s="572">
        <f>IF(N35="",1,IF(OR('3.5'!D121="oui",'3.5'!E121="oui"),1,0))</f>
        <v>0</v>
      </c>
      <c r="P35" s="327" t="str">
        <f>IF(ISBLANK(interne1!P30),"",interne1!P30)</f>
        <v>NEU2</v>
      </c>
      <c r="Q35" s="327">
        <f>IF(P35="",1,IF(Y34="oui",1,0))</f>
        <v>0</v>
      </c>
      <c r="R35" s="327" t="str">
        <f>'2.2'!J37</f>
        <v>NEU1 + NCH1</v>
      </c>
      <c r="S35" s="334">
        <f>IF(R35="",1,IF(AND(Y33="oui",Y24="oui"),1,0))</f>
        <v>0</v>
      </c>
      <c r="T35" s="331" t="str">
        <f>+'2.2'!L37</f>
        <v>oui</v>
      </c>
      <c r="U35" s="332">
        <f>IF(T35="",1,IF((OR('3.6'!$C13="Partenaire de coopération",'3.6'!$C13="Tous les spécialistes necessaires en interne")),1,0))</f>
        <v>0</v>
      </c>
      <c r="V35" s="328" t="str">
        <f>+'2.2'!N37</f>
        <v/>
      </c>
      <c r="W35" s="333">
        <f>IF(V35="",1,IF('3.7'!$D36="oui",1,0))</f>
        <v>1</v>
      </c>
      <c r="Y35" s="711"/>
      <c r="Z35" s="798"/>
      <c r="AA35" s="786" t="str">
        <f>+'2.2'!M37</f>
        <v/>
      </c>
      <c r="AB35" s="838"/>
    </row>
    <row r="36" spans="1:28" s="307" customFormat="1" ht="37.5" x14ac:dyDescent="0.25">
      <c r="A36" s="146" t="str">
        <f>+'2.2'!B38</f>
        <v/>
      </c>
      <c r="B36" s="327" t="str">
        <f>+'2.2'!C38</f>
        <v>NEU3</v>
      </c>
      <c r="C36" s="562" t="str">
        <f>+'2.2'!D38</f>
        <v>Maladies cérébrovasculaires</v>
      </c>
      <c r="D36" s="329" t="str">
        <f>'2.2'!E38</f>
        <v>PB</v>
      </c>
      <c r="E36" s="327">
        <f>IF('3.8'!$B$20="oui",2,IF('3.8'!$C$20="oui",1,0))</f>
        <v>0</v>
      </c>
      <c r="F36" s="330" t="str">
        <f>+'2.2'!F38</f>
        <v>Neurologie
Médecine interne générale</v>
      </c>
      <c r="G36" s="331">
        <f>+'2.2'!G38</f>
        <v>2</v>
      </c>
      <c r="H36" s="350">
        <f>IF(interne2!AX188&gt;=interne2!AX33,1,0)</f>
        <v>0</v>
      </c>
      <c r="I36" s="332">
        <f>IF(G36="",1,IF(MAX(interne3!C37:AT37)&gt;=G36,1,0))</f>
        <v>0</v>
      </c>
      <c r="J36" s="331">
        <f>+'2.2'!H38</f>
        <v>2</v>
      </c>
      <c r="K36" s="332">
        <f>VALUE(IF(J36=1,IF('3.3'!H$12&gt;=1,1,0),IF(J36=2,IF('3.3'!H$12&gt;=2,1,0),IF(J36=3,IF('3.3'!H$12&gt;=3,1,0),1))))</f>
        <v>0</v>
      </c>
      <c r="L36" s="331">
        <f>+'2.2'!I38</f>
        <v>2</v>
      </c>
      <c r="M36" s="331">
        <f>+IF(L36=1,IF('3.4'!H$11&gt;=1,1,0),IF(L36=2,IF('3.4'!H$11&gt;=2,1,0),IF(L36=3,IF('3.4'!H$11&gt;=3,1,0),1)))</f>
        <v>0</v>
      </c>
      <c r="N36" s="331" t="str">
        <f>+'2.2'!K38</f>
        <v>NEU3.1</v>
      </c>
      <c r="O36" s="572">
        <f>IF(N36="",1,IF(OR('3.5'!D58="oui",'3.5'!E58="oui"),1,0))</f>
        <v>0</v>
      </c>
      <c r="P36" s="327" t="str">
        <f>IF(ISBLANK(interne1!P31),"",interne1!P31)</f>
        <v/>
      </c>
      <c r="Q36" s="327">
        <f>IF(P36="",1,0)</f>
        <v>1</v>
      </c>
      <c r="R36" s="327" t="str">
        <f>'2.2'!J38</f>
        <v/>
      </c>
      <c r="S36" s="334">
        <f>IF(R36="",1,0)</f>
        <v>1</v>
      </c>
      <c r="T36" s="331" t="str">
        <f>+'2.2'!L38</f>
        <v/>
      </c>
      <c r="U36" s="332">
        <f t="shared" si="2"/>
        <v>1</v>
      </c>
      <c r="V36" s="328" t="str">
        <f>+'2.2'!N38</f>
        <v>Stroke unit certifiée selon la Swiss Federation of Clinical Neuro-Societies (SFCNS)</v>
      </c>
      <c r="W36" s="333">
        <f>IF(V36="",1,IF('3.7'!$D37="oui",1,0))</f>
        <v>0</v>
      </c>
      <c r="Y36" s="711"/>
      <c r="Z36" s="798"/>
      <c r="AA36" s="786" t="str">
        <f>+'2.2'!M38</f>
        <v/>
      </c>
      <c r="AB36" s="838"/>
    </row>
    <row r="37" spans="1:28" s="307" customFormat="1" ht="37.5" x14ac:dyDescent="0.25">
      <c r="A37" s="146" t="str">
        <f>+'2.2'!B39</f>
        <v/>
      </c>
      <c r="B37" s="733" t="str">
        <f>+'2.2'!C39</f>
        <v>NEU3.1</v>
      </c>
      <c r="C37" s="734" t="str">
        <f>+'2.2'!D39</f>
        <v>Traitement des maladies cérébrovasculaires en Stroke Center (CIMHS)</v>
      </c>
      <c r="D37" s="735" t="str">
        <f>'2.2'!E39</f>
        <v/>
      </c>
      <c r="E37" s="733"/>
      <c r="F37" s="736" t="str">
        <f>+'2.2'!F39</f>
        <v/>
      </c>
      <c r="G37" s="736" t="str">
        <f>+'2.2'!G39</f>
        <v/>
      </c>
      <c r="H37" s="737"/>
      <c r="I37" s="736"/>
      <c r="J37" s="736"/>
      <c r="K37" s="736"/>
      <c r="L37" s="736"/>
      <c r="M37" s="738"/>
      <c r="N37" s="736"/>
      <c r="O37" s="739"/>
      <c r="P37" s="733"/>
      <c r="Q37" s="733"/>
      <c r="R37" s="738"/>
      <c r="S37" s="740"/>
      <c r="T37" s="736" t="str">
        <f>+'2.2'!L39</f>
        <v/>
      </c>
      <c r="U37" s="736">
        <f t="shared" si="2"/>
        <v>1</v>
      </c>
      <c r="V37" s="741" t="str">
        <f>+'2.2'!N39</f>
        <v>Les exigences actuelles de la CIMHS font foi</v>
      </c>
      <c r="W37" s="336">
        <f>IF(V37="",1,IF('3.7'!$D38="oui",1,0))</f>
        <v>0</v>
      </c>
      <c r="Y37" s="776"/>
      <c r="Z37" s="776"/>
      <c r="AA37" s="786"/>
      <c r="AB37" s="776"/>
    </row>
    <row r="38" spans="1:28" s="307" customFormat="1" ht="87.5" x14ac:dyDescent="0.25">
      <c r="A38" s="146" t="str">
        <f>+'2.2'!B40</f>
        <v/>
      </c>
      <c r="B38" s="327" t="str">
        <f>+'2.2'!C40</f>
        <v>NEU4</v>
      </c>
      <c r="C38" s="562" t="str">
        <f>+'2.2'!D40</f>
        <v>Epileptologie : diagnostic complexe</v>
      </c>
      <c r="D38" s="718" t="str">
        <f>'2.2'!E40</f>
        <v/>
      </c>
      <c r="E38" s="327">
        <f>IF('3.8'!$B$20="oui",2,IF('3.8'!$C$20="oui",1,0))</f>
        <v>0</v>
      </c>
      <c r="F38" s="330" t="str">
        <f>+'2.2'!F40</f>
        <v>Neurologie</v>
      </c>
      <c r="G38" s="331">
        <f>+'2.2'!G40</f>
        <v>2</v>
      </c>
      <c r="H38" s="350">
        <f>IF(interne2!AX190&gt;=interne2!AX35,1,0)</f>
        <v>0</v>
      </c>
      <c r="I38" s="332">
        <f>IF(G38="",1,IF(MAX(interne3!C39:AT39)&gt;=G38,1,0))</f>
        <v>0</v>
      </c>
      <c r="J38" s="331" t="str">
        <f>+'2.2'!H40</f>
        <v/>
      </c>
      <c r="K38" s="332">
        <f>VALUE(IF(J38=1,IF('3.3'!H$12&gt;=1,1,0),IF(J38=2,IF('3.3'!H$12&gt;=2,1,0),IF(J38=3,IF('3.3'!H$12&gt;=3,1,0),1))))</f>
        <v>1</v>
      </c>
      <c r="L38" s="331" t="str">
        <f>+'2.2'!I40</f>
        <v/>
      </c>
      <c r="M38" s="331">
        <f>+IF(L38=1,IF('3.4'!H$11&gt;=1,1,0),IF(L38=2,IF('3.4'!H$11&gt;=2,1,0),IF(L38=3,IF('3.4'!H$11&gt;=3,1,0),1)))</f>
        <v>1</v>
      </c>
      <c r="N38" s="331" t="str">
        <f>+'2.2'!K40</f>
        <v>NEU4.1 + NEU4.2</v>
      </c>
      <c r="O38" s="572">
        <f>IF(N38="",1,IF(AND(OR('3.5'!D60="oui",'3.5'!E60="oui"),OR('3.5'!D62="oui",'3.5'!E62="oui")),1,0))</f>
        <v>0</v>
      </c>
      <c r="P38" s="327" t="str">
        <f>IF(ISBLANK(interne1!P33),"",interne1!P33)</f>
        <v/>
      </c>
      <c r="Q38" s="327">
        <f>IF(P38="",1,0)</f>
        <v>1</v>
      </c>
      <c r="R38" s="327" t="str">
        <f>'2.2'!J40</f>
        <v/>
      </c>
      <c r="S38" s="334">
        <f t="shared" ref="S38:S54" si="6">IF(R38="",1,0)</f>
        <v>1</v>
      </c>
      <c r="T38" s="331" t="str">
        <f>+'2.2'!L40</f>
        <v/>
      </c>
      <c r="U38" s="332">
        <f t="shared" si="2"/>
        <v>1</v>
      </c>
      <c r="V38" s="328" t="str">
        <f>+'2.2'!N40</f>
        <v>Un monitorage vidéo/EEG à long terme est obligatoire, personnel formé dans le domaine (FND) disponible en cas de besoin. Evaluation psychiatrique obligatoire pour le diagnostic d’une crise psychogène non épileptique.</v>
      </c>
      <c r="W38" s="333">
        <f>IF(V38="",1,IF('3.7'!$D39="oui",1,0))</f>
        <v>0</v>
      </c>
      <c r="Y38" s="711"/>
      <c r="Z38" s="711"/>
      <c r="AA38" s="785" t="str">
        <f>+'2.2'!M40</f>
        <v>S:10</v>
      </c>
      <c r="AB38" s="838"/>
    </row>
    <row r="39" spans="1:28" s="307" customFormat="1" ht="50" x14ac:dyDescent="0.25">
      <c r="A39" s="146" t="str">
        <f>+'2.2'!B41</f>
        <v/>
      </c>
      <c r="B39" s="327" t="str">
        <f>+'2.2'!C41</f>
        <v>NEU4.1</v>
      </c>
      <c r="C39" s="562" t="str">
        <f>+'2.2'!D41</f>
        <v>Epileptologie : traitement complexe</v>
      </c>
      <c r="D39" s="718" t="str">
        <f>'2.2'!E41</f>
        <v/>
      </c>
      <c r="E39" s="327">
        <f>IF('3.8'!$B$20="oui",2,IF('3.8'!$C$20="oui",1,0))</f>
        <v>0</v>
      </c>
      <c r="F39" s="330" t="str">
        <f>+'2.2'!F41</f>
        <v>Neurologie</v>
      </c>
      <c r="G39" s="331">
        <f>+'2.2'!G41</f>
        <v>2</v>
      </c>
      <c r="H39" s="350">
        <f>IF(interne2!AX191&gt;=interne2!AX36,1,0)</f>
        <v>0</v>
      </c>
      <c r="I39" s="332">
        <f>IF(G39="",1,IF(MAX(interne3!C40:AT40)&gt;=G39,1,0))</f>
        <v>0</v>
      </c>
      <c r="J39" s="331" t="str">
        <f>+'2.2'!H41</f>
        <v/>
      </c>
      <c r="K39" s="332">
        <f>VALUE(IF(J39=1,IF('3.3'!H$12&gt;=1,1,0),IF(J39=2,IF('3.3'!H$12&gt;=2,1,0),IF(J39=3,IF('3.3'!H$12&gt;=3,1,0),1))))</f>
        <v>1</v>
      </c>
      <c r="L39" s="331" t="str">
        <f>+'2.2'!I41</f>
        <v/>
      </c>
      <c r="M39" s="331">
        <f>+IF(L39=1,IF('3.4'!H$11&gt;=1,1,0),IF(L39=2,IF('3.4'!H$11&gt;=2,1,0),IF(L39=3,IF('3.4'!H$11&gt;=3,1,0),1)))</f>
        <v>1</v>
      </c>
      <c r="N39" s="331" t="str">
        <f>+'2.2'!K41</f>
        <v/>
      </c>
      <c r="O39" s="572">
        <f t="shared" si="3"/>
        <v>1</v>
      </c>
      <c r="P39" s="327" t="str">
        <f>IF(ISBLANK(interne1!P34),"",interne1!P34)</f>
        <v>NEU4</v>
      </c>
      <c r="Q39" s="327">
        <f>IF(P39="",1,IF(Y38="oui",1,0))</f>
        <v>0</v>
      </c>
      <c r="R39" s="327" t="str">
        <f>'2.2'!J41</f>
        <v/>
      </c>
      <c r="S39" s="334">
        <f t="shared" si="6"/>
        <v>1</v>
      </c>
      <c r="T39" s="331" t="str">
        <f>+'2.2'!L41</f>
        <v/>
      </c>
      <c r="U39" s="332">
        <f t="shared" si="2"/>
        <v>1</v>
      </c>
      <c r="V39" s="328" t="str">
        <f>+'2.2'!N41</f>
        <v>Des représentants de tous les domaines thérapeutiques impliqués doivent participer à chaque réunion hebdomadaire de l’équipe.</v>
      </c>
      <c r="W39" s="317">
        <f>IF(V39="",1,IF('3.7'!$D40="oui",1,0))</f>
        <v>0</v>
      </c>
      <c r="Y39" s="711"/>
      <c r="Z39" s="711"/>
      <c r="AA39" s="785" t="str">
        <f>+'2.2'!M41</f>
        <v>S:10</v>
      </c>
      <c r="AB39" s="838"/>
    </row>
    <row r="40" spans="1:28" s="307" customFormat="1" ht="25" x14ac:dyDescent="0.25">
      <c r="A40" s="146" t="str">
        <f>+'2.2'!B42</f>
        <v/>
      </c>
      <c r="B40" s="745" t="str">
        <f>+'2.2'!C42</f>
        <v>NEU4.2</v>
      </c>
      <c r="C40" s="746" t="str">
        <f>+'2.2'!D42</f>
        <v>Epileptologie : diagnostic préopératoire de l’épilepsie (CIMHS)</v>
      </c>
      <c r="D40" s="747" t="str">
        <f>'2.2'!E42</f>
        <v/>
      </c>
      <c r="E40" s="745"/>
      <c r="F40" s="748" t="str">
        <f>+'2.2'!F42</f>
        <v/>
      </c>
      <c r="G40" s="748" t="str">
        <f>+'2.2'!G42</f>
        <v/>
      </c>
      <c r="H40" s="749"/>
      <c r="I40" s="748"/>
      <c r="J40" s="748"/>
      <c r="K40" s="748"/>
      <c r="L40" s="748"/>
      <c r="M40" s="750"/>
      <c r="N40" s="748"/>
      <c r="O40" s="751"/>
      <c r="P40" s="745"/>
      <c r="Q40" s="745"/>
      <c r="R40" s="750"/>
      <c r="S40" s="752"/>
      <c r="T40" s="748"/>
      <c r="U40" s="748"/>
      <c r="V40" s="732" t="str">
        <f>+'2.2'!N42</f>
        <v>Les exigences actuelles de la CIMHS font foi</v>
      </c>
      <c r="W40" s="336"/>
      <c r="Y40" s="777"/>
      <c r="Z40" s="776"/>
      <c r="AA40" s="786"/>
      <c r="AB40" s="777"/>
    </row>
    <row r="41" spans="1:28" s="307" customFormat="1" ht="25" x14ac:dyDescent="0.25">
      <c r="A41" s="514" t="str">
        <f>+'2.2'!B43</f>
        <v>Ophtalmologie</v>
      </c>
      <c r="B41" s="318" t="str">
        <f>+'2.2'!C43</f>
        <v>AUG1</v>
      </c>
      <c r="C41" s="561" t="str">
        <f>+'2.2'!D43</f>
        <v>Ophtalmologie</v>
      </c>
      <c r="D41" s="320" t="str">
        <f>'2.2'!E43</f>
        <v>PBP/PB</v>
      </c>
      <c r="E41" s="318">
        <f>IF('3.8'!$B$20="oui",2,IF('3.8'!$C$20="oui",1,0))</f>
        <v>0</v>
      </c>
      <c r="F41" s="321" t="str">
        <f>+'2.2'!F43</f>
        <v>(Ophtalmologie avec formation approfondie en chirurgie ophtalmologique)</v>
      </c>
      <c r="G41" s="322">
        <f>+'2.2'!G43</f>
        <v>2</v>
      </c>
      <c r="H41" s="348">
        <f>IF(interne2!AX193&gt;=interne2!AX38,1,0)</f>
        <v>0</v>
      </c>
      <c r="I41" s="323">
        <f>IF(G41="",1,IF(MAX(interne3!C42:AT42)&gt;=G41,1,0))</f>
        <v>0</v>
      </c>
      <c r="J41" s="322">
        <f>+'2.2'!H43</f>
        <v>0</v>
      </c>
      <c r="K41" s="323">
        <f>VALUE(IF(J41=1,IF('3.3'!H$12&gt;=1,1,0),IF(J41=2,IF('3.3'!H$12&gt;=2,1,0),IF(J41=3,IF('3.3'!H$12&gt;=3,1,0),1))))</f>
        <v>1</v>
      </c>
      <c r="L41" s="322">
        <f>+'2.2'!I43</f>
        <v>1</v>
      </c>
      <c r="M41" s="322">
        <f>+IF(L41=1,IF('3.4'!H$11&gt;=1,1,0),IF(L41=2,IF('3.4'!H$11&gt;=2,1,0),IF(L41=3,IF('3.4'!H$11&gt;=3,1,0),1)))</f>
        <v>0</v>
      </c>
      <c r="N41" s="322" t="str">
        <f>+'2.2'!K43</f>
        <v/>
      </c>
      <c r="O41" s="571">
        <f t="shared" si="3"/>
        <v>1</v>
      </c>
      <c r="P41" s="318" t="str">
        <f>IF(ISBLANK(interne1!P36),"",interne1!P36)</f>
        <v/>
      </c>
      <c r="Q41" s="318">
        <f>IF(P41="",1,0)</f>
        <v>1</v>
      </c>
      <c r="R41" s="318" t="str">
        <f>'2.2'!J43</f>
        <v/>
      </c>
      <c r="S41" s="326">
        <f t="shared" si="6"/>
        <v>1</v>
      </c>
      <c r="T41" s="322" t="str">
        <f>+'2.2'!L43</f>
        <v/>
      </c>
      <c r="U41" s="323">
        <f t="shared" si="2"/>
        <v>1</v>
      </c>
      <c r="V41" s="319" t="str">
        <f>+'2.2'!N43</f>
        <v/>
      </c>
      <c r="W41" s="325">
        <f>IF(V41="",1,IF('3.7'!$D42="oui",1,0))</f>
        <v>1</v>
      </c>
      <c r="Y41" s="711"/>
      <c r="Z41" s="797"/>
      <c r="AA41" s="784" t="str">
        <f>+'2.2'!M43</f>
        <v/>
      </c>
      <c r="AB41" s="838"/>
    </row>
    <row r="42" spans="1:28" s="307" customFormat="1" ht="25" x14ac:dyDescent="0.25">
      <c r="A42" s="146" t="str">
        <f>+'2.2'!B44</f>
        <v/>
      </c>
      <c r="B42" s="327" t="str">
        <f>+'2.2'!C44</f>
        <v>AUG1.1</v>
      </c>
      <c r="C42" s="562" t="str">
        <f>+'2.2'!D44</f>
        <v>Strabologie</v>
      </c>
      <c r="D42" s="329" t="str">
        <f>'2.2'!E44</f>
        <v>PBP/PB</v>
      </c>
      <c r="E42" s="327">
        <f>IF('3.8'!$B$20="oui",2,IF('3.8'!$C$20="oui",1,0))</f>
        <v>0</v>
      </c>
      <c r="F42" s="330" t="str">
        <f>+'2.2'!F44</f>
        <v>(Ophtalmologie avec formation approfondie en chirurgie ophtalmologique)</v>
      </c>
      <c r="G42" s="331">
        <f>+'2.2'!G44</f>
        <v>2</v>
      </c>
      <c r="H42" s="350">
        <f>IF(interne2!AX194&gt;=interne2!AX39,1,0)</f>
        <v>0</v>
      </c>
      <c r="I42" s="332">
        <f>IF(G42="",1,IF(MAX(interne3!C43:AT43)&gt;=G42,1,0))</f>
        <v>0</v>
      </c>
      <c r="J42" s="331">
        <f>+'2.2'!H44</f>
        <v>0</v>
      </c>
      <c r="K42" s="332">
        <f>VALUE(IF(J42=1,IF('3.3'!H$12&gt;=1,1,0),IF(J42=2,IF('3.3'!H$12&gt;=2,1,0),IF(J42=3,IF('3.3'!H$12&gt;=3,1,0),1))))</f>
        <v>1</v>
      </c>
      <c r="L42" s="331">
        <f>+'2.2'!I44</f>
        <v>1</v>
      </c>
      <c r="M42" s="331">
        <f>+IF(L42=1,IF('3.4'!H$11&gt;=1,1,0),IF(L42=2,IF('3.4'!H$11&gt;=2,1,0),IF(L42=3,IF('3.4'!H$11&gt;=3,1,0),1)))</f>
        <v>0</v>
      </c>
      <c r="N42" s="331" t="str">
        <f>+'2.2'!K44</f>
        <v/>
      </c>
      <c r="O42" s="572">
        <f t="shared" si="3"/>
        <v>1</v>
      </c>
      <c r="P42" s="327" t="str">
        <f>IF(ISBLANK(interne1!P37),"",interne1!P37)</f>
        <v>AUG1</v>
      </c>
      <c r="Q42" s="327">
        <f>IF(P42="",1,IF(Y$41="oui",1,0))</f>
        <v>0</v>
      </c>
      <c r="R42" s="327" t="str">
        <f>'2.2'!J44</f>
        <v/>
      </c>
      <c r="S42" s="334">
        <f t="shared" si="6"/>
        <v>1</v>
      </c>
      <c r="T42" s="331" t="str">
        <f>+'2.2'!L44</f>
        <v/>
      </c>
      <c r="U42" s="332">
        <f t="shared" si="2"/>
        <v>1</v>
      </c>
      <c r="V42" s="328" t="str">
        <f>+'2.2'!N44</f>
        <v/>
      </c>
      <c r="W42" s="333">
        <f>IF(V42="",1,IF('3.7'!$D43="oui",1,0))</f>
        <v>1</v>
      </c>
      <c r="Y42" s="711"/>
      <c r="Z42" s="798"/>
      <c r="AA42" s="786" t="str">
        <f>+'2.2'!M44</f>
        <v/>
      </c>
      <c r="AB42" s="838"/>
    </row>
    <row r="43" spans="1:28" s="307" customFormat="1" ht="25" x14ac:dyDescent="0.25">
      <c r="A43" s="146" t="str">
        <f>+'2.2'!B45</f>
        <v/>
      </c>
      <c r="B43" s="327" t="str">
        <f>+'2.2'!C45</f>
        <v>AUG1.2</v>
      </c>
      <c r="C43" s="562" t="str">
        <f>+'2.2'!D45</f>
        <v>Orbite, paupières, voies lacrymales</v>
      </c>
      <c r="D43" s="329" t="str">
        <f>'2.2'!E45</f>
        <v>PBP/PB</v>
      </c>
      <c r="E43" s="327">
        <f>IF('3.8'!$B$20="oui",2,IF('3.8'!$C$20="oui",1,0))</f>
        <v>0</v>
      </c>
      <c r="F43" s="330" t="str">
        <f>+'2.2'!F45</f>
        <v>(Ophtalmologie avec formation approfondie en chirurgie ophtalmologique)</v>
      </c>
      <c r="G43" s="331">
        <f>+'2.2'!G45</f>
        <v>2</v>
      </c>
      <c r="H43" s="350">
        <f>IF(interne2!AX195&gt;=interne2!AX40,1,0)</f>
        <v>0</v>
      </c>
      <c r="I43" s="332">
        <f>IF(G43="",1,IF(MAX(interne3!C44:AT44)&gt;=G43,1,0))</f>
        <v>0</v>
      </c>
      <c r="J43" s="331">
        <f>+'2.2'!H45</f>
        <v>0</v>
      </c>
      <c r="K43" s="332">
        <f>VALUE(IF(J43=1,IF('3.3'!H$12&gt;=1,1,0),IF(J43=2,IF('3.3'!H$12&gt;=2,1,0),IF(J43=3,IF('3.3'!H$12&gt;=3,1,0),1))))</f>
        <v>1</v>
      </c>
      <c r="L43" s="331">
        <f>+'2.2'!I45</f>
        <v>1</v>
      </c>
      <c r="M43" s="331">
        <f>+IF(L43=1,IF('3.4'!H$11&gt;=1,1,0),IF(L43=2,IF('3.4'!H$11&gt;=2,1,0),IF(L43=3,IF('3.4'!H$11&gt;=3,1,0),1)))</f>
        <v>0</v>
      </c>
      <c r="N43" s="331" t="str">
        <f>+'2.2'!K45</f>
        <v/>
      </c>
      <c r="O43" s="572">
        <f t="shared" si="3"/>
        <v>1</v>
      </c>
      <c r="P43" s="327" t="str">
        <f>IF(ISBLANK(interne1!P38),"",interne1!P38)</f>
        <v>AUG1</v>
      </c>
      <c r="Q43" s="327">
        <f>IF(P43="",1,IF(Y$41="oui",1,0))</f>
        <v>0</v>
      </c>
      <c r="R43" s="327" t="str">
        <f>'2.2'!J45</f>
        <v/>
      </c>
      <c r="S43" s="334">
        <f t="shared" si="6"/>
        <v>1</v>
      </c>
      <c r="T43" s="331" t="str">
        <f>+'2.2'!L45</f>
        <v/>
      </c>
      <c r="U43" s="332">
        <f t="shared" si="2"/>
        <v>1</v>
      </c>
      <c r="V43" s="328" t="str">
        <f>+'2.2'!N45</f>
        <v/>
      </c>
      <c r="W43" s="333">
        <f>IF(V43="",1,IF('3.7'!$D44="oui",1,0))</f>
        <v>1</v>
      </c>
      <c r="Y43" s="711"/>
      <c r="Z43" s="798"/>
      <c r="AA43" s="786" t="str">
        <f>+'2.2'!M45</f>
        <v/>
      </c>
      <c r="AB43" s="838"/>
    </row>
    <row r="44" spans="1:28" s="307" customFormat="1" ht="25" x14ac:dyDescent="0.25">
      <c r="A44" s="146" t="str">
        <f>+'2.2'!B46</f>
        <v/>
      </c>
      <c r="B44" s="327" t="str">
        <f>+'2.2'!C46</f>
        <v>AUG1.3</v>
      </c>
      <c r="C44" s="562" t="str">
        <f>+'2.2'!D46</f>
        <v>Chirurgie spécialisée du segment antérieur</v>
      </c>
      <c r="D44" s="329" t="str">
        <f>'2.2'!E46</f>
        <v>PBP/PB</v>
      </c>
      <c r="E44" s="327">
        <f>IF('3.8'!$B$20="oui",2,IF('3.8'!$C$20="oui",1,0))</f>
        <v>0</v>
      </c>
      <c r="F44" s="330" t="str">
        <f>+'2.2'!F46</f>
        <v>(Ophtalmologie avec formation approfondie en chirurgie ophtalmologique)</v>
      </c>
      <c r="G44" s="331">
        <f>+'2.2'!G46</f>
        <v>2</v>
      </c>
      <c r="H44" s="350">
        <f>IF(interne2!AX196&gt;=interne2!AX41,1,0)</f>
        <v>0</v>
      </c>
      <c r="I44" s="332">
        <f>IF(G44="",1,IF(MAX(interne3!C45:AT45)&gt;=G44,1,0))</f>
        <v>0</v>
      </c>
      <c r="J44" s="331">
        <f>+'2.2'!H46</f>
        <v>0</v>
      </c>
      <c r="K44" s="332">
        <f>VALUE(IF(J44=1,IF('3.3'!H$12&gt;=1,1,0),IF(J44=2,IF('3.3'!H$12&gt;=2,1,0),IF(J44=3,IF('3.3'!H$12&gt;=3,1,0),1))))</f>
        <v>1</v>
      </c>
      <c r="L44" s="331">
        <f>+'2.2'!I46</f>
        <v>1</v>
      </c>
      <c r="M44" s="331">
        <f>+IF(L44=1,IF('3.4'!H$11&gt;=1,1,0),IF(L44=2,IF('3.4'!H$11&gt;=2,1,0),IF(L44=3,IF('3.4'!H$11&gt;=3,1,0),1)))</f>
        <v>0</v>
      </c>
      <c r="N44" s="331" t="str">
        <f>+'2.2'!K46</f>
        <v/>
      </c>
      <c r="O44" s="572">
        <f t="shared" si="3"/>
        <v>1</v>
      </c>
      <c r="P44" s="327" t="str">
        <f>IF(ISBLANK(interne1!P39),"",interne1!P39)</f>
        <v>AUG1</v>
      </c>
      <c r="Q44" s="327">
        <f>IF(P44="",1,IF(Y$41="oui",1,0))</f>
        <v>0</v>
      </c>
      <c r="R44" s="327" t="str">
        <f>'2.2'!J46</f>
        <v/>
      </c>
      <c r="S44" s="334">
        <f t="shared" si="6"/>
        <v>1</v>
      </c>
      <c r="T44" s="331" t="str">
        <f>+'2.2'!L46</f>
        <v/>
      </c>
      <c r="U44" s="332">
        <f t="shared" si="2"/>
        <v>1</v>
      </c>
      <c r="V44" s="328" t="str">
        <f>+'2.2'!N46</f>
        <v/>
      </c>
      <c r="W44" s="333">
        <f>IF(V44="",1,IF('3.7'!$D45="oui",1,0))</f>
        <v>1</v>
      </c>
      <c r="Y44" s="711"/>
      <c r="Z44" s="798"/>
      <c r="AA44" s="786" t="str">
        <f>+'2.2'!M46</f>
        <v/>
      </c>
      <c r="AB44" s="838"/>
    </row>
    <row r="45" spans="1:28" s="307" customFormat="1" ht="25" x14ac:dyDescent="0.25">
      <c r="A45" s="146" t="str">
        <f>+'2.2'!B47</f>
        <v/>
      </c>
      <c r="B45" s="327" t="str">
        <f>+'2.2'!C47</f>
        <v>AUG1.4</v>
      </c>
      <c r="C45" s="562" t="str">
        <f>+'2.2'!D47</f>
        <v>Cataracte</v>
      </c>
      <c r="D45" s="329" t="str">
        <f>'2.2'!E47</f>
        <v>PBP/PB</v>
      </c>
      <c r="E45" s="327">
        <f>IF('3.8'!$B$20="oui",2,IF('3.8'!$C$20="oui",1,0))</f>
        <v>0</v>
      </c>
      <c r="F45" s="330" t="str">
        <f>+'2.2'!F47</f>
        <v>(Ophtalmologie avec formation approfondie en chirurgie ophtalmologique)</v>
      </c>
      <c r="G45" s="331">
        <f>+'2.2'!G47</f>
        <v>2</v>
      </c>
      <c r="H45" s="350">
        <f>IF(interne2!AX197&gt;=interne2!AX42,1,0)</f>
        <v>0</v>
      </c>
      <c r="I45" s="332">
        <f>IF(G45="",1,IF(MAX(interne3!C46:AT46)&gt;=G45,1,0))</f>
        <v>0</v>
      </c>
      <c r="J45" s="331">
        <f>+'2.2'!H47</f>
        <v>0</v>
      </c>
      <c r="K45" s="332">
        <f>VALUE(IF(J45=1,IF('3.3'!H$12&gt;=1,1,0),IF(J45=2,IF('3.3'!H$12&gt;=2,1,0),IF(J45=3,IF('3.3'!H$12&gt;=3,1,0),1))))</f>
        <v>1</v>
      </c>
      <c r="L45" s="331">
        <f>+'2.2'!I47</f>
        <v>1</v>
      </c>
      <c r="M45" s="331">
        <f>+IF(L45=1,IF('3.4'!H$11&gt;=1,1,0),IF(L45=2,IF('3.4'!H$11&gt;=2,1,0),IF(L45=3,IF('3.4'!H$11&gt;=3,1,0),1)))</f>
        <v>0</v>
      </c>
      <c r="N45" s="331" t="str">
        <f>+'2.2'!K47</f>
        <v/>
      </c>
      <c r="O45" s="572">
        <f t="shared" si="3"/>
        <v>1</v>
      </c>
      <c r="P45" s="327" t="str">
        <f>IF(ISBLANK(interne1!P40),"",interne1!P40)</f>
        <v>AUG1</v>
      </c>
      <c r="Q45" s="327">
        <f>IF(P45="",1,IF(Y$41="oui",1,0))</f>
        <v>0</v>
      </c>
      <c r="R45" s="327" t="str">
        <f>'2.2'!J47</f>
        <v/>
      </c>
      <c r="S45" s="334">
        <f t="shared" si="6"/>
        <v>1</v>
      </c>
      <c r="T45" s="331" t="str">
        <f>+'2.2'!L47</f>
        <v/>
      </c>
      <c r="U45" s="332">
        <f t="shared" si="2"/>
        <v>1</v>
      </c>
      <c r="V45" s="328" t="str">
        <f>+'2.2'!N47</f>
        <v/>
      </c>
      <c r="W45" s="333">
        <f>IF(V45="",1,IF('3.7'!$D46="oui",1,0))</f>
        <v>1</v>
      </c>
      <c r="Y45" s="711"/>
      <c r="Z45" s="798"/>
      <c r="AA45" s="786" t="str">
        <f>+'2.2'!M47</f>
        <v/>
      </c>
      <c r="AB45" s="838"/>
    </row>
    <row r="46" spans="1:28" s="307" customFormat="1" ht="25" x14ac:dyDescent="0.25">
      <c r="A46" s="137" t="str">
        <f>+'2.2'!B48</f>
        <v/>
      </c>
      <c r="B46" s="309" t="str">
        <f>+'2.2'!C48</f>
        <v>AUG1.5</v>
      </c>
      <c r="C46" s="560" t="str">
        <f>+'2.2'!D48</f>
        <v>Affections du corps vitré / de la rétine</v>
      </c>
      <c r="D46" s="308" t="str">
        <f>'2.2'!E48</f>
        <v>PBP/PB</v>
      </c>
      <c r="E46" s="309">
        <f>IF('3.8'!$B$20="oui",2,IF('3.8'!$C$20="oui",1,0))</f>
        <v>0</v>
      </c>
      <c r="F46" s="312" t="str">
        <f>+'2.2'!F48</f>
        <v>(Ophtalmologie avec formation approfondie en chirurgie ophtalmologique)</v>
      </c>
      <c r="G46" s="313">
        <f>+'2.2'!G48</f>
        <v>2</v>
      </c>
      <c r="H46" s="338">
        <f>IF(interne2!AX198&gt;=interne2!AX43,1,0)</f>
        <v>0</v>
      </c>
      <c r="I46" s="314">
        <f>IF(G46="",1,IF(MAX(interne3!C47:AT47)&gt;=G46,1,0))</f>
        <v>0</v>
      </c>
      <c r="J46" s="313">
        <f>+'2.2'!H48</f>
        <v>0</v>
      </c>
      <c r="K46" s="314">
        <f>VALUE(IF(J46=1,IF('3.3'!H$12&gt;=1,1,0),IF(J46=2,IF('3.3'!H$12&gt;=2,1,0),IF(J46=3,IF('3.3'!H$12&gt;=3,1,0),1))))</f>
        <v>1</v>
      </c>
      <c r="L46" s="313">
        <f>+'2.2'!I48</f>
        <v>1</v>
      </c>
      <c r="M46" s="313">
        <f>+IF(L46=1,IF('3.4'!H$11&gt;=1,1,0),IF(L46=2,IF('3.4'!H$11&gt;=2,1,0),IF(L46=3,IF('3.4'!H$11&gt;=3,1,0),1)))</f>
        <v>0</v>
      </c>
      <c r="N46" s="313" t="str">
        <f>+'2.2'!K48</f>
        <v/>
      </c>
      <c r="O46" s="570">
        <f t="shared" si="3"/>
        <v>1</v>
      </c>
      <c r="P46" s="309" t="str">
        <f>IF(ISBLANK(interne1!P41),"",interne1!P41)</f>
        <v>AUG1</v>
      </c>
      <c r="Q46" s="309">
        <f>IF(P46="",1,IF(Y$41="oui",1,0))</f>
        <v>0</v>
      </c>
      <c r="R46" s="309" t="str">
        <f>'2.2'!J48</f>
        <v/>
      </c>
      <c r="S46" s="335">
        <f t="shared" si="6"/>
        <v>1</v>
      </c>
      <c r="T46" s="313" t="str">
        <f>+'2.2'!L48</f>
        <v/>
      </c>
      <c r="U46" s="314">
        <f t="shared" si="2"/>
        <v>1</v>
      </c>
      <c r="V46" s="310" t="str">
        <f>+'2.2'!N48</f>
        <v/>
      </c>
      <c r="W46" s="317">
        <f>IF(V46="",1,IF('3.7'!$D47="oui",1,0))</f>
        <v>1</v>
      </c>
      <c r="Y46" s="729"/>
      <c r="Z46" s="798"/>
      <c r="AA46" s="786" t="str">
        <f>+'2.2'!M48</f>
        <v/>
      </c>
      <c r="AB46" s="840"/>
    </row>
    <row r="47" spans="1:28" s="307" customFormat="1" ht="25" x14ac:dyDescent="0.25">
      <c r="A47" s="146" t="str">
        <f>+'2.2'!B49</f>
        <v>Endocrinologie</v>
      </c>
      <c r="B47" s="352" t="str">
        <f>+'2.2'!C49</f>
        <v>END1</v>
      </c>
      <c r="C47" s="563" t="str">
        <f>+'2.2'!D49</f>
        <v>Endocrinologie</v>
      </c>
      <c r="D47" s="351" t="str">
        <f>'2.2'!E49</f>
        <v>PB</v>
      </c>
      <c r="E47" s="352">
        <f>IF('3.8'!$B$20="oui",2,IF('3.8'!$C$20="oui",1,0))</f>
        <v>0</v>
      </c>
      <c r="F47" s="354" t="str">
        <f>+'2.2'!F49</f>
        <v>(Endocrinologie/diabétologie)</v>
      </c>
      <c r="G47" s="355">
        <f>+'2.2'!G49</f>
        <v>1</v>
      </c>
      <c r="H47" s="356">
        <f>IF(interne2!AX199&gt;=interne2!AX44,1,0)</f>
        <v>0</v>
      </c>
      <c r="I47" s="357">
        <f>IF(G47="",1,IF(MAX(interne3!C48:AT48)&gt;=G47,1,0))</f>
        <v>0</v>
      </c>
      <c r="J47" s="355">
        <f>+'2.2'!H49</f>
        <v>1</v>
      </c>
      <c r="K47" s="357">
        <f>VALUE(IF(J47=1,IF('3.3'!H$12&gt;=1,1,0),IF(J47=2,IF('3.3'!H$12&gt;=2,1,0),IF(J47=3,IF('3.3'!H$12&gt;=3,1,0),1))))</f>
        <v>0</v>
      </c>
      <c r="L47" s="355">
        <f>+'2.2'!I49</f>
        <v>1</v>
      </c>
      <c r="M47" s="358">
        <f>+IF(L47=1,IF('3.4'!H$11&gt;=1,1,0),IF(L47=2,IF('3.4'!H$11&gt;=2,1,0),IF(L47=3,IF('3.4'!H$11&gt;=3,1,0),1)))</f>
        <v>0</v>
      </c>
      <c r="N47" s="355" t="str">
        <f>+'2.2'!K49</f>
        <v/>
      </c>
      <c r="O47" s="573">
        <f t="shared" si="3"/>
        <v>1</v>
      </c>
      <c r="P47" s="352" t="str">
        <f>IF(ISBLANK(interne1!P42),"",interne1!P42)</f>
        <v/>
      </c>
      <c r="Q47" s="352">
        <f>IF(P47="",1,0)</f>
        <v>1</v>
      </c>
      <c r="R47" s="352" t="str">
        <f>'2.2'!J49</f>
        <v/>
      </c>
      <c r="S47" s="359">
        <f t="shared" si="6"/>
        <v>1</v>
      </c>
      <c r="T47" s="355" t="str">
        <f>+'2.2'!L49</f>
        <v/>
      </c>
      <c r="U47" s="357">
        <f t="shared" si="2"/>
        <v>1</v>
      </c>
      <c r="V47" s="319" t="str">
        <f>+'2.2'!N49</f>
        <v>Conseils en nutrition et en lien avec le diabète</v>
      </c>
      <c r="W47" s="325">
        <f>IF(V47="",1,IF('3.7'!$D48="oui",1,0))</f>
        <v>0</v>
      </c>
      <c r="Y47" s="806"/>
      <c r="Z47" s="801"/>
      <c r="AA47" s="779" t="str">
        <f>+'2.2'!M49</f>
        <v/>
      </c>
      <c r="AB47" s="842"/>
    </row>
    <row r="48" spans="1:28" s="307" customFormat="1" ht="15.5" x14ac:dyDescent="0.25">
      <c r="A48" s="514" t="str">
        <f>+'2.2'!B50</f>
        <v>Gastroentérologie</v>
      </c>
      <c r="B48" s="318" t="str">
        <f>+'2.2'!C50</f>
        <v>GAE1</v>
      </c>
      <c r="C48" s="561" t="str">
        <f>+'2.2'!D50</f>
        <v>Gastroentérologie</v>
      </c>
      <c r="D48" s="320" t="str">
        <f>'2.2'!E50</f>
        <v>PB</v>
      </c>
      <c r="E48" s="318">
        <f>IF('3.8'!$B$20="oui",2,IF('3.8'!$C$20="oui",1,0))</f>
        <v>0</v>
      </c>
      <c r="F48" s="321" t="str">
        <f>+'2.2'!F50</f>
        <v>(Gastroentérologie)</v>
      </c>
      <c r="G48" s="322">
        <f>+'2.2'!G50</f>
        <v>2</v>
      </c>
      <c r="H48" s="348">
        <f>IF(interne2!AX200&gt;=interne2!AX45,1,0)</f>
        <v>0</v>
      </c>
      <c r="I48" s="323">
        <f>IF(G48="",1,IF(MAX(interne3!C49:AT49)&gt;=G48,1,0))</f>
        <v>0</v>
      </c>
      <c r="J48" s="322">
        <f>+'2.2'!H50</f>
        <v>2</v>
      </c>
      <c r="K48" s="323">
        <f>VALUE(IF(J48=1,IF('3.3'!H$12&gt;=1,1,0),IF(J48=2,IF('3.3'!H$12&gt;=2,1,0),IF(J48=3,IF('3.3'!H$12&gt;=3,1,0),1))))</f>
        <v>0</v>
      </c>
      <c r="L48" s="322">
        <f>+'2.2'!I50</f>
        <v>1</v>
      </c>
      <c r="M48" s="322">
        <f>+IF(L48=1,IF('3.4'!H$11&gt;=1,1,0),IF(L48=2,IF('3.4'!H$11&gt;=2,1,0),IF(L48=3,IF('3.4'!H$11&gt;=3,1,0),1)))</f>
        <v>0</v>
      </c>
      <c r="N48" s="322" t="str">
        <f>+'2.2'!K50</f>
        <v>VIS1</v>
      </c>
      <c r="O48" s="571">
        <f>IF(N48="",1,IF(OR('3.5'!D69="oui",'3.5'!E69="oui"),1,0))</f>
        <v>0</v>
      </c>
      <c r="P48" s="318" t="str">
        <f>IF(ISBLANK(interne1!P43),"",interne1!P43)</f>
        <v/>
      </c>
      <c r="Q48" s="318">
        <f>IF(P48="",1,0)</f>
        <v>1</v>
      </c>
      <c r="R48" s="318" t="str">
        <f>'2.2'!J50</f>
        <v/>
      </c>
      <c r="S48" s="326">
        <f t="shared" si="6"/>
        <v>1</v>
      </c>
      <c r="T48" s="322" t="str">
        <f>+'2.2'!L50</f>
        <v>oui</v>
      </c>
      <c r="U48" s="323">
        <f>IF(T48="",1,IF((OR('3.6'!$C14="Partenaire de coopération",'3.6'!$C14="Tous les spécialistes necessaires en interne")),1,0))</f>
        <v>0</v>
      </c>
      <c r="V48" s="319" t="str">
        <f>+'2.2'!N50</f>
        <v/>
      </c>
      <c r="W48" s="325">
        <f>IF(V48="",1,IF('3.7'!$D49="oui",1,0))</f>
        <v>1</v>
      </c>
      <c r="Y48" s="711"/>
      <c r="Z48" s="797"/>
      <c r="AA48" s="784" t="str">
        <f>+'2.2'!M50</f>
        <v/>
      </c>
      <c r="AB48" s="838"/>
    </row>
    <row r="49" spans="1:31" s="307" customFormat="1" ht="15.5" x14ac:dyDescent="0.25">
      <c r="A49" s="146" t="str">
        <f>+'2.2'!B51</f>
        <v/>
      </c>
      <c r="B49" s="309" t="str">
        <f>+'2.2'!C51</f>
        <v>GAE1.1</v>
      </c>
      <c r="C49" s="560" t="str">
        <f>+'2.2'!D51</f>
        <v>Gastroentérologie spécialisée</v>
      </c>
      <c r="D49" s="308" t="str">
        <f>'2.2'!E51</f>
        <v>PB</v>
      </c>
      <c r="E49" s="309">
        <f>IF('3.8'!$B$20="oui",2,IF('3.8'!$C$20="oui",1,0))</f>
        <v>0</v>
      </c>
      <c r="F49" s="312" t="str">
        <f>+'2.2'!F51</f>
        <v>Gastroentérologie</v>
      </c>
      <c r="G49" s="313">
        <f>+'2.2'!G51</f>
        <v>2</v>
      </c>
      <c r="H49" s="338">
        <f>IF(interne2!AX201&gt;=interne2!AX46,1,0)</f>
        <v>0</v>
      </c>
      <c r="I49" s="314">
        <f>IF(G49="",1,IF(MAX(interne3!C50:AT50)&gt;=G49,1,0))</f>
        <v>0</v>
      </c>
      <c r="J49" s="313">
        <f>+'2.2'!H51</f>
        <v>2</v>
      </c>
      <c r="K49" s="314">
        <f>VALUE(IF(J49=1,IF('3.3'!H$12&gt;=1,1,0),IF(J49=2,IF('3.3'!H$12&gt;=2,1,0),IF(J49=3,IF('3.3'!H$12&gt;=3,1,0),1))))</f>
        <v>0</v>
      </c>
      <c r="L49" s="313">
        <f>+'2.2'!I51</f>
        <v>2</v>
      </c>
      <c r="M49" s="313">
        <f>+IF(L49=1,IF('3.4'!H$11&gt;=1,1,0),IF(L49=2,IF('3.4'!H$11&gt;=2,1,0),IF(L49=3,IF('3.4'!H$11&gt;=3,1,0),1)))</f>
        <v>0</v>
      </c>
      <c r="N49" s="313" t="str">
        <f>+'2.2'!K51</f>
        <v/>
      </c>
      <c r="O49" s="570">
        <f t="shared" si="3"/>
        <v>1</v>
      </c>
      <c r="P49" s="309" t="str">
        <f>IF(ISBLANK(interne1!P44),"",interne1!P44)</f>
        <v>GAE1</v>
      </c>
      <c r="Q49" s="309">
        <f>IF(P49="",1,IF(Y48="oui",1,0))</f>
        <v>0</v>
      </c>
      <c r="R49" s="309" t="str">
        <f>'2.2'!J51</f>
        <v/>
      </c>
      <c r="S49" s="335">
        <f t="shared" si="6"/>
        <v>1</v>
      </c>
      <c r="T49" s="313" t="str">
        <f>+'2.2'!L51</f>
        <v>oui</v>
      </c>
      <c r="U49" s="314">
        <f>IF(T49="",1,IF((OR('3.6'!$C14="Partenaire de coopération",'3.6'!$C14="Tous les spécialistes necessaires en interne")),1,0))</f>
        <v>0</v>
      </c>
      <c r="V49" s="310" t="str">
        <f>+'2.2'!N51</f>
        <v/>
      </c>
      <c r="W49" s="317">
        <f>IF(V49="",1,IF('3.7'!$D50="oui",1,0))</f>
        <v>1</v>
      </c>
      <c r="Y49" s="729"/>
      <c r="Z49" s="781"/>
      <c r="AA49" s="787" t="str">
        <f>+'2.2'!M51</f>
        <v/>
      </c>
      <c r="AB49" s="840"/>
    </row>
    <row r="50" spans="1:31" s="307" customFormat="1" ht="100" x14ac:dyDescent="0.25">
      <c r="A50" s="514" t="str">
        <f>+'2.2'!B52</f>
        <v>Chirurgie viscérale</v>
      </c>
      <c r="B50" s="318" t="str">
        <f>+'2.2'!C52</f>
        <v>VIS1</v>
      </c>
      <c r="C50" s="561" t="str">
        <f>+'2.2'!D52</f>
        <v>Chirurgie viscérale</v>
      </c>
      <c r="D50" s="320" t="str">
        <f>'2.2'!E52</f>
        <v>PB</v>
      </c>
      <c r="E50" s="318">
        <f>IF('3.8'!$B$20="oui",2,IF('3.8'!$C$20="oui",1,0))</f>
        <v>0</v>
      </c>
      <c r="F50" s="321" t="str">
        <f>+'2.2'!F52</f>
        <v>(Chirurgie avec formation approfondie en chirurgie viscérale)</v>
      </c>
      <c r="G50" s="322">
        <f>+'2.2'!G52</f>
        <v>2</v>
      </c>
      <c r="H50" s="348">
        <f>IF(interne2!AX202&gt;=interne2!AX47,1,0)</f>
        <v>0</v>
      </c>
      <c r="I50" s="323">
        <f>IF(G50="",1,IF(MAX(interne3!C51:AT51)&gt;=G50,1,0))</f>
        <v>0</v>
      </c>
      <c r="J50" s="322">
        <f>+'2.2'!H52</f>
        <v>2</v>
      </c>
      <c r="K50" s="323">
        <f>VALUE(IF(J50=1,IF('3.3'!H$12&gt;=1,1,0),IF(J50=2,IF('3.3'!H$12&gt;=2,1,0),IF(J50=3,IF('3.3'!H$12&gt;=3,1,0),1))))</f>
        <v>0</v>
      </c>
      <c r="L50" s="322">
        <f>+'2.2'!I52</f>
        <v>1</v>
      </c>
      <c r="M50" s="322">
        <f>+IF(L50=1,IF('3.4'!H$11&gt;=1,1,0),IF(L50=2,IF('3.4'!H$11&gt;=2,1,0),IF(L50=3,IF('3.4'!H$11&gt;=3,1,0),1)))</f>
        <v>0</v>
      </c>
      <c r="N50" s="322" t="str">
        <f>+'2.2'!K52</f>
        <v/>
      </c>
      <c r="O50" s="571">
        <f t="shared" si="3"/>
        <v>1</v>
      </c>
      <c r="P50" s="318" t="str">
        <f>IF(ISBLANK(interne1!P45),"",interne1!P45)</f>
        <v/>
      </c>
      <c r="Q50" s="318">
        <f>IF(P50="",1,0)</f>
        <v>1</v>
      </c>
      <c r="R50" s="318" t="str">
        <f>'2.2'!J52</f>
        <v>GAE1</v>
      </c>
      <c r="S50" s="326">
        <f>IF(R50="",1,IF(Y48="oui",1,0))</f>
        <v>0</v>
      </c>
      <c r="T50" s="322" t="str">
        <f>+'2.2'!L52</f>
        <v>oui</v>
      </c>
      <c r="U50" s="323">
        <f>IF(T50="",1,IF((OR('3.6'!$C15="Partenaire de coopération",'3.6'!$C15="Tous les spécialistes necessaires en interne")),1,0))</f>
        <v>0</v>
      </c>
      <c r="V50" s="319" t="str">
        <f>+'2.2'!N52</f>
        <v>Le programme de qualité Chirurgie colorectale (« Kolonchirurgie ») de la société de chirurgie du canton de Zurich (CGZH) est en cours de finalisation. La participation est obligatoire pour les hôpitaux zurichois répertoriés avec mandat de prestation VIS1.</v>
      </c>
      <c r="W50" s="325">
        <f>IF(V50="",1,IF('3.7'!$D51="oui",1,0))</f>
        <v>0</v>
      </c>
      <c r="Y50" s="711"/>
      <c r="Z50" s="797"/>
      <c r="AA50" s="784" t="str">
        <f>+'2.2'!M52</f>
        <v/>
      </c>
      <c r="AB50" s="838"/>
    </row>
    <row r="51" spans="1:31" s="307" customFormat="1" ht="25" x14ac:dyDescent="0.25">
      <c r="A51" s="146" t="str">
        <f>+'2.2'!B53</f>
        <v/>
      </c>
      <c r="B51" s="733" t="str">
        <f>+'2.2'!C53</f>
        <v>VIS1.1</v>
      </c>
      <c r="C51" s="734" t="str">
        <f>+'2.2'!D53</f>
        <v>Interventions majeures sur le pancréas (CIMHS)</v>
      </c>
      <c r="D51" s="735" t="str">
        <f>'2.2'!E53</f>
        <v/>
      </c>
      <c r="E51" s="733"/>
      <c r="F51" s="736" t="str">
        <f>+'2.2'!F53</f>
        <v/>
      </c>
      <c r="G51" s="736" t="str">
        <f>+'2.2'!G53</f>
        <v/>
      </c>
      <c r="H51" s="737"/>
      <c r="I51" s="736"/>
      <c r="J51" s="736"/>
      <c r="K51" s="736"/>
      <c r="L51" s="736"/>
      <c r="M51" s="736"/>
      <c r="N51" s="736"/>
      <c r="O51" s="739"/>
      <c r="P51" s="733"/>
      <c r="Q51" s="733"/>
      <c r="R51" s="738" t="str">
        <f>'2.2'!J53</f>
        <v/>
      </c>
      <c r="S51" s="740"/>
      <c r="T51" s="736"/>
      <c r="U51" s="736"/>
      <c r="V51" s="741" t="str">
        <f>+'2.2'!N53</f>
        <v>Les exigences actuelles de la CIMHS font foi</v>
      </c>
      <c r="W51" s="336"/>
      <c r="Y51" s="776"/>
      <c r="Z51" s="776"/>
      <c r="AA51" s="786" t="str">
        <f>+'2.2'!M53</f>
        <v/>
      </c>
      <c r="AB51" s="776"/>
    </row>
    <row r="52" spans="1:31" s="307" customFormat="1" ht="25" x14ac:dyDescent="0.25">
      <c r="A52" s="146" t="str">
        <f>+'2.2'!B54</f>
        <v/>
      </c>
      <c r="B52" s="733" t="str">
        <f>+'2.2'!C54</f>
        <v>VIS1.2</v>
      </c>
      <c r="C52" s="734" t="str">
        <f>+'2.2'!D54</f>
        <v>Interventions majeures sur le foie (CIMHS)</v>
      </c>
      <c r="D52" s="735" t="str">
        <f>'2.2'!E54</f>
        <v/>
      </c>
      <c r="E52" s="733"/>
      <c r="F52" s="736" t="str">
        <f>+'2.2'!F54</f>
        <v/>
      </c>
      <c r="G52" s="736" t="str">
        <f>+'2.2'!G54</f>
        <v/>
      </c>
      <c r="H52" s="737"/>
      <c r="I52" s="736"/>
      <c r="J52" s="736"/>
      <c r="K52" s="736"/>
      <c r="L52" s="736"/>
      <c r="M52" s="736"/>
      <c r="N52" s="736"/>
      <c r="O52" s="739"/>
      <c r="P52" s="733"/>
      <c r="Q52" s="733"/>
      <c r="R52" s="738" t="str">
        <f>'2.2'!J54</f>
        <v/>
      </c>
      <c r="S52" s="740"/>
      <c r="T52" s="736"/>
      <c r="U52" s="736"/>
      <c r="V52" s="741" t="str">
        <f>+'2.2'!N54</f>
        <v>Les exigences actuelles de la CIMHS font foi</v>
      </c>
      <c r="W52" s="336"/>
      <c r="Y52" s="776"/>
      <c r="Z52" s="776"/>
      <c r="AA52" s="786" t="str">
        <f>+'2.2'!M54</f>
        <v/>
      </c>
      <c r="AB52" s="776"/>
    </row>
    <row r="53" spans="1:31" s="307" customFormat="1" ht="25" x14ac:dyDescent="0.25">
      <c r="A53" s="146" t="str">
        <f>+'2.2'!B55</f>
        <v/>
      </c>
      <c r="B53" s="733" t="str">
        <f>+'2.2'!C55</f>
        <v>VIS1.3</v>
      </c>
      <c r="C53" s="734" t="str">
        <f>+'2.2'!D55</f>
        <v>Chirurgie de l’œsophage (CIMHS)</v>
      </c>
      <c r="D53" s="735" t="str">
        <f>'2.2'!E55</f>
        <v/>
      </c>
      <c r="E53" s="733"/>
      <c r="F53" s="736" t="str">
        <f>+'2.2'!F55</f>
        <v/>
      </c>
      <c r="G53" s="736" t="str">
        <f>+'2.2'!G55</f>
        <v/>
      </c>
      <c r="H53" s="737"/>
      <c r="I53" s="736"/>
      <c r="J53" s="736"/>
      <c r="K53" s="736"/>
      <c r="L53" s="736"/>
      <c r="M53" s="736"/>
      <c r="N53" s="736"/>
      <c r="O53" s="739"/>
      <c r="P53" s="733"/>
      <c r="Q53" s="733"/>
      <c r="R53" s="738" t="str">
        <f>'2.2'!J55</f>
        <v/>
      </c>
      <c r="S53" s="740"/>
      <c r="T53" s="736"/>
      <c r="U53" s="736"/>
      <c r="V53" s="741" t="str">
        <f>+'2.2'!N55</f>
        <v>Les exigences actuelles de la CIMHS font foi</v>
      </c>
      <c r="W53" s="336"/>
      <c r="Y53" s="776"/>
      <c r="Z53" s="776"/>
      <c r="AA53" s="786" t="str">
        <f>+'2.2'!M55</f>
        <v/>
      </c>
      <c r="AB53" s="776"/>
    </row>
    <row r="54" spans="1:31" s="307" customFormat="1" ht="25" x14ac:dyDescent="0.25">
      <c r="A54" s="146" t="str">
        <f>+'2.2'!B56</f>
        <v/>
      </c>
      <c r="B54" s="327" t="str">
        <f>+'2.2'!C56</f>
        <v>VIS1.4</v>
      </c>
      <c r="C54" s="562" t="str">
        <f>+'2.2'!D56</f>
        <v>Chirurgie bariatrique</v>
      </c>
      <c r="D54" s="329" t="str">
        <f>'2.2'!E56</f>
        <v>PB</v>
      </c>
      <c r="E54" s="327">
        <f>IF('3.8'!$B$20="oui",2,IF('3.8'!$C$20="oui",1,0))</f>
        <v>0</v>
      </c>
      <c r="F54" s="330" t="str">
        <f>+'2.2'!F56</f>
        <v>(Chirurgie avec formation approfondie en chirurgie viscérale)</v>
      </c>
      <c r="G54" s="331">
        <f>+'2.2'!G56</f>
        <v>2</v>
      </c>
      <c r="H54" s="350">
        <f>IF(interne2!AX206&gt;=interne2!AX51,1,0)</f>
        <v>0</v>
      </c>
      <c r="I54" s="332">
        <f>IF(G54="",1,IF(MAX(interne3!C55:AT55)&gt;=G54,1,0))</f>
        <v>0</v>
      </c>
      <c r="J54" s="331">
        <f>+'2.2'!H56</f>
        <v>2</v>
      </c>
      <c r="K54" s="332">
        <f>VALUE(IF(J54=1,IF('3.3'!H$12&gt;=1,1,0),IF(J54=2,IF('3.3'!H$12&gt;=2,1,0),IF(J54=3,IF('3.3'!H$12&gt;=3,1,0),1))))</f>
        <v>0</v>
      </c>
      <c r="L54" s="331">
        <f>+'2.2'!I56</f>
        <v>1</v>
      </c>
      <c r="M54" s="331">
        <f>+IF(L54=1,IF('3.4'!H$11&gt;=1,1,0),IF(L54=2,IF('3.4'!H$11&gt;=2,1,0),IF(L54=3,IF('3.4'!H$11&gt;=3,1,0),1)))</f>
        <v>0</v>
      </c>
      <c r="N54" s="331" t="str">
        <f>+'2.2'!K56</f>
        <v>END1</v>
      </c>
      <c r="O54" s="572">
        <f>IF(N54="",1,IF(OR('3.5'!D64="oui",'3.5'!E64="oui"),1,0))</f>
        <v>0</v>
      </c>
      <c r="P54" s="327" t="str">
        <f>IF(ISBLANK(interne1!P49),"",interne1!P49)</f>
        <v>VIS1</v>
      </c>
      <c r="Q54" s="327">
        <f>IF(P54="",1,IF(Y50="oui",1,0))</f>
        <v>0</v>
      </c>
      <c r="R54" s="327" t="str">
        <f>'2.2'!J56</f>
        <v/>
      </c>
      <c r="S54" s="334">
        <f t="shared" si="6"/>
        <v>1</v>
      </c>
      <c r="T54" s="331" t="str">
        <f>+'2.2'!L56</f>
        <v/>
      </c>
      <c r="U54" s="332">
        <f t="shared" si="2"/>
        <v>1</v>
      </c>
      <c r="V54" s="328" t="str">
        <f>+'2.2'!N56</f>
        <v>Reconnaissance SMOB Centre primaire ou centre de référence</v>
      </c>
      <c r="W54" s="333">
        <f>IF(V54="",1,IF('3.7'!$D55="oui",1,0))</f>
        <v>0</v>
      </c>
      <c r="Y54" s="711"/>
      <c r="Z54" s="798"/>
      <c r="AA54" s="786" t="str">
        <f>+'2.2'!M56</f>
        <v/>
      </c>
      <c r="AB54" s="838"/>
    </row>
    <row r="55" spans="1:31" s="307" customFormat="1" ht="25" x14ac:dyDescent="0.25">
      <c r="A55" s="146">
        <f>+'2.2'!B57</f>
        <v>0</v>
      </c>
      <c r="B55" s="733" t="str">
        <f>+'2.2'!C57</f>
        <v>VIS1.4.1</v>
      </c>
      <c r="C55" s="734" t="str">
        <f>+'2.2'!D57</f>
        <v>Chirurgie bariatrique spécialisée (CIMHS)</v>
      </c>
      <c r="D55" s="735" t="str">
        <f>'2.2'!E57</f>
        <v/>
      </c>
      <c r="E55" s="733"/>
      <c r="F55" s="736" t="str">
        <f>+'2.2'!F57</f>
        <v/>
      </c>
      <c r="G55" s="736" t="str">
        <f>+'2.2'!G57</f>
        <v/>
      </c>
      <c r="H55" s="737"/>
      <c r="I55" s="736"/>
      <c r="J55" s="736"/>
      <c r="K55" s="736"/>
      <c r="L55" s="736"/>
      <c r="M55" s="736"/>
      <c r="N55" s="736"/>
      <c r="O55" s="739"/>
      <c r="P55" s="733"/>
      <c r="Q55" s="733"/>
      <c r="R55" s="738" t="str">
        <f>'2.2'!J57</f>
        <v/>
      </c>
      <c r="S55" s="740"/>
      <c r="T55" s="736"/>
      <c r="U55" s="736"/>
      <c r="V55" s="741" t="str">
        <f>+'2.2'!N57</f>
        <v>Les exigences actuelles de la CIMHS font foi</v>
      </c>
      <c r="W55" s="336"/>
      <c r="Y55" s="776"/>
      <c r="Z55" s="776"/>
      <c r="AA55" s="786" t="str">
        <f>+'2.2'!M57</f>
        <v/>
      </c>
      <c r="AB55" s="776"/>
    </row>
    <row r="56" spans="1:31" s="307" customFormat="1" ht="25" x14ac:dyDescent="0.25">
      <c r="A56" s="146" t="str">
        <f>+'2.2'!B58</f>
        <v/>
      </c>
      <c r="B56" s="745" t="str">
        <f>+'2.2'!C58</f>
        <v>VIS1.5</v>
      </c>
      <c r="C56" s="746" t="str">
        <f>+'2.2'!D58</f>
        <v>Interventions sur le bas rectum (CIMHS)</v>
      </c>
      <c r="D56" s="747" t="str">
        <f>'2.2'!E58</f>
        <v/>
      </c>
      <c r="E56" s="745"/>
      <c r="F56" s="748" t="str">
        <f>+'2.2'!F58</f>
        <v/>
      </c>
      <c r="G56" s="748" t="str">
        <f>+'2.2'!G58</f>
        <v/>
      </c>
      <c r="H56" s="749"/>
      <c r="I56" s="748"/>
      <c r="J56" s="748"/>
      <c r="K56" s="748"/>
      <c r="L56" s="748"/>
      <c r="M56" s="748"/>
      <c r="N56" s="748"/>
      <c r="O56" s="751"/>
      <c r="P56" s="745" t="str">
        <f>IF(ISBLANK(interne1!P51),"",interne1!P51)</f>
        <v/>
      </c>
      <c r="Q56" s="745"/>
      <c r="R56" s="750" t="str">
        <f>'2.2'!J58</f>
        <v/>
      </c>
      <c r="S56" s="752"/>
      <c r="T56" s="748"/>
      <c r="U56" s="748"/>
      <c r="V56" s="732" t="str">
        <f>+'2.2'!N58</f>
        <v>Les exigences actuelles de la CIMHS font foi</v>
      </c>
      <c r="W56" s="336"/>
      <c r="Y56" s="777"/>
      <c r="Z56" s="776"/>
      <c r="AA56" s="786" t="str">
        <f>+'2.2'!M58</f>
        <v/>
      </c>
      <c r="AB56" s="777"/>
    </row>
    <row r="57" spans="1:31" s="307" customFormat="1" ht="37.5" x14ac:dyDescent="0.25">
      <c r="A57" s="514" t="str">
        <f>+'2.2'!B59</f>
        <v>Hématologie</v>
      </c>
      <c r="B57" s="318" t="str">
        <f>+'2.2'!C59</f>
        <v>HAE1</v>
      </c>
      <c r="C57" s="561" t="str">
        <f>+'2.2'!D59</f>
        <v>Lymphomes agressifs et leucémies aiguës</v>
      </c>
      <c r="D57" s="320" t="str">
        <f>'2.2'!E59</f>
        <v>PB</v>
      </c>
      <c r="E57" s="318">
        <f>IF('3.8'!$B$20="oui",2,IF('3.8'!$C$20="oui",1,0))</f>
        <v>0</v>
      </c>
      <c r="F57" s="321" t="str">
        <f>+'2.2'!F59</f>
        <v>Hématologie
Oncologie médicale
Médecine interne générale</v>
      </c>
      <c r="G57" s="322">
        <f>+'2.2'!G59</f>
        <v>1</v>
      </c>
      <c r="H57" s="348">
        <f>IF(interne2!AX209&gt;=interne2!AX54,1,0)</f>
        <v>0</v>
      </c>
      <c r="I57" s="323">
        <f>IF(G57="",1,IF(MAX(interne3!C58:AT58)&gt;=G57,1,0))</f>
        <v>0</v>
      </c>
      <c r="J57" s="322">
        <f>+'2.2'!H59</f>
        <v>1</v>
      </c>
      <c r="K57" s="323">
        <f>VALUE(IF(J57=1,IF('3.3'!H$12&gt;=1,1,0),IF(J57=2,IF('3.3'!H$12&gt;=2,1,0),IF(J57=3,IF('3.3'!H$12&gt;=3,1,0),1))))</f>
        <v>0</v>
      </c>
      <c r="L57" s="322">
        <f>+'2.2'!I59</f>
        <v>2</v>
      </c>
      <c r="M57" s="322">
        <f>+IF(L57=1,IF('3.4'!H$11&gt;=1,1,0),IF(L57=2,IF('3.4'!H$11&gt;=2,1,0),IF(L57=3,IF('3.4'!H$11&gt;=3,1,0),1)))</f>
        <v>0</v>
      </c>
      <c r="N57" s="322" t="str">
        <f>+'2.2'!K59</f>
        <v/>
      </c>
      <c r="O57" s="571">
        <f t="shared" si="3"/>
        <v>1</v>
      </c>
      <c r="P57" s="318" t="str">
        <f>IF(ISBLANK(interne1!P52),"",interne1!P52)</f>
        <v/>
      </c>
      <c r="Q57" s="318">
        <f>IF(P57="",1,0)</f>
        <v>1</v>
      </c>
      <c r="R57" s="318" t="str">
        <f>'2.2'!J59</f>
        <v>ONK1</v>
      </c>
      <c r="S57" s="326">
        <f>IF(R57="",1,IF(Y$139="oui",1,0))</f>
        <v>0</v>
      </c>
      <c r="T57" s="322" t="str">
        <f>+'2.2'!L59</f>
        <v>oui</v>
      </c>
      <c r="U57" s="323">
        <f>IF(T57="",1,IF((OR('3.6'!$C16="Partenaire de coopération",'3.6'!$C16="Tous les spécialistes necessaires en interne")),1,0))</f>
        <v>0</v>
      </c>
      <c r="V57" s="319" t="str">
        <f>+'2.2'!N59</f>
        <v/>
      </c>
      <c r="W57" s="325">
        <f>IF(V57="",1,IF('3.7'!$D58="oui",1,0))</f>
        <v>1</v>
      </c>
      <c r="Y57" s="711"/>
      <c r="Z57" s="797"/>
      <c r="AA57" s="784" t="str">
        <f>+'2.2'!M59</f>
        <v/>
      </c>
      <c r="AB57" s="838"/>
    </row>
    <row r="58" spans="1:31" s="307" customFormat="1" ht="37.5" x14ac:dyDescent="0.25">
      <c r="A58" s="146" t="str">
        <f>+'2.2'!B60</f>
        <v/>
      </c>
      <c r="B58" s="327" t="str">
        <f>+'2.2'!C60</f>
        <v>HAE1.1</v>
      </c>
      <c r="C58" s="562" t="str">
        <f>+'2.2'!D60</f>
        <v>Lymphomes très agressifs et leucémies aiguës avec chimiothérapie curative</v>
      </c>
      <c r="D58" s="329" t="str">
        <f>'2.2'!E60</f>
        <v>PB</v>
      </c>
      <c r="E58" s="327">
        <f>IF('3.8'!$B$20="oui",2,IF('3.8'!$C$20="oui",1,0))</f>
        <v>0</v>
      </c>
      <c r="F58" s="330" t="str">
        <f>+'2.2'!F60</f>
        <v xml:space="preserve">Hématologie
Oncologie médicale
</v>
      </c>
      <c r="G58" s="331">
        <f>+'2.2'!G60</f>
        <v>1</v>
      </c>
      <c r="H58" s="350">
        <f>IF(interne2!AX210&gt;=interne2!AX55,1,0)</f>
        <v>0</v>
      </c>
      <c r="I58" s="332">
        <f>IF(G58="",1,IF(MAX(interne3!C59:AT59)&gt;=G58,1,0))</f>
        <v>0</v>
      </c>
      <c r="J58" s="331">
        <f>+'2.2'!H60</f>
        <v>1</v>
      </c>
      <c r="K58" s="332">
        <f>VALUE(IF(J58=1,IF('3.3'!H$12&gt;=1,1,0),IF(J58=2,IF('3.3'!H$12&gt;=2,1,0),IF(J58=3,IF('3.3'!H$12&gt;=3,1,0),1))))</f>
        <v>0</v>
      </c>
      <c r="L58" s="331">
        <f>+'2.2'!I60</f>
        <v>2</v>
      </c>
      <c r="M58" s="331">
        <f>+IF(L58=1,IF('3.4'!H$11&gt;=1,1,0),IF(L58=2,IF('3.4'!H$11&gt;=2,1,0),IF(L58=3,IF('3.4'!H$11&gt;=3,1,0),1)))</f>
        <v>0</v>
      </c>
      <c r="N58" s="331" t="str">
        <f>+'2.2'!K60</f>
        <v/>
      </c>
      <c r="O58" s="572">
        <f t="shared" si="3"/>
        <v>1</v>
      </c>
      <c r="P58" s="327" t="str">
        <f>IF(ISBLANK(interne1!P53),"",interne1!P53)</f>
        <v>HAE1</v>
      </c>
      <c r="Q58" s="327">
        <f>IF(P58="",1,IF(Y$57="oui",1,0))</f>
        <v>0</v>
      </c>
      <c r="R58" s="327" t="str">
        <f>'2.2'!J60</f>
        <v>ONK1</v>
      </c>
      <c r="S58" s="334">
        <f>IF(R58="",1,IF(Y$139="oui",1,0))</f>
        <v>0</v>
      </c>
      <c r="T58" s="331" t="str">
        <f>+'2.2'!L60</f>
        <v>oui</v>
      </c>
      <c r="U58" s="332">
        <f>IF(T58="",1,IF((OR('3.6'!$C16="Partenaire de coopération",'3.6'!$C16="Tous les spécialistes necessaires en interne")),1,0))</f>
        <v>0</v>
      </c>
      <c r="V58" s="328" t="str">
        <f>+'2.2'!N60</f>
        <v/>
      </c>
      <c r="W58" s="333">
        <f>IF(V58="",1,IF('3.7'!$D59="oui",1,0))</f>
        <v>1</v>
      </c>
      <c r="Y58" s="711"/>
      <c r="Z58" s="711"/>
      <c r="AA58" s="785" t="str">
        <f>+'2.2'!M60</f>
        <v>S:10</v>
      </c>
      <c r="AB58" s="838"/>
    </row>
    <row r="59" spans="1:31" s="307" customFormat="1" ht="37.5" x14ac:dyDescent="0.25">
      <c r="A59" s="146" t="str">
        <f>+'2.2'!B61</f>
        <v/>
      </c>
      <c r="B59" s="327" t="str">
        <f>+'2.2'!C61</f>
        <v>HAE2</v>
      </c>
      <c r="C59" s="562" t="str">
        <f>+'2.2'!D61</f>
        <v>Lymphomes indolents et leucémies chroniques</v>
      </c>
      <c r="D59" s="329" t="str">
        <f>'2.2'!E61</f>
        <v>PB</v>
      </c>
      <c r="E59" s="327">
        <f>IF('3.8'!$B$20="oui",2,IF('3.8'!$C$20="oui",1,0))</f>
        <v>0</v>
      </c>
      <c r="F59" s="330" t="str">
        <f>+'2.2'!F61</f>
        <v>Hématologie
Oncologie médicale
Médecine interne générale</v>
      </c>
      <c r="G59" s="331">
        <f>+'2.2'!G61</f>
        <v>1</v>
      </c>
      <c r="H59" s="350">
        <f>IF(interne2!AX211&gt;=interne2!AX56,1,0)</f>
        <v>0</v>
      </c>
      <c r="I59" s="332">
        <f>IF(G59="",1,IF(MAX(interne3!C60:AT60)&gt;=G59,1,0))</f>
        <v>0</v>
      </c>
      <c r="J59" s="331">
        <f>+'2.2'!H61</f>
        <v>1</v>
      </c>
      <c r="K59" s="332">
        <f>VALUE(IF(J59=1,IF('3.3'!H$12&gt;=1,1,0),IF(J59=2,IF('3.3'!H$12&gt;=2,1,0),IF(J59=3,IF('3.3'!H$12&gt;=3,1,0),1))))</f>
        <v>0</v>
      </c>
      <c r="L59" s="331">
        <f>+'2.2'!I61</f>
        <v>1</v>
      </c>
      <c r="M59" s="331">
        <f>+IF(L59=1,IF('3.4'!H$11&gt;=1,1,0),IF(L59=2,IF('3.4'!H$11&gt;=2,1,0),IF(L59=3,IF('3.4'!H$11&gt;=3,1,0),1)))</f>
        <v>0</v>
      </c>
      <c r="N59" s="331" t="str">
        <f>+'2.2'!K61</f>
        <v/>
      </c>
      <c r="O59" s="572">
        <f t="shared" si="3"/>
        <v>1</v>
      </c>
      <c r="P59" s="327" t="str">
        <f>IF(ISBLANK(interne1!P54),"",interne1!P54)</f>
        <v/>
      </c>
      <c r="Q59" s="327">
        <f>IF(P59="",1,0)</f>
        <v>1</v>
      </c>
      <c r="R59" s="327" t="str">
        <f>'2.2'!J61</f>
        <v>ONK1</v>
      </c>
      <c r="S59" s="334">
        <f>IF(R59="",1,IF(Y$139="oui",1,0))</f>
        <v>0</v>
      </c>
      <c r="T59" s="331" t="str">
        <f>+'2.2'!L61</f>
        <v>oui</v>
      </c>
      <c r="U59" s="332">
        <f>IF(T59="",1,IF((OR('3.6'!$C16="Partenaire de coopération",'3.6'!$C16="Tous les spécialistes necessaires en interne")),1,0))</f>
        <v>0</v>
      </c>
      <c r="V59" s="328" t="str">
        <f>+'2.2'!N61</f>
        <v/>
      </c>
      <c r="W59" s="333">
        <f>IF(V59="",1,IF('3.7'!$D60="oui",1,0))</f>
        <v>1</v>
      </c>
      <c r="Y59" s="711"/>
      <c r="Z59" s="798"/>
      <c r="AA59" s="786" t="str">
        <f>+'2.2'!M61</f>
        <v/>
      </c>
      <c r="AB59" s="838"/>
    </row>
    <row r="60" spans="1:31" s="307" customFormat="1" ht="37.5" x14ac:dyDescent="0.25">
      <c r="A60" s="146" t="str">
        <f>+'2.2'!B62</f>
        <v/>
      </c>
      <c r="B60" s="327" t="str">
        <f>+'2.2'!C62</f>
        <v>HAE3</v>
      </c>
      <c r="C60" s="562" t="str">
        <f>+'2.2'!D62</f>
        <v>Affections myéloprolifératives et syndromes myélodysplasiques</v>
      </c>
      <c r="D60" s="329" t="str">
        <f>'2.2'!E62</f>
        <v>PB</v>
      </c>
      <c r="E60" s="327">
        <f>IF('3.8'!$B$20="oui",2,IF('3.8'!$C$20="oui",1,0))</f>
        <v>0</v>
      </c>
      <c r="F60" s="330" t="str">
        <f>+'2.2'!F62</f>
        <v>Hématologie
Oncologie médicale
Médecine interne générale</v>
      </c>
      <c r="G60" s="331">
        <f>+'2.2'!G62</f>
        <v>1</v>
      </c>
      <c r="H60" s="350">
        <f>IF(interne2!AX212&gt;=interne2!AX57,1,0)</f>
        <v>0</v>
      </c>
      <c r="I60" s="332">
        <f>IF(G60="",1,IF(MAX(interne3!C61:AT61)&gt;=G60,1,0))</f>
        <v>0</v>
      </c>
      <c r="J60" s="331">
        <f>+'2.2'!H62</f>
        <v>1</v>
      </c>
      <c r="K60" s="332">
        <f>VALUE(IF(J60=1,IF('3.3'!H$12&gt;=1,1,0),IF(J60=2,IF('3.3'!H$12&gt;=2,1,0),IF(J60=3,IF('3.3'!H$12&gt;=3,1,0),1))))</f>
        <v>0</v>
      </c>
      <c r="L60" s="331">
        <f>+'2.2'!I62</f>
        <v>1</v>
      </c>
      <c r="M60" s="331">
        <f>+IF(L60=1,IF('3.4'!H$11&gt;=1,1,0),IF(L60=2,IF('3.4'!H$11&gt;=2,1,0),IF(L60=3,IF('3.4'!H$11&gt;=3,1,0),1)))</f>
        <v>0</v>
      </c>
      <c r="N60" s="331" t="str">
        <f>+'2.2'!K62</f>
        <v/>
      </c>
      <c r="O60" s="572">
        <f t="shared" si="3"/>
        <v>1</v>
      </c>
      <c r="P60" s="327" t="str">
        <f>IF(ISBLANK(interne1!P55),"",interne1!P55)</f>
        <v/>
      </c>
      <c r="Q60" s="327">
        <f t="shared" ref="Q60:Q65" si="7">IF(P60="",1,0)</f>
        <v>1</v>
      </c>
      <c r="R60" s="327" t="str">
        <f>'2.2'!J62</f>
        <v/>
      </c>
      <c r="S60" s="334">
        <f t="shared" ref="S60" si="8">IF(R60="",1,0)</f>
        <v>1</v>
      </c>
      <c r="T60" s="331" t="str">
        <f>+'2.2'!L62</f>
        <v>oui</v>
      </c>
      <c r="U60" s="332">
        <f>IF(T60="",1,IF((OR('3.6'!$C16="Partenaire de coopération",'3.6'!$C16="Tous les spécialistes necessaires en interne")),1,0))</f>
        <v>0</v>
      </c>
      <c r="V60" s="328" t="str">
        <f>+'2.2'!N62</f>
        <v/>
      </c>
      <c r="W60" s="333">
        <f>IF(V60="",1,IF('3.7'!$D61="oui",1,0))</f>
        <v>1</v>
      </c>
      <c r="Y60" s="711"/>
      <c r="Z60" s="798"/>
      <c r="AA60" s="786" t="str">
        <f>+'2.2'!M62</f>
        <v/>
      </c>
      <c r="AB60" s="838"/>
    </row>
    <row r="61" spans="1:31" s="307" customFormat="1" ht="25" x14ac:dyDescent="0.25">
      <c r="A61" s="146" t="str">
        <f>+'2.2'!B63</f>
        <v/>
      </c>
      <c r="B61" s="327" t="str">
        <f>+'2.2'!C63</f>
        <v>HAE4</v>
      </c>
      <c r="C61" s="562" t="str">
        <f>+'2.2'!D63</f>
        <v>Transplantation de cellules souches hématopoïétiques autologues</v>
      </c>
      <c r="D61" s="329" t="str">
        <f>'2.2'!E63</f>
        <v>PB</v>
      </c>
      <c r="E61" s="327">
        <f>IF('3.8'!$B$20="oui",2,IF('3.8'!$C$20="oui",1,0))</f>
        <v>0</v>
      </c>
      <c r="F61" s="330" t="str">
        <f>+'2.2'!F63</f>
        <v>(Oncologie médicale)
(Hématologie)</v>
      </c>
      <c r="G61" s="331">
        <f>+'2.2'!G63</f>
        <v>2</v>
      </c>
      <c r="H61" s="350">
        <f>IF(interne2!AX213&gt;=interne2!AX58,1,0)</f>
        <v>0</v>
      </c>
      <c r="I61" s="332">
        <f>IF(G61="",1,IF(MAX(interne3!C62:AT62)&gt;=G61,1,0))</f>
        <v>0</v>
      </c>
      <c r="J61" s="331">
        <f>+'2.2'!H63</f>
        <v>2</v>
      </c>
      <c r="K61" s="332">
        <f>VALUE(IF(J61=1,IF('3.3'!H$12&gt;=1,1,0),IF(J61=2,IF('3.3'!H$12&gt;=2,1,0),IF(J61=3,IF('3.3'!H$12&gt;=3,1,0),1))))</f>
        <v>0</v>
      </c>
      <c r="L61" s="331">
        <f>+'2.2'!I63</f>
        <v>2</v>
      </c>
      <c r="M61" s="331">
        <f>+IF(L61=1,IF('3.4'!H$11&gt;=1,1,0),IF(L61=2,IF('3.4'!H$11&gt;=2,1,0),IF(L61=3,IF('3.4'!H$11&gt;=3,1,0),1)))</f>
        <v>0</v>
      </c>
      <c r="N61" s="331" t="str">
        <f>+'2.2'!K63</f>
        <v/>
      </c>
      <c r="O61" s="572">
        <f t="shared" si="3"/>
        <v>1</v>
      </c>
      <c r="P61" s="327" t="str">
        <f>IF(ISBLANK(interne1!P56),"",interne1!P56)</f>
        <v/>
      </c>
      <c r="Q61" s="327">
        <f t="shared" si="7"/>
        <v>1</v>
      </c>
      <c r="R61" s="327" t="str">
        <f>'2.2'!J63</f>
        <v/>
      </c>
      <c r="S61" s="334">
        <f>IF(R61="",1,0)</f>
        <v>1</v>
      </c>
      <c r="T61" s="331" t="str">
        <f>+'2.2'!L63</f>
        <v/>
      </c>
      <c r="U61" s="332">
        <f t="shared" si="2"/>
        <v>1</v>
      </c>
      <c r="V61" s="328" t="str">
        <f>+'2.2'!N63</f>
        <v>Accréditation JACIE</v>
      </c>
      <c r="W61" s="333">
        <f>IF(V61="",1,IF('3.7'!$D62="oui",1,0))</f>
        <v>0</v>
      </c>
      <c r="Y61" s="711"/>
      <c r="Z61" s="711"/>
      <c r="AA61" s="785" t="str">
        <f>+'2.2'!M63</f>
        <v>S:10</v>
      </c>
      <c r="AB61" s="838"/>
    </row>
    <row r="62" spans="1:31" s="307" customFormat="1" ht="25" x14ac:dyDescent="0.25">
      <c r="A62" s="146" t="str">
        <f>+'2.2'!B64</f>
        <v/>
      </c>
      <c r="B62" s="745" t="str">
        <f>+'2.2'!C64</f>
        <v>HAE5</v>
      </c>
      <c r="C62" s="746" t="str">
        <f>+'2.2'!D64</f>
        <v>Transplantation allogénique de cellules souches hématopoïétiques (CIMHS)</v>
      </c>
      <c r="D62" s="747" t="str">
        <f>'2.2'!E64</f>
        <v/>
      </c>
      <c r="E62" s="745"/>
      <c r="F62" s="748" t="str">
        <f>+'2.2'!F64</f>
        <v/>
      </c>
      <c r="G62" s="748"/>
      <c r="H62" s="749"/>
      <c r="I62" s="748"/>
      <c r="J62" s="748"/>
      <c r="K62" s="748"/>
      <c r="L62" s="748"/>
      <c r="M62" s="750"/>
      <c r="N62" s="748"/>
      <c r="O62" s="751"/>
      <c r="P62" s="745" t="str">
        <f>IF(ISBLANK(interne1!P57),"",interne1!P57)</f>
        <v/>
      </c>
      <c r="Q62" s="745"/>
      <c r="R62" s="750"/>
      <c r="S62" s="752"/>
      <c r="T62" s="748"/>
      <c r="U62" s="748"/>
      <c r="V62" s="732" t="str">
        <f>+'2.2'!N64</f>
        <v>Les exigences actuelles de la CIMHS font foi</v>
      </c>
      <c r="W62" s="336"/>
      <c r="Y62" s="777"/>
      <c r="Z62" s="777"/>
      <c r="AA62" s="787" t="str">
        <f>+'2.2'!M64</f>
        <v/>
      </c>
      <c r="AB62" s="777"/>
    </row>
    <row r="63" spans="1:31" s="307" customFormat="1" ht="68" customHeight="1" x14ac:dyDescent="0.25">
      <c r="A63" s="514" t="str">
        <f>+'2.2'!B65</f>
        <v>Vaisseaux</v>
      </c>
      <c r="B63" s="318" t="str">
        <f>+'2.2'!C65</f>
        <v>GEF1</v>
      </c>
      <c r="C63" s="561" t="str">
        <f>+'2.2'!D65</f>
        <v>Chirurgie vasculaire périphérique (artérielle)</v>
      </c>
      <c r="D63" s="320" t="str">
        <f>'2.2'!E65</f>
        <v>PB</v>
      </c>
      <c r="E63" s="318">
        <f>IF('3.8'!$B$20="oui",2,IF('3.8'!$C$20="oui",1,0))</f>
        <v>0</v>
      </c>
      <c r="F63" s="321" t="str">
        <f>+'2.2'!F65</f>
        <v>(Chirurgie vasculaire)
(chirurgie cardiaque et vasculaire thoracique)</v>
      </c>
      <c r="G63" s="322">
        <f>+'2.2'!G65</f>
        <v>2</v>
      </c>
      <c r="H63" s="348">
        <f>IF(interne2!AX215&gt;=interne2!AX60,1,0)</f>
        <v>0</v>
      </c>
      <c r="I63" s="323">
        <f>IF(G63="",1,IF(MAX(interne3!C64:AT64)&gt;=G63,1,0))</f>
        <v>0</v>
      </c>
      <c r="J63" s="322">
        <f>+'2.2'!H65</f>
        <v>2</v>
      </c>
      <c r="K63" s="323">
        <f>VALUE(IF(J63=1,IF('3.3'!H$12&gt;=1,1,0),IF(J63=2,IF('3.3'!H$12&gt;=2,1,0),IF(J63=3,IF('3.3'!H$12&gt;=3,1,0),1))))</f>
        <v>0</v>
      </c>
      <c r="L63" s="322">
        <f>+'2.2'!I65</f>
        <v>1</v>
      </c>
      <c r="M63" s="322">
        <f>+IF(L63=1,IF('3.4'!H$11&gt;=1,1,0),IF(L63=2,IF('3.4'!H$11&gt;=2,1,0),IF(L63=3,IF('3.4'!H$11&gt;=3,1,0),1)))</f>
        <v>0</v>
      </c>
      <c r="N63" s="322" t="str">
        <f>+'2.2'!K65</f>
        <v/>
      </c>
      <c r="O63" s="571">
        <f t="shared" si="3"/>
        <v>1</v>
      </c>
      <c r="P63" s="318" t="str">
        <f>IF(ISBLANK(interne1!P58),"",interne1!P58)</f>
        <v/>
      </c>
      <c r="Q63" s="318">
        <f t="shared" si="7"/>
        <v>1</v>
      </c>
      <c r="R63" s="318" t="str">
        <f>'2.2'!J65</f>
        <v xml:space="preserve">ANG1 + RAD1
</v>
      </c>
      <c r="S63" s="326">
        <f>IF(R63="",1,IF(AND(Y$68="oui",Y$64="oui"),1,0))</f>
        <v>0</v>
      </c>
      <c r="T63" s="322" t="str">
        <f>+'2.2'!L65</f>
        <v/>
      </c>
      <c r="U63" s="323">
        <f t="shared" si="2"/>
        <v>1</v>
      </c>
      <c r="V63" s="319" t="str">
        <f>+'2.2'!N65</f>
        <v>Conférence interdisciplinaire d’indication avec des MQS chirurgie et intervention. Concept de collaboration spécifique nécessaire</v>
      </c>
      <c r="W63" s="325">
        <f>IF(V63="",1,IF('3.7'!$D64="oui",1,0))</f>
        <v>0</v>
      </c>
      <c r="Y63" s="711"/>
      <c r="Z63" s="711"/>
      <c r="AA63" s="790" t="str">
        <f>+'2.2'!M65</f>
        <v>S:10</v>
      </c>
      <c r="AB63" s="838"/>
      <c r="AE63" s="295"/>
    </row>
    <row r="64" spans="1:31" s="307" customFormat="1" ht="62.5" x14ac:dyDescent="0.25">
      <c r="A64" s="146" t="str">
        <f>+'2.2'!B66</f>
        <v/>
      </c>
      <c r="B64" s="327" t="str">
        <f>+'2.2'!C66</f>
        <v>ANG1</v>
      </c>
      <c r="C64" s="562" t="str">
        <f>+'2.2'!D66</f>
        <v>IInterventions sur les vaisseaux périphériques (artériels)</v>
      </c>
      <c r="D64" s="329" t="str">
        <f>'2.2'!E66</f>
        <v>PB</v>
      </c>
      <c r="E64" s="327">
        <f>IF('3.8'!$B$20="oui",2,IF('3.8'!$C$20="oui",1,0))</f>
        <v>0</v>
      </c>
      <c r="F64" s="330" t="str">
        <f>+'2.2'!F66</f>
        <v xml:space="preserve">Angiologie
Radiologie interventionnelle EBIR
Cardiologie
Chirurgie vasculaire   
Oncologie médicale                                                                                                                                                                              </v>
      </c>
      <c r="G64" s="331">
        <f>+'2.2'!G66</f>
        <v>2</v>
      </c>
      <c r="H64" s="350">
        <f>IF(interne2!AX216&gt;=interne2!AX61,1,0)</f>
        <v>0</v>
      </c>
      <c r="I64" s="332">
        <f>IF(G64="",1,IF(MAX(interne3!C65:AT65)&gt;=G64,1,0))</f>
        <v>0</v>
      </c>
      <c r="J64" s="331">
        <f>+'2.2'!H66</f>
        <v>2</v>
      </c>
      <c r="K64" s="332">
        <f>VALUE(IF(J64=1,IF('3.3'!H$12&gt;=1,1,0),IF(J64=2,IF('3.3'!H$12&gt;=2,1,0),IF(J64=3,IF('3.3'!H$12&gt;=3,1,0),1))))</f>
        <v>0</v>
      </c>
      <c r="L64" s="331">
        <f>+'2.2'!I66</f>
        <v>1</v>
      </c>
      <c r="M64" s="331">
        <f>+IF(L64=1,IF('3.4'!H$11&gt;=1,1,0),IF(L64=2,IF('3.4'!H$11&gt;=2,1,0),IF(L64=3,IF('3.4'!H$11&gt;=3,1,0),1)))</f>
        <v>0</v>
      </c>
      <c r="N64" s="331" t="str">
        <f>+'2.2'!K66</f>
        <v xml:space="preserve">GEF1
</v>
      </c>
      <c r="O64" s="572">
        <f>IF(N64="",1,IF(OR('3.5'!D73="oui",'3.5'!E73="oui"),1,0))</f>
        <v>0</v>
      </c>
      <c r="P64" s="327" t="str">
        <f>IF(ISBLANK(interne1!P59),"",interne1!P59)</f>
        <v/>
      </c>
      <c r="Q64" s="327">
        <f t="shared" si="7"/>
        <v>1</v>
      </c>
      <c r="R64" s="327" t="str">
        <f>'2.2'!J66</f>
        <v>RAD1</v>
      </c>
      <c r="S64" s="334">
        <f>IF(R64="",1,IF(Y$68="oui",1,0))</f>
        <v>0</v>
      </c>
      <c r="T64" s="331" t="str">
        <f>+'2.2'!L66</f>
        <v/>
      </c>
      <c r="U64" s="332">
        <f t="shared" si="2"/>
        <v>1</v>
      </c>
      <c r="V64" s="328" t="str">
        <f>+'2.2'!N66</f>
        <v>Conférence interdisciplinaire d’indication avec des MQS chirurgie et intervention. Concept de collaboration spécifique nécessaire</v>
      </c>
      <c r="W64" s="333">
        <f>IF(V64="",1,IF('3.7'!$D65="oui",1,0))</f>
        <v>0</v>
      </c>
      <c r="Y64" s="711"/>
      <c r="Z64" s="798"/>
      <c r="AA64" s="786" t="str">
        <f>+'2.2'!M66</f>
        <v/>
      </c>
      <c r="AB64" s="838"/>
    </row>
    <row r="65" spans="1:28" s="307" customFormat="1" ht="212.5" x14ac:dyDescent="0.25">
      <c r="A65" s="146" t="str">
        <f>+'2.2'!B67</f>
        <v/>
      </c>
      <c r="B65" s="327" t="str">
        <f>+'2.2'!C67</f>
        <v>GEFA</v>
      </c>
      <c r="C65" s="562" t="str">
        <f>+'2.2'!D67</f>
        <v>Interventions et chirurgie vasculaire sur les vaisseaux intra-abdominaux</v>
      </c>
      <c r="D65" s="329" t="str">
        <f>'2.2'!E67</f>
        <v>PB</v>
      </c>
      <c r="E65" s="327">
        <f>IF('3.8'!$B$20="oui",2,IF('3.8'!$C$20="oui",1,0))</f>
        <v>0</v>
      </c>
      <c r="F65" s="330" t="str">
        <f>+'2.2'!F67</f>
        <v>Chirurgie vasculaire
Chirurgie cardiaque et vasculaire thoracique
(Angiologie)
(Radiologie)
(Cardiologie)</v>
      </c>
      <c r="G65" s="331">
        <f>+'2.2'!G67</f>
        <v>3</v>
      </c>
      <c r="H65" s="350">
        <f>IF(interne2!AX217&gt;=interne2!AX62,1,0)</f>
        <v>0</v>
      </c>
      <c r="I65" s="332">
        <f>IF(G65="",1,IF(MAX(interne3!C66:AT66)&gt;=G65,1,0))</f>
        <v>0</v>
      </c>
      <c r="J65" s="331">
        <f>+'2.2'!H67</f>
        <v>3</v>
      </c>
      <c r="K65" s="332">
        <f>VALUE(IF(J65=1,IF('3.3'!H$12&gt;=1,1,0),IF(J65=2,IF('3.3'!H$12&gt;=2,1,0),IF(J65=3,IF('3.3'!H$12&gt;=3,1,0),1))))</f>
        <v>0</v>
      </c>
      <c r="L65" s="331">
        <f>+'2.2'!I67</f>
        <v>2</v>
      </c>
      <c r="M65" s="331">
        <f>+IF(L65=1,IF('3.4'!H$11&gt;=1,1,0),IF(L65=2,IF('3.4'!H$11&gt;=2,1,0),IF(L65=3,IF('3.4'!H$11&gt;=3,1,0),1)))</f>
        <v>0</v>
      </c>
      <c r="N65" s="331" t="str">
        <f>+'2.2'!K67</f>
        <v>HER1.1</v>
      </c>
      <c r="O65" s="572">
        <f>IF(N65="",1,IF(OR('3.5'!D76="oui",'3.5'!E76="oui"),1,0))</f>
        <v>0</v>
      </c>
      <c r="P65" s="327" t="str">
        <f>IF(ISBLANK(interne1!P60),"",interne1!P60)</f>
        <v/>
      </c>
      <c r="Q65" s="327">
        <f t="shared" si="7"/>
        <v>1</v>
      </c>
      <c r="R65" s="327" t="str">
        <f>'2.2'!J67</f>
        <v>RAD1</v>
      </c>
      <c r="S65" s="334">
        <f>IF(R65="",1,IF(Y$68="oui",1,0))</f>
        <v>0</v>
      </c>
      <c r="T65" s="331" t="str">
        <f>+'2.2'!L67</f>
        <v/>
      </c>
      <c r="U65" s="332">
        <f t="shared" si="2"/>
        <v>1</v>
      </c>
      <c r="V65" s="328" t="str">
        <f>+'2.2'!N67</f>
        <v>- Pour les interventions, uniquement MQS angiologie, radiologie ou cardiologie
- Pour les opérations, uniquement MQS chirurgie vasculaire, chirurgie cardiaque et vasculaire thoracique ou chirurgie pédiatrique autorisés
- Opérateurs joignables en tout temps en phase postopératoire et intervention en 30 min garantie au besoin
- Conférence interdisciplinaire d’indication avec des MQS chirurgie et intervention. Concept de collaboration spécifique nécessaire
- Données à saisir dans le registre Swissvasc</v>
      </c>
      <c r="W65" s="333">
        <f>IF(V65="",1,IF('3.7'!$D66="oui",1,0))</f>
        <v>0</v>
      </c>
      <c r="Y65" s="711"/>
      <c r="Z65" s="711"/>
      <c r="AA65" s="785" t="str">
        <f>+'2.2'!M67</f>
        <v>S:20</v>
      </c>
      <c r="AB65" s="838"/>
    </row>
    <row r="66" spans="1:28" s="307" customFormat="1" ht="212.5" x14ac:dyDescent="0.25">
      <c r="A66" s="146" t="str">
        <f>+'2.2'!B68</f>
        <v/>
      </c>
      <c r="B66" s="327" t="str">
        <f>+'2.2'!C68</f>
        <v>GEF3</v>
      </c>
      <c r="C66" s="562" t="str">
        <f>+'2.2'!D68</f>
        <v>Chirurgie carotidienne</v>
      </c>
      <c r="D66" s="329" t="str">
        <f>'2.2'!E68</f>
        <v>PB</v>
      </c>
      <c r="E66" s="327">
        <f>IF('3.8'!$B$20="oui",2,IF('3.8'!$C$20="oui",1,0))</f>
        <v>0</v>
      </c>
      <c r="F66" s="330" t="str">
        <f>+'2.2'!F68</f>
        <v>(Chirurgie vasculaire)
(Chirurgie cardiaque et vasculaire thoracique, chirurgie vasculaire)      
(Radiologie interventionnelle EBIR)
(Neurochirurgie)</v>
      </c>
      <c r="G66" s="331">
        <f>+'2.2'!G68</f>
        <v>2</v>
      </c>
      <c r="H66" s="350">
        <f>IF(interne2!AX218&gt;=interne2!AX63,1,0)</f>
        <v>0</v>
      </c>
      <c r="I66" s="332">
        <f>IF(G66="",1,IF(MAX(interne3!C67:AT67)&gt;=G66,1,0))</f>
        <v>0</v>
      </c>
      <c r="J66" s="331">
        <f>+'2.2'!H68</f>
        <v>2</v>
      </c>
      <c r="K66" s="332">
        <f>VALUE(IF(J66=1,IF('3.3'!H$12&gt;=1,1,0),IF(J66=2,IF('3.3'!H$12&gt;=2,1,0),IF(J66=3,IF('3.3'!H$12&gt;=3,1,0),1))))</f>
        <v>0</v>
      </c>
      <c r="L66" s="331">
        <f>+'2.2'!I68</f>
        <v>2</v>
      </c>
      <c r="M66" s="331">
        <f>+IF(L66=1,IF('3.4'!H$11&gt;=1,1,0),IF(L66=2,IF('3.4'!H$11&gt;=2,1,0),IF(L66=3,IF('3.4'!H$11&gt;=3,1,0),1)))</f>
        <v>0</v>
      </c>
      <c r="N66" s="331" t="str">
        <f>+'2.2'!K68</f>
        <v>ANG3 + HER1.1</v>
      </c>
      <c r="O66" s="572">
        <f>IF(N66="",1,IF(AND(OR('3.5'!D76="oui",'3.5'!E76="oui"),OR('3.5'!D85="oui",'3.5'!E85="oui")),1,0))</f>
        <v>0</v>
      </c>
      <c r="P66" s="327" t="str">
        <f>IF(ISBLANK(interne1!P61),"",interne1!P61)</f>
        <v/>
      </c>
      <c r="Q66" s="327">
        <f>IF(P66="",1,0)</f>
        <v>1</v>
      </c>
      <c r="R66" s="327" t="str">
        <f>'2.2'!J68</f>
        <v>NEU1 + RAD1</v>
      </c>
      <c r="S66" s="334">
        <f>IF(R66="",1,IF(AND(Y$68="oui",Y$64="oui"),1,0))</f>
        <v>0</v>
      </c>
      <c r="T66" s="331" t="str">
        <f>+'2.2'!L68</f>
        <v/>
      </c>
      <c r="U66" s="332">
        <f t="shared" si="2"/>
        <v>1</v>
      </c>
      <c r="V66" s="328" t="str">
        <f>+'2.2'!N68</f>
        <v>- Spécialiste joignable en tout temps en phase postopératoire afin de garantir une intervention nécessaire dans l’heure.
- En cas d’intervention sur la carotide, discuter et documenter lors de la conférence interdisciplinaire d’indication
- Conférence interdisciplinaire d’indication avec des MQS chirurgie et intervention. Concept de collaboration spécifique nécessaire
- Saisir les données dans le registre Swissvasc
- Contrôle de suivi par spécialiste en neurologie 30 jours après intervention</v>
      </c>
      <c r="W66" s="333">
        <f>IF(V66="",1,IF('3.7'!$D67="oui",1,0))</f>
        <v>0</v>
      </c>
      <c r="Y66" s="711"/>
      <c r="Z66" s="712"/>
      <c r="AA66" s="785" t="str">
        <f>+'2.2'!M68</f>
        <v>S:10
(ou 20 avec ANG3)</v>
      </c>
      <c r="AB66" s="838"/>
    </row>
    <row r="67" spans="1:28" s="307" customFormat="1" ht="162.5" x14ac:dyDescent="0.25">
      <c r="A67" s="146" t="str">
        <f>+'2.2'!B69</f>
        <v/>
      </c>
      <c r="B67" s="327" t="str">
        <f>+'2.2'!C69</f>
        <v>ANG3</v>
      </c>
      <c r="C67" s="562" t="str">
        <f>+'2.2'!D69</f>
        <v>Interventions sur la carotide et les vaisseaux extracrâniens</v>
      </c>
      <c r="D67" s="329" t="str">
        <f>'2.2'!E69</f>
        <v>PB</v>
      </c>
      <c r="E67" s="327">
        <f>IF('3.8'!$B$20="oui",2,IF('3.8'!$C$20="oui",1,0))</f>
        <v>0</v>
      </c>
      <c r="F67" s="330" t="str">
        <f>+'2.2'!F69</f>
        <v>(Angiologie)
(Radiologie)
(Cardiologie)
(Radiologie avec formation approfondie en neuroradiologie invasive)</v>
      </c>
      <c r="G67" s="331">
        <f>+'2.2'!G69</f>
        <v>2</v>
      </c>
      <c r="H67" s="350">
        <f>IF(interne2!AX219&gt;=interne2!AX64,1,0)</f>
        <v>0</v>
      </c>
      <c r="I67" s="332">
        <f>IF(G67="",1,IF(MAX(interne3!C68:AT68)&gt;=G67,1,0))</f>
        <v>0</v>
      </c>
      <c r="J67" s="331">
        <f>+'2.2'!H69</f>
        <v>2</v>
      </c>
      <c r="K67" s="332">
        <f>VALUE(IF(J67=1,IF('3.3'!H$12&gt;=1,1,0),IF(J67=2,IF('3.3'!H$12&gt;=2,1,0),IF(J67=3,IF('3.3'!H$12&gt;=3,1,0),1))))</f>
        <v>0</v>
      </c>
      <c r="L67" s="331">
        <f>+'2.2'!I69</f>
        <v>2</v>
      </c>
      <c r="M67" s="331">
        <f>+IF(L67=1,IF('3.4'!H$11&gt;=1,1,0),IF(L67=2,IF('3.4'!H$11&gt;=2,1,0),IF(L67=3,IF('3.4'!H$11&gt;=3,1,0),1)))</f>
        <v>0</v>
      </c>
      <c r="N67" s="331" t="str">
        <f>+'2.2'!K69</f>
        <v xml:space="preserve">HER1.1
</v>
      </c>
      <c r="O67" s="572">
        <f>IF(N67="",1,IF(OR('3.5'!D76="oui",'3.5'!E76="oui"),1,0))</f>
        <v>0</v>
      </c>
      <c r="P67" s="327" t="str">
        <f>IF(ISBLANK(interne1!P62),"",interne1!P62)</f>
        <v/>
      </c>
      <c r="Q67" s="327">
        <f>IF(P67="",1,0)</f>
        <v>1</v>
      </c>
      <c r="R67" s="327" t="str">
        <f>'2.2'!J69</f>
        <v xml:space="preserve">GEF3 + NEU1
+ RAD1
</v>
      </c>
      <c r="S67" s="334">
        <f>IF(R67="",1,IF(AND(Y33="oui",Y66="oui",Y68="oui"),1,0))</f>
        <v>0</v>
      </c>
      <c r="T67" s="331" t="str">
        <f>+'2.2'!L69</f>
        <v/>
      </c>
      <c r="U67" s="332">
        <f t="shared" si="2"/>
        <v>1</v>
      </c>
      <c r="V67" s="328" t="str">
        <f>+'2.2'!N69</f>
        <v>- Spécialiste joignable en tout temps en phase postopératoire afin de garantir une intervention nécessaire dans l’heure.
- En cas d’intervention sur la carotide, discuter et documenter lors de la conférence interdisciplinaire d’indication
- Saisir les données dans le registre Swissvasc
- Contrôle de suivi par spécialiste en neurologie 30 jours après l’intervention</v>
      </c>
      <c r="W67" s="333">
        <f>IF(V67="",1,IF('3.7'!$D68="oui",1,0))</f>
        <v>0</v>
      </c>
      <c r="Y67" s="711"/>
      <c r="Z67" s="711"/>
      <c r="AA67" s="785" t="str">
        <f>+'2.2'!M69</f>
        <v>S:10
(ou 20 avec GEF3)</v>
      </c>
      <c r="AB67" s="838"/>
    </row>
    <row r="68" spans="1:28" s="307" customFormat="1" ht="25" x14ac:dyDescent="0.25">
      <c r="A68" s="146" t="str">
        <f>+'2.2'!B70</f>
        <v/>
      </c>
      <c r="B68" s="327" t="str">
        <f>+'2.2'!C70</f>
        <v>RAD1</v>
      </c>
      <c r="C68" s="562" t="str">
        <f>+'2.2'!D70</f>
        <v>Radiologie interventionnelle (pour les vaisseaux, seulement diagnostique)</v>
      </c>
      <c r="D68" s="329" t="str">
        <f>'2.2'!E70</f>
        <v>PB</v>
      </c>
      <c r="E68" s="327">
        <f>IF('3.8'!$B$20="oui",2,IF('3.8'!$C$20="oui",1,0))</f>
        <v>0</v>
      </c>
      <c r="F68" s="330" t="str">
        <f>+'2.2'!F70</f>
        <v>Radiologie</v>
      </c>
      <c r="G68" s="331">
        <f>+'2.2'!G70</f>
        <v>2</v>
      </c>
      <c r="H68" s="350">
        <f>IF(interne2!AX220&gt;=interne2!AX65,1,0)</f>
        <v>0</v>
      </c>
      <c r="I68" s="332">
        <f>IF(G68="",1,IF(MAX(interne3!C69:AT69)&gt;=G68,1,0))</f>
        <v>0</v>
      </c>
      <c r="J68" s="331">
        <f>+'2.2'!H70</f>
        <v>2</v>
      </c>
      <c r="K68" s="332">
        <f>VALUE(IF(J68=1,IF('3.3'!H$12&gt;=1,1,0),IF(J68=2,IF('3.3'!H$12&gt;=2,1,0),IF(J68=3,IF('3.3'!H$12&gt;=3,1,0),1))))</f>
        <v>0</v>
      </c>
      <c r="L68" s="331">
        <f>+'2.2'!I70</f>
        <v>1</v>
      </c>
      <c r="M68" s="331">
        <f>+IF(L68=1,IF('3.4'!H$11&gt;=1,1,0),IF(L68=2,IF('3.4'!H$11&gt;=2,1,0),IF(L68=3,IF('3.4'!H$11&gt;=3,1,0),1)))</f>
        <v>0</v>
      </c>
      <c r="N68" s="331" t="str">
        <f>+'2.2'!K70</f>
        <v/>
      </c>
      <c r="O68" s="572">
        <f t="shared" si="3"/>
        <v>1</v>
      </c>
      <c r="P68" s="327" t="str">
        <f>IF(ISBLANK(interne1!P63),"",interne1!P63)</f>
        <v/>
      </c>
      <c r="Q68" s="327">
        <f>IF(P68="",1,0)</f>
        <v>1</v>
      </c>
      <c r="R68" s="327" t="str">
        <f>'2.2'!J70</f>
        <v/>
      </c>
      <c r="S68" s="334">
        <f>IF(R68="",1,IF(AND(Y34="oui",Y67="oui",Y70="oui"),1,0))</f>
        <v>1</v>
      </c>
      <c r="T68" s="331" t="str">
        <f>+'2.2'!L70</f>
        <v/>
      </c>
      <c r="U68" s="332">
        <f t="shared" si="2"/>
        <v>1</v>
      </c>
      <c r="V68" s="328" t="str">
        <f>+'2.2'!N70</f>
        <v>Conférence interdisciplinaire d’indication (GEF/ANG)</v>
      </c>
      <c r="W68" s="333">
        <f>IF(V68="",1,IF('3.7'!$D69="oui",1,0))</f>
        <v>0</v>
      </c>
      <c r="Y68" s="711"/>
      <c r="Z68" s="798"/>
      <c r="AA68" s="786" t="str">
        <f>+'2.2'!M70</f>
        <v/>
      </c>
      <c r="AB68" s="838"/>
    </row>
    <row r="69" spans="1:28" s="307" customFormat="1" ht="25" x14ac:dyDescent="0.25">
      <c r="A69" s="146" t="str">
        <f>+'2.2'!B71</f>
        <v/>
      </c>
      <c r="B69" s="309" t="str">
        <f>+'2.2'!C71</f>
        <v>RAD2</v>
      </c>
      <c r="C69" s="560" t="str">
        <f>+'2.2'!D71</f>
        <v>Radiologie interventionnelle complexe</v>
      </c>
      <c r="D69" s="308" t="str">
        <f>'2.2'!E71</f>
        <v>PB</v>
      </c>
      <c r="E69" s="309">
        <f>IF('3.8'!$B$20="oui",2,IF('3.8'!$C$20="oui",1,0))</f>
        <v>0</v>
      </c>
      <c r="F69" s="312" t="str">
        <f>+'2.2'!F71</f>
        <v>Radiologie interventionnelle EBIR</v>
      </c>
      <c r="G69" s="313">
        <f>+'2.2'!G71</f>
        <v>2</v>
      </c>
      <c r="H69" s="338">
        <f>IF(interne2!AX221&gt;=interne2!AX66,1,0)</f>
        <v>0</v>
      </c>
      <c r="I69" s="314">
        <f>IF(G69="",1,IF(MAX(interne3!C70:AT70)&gt;=G69,1,0))</f>
        <v>0</v>
      </c>
      <c r="J69" s="313">
        <f>+'2.2'!H71</f>
        <v>2</v>
      </c>
      <c r="K69" s="314">
        <f>VALUE(IF(J69=1,IF('3.3'!H$12&gt;=1,1,0),IF(J69=2,IF('3.3'!H$12&gt;=2,1,0),IF(J69=3,IF('3.3'!H$12&gt;=3,1,0),1))))</f>
        <v>0</v>
      </c>
      <c r="L69" s="313">
        <f>+'2.2'!I71</f>
        <v>2</v>
      </c>
      <c r="M69" s="313">
        <f>+IF(L69=1,IF('3.4'!H$11&gt;=1,1,0),IF(L69=2,IF('3.4'!H$11&gt;=2,1,0),IF(L69=3,IF('3.4'!H$11&gt;=3,1,0),1)))</f>
        <v>0</v>
      </c>
      <c r="N69" s="313" t="str">
        <f>+'2.2'!K71</f>
        <v/>
      </c>
      <c r="O69" s="570">
        <f t="shared" si="3"/>
        <v>1</v>
      </c>
      <c r="P69" s="309" t="str">
        <f>IF(ISBLANK(interne1!P64),"",interne1!P64)</f>
        <v/>
      </c>
      <c r="Q69" s="309">
        <f>IF(P69="",1,0)</f>
        <v>1</v>
      </c>
      <c r="R69" s="309" t="str">
        <f>'2.2'!J71</f>
        <v/>
      </c>
      <c r="S69" s="335">
        <f t="shared" ref="S69:S79" si="9">IF(R69="",1,0)</f>
        <v>1</v>
      </c>
      <c r="T69" s="313" t="str">
        <f>+'2.2'!L71</f>
        <v/>
      </c>
      <c r="U69" s="314">
        <f t="shared" si="2"/>
        <v>1</v>
      </c>
      <c r="V69" s="310" t="str">
        <f>+'2.2'!N71</f>
        <v>Conférence interdisciplinaire d’indication (GEF/ANG)</v>
      </c>
      <c r="W69" s="317">
        <f>IF(V69="",1,IF('3.7'!$D70="oui",1,0))</f>
        <v>0</v>
      </c>
      <c r="Y69" s="729"/>
      <c r="Z69" s="781"/>
      <c r="AA69" s="787" t="str">
        <f>+'2.2'!M71</f>
        <v/>
      </c>
      <c r="AB69" s="840"/>
    </row>
    <row r="70" spans="1:28" s="307" customFormat="1" ht="37.5" x14ac:dyDescent="0.25">
      <c r="A70" s="514" t="str">
        <f>+'2.2'!B72</f>
        <v>Cœur</v>
      </c>
      <c r="B70" s="318" t="str">
        <f>+'2.2'!C72</f>
        <v>HER1</v>
      </c>
      <c r="C70" s="561" t="str">
        <f>+'2.2'!D72</f>
        <v>Chirurgie cardiaque simple</v>
      </c>
      <c r="D70" s="320" t="str">
        <f>'2.2'!E72</f>
        <v>PB</v>
      </c>
      <c r="E70" s="318">
        <f>IF('3.8'!$B$20="oui",2,IF('3.8'!$C$20="oui",1,0))</f>
        <v>0</v>
      </c>
      <c r="F70" s="321" t="str">
        <f>+'2.2'!F72</f>
        <v>Chirurgie cardiaque et vasculaire thoracique</v>
      </c>
      <c r="G70" s="322">
        <f>+'2.2'!G72</f>
        <v>3</v>
      </c>
      <c r="H70" s="348">
        <f>IF(interne2!AX222&gt;=interne2!AX67,1,0)</f>
        <v>0</v>
      </c>
      <c r="I70" s="323">
        <f>IF(G70="",1,IF(MAX(interne3!C71:AT71)&gt;=G70,1,0))</f>
        <v>0</v>
      </c>
      <c r="J70" s="322">
        <f>+'2.2'!H72</f>
        <v>3</v>
      </c>
      <c r="K70" s="323">
        <f>VALUE(IF(J70=1,IF('3.3'!H$12&gt;=1,1,0),IF(J70=2,IF('3.3'!H$12&gt;=2,1,0),IF(J70=3,IF('3.3'!H$12&gt;=3,1,0),1))))</f>
        <v>0</v>
      </c>
      <c r="L70" s="322">
        <f>+'2.2'!I72</f>
        <v>3</v>
      </c>
      <c r="M70" s="322">
        <f>+IF(L70=1,IF('3.4'!H$11&gt;=1,1,0),IF(L70=2,IF('3.4'!H$11&gt;=2,1,0),IF(L70=3,IF('3.4'!H$11&gt;=3,1,0),1)))</f>
        <v>0</v>
      </c>
      <c r="N70" s="322" t="str">
        <f>+'2.2'!K72</f>
        <v/>
      </c>
      <c r="O70" s="571">
        <f t="shared" si="3"/>
        <v>1</v>
      </c>
      <c r="P70" s="318" t="str">
        <f>IF(ISBLANK(interne1!P65),"",interne1!P65)</f>
        <v/>
      </c>
      <c r="Q70" s="318">
        <f>IF(P70="",1,0)</f>
        <v>1</v>
      </c>
      <c r="R70" s="318" t="str">
        <f>'2.2'!J72</f>
        <v>HER1.1</v>
      </c>
      <c r="S70" s="326">
        <f>IF(R70="",1,IF(Y$71="oui",1,0))</f>
        <v>0</v>
      </c>
      <c r="T70" s="322" t="str">
        <f>+'2.2'!L72</f>
        <v/>
      </c>
      <c r="U70" s="323">
        <f t="shared" si="2"/>
        <v>1</v>
      </c>
      <c r="V70" s="319" t="str">
        <f>+'2.2'!N72</f>
        <v>Programme de qualité cantonal jusqu’à définition d’une solution nationale</v>
      </c>
      <c r="W70" s="325">
        <f>IF(V70="",1,IF('3.7'!$D71="oui",1,0))</f>
        <v>0</v>
      </c>
      <c r="Y70" s="711"/>
      <c r="Z70" s="802"/>
      <c r="AA70" s="791" t="str">
        <f>+'2.2'!M72</f>
        <v/>
      </c>
      <c r="AB70" s="838"/>
    </row>
    <row r="71" spans="1:28" s="307" customFormat="1" ht="37.5" x14ac:dyDescent="0.25">
      <c r="A71" s="146" t="str">
        <f>+'2.2'!B73</f>
        <v/>
      </c>
      <c r="B71" s="327" t="str">
        <f>+'2.2'!C73</f>
        <v>HER1.1</v>
      </c>
      <c r="C71" s="562" t="str">
        <f>+'2.2'!D73</f>
        <v>Chirurgie cardiaque et chirurgie vasculaire avec machine cœur-poumons (sans chirurgie coronarienne)</v>
      </c>
      <c r="D71" s="329" t="str">
        <f>'2.2'!E73</f>
        <v>PB</v>
      </c>
      <c r="E71" s="327">
        <f>IF('3.8'!$B$20="oui",2,IF('3.8'!$C$20="oui",1,0))</f>
        <v>0</v>
      </c>
      <c r="F71" s="330" t="str">
        <f>+'2.2'!F73</f>
        <v>Chirurgie cardiaque et vasculaire thoracique</v>
      </c>
      <c r="G71" s="331">
        <f>+'2.2'!G73</f>
        <v>3</v>
      </c>
      <c r="H71" s="350">
        <f>IF(interne2!AX223&gt;=interne2!AX68,1,0)</f>
        <v>0</v>
      </c>
      <c r="I71" s="332">
        <f>IF(G71="",1,IF(MAX(interne3!C72:AT72)&gt;=G71,1,0))</f>
        <v>0</v>
      </c>
      <c r="J71" s="331">
        <f>+'2.2'!H73</f>
        <v>3</v>
      </c>
      <c r="K71" s="332">
        <f>VALUE(IF(J71=1,IF('3.3'!H$12&gt;=1,1,0),IF(J71=2,IF('3.3'!H$12&gt;=2,1,0),IF(J71=3,IF('3.3'!H$12&gt;=3,1,0),1))))</f>
        <v>0</v>
      </c>
      <c r="L71" s="331">
        <f>+'2.2'!I73</f>
        <v>3</v>
      </c>
      <c r="M71" s="331">
        <f>+IF(L71=1,IF('3.4'!H$11&gt;=1,1,0),IF(L71=2,IF('3.4'!H$11&gt;=2,1,0),IF(L71=3,IF('3.4'!H$11&gt;=3,1,0),1)))</f>
        <v>0</v>
      </c>
      <c r="N71" s="331" t="str">
        <f>+'2.2'!K73</f>
        <v/>
      </c>
      <c r="O71" s="572">
        <f t="shared" si="3"/>
        <v>1</v>
      </c>
      <c r="P71" s="327" t="str">
        <f>IF(ISBLANK(interne1!P66),"",interne1!P66)</f>
        <v>HER1</v>
      </c>
      <c r="Q71" s="327">
        <f>IF(P71="",1,IF(Y70="oui",1,0))</f>
        <v>0</v>
      </c>
      <c r="R71" s="327" t="str">
        <f>'2.2'!J73</f>
        <v xml:space="preserve">KAR3 + 
KAR3.1
</v>
      </c>
      <c r="S71" s="334">
        <f>IF(R71="",1,IF(AND(Y79="oui",Y80="oui"),1,0))</f>
        <v>0</v>
      </c>
      <c r="T71" s="331" t="str">
        <f>+'2.2'!L73</f>
        <v/>
      </c>
      <c r="U71" s="332">
        <f t="shared" si="2"/>
        <v>1</v>
      </c>
      <c r="V71" s="328" t="str">
        <f>+'2.2'!N73</f>
        <v>Programme de qualité cantonal jusqu’à définition d’une solution nationale</v>
      </c>
      <c r="W71" s="333">
        <f>IF(V71="",1,IF('3.7'!$D72="oui",1,0))</f>
        <v>0</v>
      </c>
      <c r="Y71" s="711"/>
      <c r="Z71" s="798"/>
      <c r="AA71" s="786" t="str">
        <f>+'2.2'!M73</f>
        <v/>
      </c>
      <c r="AB71" s="838"/>
    </row>
    <row r="72" spans="1:28" s="307" customFormat="1" ht="37.5" x14ac:dyDescent="0.25">
      <c r="A72" s="146" t="str">
        <f>+'2.2'!B74</f>
        <v/>
      </c>
      <c r="B72" s="327" t="str">
        <f>+'2.2'!C74</f>
        <v>HER1.1.1</v>
      </c>
      <c r="C72" s="562" t="str">
        <f>+'2.2'!D74</f>
        <v>Chirurgie coronarienne (PAC)</v>
      </c>
      <c r="D72" s="329" t="str">
        <f>'2.2'!E74</f>
        <v>PB</v>
      </c>
      <c r="E72" s="327">
        <f>IF('3.8'!$B$20="oui",2,IF('3.8'!$C$20="oui",1,0))</f>
        <v>0</v>
      </c>
      <c r="F72" s="330" t="str">
        <f>+'2.2'!F74</f>
        <v>Chirurgie cardiaque et vasculaire thoracique</v>
      </c>
      <c r="G72" s="331">
        <f>+'2.2'!G74</f>
        <v>3</v>
      </c>
      <c r="H72" s="350">
        <f>IF(interne2!AX224&gt;=interne2!AX69,1,0)</f>
        <v>0</v>
      </c>
      <c r="I72" s="332">
        <f>IF(G72="",1,IF(MAX(interne3!C73:AT73)&gt;=G72,1,0))</f>
        <v>0</v>
      </c>
      <c r="J72" s="331">
        <f>+'2.2'!H74</f>
        <v>3</v>
      </c>
      <c r="K72" s="332">
        <f>VALUE(IF(J72=1,IF('3.3'!H$12&gt;=1,1,0),IF(J72=2,IF('3.3'!H$12&gt;=2,1,0),IF(J72=3,IF('3.3'!H$12&gt;=3,1,0),1))))</f>
        <v>0</v>
      </c>
      <c r="L72" s="331">
        <f>+'2.2'!I74</f>
        <v>3</v>
      </c>
      <c r="M72" s="331">
        <f>+IF(L72=1,IF('3.4'!H$11&gt;=1,1,0),IF(L72=2,IF('3.4'!H$11&gt;=2,1,0),IF(L72=3,IF('3.4'!H$11&gt;=3,1,0),1)))</f>
        <v>0</v>
      </c>
      <c r="N72" s="331" t="str">
        <f>+'2.2'!K74</f>
        <v/>
      </c>
      <c r="O72" s="572">
        <f t="shared" si="3"/>
        <v>1</v>
      </c>
      <c r="P72" s="327" t="str">
        <f>IF(ISBLANK(interne1!P67),"",interne1!P67)</f>
        <v>HER1
HER1.1</v>
      </c>
      <c r="Q72" s="327">
        <f>IF(P72="",1,IF(AND(Y70="oui",Y71="oui"),1,0))</f>
        <v>0</v>
      </c>
      <c r="R72" s="327" t="str">
        <f>'2.2'!J74</f>
        <v/>
      </c>
      <c r="S72" s="334">
        <f>IF(R72="",1,0)</f>
        <v>1</v>
      </c>
      <c r="T72" s="331" t="str">
        <f>+'2.2'!L74</f>
        <v/>
      </c>
      <c r="U72" s="332">
        <f t="shared" si="2"/>
        <v>1</v>
      </c>
      <c r="V72" s="328" t="str">
        <f>+'2.2'!N74</f>
        <v>Programme de qualité cantonal jusqu’à définition d’une solution nationale</v>
      </c>
      <c r="W72" s="333">
        <f>IF(V72="",1,IF('3.7'!$D73="oui",1,0))</f>
        <v>0</v>
      </c>
      <c r="Y72" s="711"/>
      <c r="Z72" s="711"/>
      <c r="AA72" s="785" t="str">
        <f>+'2.2'!M74</f>
        <v>S:100</v>
      </c>
      <c r="AB72" s="838"/>
    </row>
    <row r="73" spans="1:28" s="307" customFormat="1" ht="37.5" x14ac:dyDescent="0.25">
      <c r="A73" s="146" t="str">
        <f>+'2.2'!B75</f>
        <v/>
      </c>
      <c r="B73" s="327" t="str">
        <f>+'2.2'!C75</f>
        <v>HER1.1.2</v>
      </c>
      <c r="C73" s="562" t="str">
        <f>+'2.2'!D75</f>
        <v>Chirurgie cardiaque congénitale complexe</v>
      </c>
      <c r="D73" s="329" t="str">
        <f>'2.2'!E75</f>
        <v>PB</v>
      </c>
      <c r="E73" s="327">
        <f>IF('3.8'!$B$20="oui",2,IF('3.8'!$C$20="oui",1,0))</f>
        <v>0</v>
      </c>
      <c r="F73" s="330" t="str">
        <f>+'2.2'!F75</f>
        <v>Chirurgie cardiaque et vasculaire thoracique
Cardiologie</v>
      </c>
      <c r="G73" s="331">
        <f>+'2.2'!G75</f>
        <v>3</v>
      </c>
      <c r="H73" s="350">
        <f>IF(interne2!AX225&gt;=interne2!AX70,1,0)</f>
        <v>0</v>
      </c>
      <c r="I73" s="332">
        <f>IF(G73="",1,IF(MAX(interne3!C74:AT74)&gt;=G73,1,0))</f>
        <v>0</v>
      </c>
      <c r="J73" s="331">
        <f>+'2.2'!H75</f>
        <v>3</v>
      </c>
      <c r="K73" s="332">
        <f>VALUE(IF(J73=1,IF('3.3'!H$12&gt;=1,1,0),IF(J73=2,IF('3.3'!H$12&gt;=2,1,0),IF(J73=3,IF('3.3'!H$12&gt;=3,1,0),1))))</f>
        <v>0</v>
      </c>
      <c r="L73" s="331">
        <f>+'2.2'!I75</f>
        <v>3</v>
      </c>
      <c r="M73" s="331">
        <f>+IF(L73=1,IF('3.4'!H$11&gt;=1,1,0),IF(L73=2,IF('3.4'!H$11&gt;=2,1,0),IF(L73=3,IF('3.4'!H$11&gt;=3,1,0),1)))</f>
        <v>0</v>
      </c>
      <c r="N73" s="331" t="str">
        <f>+'2.2'!K75</f>
        <v/>
      </c>
      <c r="O73" s="572">
        <f t="shared" ref="O73:O133" si="10">IF(N73="",1,0)</f>
        <v>1</v>
      </c>
      <c r="P73" s="327" t="str">
        <f>IF(ISBLANK(interne1!P68),"",interne1!P68)</f>
        <v>HER1
HER1.1</v>
      </c>
      <c r="Q73" s="327">
        <f>IF(P73="",1,IF(AND(Y70="oui",Y71="oui"),1,0))</f>
        <v>0</v>
      </c>
      <c r="R73" s="327" t="str">
        <f>'2.2'!J75</f>
        <v/>
      </c>
      <c r="S73" s="334">
        <f t="shared" si="9"/>
        <v>1</v>
      </c>
      <c r="T73" s="331" t="str">
        <f>+'2.2'!L75</f>
        <v/>
      </c>
      <c r="U73" s="332">
        <f t="shared" ref="U73:U134" si="11">IF(T73="",1,0)</f>
        <v>1</v>
      </c>
      <c r="V73" s="328" t="str">
        <f>+'2.2'!N75</f>
        <v>Programme de qualité cantonal jusqu’à définition d’une solution nationale</v>
      </c>
      <c r="W73" s="333">
        <f>IF(V73="",1,IF('3.7'!$D74="oui",1,0))</f>
        <v>0</v>
      </c>
      <c r="Y73" s="711"/>
      <c r="Z73" s="711"/>
      <c r="AA73" s="785" t="str">
        <f>+'2.2'!M75</f>
        <v>S:10</v>
      </c>
      <c r="AB73" s="838"/>
    </row>
    <row r="74" spans="1:28" s="307" customFormat="1" ht="37.5" x14ac:dyDescent="0.25">
      <c r="A74" s="146"/>
      <c r="B74" s="327" t="str">
        <f>+'2.2'!C76</f>
        <v>HER1.1.3</v>
      </c>
      <c r="C74" s="562" t="str">
        <f>+'2.2'!D76</f>
        <v>Chirurgie et interventions sur l’aorte thoracique</v>
      </c>
      <c r="D74" s="329" t="str">
        <f>'2.2'!E76</f>
        <v>PB</v>
      </c>
      <c r="E74" s="327">
        <f>IF('3.8'!$B$20="oui",2,IF('3.8'!$C$20="oui",1,0))</f>
        <v>0</v>
      </c>
      <c r="F74" s="330" t="str">
        <f>+'2.2'!F76</f>
        <v>Chirurgie cardiaque et vasculaire thoracique</v>
      </c>
      <c r="G74" s="331">
        <f>+'2.2'!G76</f>
        <v>3</v>
      </c>
      <c r="H74" s="350">
        <f>IF(interne2!AX226&gt;=interne2!AX71,1,0)</f>
        <v>0</v>
      </c>
      <c r="I74" s="332">
        <f>IF(G74="",1,IF(MAX(interne3!C75:AT75)&gt;=G74,1,0))</f>
        <v>0</v>
      </c>
      <c r="J74" s="331">
        <f>+'2.2'!H76</f>
        <v>3</v>
      </c>
      <c r="K74" s="332">
        <f>VALUE(IF(J74=1,IF('3.3'!H$12&gt;=1,1,0),IF(J74=2,IF('3.3'!H$12&gt;=2,1,0),IF(J74=3,IF('3.3'!H$12&gt;=3,1,0),1))))</f>
        <v>0</v>
      </c>
      <c r="L74" s="331">
        <f>+'2.2'!I76</f>
        <v>3</v>
      </c>
      <c r="M74" s="331">
        <f>+IF(L74=1,IF('3.4'!H$11&gt;=1,1,0),IF(L74=2,IF('3.4'!H$11&gt;=2,1,0),IF(L74=3,IF('3.4'!H$11&gt;=3,1,0),1)))</f>
        <v>0</v>
      </c>
      <c r="N74" s="331" t="str">
        <f>+'2.2'!K76</f>
        <v/>
      </c>
      <c r="O74" s="572">
        <f t="shared" si="10"/>
        <v>1</v>
      </c>
      <c r="P74" s="327" t="str">
        <f>IF(ISBLANK(interne1!P69),"",interne1!P69)</f>
        <v>HER1
HER1.1</v>
      </c>
      <c r="Q74" s="327">
        <f>IF(P74="",1,IF(AND(Y70="oui",Y71="oui"),1,0))</f>
        <v>0</v>
      </c>
      <c r="R74" s="327" t="str">
        <f>'2.2'!J76</f>
        <v/>
      </c>
      <c r="S74" s="334">
        <f t="shared" si="9"/>
        <v>1</v>
      </c>
      <c r="T74" s="331" t="str">
        <f>+'2.2'!L76</f>
        <v/>
      </c>
      <c r="U74" s="332">
        <f t="shared" si="11"/>
        <v>1</v>
      </c>
      <c r="V74" s="328" t="str">
        <f>+'2.2'!N76</f>
        <v>Programme de qualité cantonal jusqu’à définition d’une solution nationale</v>
      </c>
      <c r="W74" s="333">
        <f>IF(V74="",1,IF('3.7'!$D75="oui",1,0))</f>
        <v>0</v>
      </c>
      <c r="Y74" s="711"/>
      <c r="Z74" s="798"/>
      <c r="AA74" s="786" t="str">
        <f>+'2.2'!M76</f>
        <v/>
      </c>
      <c r="AB74" s="838"/>
    </row>
    <row r="75" spans="1:28" s="307" customFormat="1" ht="37.5" x14ac:dyDescent="0.25">
      <c r="A75" s="146"/>
      <c r="B75" s="327" t="str">
        <f>+'2.2'!C77</f>
        <v>HER1.1.4</v>
      </c>
      <c r="C75" s="562" t="str">
        <f>+'2.2'!D77</f>
        <v>Interventions ouvertes sur la valve aortique</v>
      </c>
      <c r="D75" s="329" t="str">
        <f>'2.2'!E77</f>
        <v>PB</v>
      </c>
      <c r="E75" s="327">
        <f>IF('3.8'!$B$20="oui",2,IF('3.8'!$C$20="oui",1,0))</f>
        <v>0</v>
      </c>
      <c r="F75" s="330" t="str">
        <f>+'2.2'!F77</f>
        <v>Chirurgie cardiaque et vasculaire thoracique</v>
      </c>
      <c r="G75" s="331">
        <f>+'2.2'!G77</f>
        <v>3</v>
      </c>
      <c r="H75" s="350">
        <f>IF(interne2!AX227&gt;=interne2!AX72,1,0)</f>
        <v>0</v>
      </c>
      <c r="I75" s="332">
        <f>IF(G75="",1,IF(MAX(interne3!C76:AT76)&gt;=G75,1,0))</f>
        <v>0</v>
      </c>
      <c r="J75" s="331">
        <f>+'2.2'!H77</f>
        <v>3</v>
      </c>
      <c r="K75" s="332">
        <f>VALUE(IF(J75=1,IF('3.3'!H$12&gt;=1,1,0),IF(J75=2,IF('3.3'!H$12&gt;=2,1,0),IF(J75=3,IF('3.3'!H$12&gt;=3,1,0),1))))</f>
        <v>0</v>
      </c>
      <c r="L75" s="331">
        <f>+'2.2'!I77</f>
        <v>3</v>
      </c>
      <c r="M75" s="331">
        <f>+IF(L75=1,IF('3.4'!H$11&gt;=1,1,0),IF(L75=2,IF('3.4'!H$11&gt;=2,1,0),IF(L75=3,IF('3.4'!H$11&gt;=3,1,0),1)))</f>
        <v>0</v>
      </c>
      <c r="N75" s="331" t="str">
        <f>+'2.2'!K77</f>
        <v/>
      </c>
      <c r="O75" s="572">
        <f t="shared" si="10"/>
        <v>1</v>
      </c>
      <c r="P75" s="327" t="str">
        <f>IF(ISBLANK(interne1!P70),"",interne1!P70)</f>
        <v>HER1
HER1.1</v>
      </c>
      <c r="Q75" s="327">
        <f>IF(P75="",1,IF(AND(Y70="oui",Y71="oui"),1,0))</f>
        <v>0</v>
      </c>
      <c r="R75" s="327" t="str">
        <f>'2.2'!J77</f>
        <v/>
      </c>
      <c r="S75" s="334">
        <f t="shared" si="9"/>
        <v>1</v>
      </c>
      <c r="T75" s="331" t="str">
        <f>+'2.2'!L77</f>
        <v/>
      </c>
      <c r="U75" s="332">
        <f t="shared" si="11"/>
        <v>1</v>
      </c>
      <c r="V75" s="328" t="str">
        <f>+'2.2'!N77</f>
        <v>Programme de qualité cantonal jusqu’à définition d’une solution nationale</v>
      </c>
      <c r="W75" s="333">
        <f>IF(V75="",1,IF('3.7'!$D76="oui",1,0))</f>
        <v>0</v>
      </c>
      <c r="Y75" s="711"/>
      <c r="Z75" s="798"/>
      <c r="AA75" s="786" t="str">
        <f>+'2.2'!M77</f>
        <v/>
      </c>
      <c r="AB75" s="838"/>
    </row>
    <row r="76" spans="1:28" s="307" customFormat="1" ht="37.5" x14ac:dyDescent="0.25">
      <c r="A76" s="146"/>
      <c r="B76" s="327" t="str">
        <f>+'2.2'!C78</f>
        <v>HER1.1.5</v>
      </c>
      <c r="C76" s="562" t="str">
        <f>+'2.2'!D78</f>
        <v>Interventions ouvertes sur la valve mitrale</v>
      </c>
      <c r="D76" s="329" t="str">
        <f>'2.2'!E78</f>
        <v>PB</v>
      </c>
      <c r="E76" s="327">
        <f>IF('3.8'!$B$20="oui",2,IF('3.8'!$C$20="oui",1,0))</f>
        <v>0</v>
      </c>
      <c r="F76" s="330" t="str">
        <f>+'2.2'!F78</f>
        <v>Chirurgie cardiaque et vasculaire thoracique</v>
      </c>
      <c r="G76" s="331">
        <f>+'2.2'!G78</f>
        <v>3</v>
      </c>
      <c r="H76" s="350">
        <f>IF(interne2!AX228&gt;=interne2!AX73,1,0)</f>
        <v>0</v>
      </c>
      <c r="I76" s="332">
        <f>IF(G76="",1,IF(MAX(interne3!C77:AT77)&gt;=G76,1,0))</f>
        <v>0</v>
      </c>
      <c r="J76" s="331">
        <f>+'2.2'!H78</f>
        <v>3</v>
      </c>
      <c r="K76" s="332">
        <f>VALUE(IF(J76=1,IF('3.3'!H$12&gt;=1,1,0),IF(J76=2,IF('3.3'!H$12&gt;=2,1,0),IF(J76=3,IF('3.3'!H$12&gt;=3,1,0),1))))</f>
        <v>0</v>
      </c>
      <c r="L76" s="331">
        <f>+'2.2'!I78</f>
        <v>3</v>
      </c>
      <c r="M76" s="331">
        <f>+IF(L76=1,IF('3.4'!H$11&gt;=1,1,0),IF(L76=2,IF('3.4'!H$11&gt;=2,1,0),IF(L76=3,IF('3.4'!H$11&gt;=3,1,0),1)))</f>
        <v>0</v>
      </c>
      <c r="N76" s="331" t="str">
        <f>+'2.2'!K78</f>
        <v/>
      </c>
      <c r="O76" s="572">
        <f t="shared" si="10"/>
        <v>1</v>
      </c>
      <c r="P76" s="327" t="str">
        <f>IF(ISBLANK(interne1!P71),"",interne1!P71)</f>
        <v>HER1
HER1.1</v>
      </c>
      <c r="Q76" s="327">
        <f>IF(P76="",1,IF(AND(Y70="oui",Y71="oui"),1,0))</f>
        <v>0</v>
      </c>
      <c r="R76" s="327" t="str">
        <f>'2.2'!J78</f>
        <v/>
      </c>
      <c r="S76" s="334">
        <f t="shared" si="9"/>
        <v>1</v>
      </c>
      <c r="T76" s="331" t="str">
        <f>+'2.2'!L78</f>
        <v/>
      </c>
      <c r="U76" s="332">
        <f t="shared" si="11"/>
        <v>1</v>
      </c>
      <c r="V76" s="328" t="str">
        <f>+'2.2'!N78</f>
        <v>Programme de qualité cantonal jusqu’à définition d’une solution nationale</v>
      </c>
      <c r="W76" s="333">
        <f>IF(V76="",1,IF('3.7'!$D77="oui",1,0))</f>
        <v>0</v>
      </c>
      <c r="Y76" s="711"/>
      <c r="Z76" s="798"/>
      <c r="AA76" s="786" t="str">
        <f>+'2.2'!M78</f>
        <v/>
      </c>
      <c r="AB76" s="838"/>
    </row>
    <row r="77" spans="1:28" s="307" customFormat="1" ht="50" x14ac:dyDescent="0.25">
      <c r="A77" s="146" t="str">
        <f>+'2.2'!B79</f>
        <v/>
      </c>
      <c r="B77" s="327" t="str">
        <f>+'2.2'!C79</f>
        <v>KAR1</v>
      </c>
      <c r="C77" s="562" t="str">
        <f>+'2.2'!D79</f>
        <v>Cardiologie (y c. stimulateur cardiaque)</v>
      </c>
      <c r="D77" s="329" t="str">
        <f>'2.2'!E79</f>
        <v>PB</v>
      </c>
      <c r="E77" s="327">
        <f>IF('3.8'!$B$20="oui",2,IF('3.8'!$C$20="oui",1,0))</f>
        <v>0</v>
      </c>
      <c r="F77" s="330" t="str">
        <f>+'2.2'!F79</f>
        <v>Cardiologie 
Chirurgie cardiaque et vasculaire thoracique</v>
      </c>
      <c r="G77" s="331">
        <f>+'2.2'!G79</f>
        <v>2</v>
      </c>
      <c r="H77" s="350">
        <f>IF(interne2!AX230&gt;=interne2!AX74,1,0)</f>
        <v>0</v>
      </c>
      <c r="I77" s="332">
        <f>IF(G77="",1,IF(MAX(interne3!C78:AT78)&gt;=G77,1,0))</f>
        <v>0</v>
      </c>
      <c r="J77" s="331">
        <f>+'2.2'!H79</f>
        <v>2</v>
      </c>
      <c r="K77" s="332">
        <f>VALUE(IF(J77=1,IF('3.3'!H$12&gt;=1,1,0),IF(J77=2,IF('3.3'!H$12&gt;=2,1,0),IF(J77=3,IF('3.3'!H$12&gt;=3,1,0),1))))</f>
        <v>0</v>
      </c>
      <c r="L77" s="331">
        <f>+'2.2'!I79</f>
        <v>2</v>
      </c>
      <c r="M77" s="331">
        <f>+IF(L77=1,IF('3.4'!H$11&gt;=1,1,0),IF(L77=2,IF('3.4'!H$11&gt;=2,1,0),IF(L77=3,IF('3.4'!H$11&gt;=3,1,0),1)))</f>
        <v>0</v>
      </c>
      <c r="N77" s="331" t="str">
        <f>+'2.2'!K79</f>
        <v>KAR3 + KAR3.1</v>
      </c>
      <c r="O77" s="572">
        <f>IF(N77="",1,IF(AND(OR('3.5'!D87="oui",'3.5'!E87="oui"),OR('3.5'!D89="oui",'3.5'!E89="oui")),1,0))</f>
        <v>0</v>
      </c>
      <c r="P77" s="327" t="str">
        <f>IF(ISBLANK(interne1!P72),"",interne1!P72)</f>
        <v/>
      </c>
      <c r="Q77" s="327">
        <f t="shared" ref="Q77:Q112" si="12">IF(P77="",1,0)</f>
        <v>1</v>
      </c>
      <c r="R77" s="327" t="str">
        <f>'2.2'!J79</f>
        <v/>
      </c>
      <c r="S77" s="334">
        <f>IF(R77="",1,0)</f>
        <v>1</v>
      </c>
      <c r="T77" s="331" t="str">
        <f>+'2.2'!L79</f>
        <v/>
      </c>
      <c r="U77" s="332">
        <f t="shared" si="11"/>
        <v>1</v>
      </c>
      <c r="V77" s="328" t="str">
        <f>+'2.2'!N79</f>
        <v>Directives de la Société Suisse de Cardiologie relatives à la thérapie par défibrillateur, documentation dans le registre</v>
      </c>
      <c r="W77" s="333">
        <f>IF(V77="",1,IF('3.7'!$D78="oui",1,0))</f>
        <v>0</v>
      </c>
      <c r="Y77" s="711"/>
      <c r="Z77" s="711"/>
      <c r="AA77" s="785" t="str">
        <f>+'2.2'!M79</f>
        <v>S: 50</v>
      </c>
      <c r="AB77" s="838"/>
    </row>
    <row r="78" spans="1:28" s="307" customFormat="1" ht="25" x14ac:dyDescent="0.25">
      <c r="A78" s="146" t="str">
        <f>+'2.2'!B80</f>
        <v/>
      </c>
      <c r="B78" s="327" t="str">
        <f>+'2.2'!C80</f>
        <v>KAR2</v>
      </c>
      <c r="C78" s="562" t="str">
        <f>+'2.2'!D80</f>
        <v>Electrophysiologie et CRT</v>
      </c>
      <c r="D78" s="329" t="str">
        <f>'2.2'!E80</f>
        <v>PB</v>
      </c>
      <c r="E78" s="327">
        <f>IF('3.8'!$B$20="oui",2,IF('3.8'!$C$20="oui",1,0))</f>
        <v>0</v>
      </c>
      <c r="F78" s="330" t="str">
        <f>+'2.2'!F80</f>
        <v>Cardiologie</v>
      </c>
      <c r="G78" s="331">
        <f>+'2.2'!G80</f>
        <v>2</v>
      </c>
      <c r="H78" s="350">
        <f>IF(interne2!AX231&gt;=interne2!AX75,1,0)</f>
        <v>0</v>
      </c>
      <c r="I78" s="332">
        <f>IF(G78="",1,IF(MAX(interne3!C79:AT79)&gt;=G78,1,0))</f>
        <v>0</v>
      </c>
      <c r="J78" s="331">
        <f>+'2.2'!H80</f>
        <v>2</v>
      </c>
      <c r="K78" s="332">
        <f>VALUE(IF(J78=1,IF('3.3'!H$12&gt;=1,1,0),IF(J78=2,IF('3.3'!H$12&gt;=2,1,0),IF(J78=3,IF('3.3'!H$12&gt;=3,1,0),1))))</f>
        <v>0</v>
      </c>
      <c r="L78" s="331">
        <f>+'2.2'!I80</f>
        <v>2</v>
      </c>
      <c r="M78" s="331">
        <f>+IF(L78=1,IF('3.4'!H$11&gt;=1,1,0),IF(L78=2,IF('3.4'!H$11&gt;=2,1,0),IF(L78=3,IF('3.4'!H$11&gt;=3,1,0),1)))</f>
        <v>0</v>
      </c>
      <c r="N78" s="331" t="str">
        <f>+'2.2'!K80</f>
        <v xml:space="preserve">HER1.1
</v>
      </c>
      <c r="O78" s="572">
        <f>IF(N78="",1,IF(OR('3.5'!D76="oui",'3.5'!E76="oui"),1,0))</f>
        <v>0</v>
      </c>
      <c r="P78" s="327" t="str">
        <f>IF(ISBLANK(interne1!P73),"",interne1!P73)</f>
        <v/>
      </c>
      <c r="Q78" s="327">
        <f t="shared" si="12"/>
        <v>1</v>
      </c>
      <c r="R78" s="327" t="str">
        <f>'2.2'!J80</f>
        <v/>
      </c>
      <c r="S78" s="334">
        <f>IF(R78="",1,IF(Y$71="oui",1,0))</f>
        <v>1</v>
      </c>
      <c r="T78" s="331" t="str">
        <f>+'2.2'!L80</f>
        <v/>
      </c>
      <c r="U78" s="332">
        <f t="shared" si="11"/>
        <v>1</v>
      </c>
      <c r="V78" s="328" t="str">
        <f>+'2.2'!N80</f>
        <v/>
      </c>
      <c r="W78" s="333">
        <f>IF(V78="",1,IF('3.7'!$D79="oui",1,0))</f>
        <v>1</v>
      </c>
      <c r="Y78" s="711"/>
      <c r="Z78" s="711"/>
      <c r="AA78" s="785" t="str">
        <f>+'2.2'!M80</f>
        <v>S: 100</v>
      </c>
      <c r="AB78" s="838"/>
    </row>
    <row r="79" spans="1:28" s="307" customFormat="1" ht="25" x14ac:dyDescent="0.25">
      <c r="A79" s="146" t="str">
        <f>+'2.2'!B81</f>
        <v/>
      </c>
      <c r="B79" s="327" t="str">
        <f>+'2.2'!C81</f>
        <v>KAR3</v>
      </c>
      <c r="C79" s="562" t="str">
        <f>+'2.2'!D81</f>
        <v>Cardiologie interventionnelle (interventions coronariennes)</v>
      </c>
      <c r="D79" s="329" t="str">
        <f>'2.2'!E81</f>
        <v>PB</v>
      </c>
      <c r="E79" s="327">
        <f>IF('3.8'!$B$20="oui",2,IF('3.8'!$C$20="oui",1,0))</f>
        <v>0</v>
      </c>
      <c r="F79" s="330" t="str">
        <f>+'2.2'!F81</f>
        <v>Cardiologie</v>
      </c>
      <c r="G79" s="331">
        <f>+'2.2'!G81</f>
        <v>3</v>
      </c>
      <c r="H79" s="350">
        <f>IF(interne2!AX232&gt;=interne2!AX76,1,0)</f>
        <v>0</v>
      </c>
      <c r="I79" s="332">
        <f>IF(G79="",1,IF(MAX(interne3!C80:AT80)&gt;=G79,1,0))</f>
        <v>0</v>
      </c>
      <c r="J79" s="331">
        <f>+'2.2'!H81</f>
        <v>3</v>
      </c>
      <c r="K79" s="332">
        <f>VALUE(IF(J79=1,IF('3.3'!H$12&gt;=1,1,0),IF(J79=2,IF('3.3'!H$12&gt;=2,1,0),IF(J79=3,IF('3.3'!H$12&gt;=3,1,0),1))))</f>
        <v>0</v>
      </c>
      <c r="L79" s="331">
        <f>+'2.2'!I81</f>
        <v>3</v>
      </c>
      <c r="M79" s="331">
        <f>+IF(L79=1,IF('3.4'!H$11&gt;=1,1,0),IF(L79=2,IF('3.4'!H$11&gt;=2,1,0),IF(L79=3,IF('3.4'!H$11&gt;=3,1,0),1)))</f>
        <v>0</v>
      </c>
      <c r="N79" s="331" t="str">
        <f>+'2.2'!K81</f>
        <v>HER1.1</v>
      </c>
      <c r="O79" s="572">
        <f>IF(N79="",1,IF(OR('3.5'!D76="oui",'3.5'!E76="oui"),1,0))</f>
        <v>0</v>
      </c>
      <c r="P79" s="327" t="str">
        <f>IF(ISBLANK(interne1!P74),"",interne1!P74)</f>
        <v/>
      </c>
      <c r="Q79" s="327">
        <f t="shared" si="12"/>
        <v>1</v>
      </c>
      <c r="R79" s="327" t="str">
        <f>'2.2'!J81</f>
        <v/>
      </c>
      <c r="S79" s="334">
        <f t="shared" si="9"/>
        <v>1</v>
      </c>
      <c r="T79" s="331" t="str">
        <f>+'2.2'!L81</f>
        <v/>
      </c>
      <c r="U79" s="332">
        <f t="shared" si="11"/>
        <v>1</v>
      </c>
      <c r="V79" s="328" t="str">
        <f>+'2.2'!N81</f>
        <v/>
      </c>
      <c r="W79" s="333">
        <f>IF(V79="",1,IF('3.7'!$D80="oui",1,0))</f>
        <v>1</v>
      </c>
      <c r="Y79" s="711"/>
      <c r="Z79" s="711"/>
      <c r="AA79" s="785" t="str">
        <f>+'2.2'!M81</f>
        <v>S: 500</v>
      </c>
      <c r="AB79" s="838"/>
    </row>
    <row r="80" spans="1:28" s="307" customFormat="1" ht="25" x14ac:dyDescent="0.25">
      <c r="A80" s="146" t="str">
        <f>+'2.2'!B82</f>
        <v/>
      </c>
      <c r="B80" s="327" t="str">
        <f>+'2.2'!C82</f>
        <v>KAR3.1</v>
      </c>
      <c r="C80" s="562" t="str">
        <f>+'2.2'!D82</f>
        <v>Cardiologie interventionnelle (interventions structurelles)</v>
      </c>
      <c r="D80" s="329" t="str">
        <f>'2.2'!E82</f>
        <v>PB</v>
      </c>
      <c r="E80" s="327">
        <f>IF('3.8'!$B$20="oui",2,IF('3.8'!$C$20="oui",1,0))</f>
        <v>0</v>
      </c>
      <c r="F80" s="330" t="str">
        <f>+'2.2'!F82</f>
        <v>Cardiologie
Chirurgie cardiaque et vasculaire thoracique</v>
      </c>
      <c r="G80" s="331">
        <f>+'2.2'!G82</f>
        <v>3</v>
      </c>
      <c r="H80" s="350">
        <f>IF(interne2!AX233&gt;=interne2!AX77,1,0)</f>
        <v>0</v>
      </c>
      <c r="I80" s="332">
        <f>IF(G80="",1,IF(MAX(interne3!C81:AT81)&gt;=G80,1,0))</f>
        <v>0</v>
      </c>
      <c r="J80" s="331">
        <f>+'2.2'!H82</f>
        <v>3</v>
      </c>
      <c r="K80" s="332">
        <f>VALUE(IF(J80=1,IF('3.3'!H$12&gt;=1,1,0),IF(J80=2,IF('3.3'!H$12&gt;=2,1,0),IF(J80=3,IF('3.3'!H$12&gt;=3,1,0),1))))</f>
        <v>0</v>
      </c>
      <c r="L80" s="331">
        <f>+'2.2'!I82</f>
        <v>3</v>
      </c>
      <c r="M80" s="331">
        <f>+IF(L80=1,IF('3.4'!H$11&gt;=1,1,0),IF(L80=2,IF('3.4'!H$11&gt;=2,1,0),IF(L80=3,IF('3.4'!H$11&gt;=3,1,0),1)))</f>
        <v>0</v>
      </c>
      <c r="N80" s="331" t="str">
        <f>+'2.2'!K82</f>
        <v>HER1.1</v>
      </c>
      <c r="O80" s="572">
        <f>IF(N80="",1,IF(OR('3.5'!D76="oui",'3.5'!E76="oui"),1,0))</f>
        <v>0</v>
      </c>
      <c r="P80" s="327" t="str">
        <f>IF(ISBLANK(interne1!P75),"",interne1!P75)</f>
        <v>KAR3</v>
      </c>
      <c r="Q80" s="327">
        <f>IF(P80="",1,IF(Y79="oui",1,0))</f>
        <v>0</v>
      </c>
      <c r="R80" s="327" t="str">
        <f>'2.2'!J82</f>
        <v/>
      </c>
      <c r="S80" s="334">
        <f>IF(R80="",1,0)</f>
        <v>1</v>
      </c>
      <c r="T80" s="331" t="str">
        <f>+'2.2'!L82</f>
        <v/>
      </c>
      <c r="U80" s="332">
        <f t="shared" si="11"/>
        <v>1</v>
      </c>
      <c r="V80" s="328" t="str">
        <f>+'2.2'!N82</f>
        <v/>
      </c>
      <c r="W80" s="317">
        <f>IF(V80="",1,IF('3.7'!$D81="oui",1,0))</f>
        <v>1</v>
      </c>
      <c r="Y80" s="711"/>
      <c r="Z80" s="711"/>
      <c r="AA80" s="785" t="str">
        <f>+'2.2'!M82</f>
        <v>S:10</v>
      </c>
      <c r="AB80" s="838"/>
    </row>
    <row r="81" spans="1:28" s="307" customFormat="1" ht="25" x14ac:dyDescent="0.25">
      <c r="A81" s="146" t="str">
        <f>+'2.2'!B83</f>
        <v/>
      </c>
      <c r="B81" s="309" t="str">
        <f>+'2.2'!C83</f>
        <v>KAR3.1.1</v>
      </c>
      <c r="C81" s="560" t="str">
        <f>+'2.2'!D83</f>
        <v>Cardiologie interventionnelle complexe (interventions structurelles)</v>
      </c>
      <c r="D81" s="308" t="str">
        <f>'2.2'!E83</f>
        <v>PB</v>
      </c>
      <c r="E81" s="309">
        <f>IF('3.8'!$B$20="oui",2,IF('3.8'!$C$20="oui",1,0))</f>
        <v>0</v>
      </c>
      <c r="F81" s="312" t="str">
        <f>+'2.2'!F83</f>
        <v>Cardiologie
Chirurgie cardiaque et vasculaire thoracique</v>
      </c>
      <c r="G81" s="313">
        <f>+'2.2'!G83</f>
        <v>3</v>
      </c>
      <c r="H81" s="338">
        <f>IF(interne2!AX234&gt;=interne2!AX78,1,0)</f>
        <v>0</v>
      </c>
      <c r="I81" s="314">
        <f>IF(G81="",1,IF(MAX(interne3!C82:AT82)&gt;=G81,1,0))</f>
        <v>0</v>
      </c>
      <c r="J81" s="313">
        <f>+'2.2'!H83</f>
        <v>3</v>
      </c>
      <c r="K81" s="314">
        <f>VALUE(IF(J81=1,IF('3.3'!H$12&gt;=1,1,0),IF(J81=2,IF('3.3'!H$12&gt;=2,1,0),IF(J81=3,IF('3.3'!H$12&gt;=3,1,0),1))))</f>
        <v>0</v>
      </c>
      <c r="L81" s="313">
        <f>+'2.2'!I83</f>
        <v>3</v>
      </c>
      <c r="M81" s="313">
        <f>+IF(L81=1,IF('3.4'!H$11&gt;=1,1,0),IF(L81=2,IF('3.4'!H$11&gt;=2,1,0),IF(L81=3,IF('3.4'!H$11&gt;=3,1,0),1)))</f>
        <v>0</v>
      </c>
      <c r="N81" s="313" t="str">
        <f>+'2.2'!K83</f>
        <v/>
      </c>
      <c r="O81" s="570">
        <f t="shared" si="10"/>
        <v>1</v>
      </c>
      <c r="P81" s="309" t="str">
        <f>IF(ISBLANK(interne1!P76),"",interne1!P76)</f>
        <v>KAR3
KAR3.1</v>
      </c>
      <c r="Q81" s="309">
        <f>IF(P81="",1,IF(AND(Y79="oui",Y80="oui"),1,0))</f>
        <v>0</v>
      </c>
      <c r="R81" s="309" t="str">
        <f>'2.2'!J83</f>
        <v>HER1.1</v>
      </c>
      <c r="S81" s="335">
        <f>IF(R81="",1,IF(Y$71="oui",1,0))</f>
        <v>0</v>
      </c>
      <c r="T81" s="313" t="str">
        <f>+'2.2'!L83</f>
        <v/>
      </c>
      <c r="U81" s="314">
        <f t="shared" si="11"/>
        <v>1</v>
      </c>
      <c r="V81" s="310" t="str">
        <f>+'2.2'!N83</f>
        <v/>
      </c>
      <c r="W81" s="333">
        <f>IF(V81="",1,IF('3.7'!$D82="oui",1,0))</f>
        <v>1</v>
      </c>
      <c r="Y81" s="729"/>
      <c r="Z81" s="729"/>
      <c r="AA81" s="785" t="str">
        <f>+'2.2'!M83</f>
        <v>S:75</v>
      </c>
      <c r="AB81" s="840"/>
    </row>
    <row r="82" spans="1:28" s="307" customFormat="1" ht="37.5" x14ac:dyDescent="0.25">
      <c r="A82" s="514" t="str">
        <f>+'2.2'!B84</f>
        <v>Néphrologie</v>
      </c>
      <c r="B82" s="340" t="str">
        <f>+'2.2'!C84</f>
        <v>NEP1</v>
      </c>
      <c r="C82" s="564" t="str">
        <f>+'2.2'!D84</f>
        <v>Néphrologie (défaillance rénale aiguë et insuffisance rénale chronique terminale)</v>
      </c>
      <c r="D82" s="311" t="str">
        <f>'2.2'!E84</f>
        <v>PB</v>
      </c>
      <c r="E82" s="340">
        <f>IF('3.8'!$B$20="oui",2,IF('3.8'!$C$20="oui",1,0))</f>
        <v>0</v>
      </c>
      <c r="F82" s="342" t="str">
        <f>+'2.2'!F84</f>
        <v>(Néphrologie)
Médecine intensive</v>
      </c>
      <c r="G82" s="324">
        <f>+'2.2'!G84</f>
        <v>2</v>
      </c>
      <c r="H82" s="343">
        <f>IF(interne2!AX235&gt;=interne2!AX79,1,0)</f>
        <v>0</v>
      </c>
      <c r="I82" s="344">
        <f>IF(G82="",1,IF(MAX(interne3!C83:AT83)&gt;=G82,1,0))</f>
        <v>0</v>
      </c>
      <c r="J82" s="324">
        <f>+'2.2'!H84</f>
        <v>2</v>
      </c>
      <c r="K82" s="344">
        <f>VALUE(IF(J82=1,IF('3.3'!H$12&gt;=1,1,0),IF(J82=2,IF('3.3'!H$12&gt;=2,1,0),IF(J82=3,IF('3.3'!H$12&gt;=3,1,0),1))))</f>
        <v>0</v>
      </c>
      <c r="L82" s="324">
        <f>+'2.2'!I84</f>
        <v>2</v>
      </c>
      <c r="M82" s="324">
        <f>+IF(L82=1,IF('3.4'!H$11&gt;=1,1,0),IF(L82=2,IF('3.4'!H$11&gt;=2,1,0),IF(L82=3,IF('3.4'!H$11&gt;=3,1,0),1)))</f>
        <v>0</v>
      </c>
      <c r="N82" s="324" t="str">
        <f>+'2.2'!K84</f>
        <v>VIS1 + GEF1 +  ANG1 + RAD1</v>
      </c>
      <c r="O82" s="574">
        <f>IF(N82="",1,IF(AND(OR('3.5'!D69="oui",'3.5'!E69="oui"),OR('3.5'!D73="oui",'3.5'!E73="oui"),OR('3.5'!D83="oui",'3.5'!E83="oui"),OR('3.5'!D125="oui",'3.5'!E125="oui")),1,0))</f>
        <v>0</v>
      </c>
      <c r="P82" s="340" t="str">
        <f>IF(ISBLANK(interne1!P77),"",interne1!P77)</f>
        <v/>
      </c>
      <c r="Q82" s="340">
        <f>IF(P82="",1,0)</f>
        <v>1</v>
      </c>
      <c r="R82" s="340" t="str">
        <f>'2.2'!J84</f>
        <v/>
      </c>
      <c r="S82" s="345">
        <f t="shared" ref="S82:S88" si="13">IF(R82="",1,0)</f>
        <v>1</v>
      </c>
      <c r="T82" s="324" t="str">
        <f>+'2.2'!L84</f>
        <v/>
      </c>
      <c r="U82" s="344">
        <f t="shared" si="11"/>
        <v>1</v>
      </c>
      <c r="V82" s="341" t="str">
        <f>+'2.2'!N84</f>
        <v>L’hémodialyse ambulatoire ne peut être proposée qu’en association avec la dialyse péritonéale</v>
      </c>
      <c r="W82" s="325">
        <f>IF(V82="",1,IF('3.7'!$D83="oui",1,0))</f>
        <v>0</v>
      </c>
      <c r="Y82" s="731"/>
      <c r="Z82" s="778"/>
      <c r="AA82" s="779" t="str">
        <f>+'2.2'!M84</f>
        <v/>
      </c>
      <c r="AB82" s="843"/>
    </row>
    <row r="83" spans="1:28" s="307" customFormat="1" ht="25" x14ac:dyDescent="0.25">
      <c r="A83" s="514" t="str">
        <f>+'2.2'!B85</f>
        <v>Urologie</v>
      </c>
      <c r="B83" s="318" t="str">
        <f>+'2.2'!C85</f>
        <v>URO1</v>
      </c>
      <c r="C83" s="561" t="str">
        <f>+'2.2'!D85</f>
        <v>Urologie sans titre de formation approfondie « urologie opératoire »</v>
      </c>
      <c r="D83" s="320" t="str">
        <f>'2.2'!E85</f>
        <v>PBP/PB</v>
      </c>
      <c r="E83" s="318">
        <f>IF('3.8'!$B$20="oui",2,IF('3.8'!$C$20="oui",1,0))</f>
        <v>0</v>
      </c>
      <c r="F83" s="321" t="str">
        <f>+'2.2'!F85</f>
        <v>(Urologie)</v>
      </c>
      <c r="G83" s="322">
        <f>+'2.2'!G85</f>
        <v>2</v>
      </c>
      <c r="H83" s="348">
        <f>IF(interne2!AX236&gt;=interne2!AX80,1,0)</f>
        <v>0</v>
      </c>
      <c r="I83" s="323">
        <f>IF(G83="",1,IF(MAX(interne3!C84:AT84)&gt;=G83,1,0))</f>
        <v>0</v>
      </c>
      <c r="J83" s="322">
        <f>+'2.2'!H85</f>
        <v>0</v>
      </c>
      <c r="K83" s="323">
        <f>VALUE(IF(J83=1,IF('3.3'!H$12&gt;=1,1,0),IF(J83=2,IF('3.3'!H$12&gt;=2,1,0),IF(J83=3,IF('3.3'!H$12&gt;=3,1,0),1))))</f>
        <v>1</v>
      </c>
      <c r="L83" s="322">
        <f>+'2.2'!I85</f>
        <v>1</v>
      </c>
      <c r="M83" s="322">
        <f>+IF(L83=1,IF('3.4'!H$11&gt;=1,1,0),IF(L83=2,IF('3.4'!H$11&gt;=2,1,0),IF(L83=3,IF('3.4'!H$11&gt;=3,1,0),1)))</f>
        <v>0</v>
      </c>
      <c r="N83" s="322" t="str">
        <f>+'2.2'!K85</f>
        <v/>
      </c>
      <c r="O83" s="571">
        <f t="shared" si="10"/>
        <v>1</v>
      </c>
      <c r="P83" s="318" t="str">
        <f>IF(ISBLANK(interne1!P78),"",interne1!P78)</f>
        <v/>
      </c>
      <c r="Q83" s="318">
        <f>IF(P83="",1,0)</f>
        <v>1</v>
      </c>
      <c r="R83" s="318" t="str">
        <f>'2.2'!J85</f>
        <v/>
      </c>
      <c r="S83" s="326">
        <f t="shared" si="13"/>
        <v>1</v>
      </c>
      <c r="T83" s="322" t="str">
        <f>+'2.2'!L85</f>
        <v>oui</v>
      </c>
      <c r="U83" s="323">
        <f>IF(T83="",1,IF((OR('3.6'!$C17="Partenaire de coopération",'3.6'!$C17="Tous les spécialistes necessaires en interne")),1,0))</f>
        <v>0</v>
      </c>
      <c r="V83" s="319" t="str">
        <f>+'2.2'!N85</f>
        <v/>
      </c>
      <c r="W83" s="333">
        <f>IF(V83="",1,IF('3.7'!$D84="oui",1,0))</f>
        <v>1</v>
      </c>
      <c r="Y83" s="711"/>
      <c r="Z83" s="802"/>
      <c r="AA83" s="791" t="str">
        <f>+'2.2'!M85</f>
        <v/>
      </c>
      <c r="AB83" s="838"/>
    </row>
    <row r="84" spans="1:28" s="307" customFormat="1" ht="25" x14ac:dyDescent="0.25">
      <c r="A84" s="146" t="str">
        <f>+'2.2'!B86</f>
        <v/>
      </c>
      <c r="B84" s="327" t="str">
        <f>+'2.2'!C86</f>
        <v>URO1.1</v>
      </c>
      <c r="C84" s="562" t="str">
        <f>+'2.2'!D86</f>
        <v>Urologie avec titre de formation approfondie « urologie opératoire »</v>
      </c>
      <c r="D84" s="329" t="str">
        <f>'2.2'!E86</f>
        <v>PBP/PB</v>
      </c>
      <c r="E84" s="327">
        <f>IF('3.8'!$B$20="oui",2,IF('3.8'!$C$20="oui",1,0))</f>
        <v>0</v>
      </c>
      <c r="F84" s="330" t="str">
        <f>+'2.2'!F86</f>
        <v>(Urologie avec formation approfondie en urologie opératoire)</v>
      </c>
      <c r="G84" s="331">
        <f>+'2.2'!G86</f>
        <v>2</v>
      </c>
      <c r="H84" s="350">
        <f>IF(interne2!AX237&gt;=interne2!AX81,1,0)</f>
        <v>0</v>
      </c>
      <c r="I84" s="332">
        <f>IF(G84="",1,IF(MAX(interne3!C85:AT85)&gt;=G84,1,0))</f>
        <v>0</v>
      </c>
      <c r="J84" s="331" t="str">
        <f>+'2.2'!H86</f>
        <v/>
      </c>
      <c r="K84" s="332">
        <f>VALUE(IF(J84=1,IF('3.3'!H$12&gt;=1,1,0),IF(J84=2,IF('3.3'!H$12&gt;=2,1,0),IF(J84=3,IF('3.3'!H$12&gt;=3,1,0),1))))</f>
        <v>1</v>
      </c>
      <c r="L84" s="331">
        <f>+'2.2'!I86</f>
        <v>1</v>
      </c>
      <c r="M84" s="331">
        <f>+IF(L84=1,IF('3.4'!H$11&gt;=1,1,0),IF(L84=2,IF('3.4'!H$11&gt;=2,1,0),IF(L84=3,IF('3.4'!H$11&gt;=3,1,0),1)))</f>
        <v>0</v>
      </c>
      <c r="N84" s="331" t="str">
        <f>+'2.2'!K86</f>
        <v/>
      </c>
      <c r="O84" s="572">
        <f t="shared" si="10"/>
        <v>1</v>
      </c>
      <c r="P84" s="327" t="str">
        <f>IF(ISBLANK(interne1!P79),"",interne1!P79)</f>
        <v>URO1</v>
      </c>
      <c r="Q84" s="327">
        <f>IF(P84="",1,IF(Y83="oui",1,0))</f>
        <v>0</v>
      </c>
      <c r="R84" s="327" t="str">
        <f>'2.2'!J86</f>
        <v/>
      </c>
      <c r="S84" s="334">
        <f t="shared" si="13"/>
        <v>1</v>
      </c>
      <c r="T84" s="331" t="str">
        <f>+'2.2'!L86</f>
        <v/>
      </c>
      <c r="U84" s="332">
        <f t="shared" si="11"/>
        <v>1</v>
      </c>
      <c r="V84" s="328" t="str">
        <f>+'2.2'!N86</f>
        <v/>
      </c>
      <c r="W84" s="333">
        <f>IF(V84="",1,IF('3.7'!$D85="oui",1,0))</f>
        <v>1</v>
      </c>
      <c r="Y84" s="711"/>
      <c r="Z84" s="798"/>
      <c r="AA84" s="786" t="str">
        <f>+'2.2'!M86</f>
        <v/>
      </c>
      <c r="AB84" s="838"/>
    </row>
    <row r="85" spans="1:28" s="307" customFormat="1" ht="50" x14ac:dyDescent="0.25">
      <c r="A85" s="146" t="str">
        <f>+'2.2'!B87</f>
        <v/>
      </c>
      <c r="B85" s="327" t="str">
        <f>+'2.2'!C87</f>
        <v>URO1.1.1</v>
      </c>
      <c r="C85" s="562" t="str">
        <f>+'2.2'!D87</f>
        <v>Prostatectomie radicale</v>
      </c>
      <c r="D85" s="329" t="str">
        <f>'2.2'!E87</f>
        <v>PBP/PB</v>
      </c>
      <c r="E85" s="327">
        <f>IF('3.8'!$B$20="oui",2,IF('3.8'!$C$20="oui",1,0))</f>
        <v>0</v>
      </c>
      <c r="F85" s="330" t="str">
        <f>+'2.2'!F87</f>
        <v>(Urologie avec formation approfondie en urologie opératoire)</v>
      </c>
      <c r="G85" s="331">
        <f>+'2.2'!G87</f>
        <v>2</v>
      </c>
      <c r="H85" s="350">
        <f>IF(interne2!AX238&gt;=interne2!AX82,1,0)</f>
        <v>0</v>
      </c>
      <c r="I85" s="332">
        <f>IF(G85="",1,IF(MAX(interne3!C86:AT86)&gt;=G85,1,0))</f>
        <v>0</v>
      </c>
      <c r="J85" s="331">
        <f>+'2.2'!H87</f>
        <v>0</v>
      </c>
      <c r="K85" s="332">
        <f>VALUE(IF(J85=1,IF('3.3'!H$12&gt;=1,1,0),IF(J85=2,IF('3.3'!H$12&gt;=2,1,0),IF(J85=3,IF('3.3'!H$12&gt;=3,1,0),1))))</f>
        <v>1</v>
      </c>
      <c r="L85" s="331">
        <f>+'2.2'!I87</f>
        <v>1</v>
      </c>
      <c r="M85" s="331">
        <f>+IF(L85=1,IF('3.4'!H$11&gt;=1,1,0),IF(L85=2,IF('3.4'!H$11&gt;=2,1,0),IF(L85=3,IF('3.4'!H$11&gt;=3,1,0),1)))</f>
        <v>0</v>
      </c>
      <c r="N85" s="331" t="str">
        <f>+'2.2'!K87</f>
        <v/>
      </c>
      <c r="O85" s="572">
        <f t="shared" ref="O85" si="14">IF(N85="",1,0)</f>
        <v>1</v>
      </c>
      <c r="P85" s="327" t="str">
        <f>IF(ISBLANK(interne1!P80),"",interne1!P80)</f>
        <v>URO1
URO1.1</v>
      </c>
      <c r="Q85" s="327">
        <f>IF(P85="",1,IF(AND(Y84="oui",Y85="oui"),1,0))</f>
        <v>0</v>
      </c>
      <c r="R85" s="327" t="str">
        <f>'2.2'!J87</f>
        <v/>
      </c>
      <c r="S85" s="334">
        <f t="shared" ref="S85" si="15">IF(R85="",1,0)</f>
        <v>1</v>
      </c>
      <c r="T85" s="331" t="str">
        <f>+'2.2'!L87</f>
        <v>oui</v>
      </c>
      <c r="U85" s="332">
        <f>IF(T85="",1,IF((OR('3.6'!$C17="Partenaire de coopération",'3.6'!$C17="Tous les spécialistes necessaires en interne")),1,0))</f>
        <v>0</v>
      </c>
      <c r="V85" s="328" t="str">
        <f>+'2.2'!N87</f>
        <v>Opérateur joignable en tout temps en phase postopératoire afin de garantir une intervention nécessaire dans l’heure</v>
      </c>
      <c r="W85" s="333">
        <f>IF(V85="",1,IF('3.7'!$D86="oui",1,0))</f>
        <v>0</v>
      </c>
      <c r="Y85" s="711"/>
      <c r="Z85" s="798"/>
      <c r="AA85" s="786"/>
      <c r="AB85" s="838"/>
    </row>
    <row r="86" spans="1:28" s="307" customFormat="1" ht="25" x14ac:dyDescent="0.25">
      <c r="A86" s="146" t="str">
        <f>+'2.2'!B88</f>
        <v/>
      </c>
      <c r="B86" s="733" t="str">
        <f>+'2.2'!C88</f>
        <v>URO1.1.2</v>
      </c>
      <c r="C86" s="734" t="str">
        <f>+'2.2'!D88</f>
        <v>Cystectomie radicale (CIMHS)</v>
      </c>
      <c r="D86" s="735" t="str">
        <f>'2.2'!E88</f>
        <v/>
      </c>
      <c r="E86" s="733"/>
      <c r="F86" s="736" t="str">
        <f>+'2.2'!F88</f>
        <v/>
      </c>
      <c r="G86" s="736" t="str">
        <f>+'2.2'!G88</f>
        <v/>
      </c>
      <c r="H86" s="737"/>
      <c r="I86" s="736"/>
      <c r="J86" s="736"/>
      <c r="K86" s="736"/>
      <c r="L86" s="736"/>
      <c r="M86" s="738"/>
      <c r="N86" s="736"/>
      <c r="O86" s="739"/>
      <c r="P86" s="733"/>
      <c r="Q86" s="733"/>
      <c r="R86" s="738" t="str">
        <f>'2.2'!J88</f>
        <v/>
      </c>
      <c r="S86" s="740"/>
      <c r="T86" s="736"/>
      <c r="U86" s="736"/>
      <c r="V86" s="741" t="str">
        <f>+'2.2'!N88</f>
        <v>Les exigences actuelles de la CIMHS font foi</v>
      </c>
      <c r="W86" s="336"/>
      <c r="Y86" s="711"/>
      <c r="Z86" s="776"/>
      <c r="AA86" s="786" t="str">
        <f>+'2.2'!M88</f>
        <v/>
      </c>
      <c r="AB86" s="838"/>
    </row>
    <row r="87" spans="1:28" s="307" customFormat="1" ht="37.5" x14ac:dyDescent="0.25">
      <c r="A87" s="146" t="str">
        <f>+'2.2'!B89</f>
        <v/>
      </c>
      <c r="B87" s="327" t="str">
        <f>+'2.2'!C89</f>
        <v>URO1.1.3</v>
      </c>
      <c r="C87" s="562" t="str">
        <f>+'2.2'!D89</f>
        <v>Chirurgie complexe des reins (néphrectomie pour tumeur et résection partielle du rein)</v>
      </c>
      <c r="D87" s="329" t="str">
        <f>'2.2'!E89</f>
        <v>PBP/PB</v>
      </c>
      <c r="E87" s="327">
        <f>IF('3.8'!$B$20="oui",2,IF('3.8'!$C$20="oui",1,0))</f>
        <v>0</v>
      </c>
      <c r="F87" s="330" t="str">
        <f>+'2.2'!F89</f>
        <v>(Urologie avec formation approfondie en urologie opératoire)</v>
      </c>
      <c r="G87" s="331">
        <f>+'2.2'!G89</f>
        <v>2</v>
      </c>
      <c r="H87" s="350">
        <f>IF(interne2!AX240&gt;=interne2!AX84,1,0)</f>
        <v>0</v>
      </c>
      <c r="I87" s="332">
        <f>IF(G87="",1,IF(MAX(interne3!C88:AT88)&gt;=G87,1,0))</f>
        <v>0</v>
      </c>
      <c r="J87" s="331">
        <f>+'2.2'!H89</f>
        <v>0</v>
      </c>
      <c r="K87" s="332">
        <f>VALUE(IF(J87=1,IF('3.3'!H$12&gt;=1,1,0),IF(J87=2,IF('3.3'!H$12&gt;=2,1,0),IF(J87=3,IF('3.3'!H$12&gt;=3,1,0),1))))</f>
        <v>1</v>
      </c>
      <c r="L87" s="331">
        <f>+'2.2'!I89</f>
        <v>2</v>
      </c>
      <c r="M87" s="331">
        <f>+IF(L87=1,IF('3.4'!H$11&gt;=1,1,0),IF(L87=2,IF('3.4'!H$11&gt;=2,1,0),IF(L87=3,IF('3.4'!H$11&gt;=3,1,0),1)))</f>
        <v>0</v>
      </c>
      <c r="N87" s="331" t="str">
        <f>+'2.2'!K89</f>
        <v/>
      </c>
      <c r="O87" s="572">
        <f t="shared" si="10"/>
        <v>1</v>
      </c>
      <c r="P87" s="327" t="str">
        <f>IF(ISBLANK(interne1!P82),"",interne1!P82)</f>
        <v>URO1
URO1.1</v>
      </c>
      <c r="Q87" s="327">
        <f>IF(P87="",1,IF(AND(Y84="oui",Y83="oui"),1,0))</f>
        <v>0</v>
      </c>
      <c r="R87" s="327" t="str">
        <f>'2.2'!J89</f>
        <v/>
      </c>
      <c r="S87" s="334">
        <f t="shared" si="13"/>
        <v>1</v>
      </c>
      <c r="T87" s="331" t="str">
        <f>+'2.2'!L89</f>
        <v>oui</v>
      </c>
      <c r="U87" s="332">
        <f>IF(T87="",1,IF((OR('3.6'!$C17="Partenaire de coopération",'3.6'!$C17="Tous les spécialistes necessaires en interne")),1,0))</f>
        <v>0</v>
      </c>
      <c r="V87" s="328" t="str">
        <f>+'2.2'!N89</f>
        <v/>
      </c>
      <c r="W87" s="333">
        <f>IF(V87="",1,IF('3.7'!$D88="oui",1,0))</f>
        <v>1</v>
      </c>
      <c r="Y87" s="711"/>
      <c r="Z87" s="711"/>
      <c r="AA87" s="785" t="str">
        <f>+'2.2'!M89</f>
        <v>S:10</v>
      </c>
      <c r="AB87" s="838"/>
    </row>
    <row r="88" spans="1:28" s="307" customFormat="1" ht="50" x14ac:dyDescent="0.25">
      <c r="A88" s="146"/>
      <c r="B88" s="327" t="str">
        <f>+'2.2'!C90</f>
        <v>URO1.1.4</v>
      </c>
      <c r="C88" s="562" t="str">
        <f>+'2.2'!D90</f>
        <v>Surrénalectomie isolée</v>
      </c>
      <c r="D88" s="329" t="str">
        <f>'2.2'!E90</f>
        <v>PBP/PB</v>
      </c>
      <c r="E88" s="327">
        <f>IF('3.8'!$B$20="oui",2,IF('3.8'!$C$20="oui",1,0))</f>
        <v>0</v>
      </c>
      <c r="F88" s="330" t="str">
        <f>+'2.2'!F90</f>
        <v>(Urologie avec formation approfondie en urologie opératoire)
(Chirurgie avec formation approfondie en chirurgie viscérale)</v>
      </c>
      <c r="G88" s="331">
        <f>+'2.2'!G90</f>
        <v>2</v>
      </c>
      <c r="H88" s="350">
        <f>IF(interne2!AX241&gt;=interne2!AX85,1,0)</f>
        <v>0</v>
      </c>
      <c r="I88" s="332">
        <f>IF(G88="",1,IF(MAX(interne3!C89:AT89)&gt;=G88,1,0))</f>
        <v>0</v>
      </c>
      <c r="J88" s="331">
        <f>+'2.2'!H90</f>
        <v>0</v>
      </c>
      <c r="K88" s="332">
        <f>VALUE(IF(J88=1,IF('3.3'!H$12&gt;=1,1,0),IF(J88=2,IF('3.3'!H$12&gt;=2,1,0),IF(J88=3,IF('3.3'!H$12&gt;=3,1,0),1))))</f>
        <v>1</v>
      </c>
      <c r="L88" s="331">
        <f>+'2.2'!I90</f>
        <v>2</v>
      </c>
      <c r="M88" s="331">
        <f>+IF(L88=1,IF('3.4'!H$11&gt;=1,1,0),IF(L88=2,IF('3.4'!H$11&gt;=2,1,0),IF(L88=3,IF('3.4'!H$11&gt;=3,1,0),1)))</f>
        <v>0</v>
      </c>
      <c r="N88" s="331" t="str">
        <f>+'2.2'!K90</f>
        <v>END1</v>
      </c>
      <c r="O88" s="572">
        <f>IF(N88="",1,IF(OR('3.5'!D64="oui",'3.5'!E64="oui"),1,0))</f>
        <v>0</v>
      </c>
      <c r="P88" s="327" t="str">
        <f>IF(ISBLANK(interne1!P83),"",interne1!P83)</f>
        <v>URO1
URO1.1</v>
      </c>
      <c r="Q88" s="327">
        <f>IF(P88="",1,IF(AND(Y84="oui",Y83="oui"),1,0))</f>
        <v>0</v>
      </c>
      <c r="R88" s="327" t="str">
        <f>'2.2'!J90</f>
        <v/>
      </c>
      <c r="S88" s="334">
        <f t="shared" si="13"/>
        <v>1</v>
      </c>
      <c r="T88" s="331" t="str">
        <f>+'2.2'!L90</f>
        <v/>
      </c>
      <c r="U88" s="332">
        <f t="shared" si="11"/>
        <v>1</v>
      </c>
      <c r="V88" s="328" t="str">
        <f>+'2.2'!N90</f>
        <v/>
      </c>
      <c r="W88" s="333">
        <f>IF(V88="",1,IF('3.7'!$D89="oui",1,0))</f>
        <v>1</v>
      </c>
      <c r="Y88" s="711"/>
      <c r="Z88" s="798"/>
      <c r="AA88" s="786" t="str">
        <f>+'2.2'!M90</f>
        <v/>
      </c>
      <c r="AB88" s="838"/>
    </row>
    <row r="89" spans="1:28" s="307" customFormat="1" ht="37.5" x14ac:dyDescent="0.25">
      <c r="A89" s="146"/>
      <c r="B89" s="327" t="str">
        <f>+'2.2'!C91</f>
        <v>URO1.1.7</v>
      </c>
      <c r="C89" s="562" t="str">
        <f>+'2.2'!D91</f>
        <v>Implantation d’un sphincter urinaire artificiel</v>
      </c>
      <c r="D89" s="329" t="str">
        <f>'2.2'!E91</f>
        <v>PBP/PB</v>
      </c>
      <c r="E89" s="327">
        <f>IF('3.8'!$B$20="oui",2,IF('3.8'!$C$20="oui",1,0))</f>
        <v>0</v>
      </c>
      <c r="F89" s="330" t="str">
        <f>+'2.2'!F91</f>
        <v>(Urologie avec formations approfondies en urologie opératoire, en neuro-urologie et en urologie de la femme)</v>
      </c>
      <c r="G89" s="331">
        <f>+'2.2'!G91</f>
        <v>2</v>
      </c>
      <c r="H89" s="350">
        <f>IF(interne2!AX242&gt;=interne2!AX86,1,0)</f>
        <v>0</v>
      </c>
      <c r="I89" s="332">
        <f>IF(G89="",1,IF(MAX(interne3!C90:AT90)&gt;=G89,1,0))</f>
        <v>0</v>
      </c>
      <c r="J89" s="331">
        <f>+'2.2'!H91</f>
        <v>0</v>
      </c>
      <c r="K89" s="332">
        <f>VALUE(IF(J89=1,IF('3.3'!H$12&gt;=1,1,0),IF(J89=2,IF('3.3'!H$12&gt;=2,1,0),IF(J89=3,IF('3.3'!H$12&gt;=3,1,0),1))))</f>
        <v>1</v>
      </c>
      <c r="L89" s="331">
        <f>+'2.2'!I91</f>
        <v>1</v>
      </c>
      <c r="M89" s="331">
        <f>+IF(L89=1,IF('3.4'!H$11&gt;=1,1,0),IF(L89=2,IF('3.4'!H$11&gt;=2,1,0),IF(L89=3,IF('3.4'!H$11&gt;=3,1,0),1)))</f>
        <v>0</v>
      </c>
      <c r="N89" s="331" t="str">
        <f>+'2.2'!K91</f>
        <v/>
      </c>
      <c r="O89" s="572">
        <f t="shared" si="10"/>
        <v>1</v>
      </c>
      <c r="P89" s="327" t="str">
        <f>IF(ISBLANK(interne1!P84),"",interne1!P84)</f>
        <v>URO1
URO1.1</v>
      </c>
      <c r="Q89" s="327">
        <f>IF(P89="",1,IF(AND(Y85="oui",Y84="oui"),1,0))</f>
        <v>0</v>
      </c>
      <c r="R89" s="327" t="str">
        <f>'2.2'!J91</f>
        <v/>
      </c>
      <c r="S89" s="334">
        <f>IF(R89="",1,IF(Y69="oui",1,0))</f>
        <v>1</v>
      </c>
      <c r="T89" s="331" t="str">
        <f>+'2.2'!L91</f>
        <v/>
      </c>
      <c r="U89" s="332">
        <f t="shared" ref="U89" si="16">IF(T89="",1,0)</f>
        <v>1</v>
      </c>
      <c r="V89" s="540" t="str">
        <f>+'2.2'!N91</f>
        <v/>
      </c>
      <c r="W89" s="333">
        <f>IF(V89="",1,IF('3.7'!$D90="oui",1,0))</f>
        <v>1</v>
      </c>
      <c r="Y89" s="711"/>
      <c r="Z89" s="798"/>
      <c r="AA89" s="786" t="str">
        <f>+'2.2'!M91</f>
        <v/>
      </c>
      <c r="AB89" s="838"/>
    </row>
    <row r="90" spans="1:28" s="307" customFormat="1" ht="25" x14ac:dyDescent="0.25">
      <c r="A90" s="146"/>
      <c r="B90" s="327" t="str">
        <f>+'2.2'!C92</f>
        <v>URO1.1.8</v>
      </c>
      <c r="C90" s="562" t="str">
        <f>+'2.2'!D92</f>
        <v>Néphrostomie percutanée avec fragmentation de calculs</v>
      </c>
      <c r="D90" s="329" t="str">
        <f>'2.2'!E92</f>
        <v>PBP/PB</v>
      </c>
      <c r="E90" s="327">
        <f>IF('3.8'!$B$20="oui",2,IF('3.8'!$C$20="oui",1,0))</f>
        <v>0</v>
      </c>
      <c r="F90" s="330" t="str">
        <f>+'2.2'!F92</f>
        <v>(Urologie avec formation approfondie en urologie opératoire)</v>
      </c>
      <c r="G90" s="331">
        <f>+'2.2'!G92</f>
        <v>2</v>
      </c>
      <c r="H90" s="350">
        <f>IF(interne2!AX243&gt;=interne2!AX87,1,0)</f>
        <v>0</v>
      </c>
      <c r="I90" s="332">
        <f>IF(G90="",1,IF(MAX(interne3!C91:AT91)&gt;=G90,1,0))</f>
        <v>0</v>
      </c>
      <c r="J90" s="331">
        <f>+'2.2'!H92</f>
        <v>0</v>
      </c>
      <c r="K90" s="332">
        <f>VALUE(IF(J90=1,IF('3.3'!H$12&gt;=1,1,0),IF(J90=2,IF('3.3'!H$12&gt;=2,1,0),IF(J90=3,IF('3.3'!H$12&gt;=3,1,0),1))))</f>
        <v>1</v>
      </c>
      <c r="L90" s="331">
        <f>+'2.2'!I92</f>
        <v>1</v>
      </c>
      <c r="M90" s="331">
        <f>+IF(L90=1,IF('3.4'!H$11&gt;=1,1,0),IF(L90=2,IF('3.4'!H$11&gt;=2,1,0),IF(L90=3,IF('3.4'!H$11&gt;=3,1,0),1)))</f>
        <v>0</v>
      </c>
      <c r="N90" s="331" t="str">
        <f>+'2.2'!K92</f>
        <v/>
      </c>
      <c r="O90" s="572">
        <f t="shared" si="10"/>
        <v>1</v>
      </c>
      <c r="P90" s="327" t="str">
        <f>IF(ISBLANK(interne1!P85),"",interne1!P85)</f>
        <v>URO1
URO1.1</v>
      </c>
      <c r="Q90" s="327">
        <f>IF(P90="",1,IF(AND(Y84="oui",Y83="oui"),1,0))</f>
        <v>0</v>
      </c>
      <c r="R90" s="327" t="str">
        <f>'2.2'!J92</f>
        <v>RAD1</v>
      </c>
      <c r="S90" s="334">
        <f>IF(R90="",1,IF(Y$68="oui",1,0))</f>
        <v>0</v>
      </c>
      <c r="T90" s="331" t="str">
        <f>+'2.2'!L92</f>
        <v/>
      </c>
      <c r="U90" s="332">
        <f t="shared" si="11"/>
        <v>1</v>
      </c>
      <c r="V90" s="328" t="str">
        <f>+'2.2'!N92</f>
        <v/>
      </c>
      <c r="W90" s="325">
        <f>IF(V90="",1,IF('3.7'!$D91="oui",1,0))</f>
        <v>1</v>
      </c>
      <c r="Y90" s="730"/>
      <c r="Z90" s="800"/>
      <c r="AA90" s="789" t="str">
        <f>+'2.2'!M92</f>
        <v/>
      </c>
      <c r="AB90" s="845"/>
    </row>
    <row r="91" spans="1:28" s="307" customFormat="1" ht="50" x14ac:dyDescent="0.25">
      <c r="A91" s="514" t="str">
        <f>+'2.2'!B93</f>
        <v>Pneumologie</v>
      </c>
      <c r="B91" s="318" t="str">
        <f>+'2.2'!C93</f>
        <v>PNE1</v>
      </c>
      <c r="C91" s="561" t="str">
        <f>+'2.2'!D93</f>
        <v>Pneumologie</v>
      </c>
      <c r="D91" s="320" t="str">
        <f>'2.2'!E93</f>
        <v>PB</v>
      </c>
      <c r="E91" s="318">
        <f>IF('3.8'!$B$20="oui",2,IF('3.8'!$C$20="oui",1,0))</f>
        <v>0</v>
      </c>
      <c r="F91" s="321" t="str">
        <f>+'2.2'!F93</f>
        <v>(Pneumologie)</v>
      </c>
      <c r="G91" s="322">
        <f>+'2.2'!G93</f>
        <v>1</v>
      </c>
      <c r="H91" s="348">
        <f>IF(interne2!AX245&gt;=interne2!AX88,1,0)</f>
        <v>0</v>
      </c>
      <c r="I91" s="323">
        <f>IF(G91="",1,IF(MAX(interne3!C92:AT92)&gt;=G91,1,0))</f>
        <v>0</v>
      </c>
      <c r="J91" s="322">
        <f>+'2.2'!H93</f>
        <v>1</v>
      </c>
      <c r="K91" s="323">
        <f>VALUE(IF(J91=1,IF('3.3'!H$12&gt;=1,1,0),IF(J91=2,IF('3.3'!H$12&gt;=2,1,0),IF(J91=3,IF('3.3'!H$12&gt;=3,1,0),1))))</f>
        <v>0</v>
      </c>
      <c r="L91" s="322">
        <f>+'2.2'!I93</f>
        <v>1</v>
      </c>
      <c r="M91" s="322">
        <f>+IF(L91=1,IF('3.4'!H$11&gt;=1,1,0),IF(L91=2,IF('3.4'!H$11&gt;=2,1,0),IF(L91=3,IF('3.4'!H$11&gt;=3,1,0),1)))</f>
        <v>0</v>
      </c>
      <c r="N91" s="322" t="str">
        <f>+'2.2'!K93</f>
        <v>THO1.1</v>
      </c>
      <c r="O91" s="571">
        <f>IF(B91="",1,IF(OR('3.5'!D93="oui",'3.5'!E93="oui"),1,0))</f>
        <v>0</v>
      </c>
      <c r="P91" s="318" t="str">
        <f>IF(ISBLANK(interne1!P86),"",interne1!P86)</f>
        <v/>
      </c>
      <c r="Q91" s="318">
        <f>IF(P91="",1,IF(Y$90="oui",1,0))</f>
        <v>1</v>
      </c>
      <c r="R91" s="318" t="str">
        <f>'2.2'!J93</f>
        <v/>
      </c>
      <c r="S91" s="326">
        <f>IF(R91="",1,0)</f>
        <v>1</v>
      </c>
      <c r="T91" s="322" t="str">
        <f>+'2.2'!L93</f>
        <v>oui</v>
      </c>
      <c r="U91" s="323">
        <f>IF(T91="",1,IF((OR('3.6'!$C18="Partenaire de coopération",'3.6'!$C18="Tous les spécialistes necessaires en interne")),1,0))</f>
        <v>0</v>
      </c>
      <c r="V91" s="319" t="str">
        <f>+'2.2'!N93</f>
        <v>Possibilité de surveillance continue des patients, d’intubation et de ventilation mécanique de courte durée</v>
      </c>
      <c r="W91" s="333">
        <f>IF(V91="",1,IF('3.7'!$D92="oui",1,0))</f>
        <v>0</v>
      </c>
      <c r="Y91" s="855"/>
      <c r="Z91" s="797"/>
      <c r="AA91" s="784" t="str">
        <f>+'2.2'!M93</f>
        <v/>
      </c>
      <c r="AB91" s="856"/>
    </row>
    <row r="92" spans="1:28" s="307" customFormat="1" ht="25" x14ac:dyDescent="0.25">
      <c r="A92" s="146" t="str">
        <f>+'2.2'!B94</f>
        <v/>
      </c>
      <c r="B92" s="327" t="str">
        <f>+'2.2'!C94</f>
        <v>PNE1.1</v>
      </c>
      <c r="C92" s="562" t="str">
        <f>+'2.2'!D94</f>
        <v>Pneumologie avec assistance ventilatoire spéciale</v>
      </c>
      <c r="D92" s="329" t="str">
        <f>'2.2'!E94</f>
        <v>PB</v>
      </c>
      <c r="E92" s="327">
        <f>IF('3.8'!$B$20="oui",2,IF('3.8'!$C$20="oui",1,0))</f>
        <v>0</v>
      </c>
      <c r="F92" s="330" t="str">
        <f>+'2.2'!F94</f>
        <v>Pneumologie</v>
      </c>
      <c r="G92" s="331">
        <f>+'2.2'!G94</f>
        <v>1</v>
      </c>
      <c r="H92" s="350">
        <f>IF(interne2!AX246&gt;=interne2!AX89,1,0)</f>
        <v>0</v>
      </c>
      <c r="I92" s="332">
        <f>IF(G92="",1,IF(MAX(interne3!C93:AT93)&gt;=G92,1,0))</f>
        <v>0</v>
      </c>
      <c r="J92" s="331">
        <f>+'2.2'!H94</f>
        <v>1</v>
      </c>
      <c r="K92" s="332">
        <f>VALUE(IF(J92=1,IF('3.3'!H$12&gt;=1,1,0),IF(J92=2,IF('3.3'!H$12&gt;=2,1,0),IF(J92=3,IF('3.3'!H$12&gt;=3,1,0),1))))</f>
        <v>0</v>
      </c>
      <c r="L92" s="331">
        <f>+'2.2'!I94</f>
        <v>1</v>
      </c>
      <c r="M92" s="331">
        <f>+IF(L92=1,IF('3.4'!H$11&gt;=1,1,0),IF(L92=2,IF('3.4'!H$11&gt;=2,1,0),IF(L92=3,IF('3.4'!H$11&gt;=3,1,0),1)))</f>
        <v>0</v>
      </c>
      <c r="N92" s="331" t="str">
        <f>+'2.2'!K94</f>
        <v/>
      </c>
      <c r="O92" s="572">
        <f t="shared" si="10"/>
        <v>1</v>
      </c>
      <c r="P92" s="327" t="str">
        <f>IF(ISBLANK(interne1!P87),"",interne1!P87)</f>
        <v>PNE1</v>
      </c>
      <c r="Q92" s="327">
        <f>IF(P92="",1,IF(Y$90="oui",1,0))</f>
        <v>0</v>
      </c>
      <c r="R92" s="327" t="str">
        <f>'2.2'!J94</f>
        <v/>
      </c>
      <c r="S92" s="334">
        <f>IF(R92="",1,0)</f>
        <v>1</v>
      </c>
      <c r="T92" s="331" t="str">
        <f>+'2.2'!L94</f>
        <v/>
      </c>
      <c r="U92" s="332">
        <f t="shared" si="11"/>
        <v>1</v>
      </c>
      <c r="V92" s="328" t="str">
        <f>+'2.2'!N94</f>
        <v/>
      </c>
      <c r="W92" s="333">
        <f>IF(V92="",1,IF('3.7'!$D93="oui",1,0))</f>
        <v>1</v>
      </c>
      <c r="Y92" s="711"/>
      <c r="Z92" s="798"/>
      <c r="AA92" s="786" t="str">
        <f>+'2.2'!M94</f>
        <v/>
      </c>
      <c r="AB92" s="838"/>
    </row>
    <row r="93" spans="1:28" s="307" customFormat="1" ht="25" x14ac:dyDescent="0.25">
      <c r="A93" s="146" t="str">
        <f>+'2.2'!B95</f>
        <v/>
      </c>
      <c r="B93" s="327" t="str">
        <f>+'2.2'!C95</f>
        <v>PNE1.2</v>
      </c>
      <c r="C93" s="562" t="str">
        <f>+'2.2'!D95</f>
        <v>Evaluation avant ou status après transplantation pulmonaire</v>
      </c>
      <c r="D93" s="329" t="str">
        <f>'2.2'!E95</f>
        <v>PB</v>
      </c>
      <c r="E93" s="327">
        <f>IF('3.8'!$B$20="oui",2,IF('3.8'!$C$20="oui",1,0))</f>
        <v>0</v>
      </c>
      <c r="F93" s="330" t="str">
        <f>+'2.2'!F95</f>
        <v>Pneumologie</v>
      </c>
      <c r="G93" s="331">
        <f>+'2.2'!G95</f>
        <v>2</v>
      </c>
      <c r="H93" s="350">
        <f>IF(interne2!AX247&gt;=interne2!AX90,1,0)</f>
        <v>0</v>
      </c>
      <c r="I93" s="332">
        <f>IF(G93="",1,IF(MAX(interne3!C94:AT94)&gt;=G93,1,0))</f>
        <v>0</v>
      </c>
      <c r="J93" s="331">
        <f>+'2.2'!H95</f>
        <v>2</v>
      </c>
      <c r="K93" s="332">
        <f>VALUE(IF(J93=1,IF('3.3'!H$12&gt;=1,1,0),IF(J93=2,IF('3.3'!H$12&gt;=2,1,0),IF(J93=3,IF('3.3'!H$12&gt;=3,1,0),1))))</f>
        <v>0</v>
      </c>
      <c r="L93" s="331">
        <f>+'2.2'!I95</f>
        <v>2</v>
      </c>
      <c r="M93" s="331">
        <f>+IF(L93=1,IF('3.4'!H$11&gt;=1,1,0),IF(L93=2,IF('3.4'!H$11&gt;=2,1,0),IF(L93=3,IF('3.4'!H$11&gt;=3,1,0),1)))</f>
        <v>0</v>
      </c>
      <c r="N93" s="331" t="str">
        <f>+'2.2'!K95</f>
        <v>TPL2</v>
      </c>
      <c r="O93" s="572">
        <f>IF(N93="",1,IF(OR('3.5'!D95="oui",'3.5'!E95="oui"),1,0))</f>
        <v>0</v>
      </c>
      <c r="P93" s="327" t="str">
        <f>IF(ISBLANK(interne1!P88),"",interne1!P88)</f>
        <v>PNE1</v>
      </c>
      <c r="Q93" s="327">
        <f>IF(P93="",1,IF(Y$90="oui",1,0))</f>
        <v>0</v>
      </c>
      <c r="R93" s="327" t="str">
        <f>'2.2'!J95</f>
        <v/>
      </c>
      <c r="S93" s="334">
        <f>IF(R93="",1,0)</f>
        <v>1</v>
      </c>
      <c r="T93" s="331" t="str">
        <f>+'2.2'!L95</f>
        <v/>
      </c>
      <c r="U93" s="332">
        <f t="shared" si="11"/>
        <v>1</v>
      </c>
      <c r="V93" s="328" t="str">
        <f>+'2.2'!N95</f>
        <v/>
      </c>
      <c r="W93" s="317">
        <f>IF(V93="",1,IF('3.7'!$D94="oui",1,0))</f>
        <v>1</v>
      </c>
      <c r="Y93" s="711"/>
      <c r="Z93" s="798"/>
      <c r="AA93" s="786" t="str">
        <f>+'2.2'!M95</f>
        <v/>
      </c>
      <c r="AB93" s="838"/>
    </row>
    <row r="94" spans="1:28" s="307" customFormat="1" ht="87.5" x14ac:dyDescent="0.25">
      <c r="A94" s="146" t="str">
        <f>+'2.2'!B96</f>
        <v/>
      </c>
      <c r="B94" s="327" t="str">
        <f>+'2.2'!C96</f>
        <v>PNE1.3</v>
      </c>
      <c r="C94" s="562" t="str">
        <f>+'2.2'!D96</f>
        <v>Mmucoviscidose</v>
      </c>
      <c r="D94" s="329" t="str">
        <f>'2.2'!E96</f>
        <v>PB</v>
      </c>
      <c r="E94" s="327">
        <f>IF('3.8'!$B$20="oui",2,IF('3.8'!$C$20="oui",1,0))</f>
        <v>0</v>
      </c>
      <c r="F94" s="330" t="str">
        <f>+'2.2'!F96</f>
        <v>Pneumologie</v>
      </c>
      <c r="G94" s="331">
        <f>+'2.2'!G96</f>
        <v>2</v>
      </c>
      <c r="H94" s="350">
        <f>IF(interne2!AX248&gt;=interne2!AX91,1,0)</f>
        <v>0</v>
      </c>
      <c r="I94" s="332">
        <f>IF(G94="",1,IF(MAX(interne3!C95:AT95)&gt;=G94,1,0))</f>
        <v>0</v>
      </c>
      <c r="J94" s="331">
        <f>+'2.2'!H96</f>
        <v>2</v>
      </c>
      <c r="K94" s="332">
        <f>VALUE(IF(J94=1,IF('3.3'!H$12&gt;=1,1,0),IF(J94=2,IF('3.3'!H$12&gt;=2,1,0),IF(J94=3,IF('3.3'!H$12&gt;=3,1,0),1))))</f>
        <v>0</v>
      </c>
      <c r="L94" s="331">
        <f>+'2.2'!I96</f>
        <v>2</v>
      </c>
      <c r="M94" s="331">
        <f>+IF(L94=1,IF('3.4'!H$11&gt;=1,1,0),IF(L94=2,IF('3.4'!H$11&gt;=2,1,0),IF(L94=3,IF('3.4'!H$11&gt;=3,1,0),1)))</f>
        <v>0</v>
      </c>
      <c r="N94" s="331" t="str">
        <f>+'2.2'!K96</f>
        <v>TPL2</v>
      </c>
      <c r="O94" s="572">
        <f>IF(N94="",1,IF(OR('3.5'!D95="oui",'3.5'!E95="oui"),1,0))</f>
        <v>0</v>
      </c>
      <c r="P94" s="327" t="str">
        <f>IF(ISBLANK(interne1!P89),"",interne1!P89)</f>
        <v>PNE1</v>
      </c>
      <c r="Q94" s="327">
        <f>IF(P94="",1,0)</f>
        <v>0</v>
      </c>
      <c r="R94" s="327" t="str">
        <f>'2.2'!J96</f>
        <v>THO1 + END1
+ HNO1.2 + GAE1</v>
      </c>
      <c r="S94" s="334">
        <f>IF(R94="",1,IF(AND(Y96="oui",Y47="oui",Y17="oui",Y48="oui"),1,0))</f>
        <v>0</v>
      </c>
      <c r="T94" s="331" t="str">
        <f>+'2.2'!L96</f>
        <v/>
      </c>
      <c r="U94" s="332">
        <f t="shared" si="11"/>
        <v>1</v>
      </c>
      <c r="V94" s="328" t="str">
        <f>+'2.2'!N96</f>
        <v>Centre mucoviscidose avec personnel multidisciplinaire spécialisé en mucoviscidose et spécialiste mucoviscidose en tant que responsable médical, physiothérapie, conseil en nutrition, etc.</v>
      </c>
      <c r="W94" s="325">
        <f>IF(V94="",1,IF('3.7'!$D95="oui",1,0))</f>
        <v>0</v>
      </c>
      <c r="Y94" s="711"/>
      <c r="Z94" s="798"/>
      <c r="AA94" s="786" t="str">
        <f>+'2.2'!M96</f>
        <v/>
      </c>
      <c r="AB94" s="838"/>
    </row>
    <row r="95" spans="1:28" s="307" customFormat="1" ht="62.5" x14ac:dyDescent="0.25">
      <c r="A95" s="146" t="str">
        <f>+'2.2'!B97</f>
        <v/>
      </c>
      <c r="B95" s="309" t="str">
        <f>+'2.2'!C97</f>
        <v>PNE2</v>
      </c>
      <c r="C95" s="560" t="str">
        <f>+'2.2'!D97</f>
        <v>Polysomnographie</v>
      </c>
      <c r="D95" s="719" t="str">
        <f>'2.2'!E97</f>
        <v/>
      </c>
      <c r="E95" s="309">
        <f>IF('3.8'!$B$20="oui",2,IF('3.8'!$C$20="oui",1,0))</f>
        <v>0</v>
      </c>
      <c r="F95" s="312" t="str">
        <f>+'2.2'!F97</f>
        <v>Certificat de capacité en médecine du sommeil avec titre 
de spécialiste en pneumologie ou neurologie ou
psychiatrie et psychothérapie</v>
      </c>
      <c r="G95" s="539" t="str">
        <f>+'2.2'!G97</f>
        <v/>
      </c>
      <c r="H95" s="338">
        <f>IF(interne2!AX249&gt;=interne2!AX92,1,0)</f>
        <v>1</v>
      </c>
      <c r="I95" s="314">
        <f>IF(G95="",1,IF(MAX(interne3!C96:AT96)&gt;=G95,1,0))</f>
        <v>1</v>
      </c>
      <c r="J95" s="313">
        <f>+'2.2'!H97</f>
        <v>0</v>
      </c>
      <c r="K95" s="314">
        <f>VALUE(IF(J95=1,IF('3.3'!H$12&gt;=1,1,0),IF(J95=2,IF('3.3'!H$12&gt;=2,1,0),IF(J95=3,IF('3.3'!H$12&gt;=3,1,0),1))))</f>
        <v>1</v>
      </c>
      <c r="L95" s="313">
        <f>+'2.2'!I97</f>
        <v>1</v>
      </c>
      <c r="M95" s="313">
        <f>+IF(L95=1,IF('3.4'!H$11&gt;=1,1,0),IF(L95=2,IF('3.4'!H$11&gt;=2,1,0),IF(L95=3,IF('3.4'!H$11&gt;=3,1,0),1)))</f>
        <v>0</v>
      </c>
      <c r="N95" s="313" t="str">
        <f>+'2.2'!K97</f>
        <v/>
      </c>
      <c r="O95" s="570">
        <f t="shared" si="10"/>
        <v>1</v>
      </c>
      <c r="P95" s="309" t="str">
        <f>IF(ISBLANK(interne1!P90),"",interne1!P90)</f>
        <v/>
      </c>
      <c r="Q95" s="309">
        <f>IF(P95="",1,0)</f>
        <v>1</v>
      </c>
      <c r="R95" s="309" t="str">
        <f>'2.2'!J97</f>
        <v/>
      </c>
      <c r="S95" s="335">
        <f>IF(R95="",1,0)</f>
        <v>1</v>
      </c>
      <c r="T95" s="313" t="str">
        <f>+'2.2'!L97</f>
        <v/>
      </c>
      <c r="U95" s="314">
        <f t="shared" si="11"/>
        <v>1</v>
      </c>
      <c r="V95" s="310" t="str">
        <f>+'2.2'!N97</f>
        <v>Accréditation comme centre du sommeil par la SGSSC</v>
      </c>
      <c r="W95" s="333">
        <f>IF(V95="",1,IF('3.7'!$D96="oui",1,0))</f>
        <v>0</v>
      </c>
      <c r="Y95" s="729"/>
      <c r="Z95" s="781"/>
      <c r="AA95" s="787" t="str">
        <f>+'2.2'!M97</f>
        <v/>
      </c>
      <c r="AB95" s="840"/>
    </row>
    <row r="96" spans="1:28" s="307" customFormat="1" ht="50" x14ac:dyDescent="0.25">
      <c r="A96" s="514" t="str">
        <f>+'2.2'!B98</f>
        <v>Chirurgie thoracique</v>
      </c>
      <c r="B96" s="318" t="str">
        <f>+'2.2'!C98</f>
        <v>THO1</v>
      </c>
      <c r="C96" s="561" t="str">
        <f>+'2.2'!D98</f>
        <v>Chirurgie thoracique</v>
      </c>
      <c r="D96" s="320" t="str">
        <f>'2.2'!E98</f>
        <v>PB</v>
      </c>
      <c r="E96" s="318">
        <f>IF('3.8'!$B$20="oui",2,IF('3.8'!$C$20="oui",1,0))</f>
        <v>0</v>
      </c>
      <c r="F96" s="321" t="str">
        <f>+'2.2'!F98</f>
        <v>Chirurgie, avec formation approfondie en chirurgie générale et traumatologie ou chirurgie viscérale
Chirurgie thoracique</v>
      </c>
      <c r="G96" s="322">
        <f>+'2.2'!G98</f>
        <v>2</v>
      </c>
      <c r="H96" s="348">
        <f>IF(interne2!AX250&gt;=interne2!AX93,1,0)</f>
        <v>0</v>
      </c>
      <c r="I96" s="323">
        <f>IF(G96="",1,IF(MAX(interne3!C97:AT97)&gt;=G96,1,0))</f>
        <v>0</v>
      </c>
      <c r="J96" s="322">
        <f>+'2.2'!H98</f>
        <v>2</v>
      </c>
      <c r="K96" s="323">
        <f>VALUE(IF(J96=1,IF('3.3'!H$12&gt;=1,1,0),IF(J96=2,IF('3.3'!H$12&gt;=2,1,0),IF(J96=3,IF('3.3'!H$12&gt;=3,1,0),1))))</f>
        <v>0</v>
      </c>
      <c r="L96" s="322">
        <f>+'2.2'!I98</f>
        <v>2</v>
      </c>
      <c r="M96" s="322">
        <f>+IF(L96=1,IF('3.4'!H$11&gt;=1,1,0),IF(L96=2,IF('3.4'!H$11&gt;=2,1,0),IF(L96=3,IF('3.4'!H$11&gt;=3,1,0),1)))</f>
        <v>0</v>
      </c>
      <c r="N96" s="322" t="str">
        <f>+'2.2'!K98</f>
        <v/>
      </c>
      <c r="O96" s="571">
        <f t="shared" si="10"/>
        <v>1</v>
      </c>
      <c r="P96" s="318" t="str">
        <f>IF(ISBLANK(interne1!P91),"",interne1!P91)</f>
        <v/>
      </c>
      <c r="Q96" s="318">
        <f>IF(P96="",1,0)</f>
        <v>1</v>
      </c>
      <c r="R96" s="318" t="str">
        <f>'2.2'!J98</f>
        <v>PNE1</v>
      </c>
      <c r="S96" s="326">
        <f>IF(R96="",1,IF(Y$91="oui",1,0))</f>
        <v>0</v>
      </c>
      <c r="T96" s="322" t="str">
        <f>+'2.2'!L98</f>
        <v/>
      </c>
      <c r="U96" s="323">
        <f t="shared" si="11"/>
        <v>1</v>
      </c>
      <c r="V96" s="319" t="str">
        <f>+'2.2'!N98</f>
        <v/>
      </c>
      <c r="W96" s="361">
        <f>IF(V96="",1,IF('3.7'!$D97="oui",1,0))</f>
        <v>1</v>
      </c>
      <c r="Y96" s="711"/>
      <c r="Z96" s="802"/>
      <c r="AA96" s="791" t="str">
        <f>+'2.2'!M98</f>
        <v/>
      </c>
      <c r="AB96" s="838"/>
    </row>
    <row r="97" spans="1:28" s="307" customFormat="1" ht="37.5" x14ac:dyDescent="0.25">
      <c r="A97" s="558" t="str">
        <f>+'2.2'!B99</f>
        <v/>
      </c>
      <c r="B97" s="327" t="str">
        <f>+'2.2'!C99</f>
        <v>THO1.1</v>
      </c>
      <c r="C97" s="562" t="str">
        <f>+'2.2'!D99</f>
        <v>Néoplasmes malins de l'appareil respiratoire (résection curative par lobectomie / pneumonectomie)</v>
      </c>
      <c r="D97" s="329" t="str">
        <f>'2.2'!E99</f>
        <v>PB</v>
      </c>
      <c r="E97" s="327">
        <f>IF('3.8'!$B$20="oui",2,IF('3.8'!$C$20="oui",1,0))</f>
        <v>0</v>
      </c>
      <c r="F97" s="330" t="str">
        <f>+'2.2'!F99</f>
        <v>Chirurgie thoracique</v>
      </c>
      <c r="G97" s="331">
        <f>+'2.2'!G99</f>
        <v>2</v>
      </c>
      <c r="H97" s="350">
        <f>IF(interne2!AX251&gt;=interne2!AX94,1,0)</f>
        <v>0</v>
      </c>
      <c r="I97" s="332">
        <f>IF(G97="",1,IF(MAX(interne3!C98:AT98)&gt;=G97,1,0))</f>
        <v>0</v>
      </c>
      <c r="J97" s="331">
        <f>+'2.2'!H99</f>
        <v>2</v>
      </c>
      <c r="K97" s="332">
        <f>VALUE(IF(J97=1,IF('3.3'!H$12&gt;=1,1,0),IF(J97=2,IF('3.3'!H$12&gt;=2,1,0),IF(J97=3,IF('3.3'!H$12&gt;=3,1,0),1))))</f>
        <v>0</v>
      </c>
      <c r="L97" s="331">
        <f>+'2.2'!I99</f>
        <v>3</v>
      </c>
      <c r="M97" s="331">
        <f>+IF(L97=1,IF('3.4'!H$11&gt;=1,1,0),IF(L97=2,IF('3.4'!H$11&gt;=2,1,0),IF(L97=3,IF('3.4'!H$11&gt;=3,1,0),1)))</f>
        <v>0</v>
      </c>
      <c r="N97" s="331"/>
      <c r="O97" s="572">
        <f t="shared" si="10"/>
        <v>1</v>
      </c>
      <c r="P97" s="327" t="str">
        <f>IF(ISBLANK(interne1!P92),"",interne1!P92)</f>
        <v>THO1</v>
      </c>
      <c r="Q97" s="327">
        <f>IF(P97="",1,IF(Y$96="oui",1,0))</f>
        <v>0</v>
      </c>
      <c r="R97" s="327" t="str">
        <f>'2.2'!J99</f>
        <v/>
      </c>
      <c r="S97" s="334">
        <f>IF(R97="",1,0)</f>
        <v>1</v>
      </c>
      <c r="T97" s="331" t="str">
        <f>+'2.2'!L99</f>
        <v>oui</v>
      </c>
      <c r="U97" s="332">
        <f>IF(T97="",1,IF((OR('3.6'!$C19="Partenaire de coopération",'3.6'!$C19="Tous les spécialistes necessaires en interne")),1,0))</f>
        <v>0</v>
      </c>
      <c r="V97" s="328" t="str">
        <f>+'2.2'!N99</f>
        <v/>
      </c>
      <c r="W97" s="361">
        <f>IF(V97="",1,IF('3.7'!$D98="oui",1,0))</f>
        <v>1</v>
      </c>
      <c r="Y97" s="711"/>
      <c r="Z97" s="798"/>
      <c r="AA97" s="786"/>
      <c r="AB97" s="838"/>
    </row>
    <row r="98" spans="1:28" s="307" customFormat="1" ht="25" x14ac:dyDescent="0.25">
      <c r="A98" s="516" t="str">
        <f>+'2.2'!B100</f>
        <v/>
      </c>
      <c r="B98" s="309" t="str">
        <f>+'2.2'!C100</f>
        <v>THO1.2</v>
      </c>
      <c r="C98" s="560" t="str">
        <f>+'2.2'!D100</f>
        <v>Opérations sur le médiastin</v>
      </c>
      <c r="D98" s="308" t="str">
        <f>'2.2'!E100</f>
        <v>PB</v>
      </c>
      <c r="E98" s="309">
        <f>IF('3.8'!$B$20="oui",2,IF('3.8'!$C$20="oui",1,0))</f>
        <v>0</v>
      </c>
      <c r="F98" s="312" t="str">
        <f>+'2.2'!F100</f>
        <v>Chirurgie thoracique</v>
      </c>
      <c r="G98" s="313">
        <f>+'2.2'!G100</f>
        <v>2</v>
      </c>
      <c r="H98" s="338">
        <f>IF(interne2!AX252&gt;=interne2!AX95,1,0)</f>
        <v>0</v>
      </c>
      <c r="I98" s="314">
        <f>IF(G98="",1,IF(MAX(interne3!C99:AT99)&gt;=G98,1,0))</f>
        <v>0</v>
      </c>
      <c r="J98" s="313">
        <f>+'2.2'!H100</f>
        <v>2</v>
      </c>
      <c r="K98" s="314">
        <f>VALUE(IF(J98=1,IF('3.3'!H$12&gt;=1,1,0),IF(J98=2,IF('3.3'!H$12&gt;=2,1,0),IF(J98=3,IF('3.3'!H$12&gt;=3,1,0),1))))</f>
        <v>0</v>
      </c>
      <c r="L98" s="313">
        <f>+'2.2'!I100</f>
        <v>3</v>
      </c>
      <c r="M98" s="313">
        <f>+IF(L98=1,IF('3.4'!H$11&gt;=1,1,0),IF(L98=2,IF('3.4'!H$11&gt;=2,1,0),IF(L98=3,IF('3.4'!H$11&gt;=3,1,0),1)))</f>
        <v>0</v>
      </c>
      <c r="N98" s="313"/>
      <c r="O98" s="570">
        <f t="shared" si="10"/>
        <v>1</v>
      </c>
      <c r="P98" s="309" t="str">
        <f>IF(ISBLANK(interne1!P93),"",interne1!P93)</f>
        <v>THO1</v>
      </c>
      <c r="Q98" s="309">
        <f>IF(P98="",1,IF(Y$96="oui",1,0))</f>
        <v>0</v>
      </c>
      <c r="R98" s="309" t="str">
        <f>'2.2'!J100</f>
        <v/>
      </c>
      <c r="S98" s="335">
        <f>IF(R98="",1,0)</f>
        <v>1</v>
      </c>
      <c r="T98" s="313" t="str">
        <f>+'2.2'!L100</f>
        <v>oui (tumeurs du médiastin)</v>
      </c>
      <c r="U98" s="314">
        <f>IF(T98="",1,IF((OR('3.6'!$C19="Partenaire de coopération",'3.6'!$C19="Tous les spécialistes necessaires en interne")),1,0))</f>
        <v>0</v>
      </c>
      <c r="V98" s="310" t="str">
        <f>+'2.2'!N100</f>
        <v/>
      </c>
      <c r="W98" s="361">
        <f>IF(V98="",1,IF('3.7'!$D99="oui",1,0))</f>
        <v>1</v>
      </c>
      <c r="Y98" s="729"/>
      <c r="Z98" s="781"/>
      <c r="AA98" s="787"/>
      <c r="AB98" s="840"/>
    </row>
    <row r="99" spans="1:28" s="307" customFormat="1" ht="25" x14ac:dyDescent="0.25">
      <c r="A99" s="514" t="str">
        <f>+'2.2'!B101</f>
        <v>Transplantations</v>
      </c>
      <c r="B99" s="753" t="str">
        <f>+'2.2'!C101</f>
        <v>TPL1</v>
      </c>
      <c r="C99" s="754" t="str">
        <f>+'2.2'!D101</f>
        <v>Transplantation cardiaque (CIMHS)</v>
      </c>
      <c r="D99" s="755" t="str">
        <f>'2.2'!E101</f>
        <v/>
      </c>
      <c r="E99" s="753"/>
      <c r="F99" s="756"/>
      <c r="G99" s="756"/>
      <c r="H99" s="757"/>
      <c r="I99" s="756"/>
      <c r="J99" s="756"/>
      <c r="K99" s="756"/>
      <c r="L99" s="756"/>
      <c r="M99" s="756"/>
      <c r="N99" s="756"/>
      <c r="O99" s="758"/>
      <c r="P99" s="753"/>
      <c r="Q99" s="753"/>
      <c r="R99" s="759"/>
      <c r="S99" s="760"/>
      <c r="T99" s="756"/>
      <c r="U99" s="756"/>
      <c r="V99" s="761" t="str">
        <f>+'2.2'!N101</f>
        <v>Les exigences actuelles de la CIMHS font foi</v>
      </c>
      <c r="W99" s="336"/>
      <c r="Y99" s="780"/>
      <c r="Z99" s="776"/>
      <c r="AA99" s="786"/>
      <c r="AB99" s="780"/>
    </row>
    <row r="100" spans="1:28" s="307" customFormat="1" ht="25" x14ac:dyDescent="0.25">
      <c r="A100" s="146"/>
      <c r="B100" s="733" t="str">
        <f>+'2.2'!C102</f>
        <v>TPL2</v>
      </c>
      <c r="C100" s="734" t="str">
        <f>+'2.2'!D102</f>
        <v>Transplantation pulmonaire (CIMHS)</v>
      </c>
      <c r="D100" s="735" t="str">
        <f>'2.2'!E102</f>
        <v/>
      </c>
      <c r="E100" s="733"/>
      <c r="F100" s="736"/>
      <c r="G100" s="736"/>
      <c r="H100" s="737"/>
      <c r="I100" s="736"/>
      <c r="J100" s="736"/>
      <c r="K100" s="736"/>
      <c r="L100" s="736"/>
      <c r="M100" s="736"/>
      <c r="N100" s="736"/>
      <c r="O100" s="739"/>
      <c r="P100" s="733"/>
      <c r="Q100" s="733"/>
      <c r="R100" s="738"/>
      <c r="S100" s="740"/>
      <c r="T100" s="736"/>
      <c r="U100" s="736"/>
      <c r="V100" s="741" t="str">
        <f>+'2.2'!N102</f>
        <v>Les exigences actuelles de la CIMHS font foi</v>
      </c>
      <c r="W100" s="336"/>
      <c r="Y100" s="776"/>
      <c r="Z100" s="776"/>
      <c r="AA100" s="786"/>
      <c r="AB100" s="776"/>
    </row>
    <row r="101" spans="1:28" s="307" customFormat="1" ht="25" x14ac:dyDescent="0.25">
      <c r="A101" s="146"/>
      <c r="B101" s="733" t="str">
        <f>+'2.2'!C103</f>
        <v>TPL3</v>
      </c>
      <c r="C101" s="734" t="str">
        <f>+'2.2'!D103</f>
        <v>Transplantation hépatique (CIMHS)</v>
      </c>
      <c r="D101" s="735" t="str">
        <f>'2.2'!E103</f>
        <v/>
      </c>
      <c r="E101" s="733"/>
      <c r="F101" s="736"/>
      <c r="G101" s="736"/>
      <c r="H101" s="737"/>
      <c r="I101" s="736"/>
      <c r="J101" s="736"/>
      <c r="K101" s="736"/>
      <c r="L101" s="736"/>
      <c r="M101" s="736"/>
      <c r="N101" s="736"/>
      <c r="O101" s="739"/>
      <c r="P101" s="733"/>
      <c r="Q101" s="733"/>
      <c r="R101" s="738"/>
      <c r="S101" s="740"/>
      <c r="T101" s="736"/>
      <c r="U101" s="736"/>
      <c r="V101" s="741" t="str">
        <f>+'2.2'!N103</f>
        <v>Les exigences actuelles de la CIMHS font foi</v>
      </c>
      <c r="W101" s="336"/>
      <c r="Y101" s="776"/>
      <c r="Z101" s="776"/>
      <c r="AA101" s="786"/>
      <c r="AB101" s="776"/>
    </row>
    <row r="102" spans="1:28" s="307" customFormat="1" ht="25" x14ac:dyDescent="0.25">
      <c r="A102" s="146"/>
      <c r="B102" s="733" t="str">
        <f>+'2.2'!C104</f>
        <v>TPL4</v>
      </c>
      <c r="C102" s="734" t="str">
        <f>+'2.2'!D104</f>
        <v>Transplantation de pancréas (CIMHS)</v>
      </c>
      <c r="D102" s="735" t="str">
        <f>'2.2'!E104</f>
        <v/>
      </c>
      <c r="E102" s="733"/>
      <c r="F102" s="736"/>
      <c r="G102" s="736"/>
      <c r="H102" s="737"/>
      <c r="I102" s="736"/>
      <c r="J102" s="736"/>
      <c r="K102" s="736"/>
      <c r="L102" s="736"/>
      <c r="M102" s="736"/>
      <c r="N102" s="736"/>
      <c r="O102" s="739"/>
      <c r="P102" s="733"/>
      <c r="Q102" s="733"/>
      <c r="R102" s="738" t="str">
        <f>'2.2'!J104</f>
        <v/>
      </c>
      <c r="S102" s="740"/>
      <c r="T102" s="736" t="str">
        <f>+'2.2'!L104</f>
        <v/>
      </c>
      <c r="U102" s="736">
        <f t="shared" si="11"/>
        <v>1</v>
      </c>
      <c r="V102" s="741" t="str">
        <f>+'2.2'!N104</f>
        <v>Les exigences actuelles de la CIMHS font foi</v>
      </c>
      <c r="W102" s="336">
        <f>IF(V102="",1,IF('3.7'!$D103="oui",1,0))</f>
        <v>0</v>
      </c>
      <c r="Y102" s="776"/>
      <c r="Z102" s="776"/>
      <c r="AA102" s="786" t="str">
        <f>+'2.2'!M104</f>
        <v/>
      </c>
      <c r="AB102" s="776"/>
    </row>
    <row r="103" spans="1:28" s="307" customFormat="1" ht="25" x14ac:dyDescent="0.25">
      <c r="A103" s="146"/>
      <c r="B103" s="733" t="str">
        <f>+'2.2'!C105</f>
        <v>TPL5</v>
      </c>
      <c r="C103" s="734" t="str">
        <f>+'2.2'!D105</f>
        <v>Transplantation rénale (CIMHS)</v>
      </c>
      <c r="D103" s="735" t="str">
        <f>'2.2'!E105</f>
        <v/>
      </c>
      <c r="E103" s="733"/>
      <c r="F103" s="736"/>
      <c r="G103" s="736"/>
      <c r="H103" s="737"/>
      <c r="I103" s="736"/>
      <c r="J103" s="736"/>
      <c r="K103" s="736"/>
      <c r="L103" s="736"/>
      <c r="M103" s="736"/>
      <c r="N103" s="736"/>
      <c r="O103" s="739"/>
      <c r="P103" s="733"/>
      <c r="Q103" s="733"/>
      <c r="R103" s="738" t="str">
        <f>'2.2'!J105</f>
        <v/>
      </c>
      <c r="S103" s="740"/>
      <c r="T103" s="736" t="str">
        <f>+'2.2'!L105</f>
        <v/>
      </c>
      <c r="U103" s="736">
        <f t="shared" si="11"/>
        <v>1</v>
      </c>
      <c r="V103" s="741" t="str">
        <f>+'2.2'!N105</f>
        <v>Les exigences actuelles de la CIMHS font foi</v>
      </c>
      <c r="W103" s="336">
        <f>IF(V103="",1,IF('3.7'!$D104="oui",1,0))</f>
        <v>0</v>
      </c>
      <c r="Y103" s="776"/>
      <c r="Z103" s="776"/>
      <c r="AA103" s="786" t="str">
        <f>+'2.2'!M105</f>
        <v/>
      </c>
      <c r="AB103" s="776"/>
    </row>
    <row r="104" spans="1:28" s="307" customFormat="1" ht="15.5" x14ac:dyDescent="0.25">
      <c r="A104" s="146"/>
      <c r="B104" s="327" t="str">
        <f>+'2.2'!C106</f>
        <v>TPL6</v>
      </c>
      <c r="C104" s="562" t="str">
        <f>+'2.2'!D106</f>
        <v>Transplantation intestinale</v>
      </c>
      <c r="D104" s="329" t="str">
        <f>'2.2'!E106</f>
        <v>PB</v>
      </c>
      <c r="E104" s="327">
        <f>IF('3.8'!$B$20="oui",2,IF('3.8'!$C$20="oui",1,0))</f>
        <v>0</v>
      </c>
      <c r="F104" s="330" t="str">
        <f>+'2.2'!F106</f>
        <v/>
      </c>
      <c r="G104" s="331">
        <f>+'2.2'!G106</f>
        <v>3</v>
      </c>
      <c r="H104" s="350">
        <f>IF(interne2!AX258&gt;=interne2!AX101,1,0)</f>
        <v>1</v>
      </c>
      <c r="I104" s="332">
        <f>IF(G104="",1,IF(MAX(interne3!C105:AT105)&gt;=G104,1,0))</f>
        <v>0</v>
      </c>
      <c r="J104" s="331">
        <f>+'2.2'!H106</f>
        <v>3</v>
      </c>
      <c r="K104" s="332">
        <f>VALUE(IF(J104=1,IF('3.3'!H$12&gt;=1,1,0),IF(J104=2,IF('3.3'!H$12&gt;=2,1,0),IF(J104=3,IF('3.3'!H$12&gt;=3,1,0),1))))</f>
        <v>0</v>
      </c>
      <c r="L104" s="331">
        <f>+'2.2'!I106</f>
        <v>3</v>
      </c>
      <c r="M104" s="331">
        <f>+IF(L104=1,IF('3.4'!H$11&gt;=1,1,0),IF(L104=2,IF('3.4'!H$11&gt;=2,1,0),IF(L104=3,IF('3.4'!H$11&gt;=3,1,0),1)))</f>
        <v>0</v>
      </c>
      <c r="N104" s="331" t="str">
        <f>+'2.2'!K106</f>
        <v/>
      </c>
      <c r="O104" s="572">
        <f t="shared" si="10"/>
        <v>1</v>
      </c>
      <c r="P104" s="327" t="str">
        <f>IF(ISBLANK(interne1!P99),"",interne1!P99)</f>
        <v/>
      </c>
      <c r="Q104" s="327">
        <f t="shared" ref="Q104" si="17">IF(P104="",1,0)</f>
        <v>1</v>
      </c>
      <c r="R104" s="327" t="str">
        <f>'2.2'!J106</f>
        <v/>
      </c>
      <c r="S104" s="334">
        <f>IF(R104="",1,0)</f>
        <v>1</v>
      </c>
      <c r="T104" s="331" t="str">
        <f>+'2.2'!L106</f>
        <v/>
      </c>
      <c r="U104" s="332">
        <f t="shared" si="11"/>
        <v>1</v>
      </c>
      <c r="V104" s="328" t="str">
        <f>+'2.2'!N106</f>
        <v/>
      </c>
      <c r="W104" s="325">
        <f>IF(V104="",1,IF('3.7'!$D105="oui",1,0))</f>
        <v>1</v>
      </c>
      <c r="X104" s="362"/>
      <c r="Y104" s="711"/>
      <c r="Z104" s="776"/>
      <c r="AA104" s="786" t="str">
        <f>+'2.2'!M106</f>
        <v/>
      </c>
      <c r="AB104" s="838"/>
    </row>
    <row r="105" spans="1:28" s="307" customFormat="1" ht="15.5" x14ac:dyDescent="0.25">
      <c r="A105" s="146"/>
      <c r="B105" s="309" t="str">
        <f>+'2.2'!C107</f>
        <v>TPL7</v>
      </c>
      <c r="C105" s="560" t="str">
        <f>+'2.2'!D107</f>
        <v>Transplantation splénique</v>
      </c>
      <c r="D105" s="308" t="str">
        <f>'2.2'!E107</f>
        <v>PB</v>
      </c>
      <c r="E105" s="309">
        <f>IF('3.8'!$B$20="oui",2,IF('3.8'!$C$20="oui",1,0))</f>
        <v>0</v>
      </c>
      <c r="F105" s="312" t="str">
        <f>+'2.2'!F107</f>
        <v/>
      </c>
      <c r="G105" s="313">
        <f>+'2.2'!G107</f>
        <v>3</v>
      </c>
      <c r="H105" s="338">
        <f>IF(interne2!AX259&gt;=interne2!AX102,1,0)</f>
        <v>1</v>
      </c>
      <c r="I105" s="314">
        <f>IF(G105="",1,IF(MAX(interne3!C106:AT106)&gt;=G105,1,0))</f>
        <v>0</v>
      </c>
      <c r="J105" s="313">
        <f>+'2.2'!H107</f>
        <v>3</v>
      </c>
      <c r="K105" s="314">
        <f>VALUE(IF(J105=1,IF('3.3'!H$12&gt;=1,1,0),IF(J105=2,IF('3.3'!H$12&gt;=2,1,0),IF(J105=3,IF('3.3'!H$12&gt;=3,1,0),1))))</f>
        <v>0</v>
      </c>
      <c r="L105" s="313">
        <f>+'2.2'!I107</f>
        <v>3</v>
      </c>
      <c r="M105" s="313">
        <f>+IF(L105=1,IF('3.4'!H$11&gt;=1,1,0),IF(L105=2,IF('3.4'!H$11&gt;=2,1,0),IF(L105=3,IF('3.4'!H$11&gt;=3,1,0),1)))</f>
        <v>0</v>
      </c>
      <c r="N105" s="313" t="str">
        <f>+'2.2'!K107</f>
        <v/>
      </c>
      <c r="O105" s="570">
        <f t="shared" si="10"/>
        <v>1</v>
      </c>
      <c r="P105" s="309" t="str">
        <f>IF(ISBLANK(interne1!P100),"",interne1!P100)</f>
        <v/>
      </c>
      <c r="Q105" s="309">
        <f t="shared" si="12"/>
        <v>1</v>
      </c>
      <c r="R105" s="309" t="str">
        <f>'2.2'!J107</f>
        <v/>
      </c>
      <c r="S105" s="335">
        <f>IF(R105="",1,0)</f>
        <v>1</v>
      </c>
      <c r="T105" s="313" t="str">
        <f>+'2.2'!L107</f>
        <v/>
      </c>
      <c r="U105" s="314">
        <f t="shared" si="11"/>
        <v>1</v>
      </c>
      <c r="V105" s="310" t="str">
        <f>+'2.2'!N107</f>
        <v/>
      </c>
      <c r="W105" s="333">
        <f>IF(V105="",1,IF('3.7'!$D106="oui",1,0))</f>
        <v>1</v>
      </c>
      <c r="Y105" s="729"/>
      <c r="Z105" s="781"/>
      <c r="AA105" s="787" t="str">
        <f>+'2.2'!M107</f>
        <v/>
      </c>
      <c r="AB105" s="840"/>
    </row>
    <row r="106" spans="1:28" s="307" customFormat="1" ht="50" x14ac:dyDescent="0.25">
      <c r="A106" s="141" t="str">
        <f>+'2.2'!B108</f>
        <v>Chirurgie de l’appareil locomoteur</v>
      </c>
      <c r="B106" s="318" t="str">
        <f>+'2.2'!C108</f>
        <v>BEW1</v>
      </c>
      <c r="C106" s="561" t="str">
        <f>+'2.2'!D108</f>
        <v>Chirurgie de l’appareil locomoteur</v>
      </c>
      <c r="D106" s="320" t="str">
        <f>'2.2'!E108</f>
        <v>PBP/PB</v>
      </c>
      <c r="E106" s="318">
        <f>IF('3.8'!$B$20="oui",2,IF('3.8'!$C$20="oui",1,0))</f>
        <v>0</v>
      </c>
      <c r="F106" s="321" t="str">
        <f>+'2.2'!F108</f>
        <v>(Chirurgie orthopédique et traumatologie de l’appareil locomoteur)
(Chirurgie avec formation approfondie en chirurgie générale et traumatologie)</v>
      </c>
      <c r="G106" s="322">
        <f>+'2.2'!G108</f>
        <v>2</v>
      </c>
      <c r="H106" s="348">
        <f>IF(interne2!AX260&gt;=interne2!AX103,1,0)</f>
        <v>0</v>
      </c>
      <c r="I106" s="323">
        <f>IF(G106="",1,IF(MAX(interne3!C107:AT107)&gt;=G106,1,0))</f>
        <v>0</v>
      </c>
      <c r="J106" s="322">
        <f>+'2.2'!H108</f>
        <v>0</v>
      </c>
      <c r="K106" s="323">
        <f>VALUE(IF(J106=1,IF('3.3'!H$12&gt;=1,1,0),IF(J106=2,IF('3.3'!H$12&gt;=2,1,0),IF(J106=3,IF('3.3'!H$12&gt;=3,1,0),1))))</f>
        <v>1</v>
      </c>
      <c r="L106" s="322">
        <f>+'2.2'!I108</f>
        <v>1</v>
      </c>
      <c r="M106" s="322">
        <f>+IF(L106=1,IF('3.4'!H$11&gt;=1,1,0),IF(L106=2,IF('3.4'!H$11&gt;=2,1,0),IF(L106=3,IF('3.4'!H$11&gt;=3,1,0),1)))</f>
        <v>0</v>
      </c>
      <c r="N106" s="322" t="str">
        <f>+'2.2'!K108</f>
        <v/>
      </c>
      <c r="O106" s="571">
        <f t="shared" si="10"/>
        <v>1</v>
      </c>
      <c r="P106" s="318" t="str">
        <f>IF(ISBLANK(interne1!P101),"",interne1!P101)</f>
        <v/>
      </c>
      <c r="Q106" s="318">
        <f t="shared" si="12"/>
        <v>1</v>
      </c>
      <c r="R106" s="318" t="str">
        <f>'2.2'!J108</f>
        <v/>
      </c>
      <c r="S106" s="326">
        <f>IF(R106="",1,0)</f>
        <v>1</v>
      </c>
      <c r="T106" s="322" t="str">
        <f>+'2.2'!L108</f>
        <v/>
      </c>
      <c r="U106" s="323">
        <f t="shared" si="11"/>
        <v>1</v>
      </c>
      <c r="V106" s="319" t="str">
        <f>+'2.2'!N108</f>
        <v/>
      </c>
      <c r="W106" s="333">
        <f>IF(V106="",1,IF('3.7'!$D107="oui",1,0))</f>
        <v>1</v>
      </c>
      <c r="Y106" s="711"/>
      <c r="Z106" s="802"/>
      <c r="AA106" s="791" t="str">
        <f>+'2.2'!M108</f>
        <v/>
      </c>
      <c r="AB106" s="838"/>
    </row>
    <row r="107" spans="1:28" s="307" customFormat="1" ht="25" x14ac:dyDescent="0.25">
      <c r="A107" s="146" t="str">
        <f>+'2.2'!B109</f>
        <v/>
      </c>
      <c r="B107" s="327" t="str">
        <f>+'2.2'!C109</f>
        <v>BEW2</v>
      </c>
      <c r="C107" s="562" t="str">
        <f>+'2.2'!D109</f>
        <v>Orthopédie</v>
      </c>
      <c r="D107" s="329" t="str">
        <f>'2.2'!E109</f>
        <v>PBP/PB</v>
      </c>
      <c r="E107" s="327">
        <f>IF('3.8'!$B$20="oui",2,IF('3.8'!$C$20="oui",1,0))</f>
        <v>0</v>
      </c>
      <c r="F107" s="330" t="str">
        <f>+'2.2'!F109</f>
        <v>(Chirurgie orthopédique et traumatologie de l’appareil locomoteur)</v>
      </c>
      <c r="G107" s="331">
        <f>+'2.2'!G109</f>
        <v>2</v>
      </c>
      <c r="H107" s="350">
        <f>IF(interne2!AX261&gt;=interne2!AX104,1,0)</f>
        <v>0</v>
      </c>
      <c r="I107" s="332">
        <f>IF(G107="",1,IF(MAX(interne3!C108:AT108)&gt;=G107,1,0))</f>
        <v>0</v>
      </c>
      <c r="J107" s="331">
        <f>+'2.2'!H109</f>
        <v>0</v>
      </c>
      <c r="K107" s="332">
        <f>VALUE(IF(J107=1,IF('3.3'!H$12&gt;=1,1,0),IF(J107=2,IF('3.3'!H$12&gt;=2,1,0),IF(J107=3,IF('3.3'!H$12&gt;=3,1,0),1))))</f>
        <v>1</v>
      </c>
      <c r="L107" s="331">
        <f>+'2.2'!I109</f>
        <v>1</v>
      </c>
      <c r="M107" s="331">
        <f>+IF(L107=1,IF('3.4'!H$11&gt;=1,1,0),IF(L107=2,IF('3.4'!H$11&gt;=2,1,0),IF(L107=3,IF('3.4'!H$11&gt;=3,1,0),1)))</f>
        <v>0</v>
      </c>
      <c r="N107" s="331" t="str">
        <f>+'2.2'!K109</f>
        <v/>
      </c>
      <c r="O107" s="572">
        <f t="shared" si="10"/>
        <v>1</v>
      </c>
      <c r="P107" s="327" t="str">
        <f>IF(ISBLANK(interne1!P102),"",interne1!P102)</f>
        <v/>
      </c>
      <c r="Q107" s="327">
        <f t="shared" si="12"/>
        <v>1</v>
      </c>
      <c r="R107" s="327" t="str">
        <f>'2.2'!J109</f>
        <v/>
      </c>
      <c r="S107" s="334">
        <f>IF(R107="",1,IF(OR(Y104="oui",Y105="oui",Y106="oui"),1,0))</f>
        <v>1</v>
      </c>
      <c r="T107" s="331" t="str">
        <f>+'2.2'!L109</f>
        <v/>
      </c>
      <c r="U107" s="332">
        <f t="shared" si="11"/>
        <v>1</v>
      </c>
      <c r="V107" s="328" t="str">
        <f>+'2.2'!N109</f>
        <v/>
      </c>
      <c r="W107" s="333">
        <f>IF(V107="",1,IF('3.7'!$D108="oui",1,0))</f>
        <v>1</v>
      </c>
      <c r="Y107" s="711"/>
      <c r="Z107" s="798"/>
      <c r="AA107" s="786" t="str">
        <f>+'2.2'!M109</f>
        <v/>
      </c>
      <c r="AB107" s="838"/>
    </row>
    <row r="108" spans="1:28" s="307" customFormat="1" ht="25" x14ac:dyDescent="0.25">
      <c r="A108" s="146" t="str">
        <f>+'2.2'!B110</f>
        <v/>
      </c>
      <c r="B108" s="327" t="str">
        <f>+'2.2'!C110</f>
        <v>BEW3</v>
      </c>
      <c r="C108" s="562" t="str">
        <f>+'2.2'!D110</f>
        <v>Chirurgie de la main</v>
      </c>
      <c r="D108" s="329" t="str">
        <f>'2.2'!E110</f>
        <v>PBP/PB</v>
      </c>
      <c r="E108" s="327">
        <f>IF('3.8'!$B$20="oui",2,IF('3.8'!$C$20="oui",1,0))</f>
        <v>0</v>
      </c>
      <c r="F108" s="330" t="str">
        <f>+'2.2'!F110</f>
        <v>((Chirurgie de la main)</v>
      </c>
      <c r="G108" s="331">
        <f>+'2.2'!G110</f>
        <v>2</v>
      </c>
      <c r="H108" s="350">
        <f>IF(interne2!AX262&gt;=interne2!AX105,1,0)</f>
        <v>0</v>
      </c>
      <c r="I108" s="332">
        <f>IF(G108="",1,IF(MAX(interne3!C109:AT109)&gt;=G108,1,0))</f>
        <v>0</v>
      </c>
      <c r="J108" s="331">
        <f>+'2.2'!H110</f>
        <v>0</v>
      </c>
      <c r="K108" s="332">
        <f>VALUE(IF(J108=1,IF('3.3'!H$12&gt;=1,1,0),IF(J108=2,IF('3.3'!H$12&gt;=2,1,0),IF(J108=3,IF('3.3'!H$12&gt;=3,1,0),1))))</f>
        <v>1</v>
      </c>
      <c r="L108" s="331">
        <f>+'2.2'!I110</f>
        <v>1</v>
      </c>
      <c r="M108" s="331">
        <f>+IF(L108=1,IF('3.4'!H$11&gt;=1,1,0),IF(L108=2,IF('3.4'!H$11&gt;=2,1,0),IF(L108=3,IF('3.4'!H$11&gt;=3,1,0),1)))</f>
        <v>0</v>
      </c>
      <c r="N108" s="331" t="str">
        <f>+'2.2'!K110</f>
        <v/>
      </c>
      <c r="O108" s="572">
        <f t="shared" si="10"/>
        <v>1</v>
      </c>
      <c r="P108" s="327" t="str">
        <f>IF(ISBLANK(interne1!P103),"",interne1!P103)</f>
        <v/>
      </c>
      <c r="Q108" s="327">
        <f t="shared" si="12"/>
        <v>1</v>
      </c>
      <c r="R108" s="327" t="str">
        <f>'2.2'!J110</f>
        <v/>
      </c>
      <c r="S108" s="334">
        <f>IF(R108="",1,IF(OR(Y104="oui",Y105="oui"),1,0))</f>
        <v>1</v>
      </c>
      <c r="T108" s="331" t="str">
        <f>+'2.2'!L110</f>
        <v/>
      </c>
      <c r="U108" s="332">
        <f t="shared" si="11"/>
        <v>1</v>
      </c>
      <c r="V108" s="328" t="str">
        <f>+'2.2'!N110</f>
        <v>Clinique de jour spécialisée en chirurgie de la main</v>
      </c>
      <c r="W108" s="333">
        <f>IF(V108="",1,IF('3.7'!$D109="oui",1,0))</f>
        <v>0</v>
      </c>
      <c r="Y108" s="711"/>
      <c r="Z108" s="798"/>
      <c r="AA108" s="786" t="str">
        <f>+'2.2'!M110</f>
        <v/>
      </c>
      <c r="AB108" s="838"/>
    </row>
    <row r="109" spans="1:28" s="307" customFormat="1" ht="50" x14ac:dyDescent="0.25">
      <c r="A109" s="146" t="str">
        <f>+'2.2'!B111</f>
        <v/>
      </c>
      <c r="B109" s="327" t="str">
        <f>+'2.2'!C111</f>
        <v>BEW4</v>
      </c>
      <c r="C109" s="562" t="str">
        <f>+'2.2'!D111</f>
        <v>Arthroscopie de l’épaule et du coude</v>
      </c>
      <c r="D109" s="329" t="str">
        <f>'2.2'!E111</f>
        <v>PBP/PB</v>
      </c>
      <c r="E109" s="327">
        <f>IF('3.8'!$B$20="oui",2,IF('3.8'!$C$20="oui",1,0))</f>
        <v>0</v>
      </c>
      <c r="F109" s="330" t="str">
        <f>+'2.2'!F111</f>
        <v>(Chirurgie orthopédique et traumatologie de l’appareil locomoteur)
(Chirurgie avec formation approfondie en chirurgie générale et traumatologie)</v>
      </c>
      <c r="G109" s="331">
        <f>+'2.2'!G111</f>
        <v>2</v>
      </c>
      <c r="H109" s="350">
        <f>IF(interne2!AX263&gt;=interne2!AX106,1,0)</f>
        <v>0</v>
      </c>
      <c r="I109" s="332">
        <f>IF(G109="",1,IF(MAX(interne3!C110:AT110)&gt;=G109,1,0))</f>
        <v>0</v>
      </c>
      <c r="J109" s="331">
        <f>+'2.2'!H111</f>
        <v>0</v>
      </c>
      <c r="K109" s="332">
        <f>VALUE(IF(J109=1,IF('3.3'!H$12&gt;=1,1,0),IF(J109=2,IF('3.3'!H$12&gt;=2,1,0),IF(J109=3,IF('3.3'!H$12&gt;=3,1,0),1))))</f>
        <v>1</v>
      </c>
      <c r="L109" s="331">
        <f>+'2.2'!I111</f>
        <v>1</v>
      </c>
      <c r="M109" s="331">
        <f>+IF(L109=1,IF('3.4'!H$11&gt;=1,1,0),IF(L109=2,IF('3.4'!H$11&gt;=2,1,0),IF(L109=3,IF('3.4'!H$11&gt;=3,1,0),1)))</f>
        <v>0</v>
      </c>
      <c r="N109" s="331" t="str">
        <f>+'2.2'!K111</f>
        <v/>
      </c>
      <c r="O109" s="572">
        <f t="shared" si="10"/>
        <v>1</v>
      </c>
      <c r="P109" s="327" t="str">
        <f>IF(ISBLANK(interne1!P104),"",interne1!P104)</f>
        <v/>
      </c>
      <c r="Q109" s="327">
        <f t="shared" si="12"/>
        <v>1</v>
      </c>
      <c r="R109" s="327" t="str">
        <f>'2.2'!J111</f>
        <v>BEW1 ou BEW2 ou BEW3</v>
      </c>
      <c r="S109" s="334">
        <f>IF(R109="",1,IF(OR(Y$106="oui",Y$107="oui",Y$108="oui"),1,0))</f>
        <v>0</v>
      </c>
      <c r="T109" s="331" t="str">
        <f>+'2.2'!L111</f>
        <v/>
      </c>
      <c r="U109" s="332">
        <f t="shared" si="11"/>
        <v>1</v>
      </c>
      <c r="V109" s="328" t="str">
        <f>+'2.2'!N111</f>
        <v/>
      </c>
      <c r="W109" s="333">
        <f>IF(V109="",1,IF('3.7'!$D110="oui",1,0))</f>
        <v>1</v>
      </c>
      <c r="Y109" s="711"/>
      <c r="Z109" s="798"/>
      <c r="AA109" s="786" t="str">
        <f>+'2.2'!M111</f>
        <v/>
      </c>
      <c r="AB109" s="838"/>
    </row>
    <row r="110" spans="1:28" s="307" customFormat="1" ht="50" x14ac:dyDescent="0.25">
      <c r="A110" s="146" t="str">
        <f>+'2.2'!B112</f>
        <v/>
      </c>
      <c r="B110" s="327" t="str">
        <f>+'2.2'!C112</f>
        <v>BEW5</v>
      </c>
      <c r="C110" s="562" t="str">
        <f>+'2.2'!D112</f>
        <v>Arthroscopie du genou</v>
      </c>
      <c r="D110" s="329" t="str">
        <f>'2.2'!E112</f>
        <v>PBP/PB</v>
      </c>
      <c r="E110" s="327">
        <f>IF('3.8'!$B$20="oui",2,IF('3.8'!$C$20="oui",1,0))</f>
        <v>0</v>
      </c>
      <c r="F110" s="330" t="str">
        <f>+'2.2'!F112</f>
        <v>(Chirurgie orthopédique et traumatologie de l’appareil locomoteur)
(Chirurgie avec formation approfondie en chirurgie générale et traumatologie)</v>
      </c>
      <c r="G110" s="331">
        <f>+'2.2'!G112</f>
        <v>2</v>
      </c>
      <c r="H110" s="350">
        <f>IF(interne2!AX264&gt;=interne2!AX107,1,0)</f>
        <v>0</v>
      </c>
      <c r="I110" s="332">
        <f>IF(G110="",1,IF(MAX(interne3!C111:AT111)&gt;=G110,1,0))</f>
        <v>0</v>
      </c>
      <c r="J110" s="331">
        <f>+'2.2'!H112</f>
        <v>0</v>
      </c>
      <c r="K110" s="332">
        <f>VALUE(IF(J110=1,IF('3.3'!H$12&gt;=1,1,0),IF(J110=2,IF('3.3'!H$12&gt;=2,1,0),IF(J110=3,IF('3.3'!H$12&gt;=3,1,0),1))))</f>
        <v>1</v>
      </c>
      <c r="L110" s="331">
        <f>+'2.2'!I112</f>
        <v>1</v>
      </c>
      <c r="M110" s="331">
        <f>+IF(L110=1,IF('3.4'!H$11&gt;=1,1,0),IF(L110=2,IF('3.4'!H$11&gt;=2,1,0),IF(L110=3,IF('3.4'!H$11&gt;=3,1,0),1)))</f>
        <v>0</v>
      </c>
      <c r="N110" s="331" t="str">
        <f>+'2.2'!K112</f>
        <v/>
      </c>
      <c r="O110" s="572">
        <f t="shared" si="10"/>
        <v>1</v>
      </c>
      <c r="P110" s="327" t="str">
        <f>IF(ISBLANK(interne1!P105),"",interne1!P105)</f>
        <v/>
      </c>
      <c r="Q110" s="327">
        <f t="shared" si="12"/>
        <v>1</v>
      </c>
      <c r="R110" s="327" t="str">
        <f>'2.2'!J112</f>
        <v>BEW1 ou BEW2</v>
      </c>
      <c r="S110" s="334">
        <f>IF(R110="",1,IF(OR(Y$106="oui",Y$107="oui"),1,0))</f>
        <v>0</v>
      </c>
      <c r="T110" s="331" t="str">
        <f>+'2.2'!L112</f>
        <v/>
      </c>
      <c r="U110" s="332">
        <f t="shared" si="11"/>
        <v>1</v>
      </c>
      <c r="V110" s="328" t="str">
        <f>+'2.2'!N112</f>
        <v/>
      </c>
      <c r="W110" s="333">
        <f>IF(V110="",1,IF('3.7'!$D111="oui",1,0))</f>
        <v>1</v>
      </c>
      <c r="Y110" s="711"/>
      <c r="Z110" s="798"/>
      <c r="AA110" s="786" t="str">
        <f>+'2.2'!M112</f>
        <v/>
      </c>
      <c r="AB110" s="838"/>
    </row>
    <row r="111" spans="1:28" s="307" customFormat="1" ht="62.5" x14ac:dyDescent="0.25">
      <c r="A111" s="146" t="str">
        <f>+'2.2'!B113</f>
        <v/>
      </c>
      <c r="B111" s="327" t="str">
        <f>+'2.2'!C113</f>
        <v>BEW6</v>
      </c>
      <c r="C111" s="562" t="str">
        <f>+'2.2'!D113</f>
        <v>Reconstruction des membres supérieurs</v>
      </c>
      <c r="D111" s="329" t="str">
        <f>'2.2'!E113</f>
        <v>PBP/PB</v>
      </c>
      <c r="E111" s="327">
        <f>IF('3.8'!$B$20="oui",2,IF('3.8'!$C$20="oui",1,0))</f>
        <v>0</v>
      </c>
      <c r="F111" s="330" t="str">
        <f>+'2.2'!F113</f>
        <v>(Chirurgie orthopédique et traumatologie de l’appareil locomoteur)
(Chirurgie avec formation approfondie en chirurgie générale et traumatologie)
(Chirurgie de la main)</v>
      </c>
      <c r="G111" s="331">
        <f>+'2.2'!G113</f>
        <v>2</v>
      </c>
      <c r="H111" s="350">
        <f>IF(interne2!AX265&gt;=interne2!AX108,1,0)</f>
        <v>0</v>
      </c>
      <c r="I111" s="332">
        <f>IF(G111="",1,IF(MAX(interne3!C112:AT112)&gt;=G111,1,0))</f>
        <v>0</v>
      </c>
      <c r="J111" s="331">
        <f>+'2.2'!H113</f>
        <v>0</v>
      </c>
      <c r="K111" s="332">
        <f>VALUE(IF(J111=1,IF('3.3'!H$12&gt;=1,1,0),IF(J111=2,IF('3.3'!H$12&gt;=2,1,0),IF(J111=3,IF('3.3'!H$12&gt;=3,1,0),1))))</f>
        <v>1</v>
      </c>
      <c r="L111" s="331">
        <f>+'2.2'!I113</f>
        <v>1</v>
      </c>
      <c r="M111" s="331">
        <f>+IF(L111=1,IF('3.4'!H$11&gt;=1,1,0),IF(L111=2,IF('3.4'!H$11&gt;=2,1,0),IF(L111=3,IF('3.4'!H$11&gt;=3,1,0),1)))</f>
        <v>0</v>
      </c>
      <c r="N111" s="331" t="str">
        <f>+'2.2'!K113</f>
        <v/>
      </c>
      <c r="O111" s="572">
        <f t="shared" si="10"/>
        <v>1</v>
      </c>
      <c r="P111" s="327" t="str">
        <f>IF(ISBLANK(interne1!P106),"",interne1!P106)</f>
        <v/>
      </c>
      <c r="Q111" s="327">
        <f t="shared" si="12"/>
        <v>1</v>
      </c>
      <c r="R111" s="327" t="str">
        <f>'2.2'!J113</f>
        <v>BEW1 ou BEW2 ou BEW3</v>
      </c>
      <c r="S111" s="334">
        <f>IF(R111="",1,IF(OR(Y$106="oui",Y$107="oui",Y$108="oui"),1,0))</f>
        <v>0</v>
      </c>
      <c r="T111" s="331" t="str">
        <f>+'2.2'!L113</f>
        <v/>
      </c>
      <c r="U111" s="332">
        <f t="shared" si="11"/>
        <v>1</v>
      </c>
      <c r="V111" s="328" t="str">
        <f>+'2.2'!N113</f>
        <v/>
      </c>
      <c r="W111" s="333">
        <f>IF(V111="",1,IF('3.7'!$D112="oui",1,0))</f>
        <v>1</v>
      </c>
      <c r="Y111" s="711"/>
      <c r="Z111" s="798"/>
      <c r="AA111" s="786" t="str">
        <f>+'2.2'!M113</f>
        <v/>
      </c>
      <c r="AB111" s="838"/>
    </row>
    <row r="112" spans="1:28" s="307" customFormat="1" ht="50" x14ac:dyDescent="0.25">
      <c r="A112" s="146" t="str">
        <f>+'2.2'!B114</f>
        <v/>
      </c>
      <c r="B112" s="327" t="str">
        <f>+'2.2'!C114</f>
        <v>BEW7</v>
      </c>
      <c r="C112" s="562" t="str">
        <f>+'2.2'!D114</f>
        <v>Reconstruction des membres inférieurs</v>
      </c>
      <c r="D112" s="329" t="str">
        <f>'2.2'!E114</f>
        <v>PBP/PB</v>
      </c>
      <c r="E112" s="327">
        <f>IF('3.8'!$B$20="oui",2,IF('3.8'!$C$20="oui",1,0))</f>
        <v>0</v>
      </c>
      <c r="F112" s="330" t="str">
        <f>+'2.2'!F114</f>
        <v>(Chirurgie orthopédique et traumatologie de l’appareil locomoteur)
(Chirurgie avec formation approfondie en chirurgie générale et traumatologie)</v>
      </c>
      <c r="G112" s="331">
        <f>+'2.2'!G114</f>
        <v>2</v>
      </c>
      <c r="H112" s="350">
        <f>IF(interne2!AX266&gt;=interne2!AX109,1,0)</f>
        <v>0</v>
      </c>
      <c r="I112" s="332">
        <f>IF(G112="",1,IF(MAX(interne3!C113:AT113)&gt;=G112,1,0))</f>
        <v>0</v>
      </c>
      <c r="J112" s="331">
        <f>+'2.2'!H114</f>
        <v>0</v>
      </c>
      <c r="K112" s="332">
        <f>VALUE(IF(J112=1,IF('3.3'!H$12&gt;=1,1,0),IF(J112=2,IF('3.3'!H$12&gt;=2,1,0),IF(J112=3,IF('3.3'!H$12&gt;=3,1,0),1))))</f>
        <v>1</v>
      </c>
      <c r="L112" s="331">
        <f>+'2.2'!I114</f>
        <v>1</v>
      </c>
      <c r="M112" s="331">
        <f>+IF(L112=1,IF('3.4'!H$11&gt;=1,1,0),IF(L112=2,IF('3.4'!H$11&gt;=2,1,0),IF(L112=3,IF('3.4'!H$11&gt;=3,1,0),1)))</f>
        <v>0</v>
      </c>
      <c r="N112" s="331" t="str">
        <f>+'2.2'!K114</f>
        <v/>
      </c>
      <c r="O112" s="572">
        <f t="shared" si="10"/>
        <v>1</v>
      </c>
      <c r="P112" s="327" t="str">
        <f>IF(ISBLANK(interne1!P107),"",interne1!P107)</f>
        <v/>
      </c>
      <c r="Q112" s="327">
        <f t="shared" si="12"/>
        <v>1</v>
      </c>
      <c r="R112" s="327" t="str">
        <f>'2.2'!J114</f>
        <v>BEW1 ou BEW2</v>
      </c>
      <c r="S112" s="334">
        <f>IF(R112="",1,IF(OR(Y$106="oui",Y$107="oui"),1,0))</f>
        <v>0</v>
      </c>
      <c r="T112" s="331" t="str">
        <f>+'2.2'!L114</f>
        <v/>
      </c>
      <c r="U112" s="332">
        <f t="shared" si="11"/>
        <v>1</v>
      </c>
      <c r="V112" s="328" t="str">
        <f>+'2.2'!N114</f>
        <v/>
      </c>
      <c r="W112" s="333">
        <f>IF(V112="",1,IF('3.7'!$D113="oui",1,0))</f>
        <v>1</v>
      </c>
      <c r="Y112" s="711"/>
      <c r="Z112" s="798"/>
      <c r="AA112" s="786" t="str">
        <f>+'2.2'!M114</f>
        <v/>
      </c>
      <c r="AB112" s="838"/>
    </row>
    <row r="113" spans="1:28" s="307" customFormat="1" ht="100" x14ac:dyDescent="0.25">
      <c r="A113" s="146" t="str">
        <f>+'2.2'!B115</f>
        <v/>
      </c>
      <c r="B113" s="327" t="str">
        <f>+'2.2'!C115</f>
        <v xml:space="preserve">BEW7.1 </v>
      </c>
      <c r="C113" s="562" t="str">
        <f>+'2.2'!D115</f>
        <v>Prothèses de hanche de première intention</v>
      </c>
      <c r="D113" s="329" t="str">
        <f>'2.2'!E115</f>
        <v>PBP/PB</v>
      </c>
      <c r="E113" s="327">
        <f>IF('3.8'!$B$20="oui",2,IF('3.8'!$C$20="oui",1,0))</f>
        <v>0</v>
      </c>
      <c r="F113" s="330" t="str">
        <f>+'2.2'!F115</f>
        <v>(Chirurgie orthopédique et traumatologie de l’appareil locomoteur)
(Chirurgie avec formation approfondie en chirurgie générale et traumatologie)</v>
      </c>
      <c r="G113" s="331">
        <f>+'2.2'!G115</f>
        <v>2</v>
      </c>
      <c r="H113" s="350">
        <f>IF(interne2!AX267&gt;=interne2!AX110,1,0)</f>
        <v>0</v>
      </c>
      <c r="I113" s="332">
        <f>IF(G113="",1,IF(MAX(interne3!C114:AT114)&gt;=G113,1,0))</f>
        <v>0</v>
      </c>
      <c r="J113" s="331">
        <f>+'2.2'!H115</f>
        <v>0</v>
      </c>
      <c r="K113" s="332">
        <f>VALUE(IF(J113=1,IF('3.3'!H$12&gt;=1,1,0),IF(J113=2,IF('3.3'!H$12&gt;=2,1,0),IF(J113=3,IF('3.3'!H$12&gt;=3,1,0),1))))</f>
        <v>1</v>
      </c>
      <c r="L113" s="331">
        <f>+'2.2'!I115</f>
        <v>1</v>
      </c>
      <c r="M113" s="331">
        <f>+IF(L113=1,IF('3.4'!H$11&gt;=1,1,0),IF(L113=2,IF('3.4'!H$11&gt;=2,1,0),IF(L113=3,IF('3.4'!H$11&gt;=3,1,0),1)))</f>
        <v>0</v>
      </c>
      <c r="N113" s="331" t="str">
        <f>+'2.2'!K115</f>
        <v/>
      </c>
      <c r="O113" s="572">
        <f t="shared" si="10"/>
        <v>1</v>
      </c>
      <c r="P113" s="327" t="str">
        <f>IF(ISBLANK(interne1!P108),"",interne1!P108)</f>
        <v>BEW7</v>
      </c>
      <c r="Q113" s="327">
        <f>IF(P113="",1,IF(Y$112="oui",1,0))</f>
        <v>0</v>
      </c>
      <c r="R113" s="327" t="str">
        <f>'2.2'!J115</f>
        <v>BEW1 ou BEW2</v>
      </c>
      <c r="S113" s="334">
        <f>IF(R113="",1,IF(OR(Y$106="oui",Y$107="oui"),1,0))</f>
        <v>0</v>
      </c>
      <c r="T113" s="331" t="str">
        <f>+'2.2'!L115</f>
        <v/>
      </c>
      <c r="U113" s="332">
        <f t="shared" si="11"/>
        <v>1</v>
      </c>
      <c r="V113" s="328" t="str">
        <f>+'2.2'!N115</f>
        <v>La disponibilité d'un opérateur agréé dans les 24 heures doit être garantie pour la prise en charge d’urgence des fractures au moyen de prothèses totales
- Gérer un contrôle de l’indication tenant compte du résultat pour le patient, sur la base de SIRIS</v>
      </c>
      <c r="W113" s="333">
        <f>IF(V113="",1,IF('3.7'!$D114="oui",1,0))</f>
        <v>0</v>
      </c>
      <c r="Y113" s="711"/>
      <c r="Z113" s="711"/>
      <c r="AA113" s="785" t="str">
        <f>+'2.2'!M115</f>
        <v>O:15
S:50</v>
      </c>
      <c r="AB113" s="838"/>
    </row>
    <row r="114" spans="1:28" s="307" customFormat="1" ht="37.5" x14ac:dyDescent="0.25">
      <c r="A114" s="146"/>
      <c r="B114" s="327" t="str">
        <f>+'2.2'!C116</f>
        <v>BEW7.1.1</v>
      </c>
      <c r="C114" s="562" t="str">
        <f>+'2.2'!D116</f>
        <v>Reprises de prothèse de hanche</v>
      </c>
      <c r="D114" s="329" t="str">
        <f>'2.2'!E116</f>
        <v>PBP/PB</v>
      </c>
      <c r="E114" s="327">
        <f>IF('3.8'!$B$20="oui",2,IF('3.8'!$C$20="oui",1,0))</f>
        <v>0</v>
      </c>
      <c r="F114" s="330" t="str">
        <f>+'2.2'!F116</f>
        <v>(Chirurgie orthopédique et traumatologie de l’appareil locomoteur)</v>
      </c>
      <c r="G114" s="331">
        <f>+'2.2'!G116</f>
        <v>2</v>
      </c>
      <c r="H114" s="350">
        <f>IF(interne2!AX268&gt;=interne2!AX111,1,0)</f>
        <v>0</v>
      </c>
      <c r="I114" s="332">
        <f>IF(G114="",1,IF(MAX(interne3!C115:AT115)&gt;=G114,1,0))</f>
        <v>0</v>
      </c>
      <c r="J114" s="331">
        <f>+'2.2'!H116</f>
        <v>0</v>
      </c>
      <c r="K114" s="332">
        <f>VALUE(IF(J114=1,IF('3.3'!H$12&gt;=1,1,0),IF(J114=2,IF('3.3'!H$12&gt;=2,1,0),IF(J114=3,IF('3.3'!H$12&gt;=3,1,0),1))))</f>
        <v>1</v>
      </c>
      <c r="L114" s="331">
        <f>+'2.2'!I116</f>
        <v>1</v>
      </c>
      <c r="M114" s="331">
        <f>+IF(L114=1,IF('3.4'!H$11&gt;=1,1,0),IF(L114=2,IF('3.4'!H$11&gt;=2,1,0),IF(L114=3,IF('3.4'!H$11&gt;=3,1,0),1)))</f>
        <v>0</v>
      </c>
      <c r="N114" s="331" t="str">
        <f>+'2.2'!K116</f>
        <v/>
      </c>
      <c r="O114" s="572">
        <f t="shared" si="10"/>
        <v>1</v>
      </c>
      <c r="P114" s="327" t="str">
        <f>IF(ISBLANK(interne1!P109),"",interne1!P109)</f>
        <v>BEW7
BEW7.1</v>
      </c>
      <c r="Q114" s="327">
        <f>IF(P114="",1,IF(AND(Y112="oui",Y113="oui"),1,0))</f>
        <v>0</v>
      </c>
      <c r="R114" s="327" t="str">
        <f>'2.2'!J116</f>
        <v/>
      </c>
      <c r="S114" s="334">
        <f>IF(R114="",1,IF(OR(Y104="oui",Y105="oui"),1,0))</f>
        <v>1</v>
      </c>
      <c r="T114" s="331" t="str">
        <f>+'2.2'!L116</f>
        <v/>
      </c>
      <c r="U114" s="332">
        <f t="shared" si="11"/>
        <v>1</v>
      </c>
      <c r="V114" s="328" t="str">
        <f>+'2.2'!N116</f>
        <v/>
      </c>
      <c r="W114" s="333">
        <f>IF(V114="",1,IF('3.7'!$D115="oui",1,0))</f>
        <v>1</v>
      </c>
      <c r="Y114" s="712"/>
      <c r="Z114" s="711"/>
      <c r="AA114" s="785" t="str">
        <f>+'2.2'!M116</f>
        <v xml:space="preserve">O: 50 dans BEW7.1
</v>
      </c>
      <c r="AB114" s="844"/>
    </row>
    <row r="115" spans="1:28" s="307" customFormat="1" ht="25" x14ac:dyDescent="0.25">
      <c r="A115" s="146" t="str">
        <f>+'2.2'!B117</f>
        <v/>
      </c>
      <c r="B115" s="327" t="str">
        <f>+'2.2'!C117</f>
        <v>BEW7.2</v>
      </c>
      <c r="C115" s="562" t="str">
        <f>+'2.2'!D117</f>
        <v>Prothèses du genou de première intention</v>
      </c>
      <c r="D115" s="329" t="str">
        <f>'2.2'!E117</f>
        <v>PBP/PB</v>
      </c>
      <c r="E115" s="327">
        <f>IF('3.8'!$B$20="oui",2,IF('3.8'!$C$20="oui",1,0))</f>
        <v>0</v>
      </c>
      <c r="F115" s="330" t="str">
        <f>+'2.2'!F117</f>
        <v>(Chirurgie orthopédique et traumatologie de l’appareil locomoteur)</v>
      </c>
      <c r="G115" s="331">
        <f>+'2.2'!G117</f>
        <v>2</v>
      </c>
      <c r="H115" s="350">
        <f>IF(interne2!AX269&gt;=interne2!AX112,1,0)</f>
        <v>0</v>
      </c>
      <c r="I115" s="332">
        <f>IF(G115="",1,IF(MAX(interne3!C116:AT116)&gt;=G115,1,0))</f>
        <v>0</v>
      </c>
      <c r="J115" s="331">
        <f>+'2.2'!H117</f>
        <v>0</v>
      </c>
      <c r="K115" s="332">
        <f>VALUE(IF(J115=1,IF('3.3'!H$12&gt;=1,1,0),IF(J115=2,IF('3.3'!H$12&gt;=2,1,0),IF(J115=3,IF('3.3'!H$12&gt;=3,1,0),1))))</f>
        <v>1</v>
      </c>
      <c r="L115" s="331">
        <f>+'2.2'!I117</f>
        <v>1</v>
      </c>
      <c r="M115" s="331">
        <f>+IF(L115=1,IF('3.4'!H$11&gt;=1,1,0),IF(L115=2,IF('3.4'!H$11&gt;=2,1,0),IF(L115=3,IF('3.4'!H$11&gt;=3,1,0),1)))</f>
        <v>0</v>
      </c>
      <c r="N115" s="331" t="str">
        <f>+'2.2'!K117</f>
        <v/>
      </c>
      <c r="O115" s="572">
        <f t="shared" si="10"/>
        <v>1</v>
      </c>
      <c r="P115" s="327" t="str">
        <f>IF(ISBLANK(interne1!P110),"",interne1!P110)</f>
        <v>BEW7</v>
      </c>
      <c r="Q115" s="327">
        <f>IF(P115="",1,IF(Y$112="oui",1,0))</f>
        <v>0</v>
      </c>
      <c r="R115" s="327" t="str">
        <f>'2.2'!J117</f>
        <v>BEW1 ou BEW2</v>
      </c>
      <c r="S115" s="334">
        <f>IF(R115="",1,IF(OR(Y$106="oui",Y$107="oui"),1,0))</f>
        <v>0</v>
      </c>
      <c r="T115" s="331" t="str">
        <f>+'2.2'!L117</f>
        <v/>
      </c>
      <c r="U115" s="332">
        <f t="shared" si="11"/>
        <v>1</v>
      </c>
      <c r="V115" s="328" t="str">
        <f>+'2.2'!N117</f>
        <v/>
      </c>
      <c r="W115" s="333">
        <f>IF(V115="",1,IF('3.7'!$D116="oui",1,0))</f>
        <v>1</v>
      </c>
      <c r="Y115" s="712"/>
      <c r="Z115" s="712"/>
      <c r="AA115" s="785" t="str">
        <f>+'2.2'!M117</f>
        <v>O:15
S:50</v>
      </c>
      <c r="AB115" s="844"/>
    </row>
    <row r="116" spans="1:28" s="307" customFormat="1" ht="25" x14ac:dyDescent="0.25">
      <c r="A116" s="146" t="str">
        <f>+'2.2'!B118</f>
        <v/>
      </c>
      <c r="B116" s="327" t="str">
        <f>+'2.2'!C118</f>
        <v>BEW7.2.1</v>
      </c>
      <c r="C116" s="562" t="str">
        <f>+'2.2'!D118</f>
        <v>Reprises de prothèses de genou</v>
      </c>
      <c r="D116" s="329" t="str">
        <f>'2.2'!E118</f>
        <v>PBP/PB</v>
      </c>
      <c r="E116" s="327">
        <f>IF('3.8'!$B$20="oui",2,IF('3.8'!$C$20="oui",1,0))</f>
        <v>0</v>
      </c>
      <c r="F116" s="330" t="str">
        <f>+'2.2'!F118</f>
        <v>(Chirurgie orthopédique et traumatologie de l’appareil locomoteur)</v>
      </c>
      <c r="G116" s="331">
        <f>+'2.2'!G118</f>
        <v>2</v>
      </c>
      <c r="H116" s="350">
        <f>IF(interne2!AX270&gt;=interne2!AX113,1,0)</f>
        <v>0</v>
      </c>
      <c r="I116" s="332">
        <f>IF(G116="",1,IF(MAX(interne3!C117:AT117)&gt;=G116,1,0))</f>
        <v>0</v>
      </c>
      <c r="J116" s="331">
        <f>+'2.2'!H118</f>
        <v>0</v>
      </c>
      <c r="K116" s="332">
        <f>VALUE(IF(J116=1,IF('3.3'!H$12&gt;=1,1,0),IF(J116=2,IF('3.3'!H$12&gt;=2,1,0),IF(J116=3,IF('3.3'!H$12&gt;=3,1,0),1))))</f>
        <v>1</v>
      </c>
      <c r="L116" s="331">
        <f>+'2.2'!I118</f>
        <v>1</v>
      </c>
      <c r="M116" s="331">
        <f>+IF(L116=1,IF('3.4'!H$11&gt;=1,1,0),IF(L116=2,IF('3.4'!H$11&gt;=2,1,0),IF(L116=3,IF('3.4'!H$11&gt;=3,1,0),1)))</f>
        <v>0</v>
      </c>
      <c r="N116" s="331" t="str">
        <f>+'2.2'!K118</f>
        <v/>
      </c>
      <c r="O116" s="572">
        <f t="shared" si="10"/>
        <v>1</v>
      </c>
      <c r="P116" s="327" t="str">
        <f>IF(ISBLANK(interne1!P111),"",interne1!P111)</f>
        <v>BEW7.2</v>
      </c>
      <c r="Q116" s="327">
        <f>IF(P116="",1,IF(Y$112="oui",1,0))</f>
        <v>0</v>
      </c>
      <c r="R116" s="327" t="str">
        <f>'2.2'!J118</f>
        <v/>
      </c>
      <c r="S116" s="334">
        <f>IF(R116="",1,0)</f>
        <v>1</v>
      </c>
      <c r="T116" s="331" t="str">
        <f>+'2.2'!L118</f>
        <v/>
      </c>
      <c r="U116" s="332">
        <f t="shared" si="11"/>
        <v>1</v>
      </c>
      <c r="V116" s="328" t="str">
        <f>+'2.2'!N118</f>
        <v/>
      </c>
      <c r="W116" s="333">
        <f>IF(V116="",1,IF('3.7'!$D117="oui",1,0))</f>
        <v>1</v>
      </c>
      <c r="Y116" s="711"/>
      <c r="Z116" s="711"/>
      <c r="AA116" s="785" t="str">
        <f>+'2.2'!M118</f>
        <v>O: 50 dans BEW7.2</v>
      </c>
      <c r="AB116" s="838"/>
    </row>
    <row r="117" spans="1:28" s="307" customFormat="1" ht="37.5" x14ac:dyDescent="0.25">
      <c r="A117" s="146" t="str">
        <f>+'2.2'!B119</f>
        <v/>
      </c>
      <c r="B117" s="327" t="str">
        <f>+'2.2'!C119</f>
        <v>BEW8</v>
      </c>
      <c r="C117" s="562" t="str">
        <f>+'2.2'!D119</f>
        <v>Chirurgie de la colonne vertébrale</v>
      </c>
      <c r="D117" s="329" t="str">
        <f>'2.2'!E119</f>
        <v>PBP/PB</v>
      </c>
      <c r="E117" s="327">
        <f>IF('3.8'!$B$20="oui",2,IF('3.8'!$C$20="oui",1,0))</f>
        <v>0</v>
      </c>
      <c r="F117" s="330" t="str">
        <f>+'2.2'!F119</f>
        <v xml:space="preserve">(Titre de formation approfondie en chirurgie de la colonne vertébrale)
</v>
      </c>
      <c r="G117" s="331">
        <f>+'2.2'!G119</f>
        <v>2</v>
      </c>
      <c r="H117" s="350">
        <f>IF(interne2!AX271&gt;=interne2!AX114,1,0)</f>
        <v>0</v>
      </c>
      <c r="I117" s="332">
        <f>IF(G117="",1,IF(MAX(interne3!C118:AU118)&gt;=G117,1,0))</f>
        <v>0</v>
      </c>
      <c r="J117" s="331">
        <f>+'2.2'!H119</f>
        <v>0</v>
      </c>
      <c r="K117" s="332">
        <f>VALUE(IF(J117=1,IF('3.3'!H$12&gt;=1,1,0),IF(J117=2,IF('3.3'!H$12&gt;=2,1,0),IF(J117=3,IF('3.3'!H$12&gt;=3,1,0),1))))</f>
        <v>1</v>
      </c>
      <c r="L117" s="331">
        <f>+'2.2'!I119</f>
        <v>1</v>
      </c>
      <c r="M117" s="331">
        <f>+IF(L117=1,IF('3.4'!H$11&gt;=1,1,0),IF(L117=2,IF('3.4'!H$11&gt;=2,1,0),IF(L117=3,IF('3.4'!H$11&gt;=3,1,0),1)))</f>
        <v>0</v>
      </c>
      <c r="N117" s="331" t="str">
        <f>+'2.2'!K119</f>
        <v>RHE1 + NCH2</v>
      </c>
      <c r="O117" s="572">
        <f>IF(N117="",1,IF(AND(OR('3.5'!D54="oui",'3.5'!E54="oui"),OR('3.5'!D104="oui",'3.5'!E104="oui")),1,0))</f>
        <v>0</v>
      </c>
      <c r="P117" s="327" t="str">
        <f>IF(ISBLANK(interne1!P112),"",interne1!P112)</f>
        <v/>
      </c>
      <c r="Q117" s="327">
        <f t="shared" ref="Q117" si="18">IF(P117="",1,0)</f>
        <v>1</v>
      </c>
      <c r="R117" s="327" t="str">
        <f>'2.2'!J119</f>
        <v>BEW1 ou BEW2 ou NCH2 ou NCH3</v>
      </c>
      <c r="S117" s="334">
        <f>IF(R117="",1,IF(OR(Y$106="oui",Y$107="oui",Y$30="oui",Y$32="oui"),1,0))</f>
        <v>0</v>
      </c>
      <c r="T117" s="331" t="str">
        <f>+'2.2'!L119</f>
        <v/>
      </c>
      <c r="U117" s="332">
        <f t="shared" si="11"/>
        <v>1</v>
      </c>
      <c r="V117" s="328" t="str">
        <f>+'2.2'!N119</f>
        <v/>
      </c>
      <c r="W117" s="333">
        <f>IF(V117="",1,IF('3.7'!$D118="oui",1,0))</f>
        <v>1</v>
      </c>
      <c r="Y117" s="711"/>
      <c r="Z117" s="711"/>
      <c r="AA117" s="785" t="str">
        <f>+'2.2'!M119</f>
        <v>S:100, O:50</v>
      </c>
      <c r="AB117" s="838"/>
    </row>
    <row r="118" spans="1:28" s="307" customFormat="1" ht="50" x14ac:dyDescent="0.25">
      <c r="A118" s="146" t="str">
        <f>+'2.2'!B120</f>
        <v/>
      </c>
      <c r="B118" s="327" t="str">
        <f>+'2.2'!C120</f>
        <v>BEW8.1</v>
      </c>
      <c r="C118" s="562" t="str">
        <f>+'2.2'!D120</f>
        <v>Chirurgie spécialisée de la colonne vertébrale</v>
      </c>
      <c r="D118" s="329" t="str">
        <f>'2.2'!E120</f>
        <v>PBP/PB</v>
      </c>
      <c r="E118" s="327">
        <f>IF('3.8'!$B$20="oui",2,IF('3.8'!$C$20="oui",1,0))</f>
        <v>0</v>
      </c>
      <c r="F118" s="330" t="str">
        <f>+'2.2'!F120</f>
        <v xml:space="preserve">(Titre de formation approfondie en chirurgie de la colonne vertébrale)
</v>
      </c>
      <c r="G118" s="331">
        <f>+'2.2'!G120</f>
        <v>3</v>
      </c>
      <c r="H118" s="350">
        <f>IF(interne2!AX272&gt;=interne2!AX115,1,0)</f>
        <v>0</v>
      </c>
      <c r="I118" s="332">
        <f>IF(G118="",1,IF(MAX(interne3!C119:AU119)&gt;=G118,1,0))</f>
        <v>0</v>
      </c>
      <c r="J118" s="331" t="str">
        <f>+'2.2'!H120</f>
        <v/>
      </c>
      <c r="K118" s="332">
        <f>VALUE(IF(J118=1,IF('3.3'!H$12&gt;=1,1,0),IF(J118=2,IF('3.3'!H$12&gt;=2,1,0),IF(J118=3,IF('3.3'!H$12&gt;=3,1,0),1))))</f>
        <v>1</v>
      </c>
      <c r="L118" s="331">
        <f>+'2.2'!I120</f>
        <v>2</v>
      </c>
      <c r="M118" s="331">
        <f>+IF(L118=1,IF('3.4'!H$11&gt;=1,1,0),IF(L118=2,IF('3.4'!H$11&gt;=2,1,0),IF(L118=3,IF('3.4'!H$11&gt;=3,1,0),1)))</f>
        <v>0</v>
      </c>
      <c r="N118" s="331" t="str">
        <f>+'2.2'!K120</f>
        <v/>
      </c>
      <c r="O118" s="572">
        <f t="shared" si="10"/>
        <v>1</v>
      </c>
      <c r="P118" s="327" t="str">
        <f>IF(ISBLANK(interne1!P113),"",interne1!P113)</f>
        <v>BEW8</v>
      </c>
      <c r="Q118" s="327">
        <f>IF(P118="",1,IF(Y$117="oui",1,0))</f>
        <v>0</v>
      </c>
      <c r="R118" s="327" t="str">
        <f>'2.2'!J120</f>
        <v/>
      </c>
      <c r="S118" s="334">
        <f>IF(R118="",1,IF(OR(Y32="oui",Y104="oui",Y105="oui",Y106="oui"),1,0))</f>
        <v>1</v>
      </c>
      <c r="T118" s="331" t="str">
        <f>+'2.2'!L120</f>
        <v/>
      </c>
      <c r="U118" s="332">
        <f t="shared" si="11"/>
        <v>1</v>
      </c>
      <c r="V118" s="328" t="str">
        <f>+'2.2'!N120</f>
        <v>Neuromonitoring peropératoire en collaboration avec la neurologie et participation au registre national des implants SIRIS Spine</v>
      </c>
      <c r="W118" s="333">
        <f>IF(V118="",1,IF('3.7'!$D119="oui",1,0))</f>
        <v>0</v>
      </c>
      <c r="Y118" s="711"/>
      <c r="Z118" s="711"/>
      <c r="AA118" s="785" t="str">
        <f>+'2.2'!M120</f>
        <v>S:20, O:10</v>
      </c>
      <c r="AB118" s="838"/>
    </row>
    <row r="119" spans="1:28" s="307" customFormat="1" ht="37.5" x14ac:dyDescent="0.25">
      <c r="A119" s="146" t="str">
        <f>+'2.2'!B121</f>
        <v/>
      </c>
      <c r="B119" s="327" t="str">
        <f>+'2.2'!C121</f>
        <v>BEW8.1.1</v>
      </c>
      <c r="C119" s="562" t="str">
        <f>+'2.2'!D121</f>
        <v>Chirurgie complexe de la colonne vertébrale</v>
      </c>
      <c r="D119" s="329" t="str">
        <f>'2.2'!E121</f>
        <v>PBP/PB</v>
      </c>
      <c r="E119" s="327">
        <f>IF('3.8'!$B$20="oui",2,IF('3.8'!$C$20="oui",1,0))</f>
        <v>0</v>
      </c>
      <c r="F119" s="330" t="str">
        <f>+'2.2'!F121</f>
        <v xml:space="preserve">(Titre de formation approfondie en chirurgie de la colonne vertébrale)
</v>
      </c>
      <c r="G119" s="331">
        <f>+'2.2'!G121</f>
        <v>3</v>
      </c>
      <c r="H119" s="350">
        <f>IF(interne2!AX273&gt;=interne2!AX116,1,0)</f>
        <v>0</v>
      </c>
      <c r="I119" s="332">
        <f>IF(G119="",1,IF(MAX(interne3!C120:AU120)&gt;=G119,1,0))</f>
        <v>0</v>
      </c>
      <c r="J119" s="331" t="str">
        <f>+'2.2'!H121</f>
        <v/>
      </c>
      <c r="K119" s="332">
        <f>VALUE(IF(J119=1,IF('3.3'!H$12&gt;=1,1,0),IF(J119=2,IF('3.3'!H$12&gt;=2,1,0),IF(J119=3,IF('3.3'!H$12&gt;=3,1,0),1))))</f>
        <v>1</v>
      </c>
      <c r="L119" s="331">
        <f>+'2.2'!I121</f>
        <v>2</v>
      </c>
      <c r="M119" s="331">
        <f>+IF(L119=1,IF('3.4'!H$11&gt;=1,1,0),IF(L119=2,IF('3.4'!H$11&gt;=2,1,0),IF(L119=3,IF('3.4'!H$11&gt;=3,1,0),1)))</f>
        <v>0</v>
      </c>
      <c r="N119" s="331" t="str">
        <f>+'2.2'!K121</f>
        <v/>
      </c>
      <c r="O119" s="572">
        <f t="shared" si="10"/>
        <v>1</v>
      </c>
      <c r="P119" s="327" t="str">
        <f>IF(ISBLANK(interne1!P114),"",interne1!P114)</f>
        <v>BEW8
BEW8.1</v>
      </c>
      <c r="Q119" s="327">
        <f>IF(P119="",1,IF(AND(Y117="oui",Y118="oui"),1,0))</f>
        <v>0</v>
      </c>
      <c r="R119" s="327" t="str">
        <f>'2.2'!J121</f>
        <v/>
      </c>
      <c r="S119" s="334">
        <f>IF(R119="",1,IF(AND(Y32="oui",OR(Y104="oui",Y105="oui",Y106="oui")),1,0))</f>
        <v>1</v>
      </c>
      <c r="T119" s="331" t="str">
        <f>+'2.2'!L121</f>
        <v/>
      </c>
      <c r="U119" s="332">
        <f t="shared" si="11"/>
        <v>1</v>
      </c>
      <c r="V119" s="328" t="str">
        <f>+'2.2'!N121</f>
        <v/>
      </c>
      <c r="W119" s="361">
        <f>IF(V119="",1,IF('3.7'!$D120="oui",1,0))</f>
        <v>1</v>
      </c>
      <c r="Y119" s="711"/>
      <c r="Z119" s="711"/>
      <c r="AA119" s="785" t="str">
        <f>+'2.2'!M121</f>
        <v xml:space="preserve">S:15, O:10 dans BEW8.1 </v>
      </c>
      <c r="AB119" s="838"/>
    </row>
    <row r="120" spans="1:28" s="307" customFormat="1" ht="37.5" x14ac:dyDescent="0.25">
      <c r="A120" s="146" t="str">
        <f>+'2.2'!B122</f>
        <v/>
      </c>
      <c r="B120" s="327" t="str">
        <f>+'2.2'!C122</f>
        <v>BEW9</v>
      </c>
      <c r="C120" s="562" t="str">
        <f>+'2.2'!D122</f>
        <v>Tumeurs osseuses</v>
      </c>
      <c r="D120" s="329" t="str">
        <f>'2.2'!E122</f>
        <v>PBP/PB</v>
      </c>
      <c r="E120" s="327">
        <f>IF('3.8'!$B$20="oui",2,IF('3.8'!$C$20="oui",1,0))</f>
        <v>0</v>
      </c>
      <c r="F120" s="330" t="str">
        <f>+'2.2'!F122</f>
        <v>(Chirurgie orthopédique et traumatologie de l’appareil locomoteur)</v>
      </c>
      <c r="G120" s="331">
        <f>+'2.2'!G122</f>
        <v>2</v>
      </c>
      <c r="H120" s="350">
        <f>IF(interne2!AX274&gt;=interne2!AX117,1,0)</f>
        <v>0</v>
      </c>
      <c r="I120" s="332">
        <f>IF(G120="",1,IF(MAX(interne3!C121:AT121)&gt;=G120,1,0))</f>
        <v>0</v>
      </c>
      <c r="J120" s="331">
        <f>+'2.2'!H122</f>
        <v>0</v>
      </c>
      <c r="K120" s="332">
        <f>VALUE(IF(J120=1,IF('3.3'!H$12&gt;=1,1,0),IF(J120=2,IF('3.3'!H$12&gt;=2,1,0),IF(J120=3,IF('3.3'!H$12&gt;=3,1,0),1))))</f>
        <v>1</v>
      </c>
      <c r="L120" s="331">
        <f>+'2.2'!I122</f>
        <v>1</v>
      </c>
      <c r="M120" s="331">
        <f>+IF(L120=1,IF('3.4'!H$11&gt;=1,1,0),IF(L120=2,IF('3.4'!H$11&gt;=2,1,0),IF(L120=3,IF('3.4'!H$11&gt;=3,1,0),1)))</f>
        <v>0</v>
      </c>
      <c r="N120" s="331" t="str">
        <f>+'2.2'!K122</f>
        <v/>
      </c>
      <c r="O120" s="572">
        <f t="shared" si="10"/>
        <v>1</v>
      </c>
      <c r="P120" s="327" t="str">
        <f>IF(ISBLANK(interne1!P115),"",interne1!P115)</f>
        <v/>
      </c>
      <c r="Q120" s="327">
        <f t="shared" ref="Q120:Q124" si="19">IF(P120="",1,0)</f>
        <v>1</v>
      </c>
      <c r="R120" s="327" t="str">
        <f>'2.2'!J122</f>
        <v>BEW1 ou BEW2 ou NCH2 ou NCH3</v>
      </c>
      <c r="S120" s="334">
        <f>IF(R120="",1,IF(OR(Y$106="oui",Y$107="oui",Y$30="oui",Y$32="oui"),1,0))</f>
        <v>0</v>
      </c>
      <c r="T120" s="331" t="str">
        <f>+'2.2'!L122</f>
        <v>oui</v>
      </c>
      <c r="U120" s="332">
        <f>IF(T120="",1,IF((OR('3.6'!$C20="Partenaire de coopération",'3.6'!$C20="Tous les spécialistes necessaires en interne")),1,0))</f>
        <v>0</v>
      </c>
      <c r="V120" s="328" t="str">
        <f>+'2.2'!N122</f>
        <v/>
      </c>
      <c r="W120" s="363">
        <f>IF(V120="",1,IF('3.7'!$D121="oui",1,0))</f>
        <v>1</v>
      </c>
      <c r="Y120" s="711"/>
      <c r="Z120" s="711"/>
      <c r="AA120" s="785" t="str">
        <f>+'2.2'!M122</f>
        <v>S:10</v>
      </c>
      <c r="AB120" s="838"/>
    </row>
    <row r="121" spans="1:28" s="307" customFormat="1" ht="50" x14ac:dyDescent="0.25">
      <c r="A121" s="146" t="str">
        <f>+'2.2'!B123</f>
        <v/>
      </c>
      <c r="B121" s="327" t="str">
        <f>+'2.2'!C123</f>
        <v>BEW10</v>
      </c>
      <c r="C121" s="562" t="str">
        <f>+'2.2'!D123</f>
        <v>Chirurgie du plexus</v>
      </c>
      <c r="D121" s="329" t="str">
        <f>'2.2'!E123</f>
        <v>PBP/PB</v>
      </c>
      <c r="E121" s="327">
        <f>IF('3.8'!$B$20="oui",2,IF('3.8'!$C$20="oui",1,0))</f>
        <v>0</v>
      </c>
      <c r="F121" s="330" t="str">
        <f>+'2.2'!F123</f>
        <v>(Chirurgie de la main)
(Neurochirurgie)</v>
      </c>
      <c r="G121" s="331">
        <f>+'2.2'!G123</f>
        <v>2</v>
      </c>
      <c r="H121" s="350">
        <f>IF(interne2!AX275&gt;=interne2!AX118,1,0)</f>
        <v>0</v>
      </c>
      <c r="I121" s="332">
        <f>IF(G121="",1,IF(MAX(interne3!C122:AT122)&gt;=G121,1,0))</f>
        <v>0</v>
      </c>
      <c r="J121" s="331">
        <f>+'2.2'!H123</f>
        <v>0</v>
      </c>
      <c r="K121" s="332">
        <f>VALUE(IF(J121=1,IF('3.3'!H$12&gt;=1,1,0),IF(J121=2,IF('3.3'!H$12&gt;=2,1,0),IF(J121=3,IF('3.3'!H$12&gt;=3,1,0),1))))</f>
        <v>1</v>
      </c>
      <c r="L121" s="331">
        <f>+'2.2'!I123</f>
        <v>1</v>
      </c>
      <c r="M121" s="331">
        <f>+IF(L121=1,IF('3.4'!H$11&gt;=1,1,0),IF(L121=2,IF('3.4'!H$11&gt;=2,1,0),IF(L121=3,IF('3.4'!H$11&gt;=3,1,0),1)))</f>
        <v>0</v>
      </c>
      <c r="N121" s="331" t="str">
        <f>+'2.2'!K123</f>
        <v/>
      </c>
      <c r="O121" s="572">
        <f t="shared" si="10"/>
        <v>1</v>
      </c>
      <c r="P121" s="327" t="str">
        <f>IF(ISBLANK(interne1!P116),"",interne1!P116)</f>
        <v/>
      </c>
      <c r="Q121" s="327">
        <f t="shared" si="19"/>
        <v>1</v>
      </c>
      <c r="R121" s="327" t="str">
        <f>'2.2'!J123</f>
        <v>BEW1 ou BEW2 ou BEW3 ou NCH3</v>
      </c>
      <c r="S121" s="334">
        <f>IF(R121="",1,IF(OR(Y$106="oui",Y$107="oui",Y$108="oui",Y$32="oui"),1,0))</f>
        <v>0</v>
      </c>
      <c r="T121" s="331" t="str">
        <f>+'2.2'!L123</f>
        <v/>
      </c>
      <c r="U121" s="332">
        <f t="shared" si="11"/>
        <v>1</v>
      </c>
      <c r="V121" s="328" t="str">
        <f>+'2.2'!N123</f>
        <v/>
      </c>
      <c r="W121" s="317">
        <f>IF(V121="",1,IF('3.7'!$D122="oui",1,0))</f>
        <v>1</v>
      </c>
      <c r="Y121" s="711"/>
      <c r="Z121" s="711"/>
      <c r="AA121" s="785" t="str">
        <f>+'2.2'!M123</f>
        <v>S:10</v>
      </c>
      <c r="AB121" s="838"/>
    </row>
    <row r="122" spans="1:28" s="307" customFormat="1" ht="50" x14ac:dyDescent="0.25">
      <c r="A122" s="146" t="str">
        <f>+'2.2'!B124</f>
        <v/>
      </c>
      <c r="B122" s="309" t="str">
        <f>+'2.2'!C124</f>
        <v>BEW11</v>
      </c>
      <c r="C122" s="560" t="str">
        <f>+'2.2'!D124</f>
        <v>Réimplantations</v>
      </c>
      <c r="D122" s="308" t="str">
        <f>'2.2'!E124</f>
        <v>PB</v>
      </c>
      <c r="E122" s="309">
        <f>IF('3.8'!$B$20="oui",2,IF('3.8'!$C$20="oui",1,0))</f>
        <v>0</v>
      </c>
      <c r="F122" s="312" t="str">
        <f>+'2.2'!F124</f>
        <v>Chirurgie de la main</v>
      </c>
      <c r="G122" s="313">
        <f>+'2.2'!G124</f>
        <v>3</v>
      </c>
      <c r="H122" s="338">
        <f>IF(interne2!AX276&gt;=interne2!AX119,1,0)</f>
        <v>0</v>
      </c>
      <c r="I122" s="314">
        <f>IF(G122="",1,IF(MAX(interne3!C123:AT123)&gt;=G122,1,0))</f>
        <v>0</v>
      </c>
      <c r="J122" s="313">
        <f>+'2.2'!H124</f>
        <v>3</v>
      </c>
      <c r="K122" s="314">
        <f>VALUE(IF(J122=1,IF('3.3'!H$12&gt;=1,1,0),IF(J122=2,IF('3.3'!H$12&gt;=2,1,0),IF(J122=3,IF('3.3'!H$12&gt;=3,1,0),1))))</f>
        <v>0</v>
      </c>
      <c r="L122" s="313">
        <f>+'2.2'!I124</f>
        <v>2</v>
      </c>
      <c r="M122" s="313">
        <f>+IF(L122=1,IF('3.4'!H$11&gt;=1,1,0),IF(L122=2,IF('3.4'!H$11&gt;=2,1,0),IF(L122=3,IF('3.4'!H$11&gt;=3,1,0),1)))</f>
        <v>0</v>
      </c>
      <c r="N122" s="313" t="str">
        <f>+'2.2'!K124</f>
        <v/>
      </c>
      <c r="O122" s="570">
        <f t="shared" si="10"/>
        <v>1</v>
      </c>
      <c r="P122" s="309" t="str">
        <f>IF(ISBLANK(interne1!P117),"",interne1!P117)</f>
        <v/>
      </c>
      <c r="Q122" s="309">
        <f t="shared" si="19"/>
        <v>1</v>
      </c>
      <c r="R122" s="309" t="str">
        <f>'2.2'!J124</f>
        <v>BEW1 ou BEW2 ou BEW3 et NCH3</v>
      </c>
      <c r="S122" s="335">
        <f>IF(R122="",1,IF(OR(Y$106="oui",Y$107="oui",Y$108="oui",Y$32="oui"),1,0))</f>
        <v>0</v>
      </c>
      <c r="T122" s="313" t="str">
        <f>+'2.2'!L124</f>
        <v/>
      </c>
      <c r="U122" s="314">
        <f t="shared" si="11"/>
        <v>1</v>
      </c>
      <c r="V122" s="310" t="str">
        <f>+'2.2'!N124</f>
        <v>Clinique de jour spécialisée en chirurgie de la main, monitoring peropératoire des nerfs (par la neurologie)</v>
      </c>
      <c r="W122" s="517">
        <f>IF(V122="",1,IF('3.7'!$D123="oui",1,0))</f>
        <v>0</v>
      </c>
      <c r="Y122" s="729"/>
      <c r="Z122" s="803"/>
      <c r="AA122" s="789" t="str">
        <f>+'2.2'!M124</f>
        <v/>
      </c>
      <c r="AB122" s="840"/>
    </row>
    <row r="123" spans="1:28" s="307" customFormat="1" ht="25" x14ac:dyDescent="0.25">
      <c r="A123" s="514" t="str">
        <f>+'2.2'!B125</f>
        <v>Rhumatologie</v>
      </c>
      <c r="B123" s="318" t="str">
        <f>+'2.2'!C125</f>
        <v>RHE1</v>
      </c>
      <c r="C123" s="561" t="str">
        <f>+'2.2'!D125</f>
        <v>Rhumatologie</v>
      </c>
      <c r="D123" s="320" t="str">
        <f>'2.2'!E125</f>
        <v>PBP/PB</v>
      </c>
      <c r="E123" s="318">
        <f>IF('3.8'!$B$20="oui",2,IF('3.8'!$C$20="oui",1,0))</f>
        <v>0</v>
      </c>
      <c r="F123" s="321" t="str">
        <f>+'2.2'!F125</f>
        <v>(Rhumatologie)
(Médecine physique et réadaptation)</v>
      </c>
      <c r="G123" s="322">
        <f>+'2.2'!G125</f>
        <v>1</v>
      </c>
      <c r="H123" s="348">
        <f>IF(interne2!AX277&gt;=interne2!AX120,1,0)</f>
        <v>0</v>
      </c>
      <c r="I123" s="323">
        <f>IF(G123="",1,IF(MAX(interne3!C124:AT124)&gt;=G123,1,0))</f>
        <v>0</v>
      </c>
      <c r="J123" s="322">
        <f>+'2.2'!H125</f>
        <v>0</v>
      </c>
      <c r="K123" s="323">
        <f>VALUE(IF(J123=1,IF('3.3'!H$12&gt;=1,1,0),IF(J123=2,IF('3.3'!H$12&gt;=2,1,0),IF(J123=3,IF('3.3'!H$12&gt;=3,1,0),1))))</f>
        <v>1</v>
      </c>
      <c r="L123" s="322">
        <f>+'2.2'!I125</f>
        <v>1</v>
      </c>
      <c r="M123" s="322">
        <f>+IF(L123=1,IF('3.4'!H$11&gt;=1,1,0),IF(L123=2,IF('3.4'!H$11&gt;=2,1,0),IF(L123=3,IF('3.4'!H$11&gt;=3,1,0),1)))</f>
        <v>0</v>
      </c>
      <c r="N123" s="322" t="str">
        <f>+'2.2'!K125</f>
        <v>BEW8 + NEU1</v>
      </c>
      <c r="O123" s="571">
        <f>IF(N123="",1,IF(AND(OR('3.5'!D56="oui",'3.5'!E56="oui"),OR('3.5'!D98="oui",'3.5'!E98="oui")),1,0))</f>
        <v>0</v>
      </c>
      <c r="P123" s="318" t="str">
        <f>IF(ISBLANK(interne1!P118),"",interne1!P118)</f>
        <v/>
      </c>
      <c r="Q123" s="318">
        <f t="shared" si="19"/>
        <v>1</v>
      </c>
      <c r="R123" s="318" t="str">
        <f>'2.2'!J125</f>
        <v/>
      </c>
      <c r="S123" s="326">
        <f t="shared" ref="S123:S125" si="20">IF(R123="",1,0)</f>
        <v>1</v>
      </c>
      <c r="T123" s="322" t="str">
        <f>+'2.2'!L125</f>
        <v/>
      </c>
      <c r="U123" s="323">
        <f t="shared" si="11"/>
        <v>1</v>
      </c>
      <c r="V123" s="319" t="str">
        <f>+'2.2'!N125</f>
        <v/>
      </c>
      <c r="W123" s="325">
        <f>IF(V123="",1,IF('3.7'!$D124="oui",1,0))</f>
        <v>1</v>
      </c>
      <c r="X123" s="349"/>
      <c r="Y123" s="711"/>
      <c r="Z123" s="804"/>
      <c r="AA123" s="784" t="str">
        <f>+'2.2'!M125</f>
        <v/>
      </c>
      <c r="AB123" s="838"/>
    </row>
    <row r="124" spans="1:28" s="307" customFormat="1" ht="75" x14ac:dyDescent="0.25">
      <c r="A124" s="516" t="str">
        <f>+'2.2'!B126</f>
        <v/>
      </c>
      <c r="B124" s="309" t="str">
        <f>+'2.2'!C126</f>
        <v>RHE2</v>
      </c>
      <c r="C124" s="560" t="str">
        <f>+'2.2'!D126</f>
        <v>Rhumatologie interdisciplinaire</v>
      </c>
      <c r="D124" s="308" t="str">
        <f>'2.2'!E126</f>
        <v>PB</v>
      </c>
      <c r="E124" s="309">
        <f>IF('3.8'!$B$20="oui",2,IF('3.8'!$C$20="oui",1,0))</f>
        <v>0</v>
      </c>
      <c r="F124" s="312" t="str">
        <f>+'2.2'!F126</f>
        <v>Rhumatologie
Rhumatologie et médecine physique et réadaptation</v>
      </c>
      <c r="G124" s="313">
        <f>+'2.2'!G126</f>
        <v>2</v>
      </c>
      <c r="H124" s="338">
        <f>IF(interne2!AX278&gt;=interne2!AX121,1,0)</f>
        <v>0</v>
      </c>
      <c r="I124" s="314">
        <f>IF(G124="",1,IF(MAX(interne3!C125:AT125)&gt;=G124,1,0))</f>
        <v>0</v>
      </c>
      <c r="J124" s="313">
        <f>+'2.2'!H126</f>
        <v>2</v>
      </c>
      <c r="K124" s="314">
        <f>VALUE(IF(J124=1,IF('3.3'!H$12&gt;=1,1,0),IF(J124=2,IF('3.3'!H$12&gt;=2,1,0),IF(J124=3,IF('3.3'!H$12&gt;=3,1,0),1))))</f>
        <v>0</v>
      </c>
      <c r="L124" s="313">
        <f>+'2.2'!I126</f>
        <v>2</v>
      </c>
      <c r="M124" s="313">
        <f>+IF(L124=1,IF('3.4'!H$11&gt;=1,1,0),IF(L124=2,IF('3.4'!H$11&gt;=2,1,0),IF(L124=3,IF('3.4'!H$11&gt;=3,1,0),1)))</f>
        <v>0</v>
      </c>
      <c r="N124" s="313" t="str">
        <f>+'2.2'!K126</f>
        <v/>
      </c>
      <c r="O124" s="570">
        <f t="shared" si="10"/>
        <v>1</v>
      </c>
      <c r="P124" s="309" t="str">
        <f>IF(ISBLANK(interne1!P119),"",interne1!P119)</f>
        <v/>
      </c>
      <c r="Q124" s="309">
        <f t="shared" si="19"/>
        <v>1</v>
      </c>
      <c r="R124" s="309" t="str">
        <f>'2.2'!J126</f>
        <v>NEU1 +  PNE1
+ DER1 + BEW2
+ ANG1 + GAE1
+ KAR1</v>
      </c>
      <c r="S124" s="335">
        <f>IF(R124="",1,IF(AND(Y10="oui",Y33="oui",Y48="oui",Y64="oui",Y77="oui",Y91="oui",Y107="oui"),1,0))</f>
        <v>0</v>
      </c>
      <c r="T124" s="313" t="str">
        <f>+'2.2'!L126</f>
        <v/>
      </c>
      <c r="U124" s="314">
        <f t="shared" si="11"/>
        <v>1</v>
      </c>
      <c r="V124" s="310" t="str">
        <f>+'2.2'!N126</f>
        <v/>
      </c>
      <c r="W124" s="333">
        <f>IF(V124="",1,IF('3.7'!$D125="oui",1,0))</f>
        <v>1</v>
      </c>
      <c r="Y124" s="729"/>
      <c r="Z124" s="799"/>
      <c r="AA124" s="788" t="str">
        <f>+'2.2'!M126</f>
        <v/>
      </c>
      <c r="AB124" s="840"/>
    </row>
    <row r="125" spans="1:28" s="307" customFormat="1" ht="15.5" x14ac:dyDescent="0.25">
      <c r="A125" s="146" t="str">
        <f>+'2.2'!B127</f>
        <v>Gynécologie</v>
      </c>
      <c r="B125" s="318" t="str">
        <f>+'2.2'!C127</f>
        <v>GYN1</v>
      </c>
      <c r="C125" s="561" t="str">
        <f>+'2.2'!D127</f>
        <v>Gynécologie</v>
      </c>
      <c r="D125" s="320" t="str">
        <f>'2.2'!E127</f>
        <v>PBP/PB</v>
      </c>
      <c r="E125" s="318">
        <f>IF('3.8'!$B$20="oui",2,IF('3.8'!$C$20="oui",1,0))</f>
        <v>0</v>
      </c>
      <c r="F125" s="321" t="str">
        <f>+'2.2'!F127</f>
        <v>(Gynécologie et obstétrique)</v>
      </c>
      <c r="G125" s="322">
        <f>+'2.2'!G127</f>
        <v>2</v>
      </c>
      <c r="H125" s="348">
        <f>IF(interne2!AX279&gt;=interne2!AX122,1,0)</f>
        <v>0</v>
      </c>
      <c r="I125" s="323">
        <f>IF(G125="",1,IF(MAX(interne3!C126:AT126)&gt;=G125,1,0))</f>
        <v>0</v>
      </c>
      <c r="J125" s="322">
        <f>+'2.2'!H127</f>
        <v>0</v>
      </c>
      <c r="K125" s="323">
        <f>VALUE(IF(J125=1,IF('3.3'!H$12&gt;=1,1,0),IF(J125=2,IF('3.3'!H$12&gt;=2,1,0),IF(J125=3,IF('3.3'!H$12&gt;=3,1,0),1))))</f>
        <v>1</v>
      </c>
      <c r="L125" s="322">
        <f>+'2.2'!I127</f>
        <v>1</v>
      </c>
      <c r="M125" s="322">
        <f>+IF(L125=1,IF('3.4'!H$11&gt;=1,1,0),IF(L125=2,IF('3.4'!H$11&gt;=2,1,0),IF(L125=3,IF('3.4'!H$11&gt;=3,1,0),1)))</f>
        <v>0</v>
      </c>
      <c r="N125" s="322" t="str">
        <f>+'2.2'!K127</f>
        <v/>
      </c>
      <c r="O125" s="571">
        <f t="shared" si="10"/>
        <v>1</v>
      </c>
      <c r="P125" s="318" t="str">
        <f>IF(ISBLANK(interne1!P120),"",interne1!P120)</f>
        <v/>
      </c>
      <c r="Q125" s="318">
        <f>IF(P125="",1,IF(Y$122="oui",1,0))</f>
        <v>1</v>
      </c>
      <c r="R125" s="318" t="str">
        <f>'2.2'!J127</f>
        <v/>
      </c>
      <c r="S125" s="326">
        <f t="shared" si="20"/>
        <v>1</v>
      </c>
      <c r="T125" s="322" t="str">
        <f>+'2.2'!L127</f>
        <v/>
      </c>
      <c r="U125" s="323">
        <f t="shared" si="11"/>
        <v>1</v>
      </c>
      <c r="V125" s="319" t="str">
        <f>+'2.2'!N127</f>
        <v/>
      </c>
      <c r="W125" s="325">
        <f>IF(V125="",1,IF('3.7'!$D126="oui",1,0))</f>
        <v>1</v>
      </c>
      <c r="Y125" s="711"/>
      <c r="Z125" s="797"/>
      <c r="AA125" s="792" t="str">
        <f>+'2.2'!M127</f>
        <v/>
      </c>
      <c r="AB125" s="838"/>
    </row>
    <row r="126" spans="1:28" s="307" customFormat="1" ht="50" x14ac:dyDescent="0.25">
      <c r="A126" s="146" t="str">
        <f>+'2.2'!B128</f>
        <v/>
      </c>
      <c r="B126" s="327" t="str">
        <f>+'2.2'!C128</f>
        <v>GYNT</v>
      </c>
      <c r="C126" s="562" t="str">
        <f>+'2.2'!D128</f>
        <v>Tumeurs gynécologiques</v>
      </c>
      <c r="D126" s="329" t="str">
        <f>'2.2'!E128</f>
        <v>PBP/PB</v>
      </c>
      <c r="E126" s="327">
        <f>IF('3.8'!$B$20="oui",2,IF('3.8'!$C$20="oui",1,0))</f>
        <v>0</v>
      </c>
      <c r="F126" s="330" t="str">
        <f>+'2.2'!F128</f>
        <v>Gynécologie et obstétrique avec formation approfondie en oncologie gynécologique 
Exceptionnellement chirurgie avec formation approfondie en chirurgie viscérale</v>
      </c>
      <c r="G126" s="331">
        <f>+'2.2'!G128</f>
        <v>2</v>
      </c>
      <c r="H126" s="350">
        <f>IF(interne2!AX280&gt;=interne2!AX123,1,0)</f>
        <v>0</v>
      </c>
      <c r="I126" s="332">
        <f>IF(G126="",1,IF(MAX(interne3!C127:AT127)&gt;=G126,1,0))</f>
        <v>0</v>
      </c>
      <c r="J126" s="331">
        <f>+'2.2'!H128</f>
        <v>0</v>
      </c>
      <c r="K126" s="332">
        <f>VALUE(IF(J126=1,IF('3.3'!H$12&gt;=1,1,0),IF(J126=2,IF('3.3'!H$12&gt;=2,1,0),IF(J126=3,IF('3.3'!H$12&gt;=3,1,0),1))))</f>
        <v>1</v>
      </c>
      <c r="L126" s="331">
        <f>+'2.2'!I128</f>
        <v>2</v>
      </c>
      <c r="M126" s="331">
        <f>+IF(L126=1,IF('3.4'!H$11&gt;=1,1,0),IF(L126=2,IF('3.4'!H$11&gt;=2,1,0),IF(L126=3,IF('3.4'!H$11&gt;=3,1,0),1)))</f>
        <v>0</v>
      </c>
      <c r="N126" s="331" t="str">
        <f>+'2.2'!K128</f>
        <v>RAO1</v>
      </c>
      <c r="O126" s="572">
        <f>IF(N126="",1,IF(OR('3.5'!D69="oui",'3.5'!E69="oui"),1,0))</f>
        <v>0</v>
      </c>
      <c r="P126" s="327" t="str">
        <f>IF(ISBLANK(interne1!P121),"",interne1!P121)</f>
        <v>GYN1</v>
      </c>
      <c r="Q126" s="582">
        <f>IF(P126="",1,IF(Y$125="oui",1,0))</f>
        <v>0</v>
      </c>
      <c r="R126" s="334" t="str">
        <f>'2.2'!J128</f>
        <v>VIS1</v>
      </c>
      <c r="S126" s="334">
        <f>IF(R126="",1,IF(Y50="oui",1,0))</f>
        <v>0</v>
      </c>
      <c r="T126" s="331" t="str">
        <f>+'2.2'!L128</f>
        <v>oui</v>
      </c>
      <c r="U126" s="332">
        <f>IF(T126="",1,IF((OR('3.6'!$C21="Partenaire de coopération",'3.6'!$C21="Tous les spécialistes necessaires en interne")),1,0))</f>
        <v>0</v>
      </c>
      <c r="V126" s="328" t="str">
        <f>+'2.2'!N128</f>
        <v/>
      </c>
      <c r="W126" s="325">
        <f>IF(V126="",1,IF('3.7'!$D127="oui",1,0))</f>
        <v>1</v>
      </c>
      <c r="Y126" s="711"/>
      <c r="Z126" s="711"/>
      <c r="AA126" s="793" t="str">
        <f>+'2.2'!M128</f>
        <v>O:20
S:20</v>
      </c>
      <c r="AB126" s="838"/>
    </row>
    <row r="127" spans="1:28" s="307" customFormat="1" ht="100" x14ac:dyDescent="0.25">
      <c r="A127" s="146" t="str">
        <f>+'2.2'!B129</f>
        <v/>
      </c>
      <c r="B127" s="327" t="str">
        <f>+'2.2'!C129</f>
        <v>GYN2</v>
      </c>
      <c r="C127" s="562" t="str">
        <f>+'2.2'!D129</f>
        <v>Centre de sénologie certifié reconnu</v>
      </c>
      <c r="D127" s="329" t="str">
        <f>'2.2'!E129</f>
        <v>PBP/PB</v>
      </c>
      <c r="E127" s="327">
        <f>IF('3.8'!$B$20="oui",2,IF('3.8'!$C$20="oui",1,0))</f>
        <v>0</v>
      </c>
      <c r="F127" s="330" t="str">
        <f>+'2.2'!F129</f>
        <v>(Preuve de 50 opérations en qualité d’opérateur principal sur des néoplasmes des glandes mammaires)</v>
      </c>
      <c r="G127" s="331">
        <f>+'2.2'!G129</f>
        <v>2</v>
      </c>
      <c r="H127" s="350">
        <f>IF(interne2!AX281&gt;=interne2!AX124,1,0)</f>
        <v>0</v>
      </c>
      <c r="I127" s="332">
        <f>IF(G127="",1,IF(MAX(interne3!C128:AT128)&gt;=G127,1,0))</f>
        <v>0</v>
      </c>
      <c r="J127" s="331">
        <f>+'2.2'!H129</f>
        <v>0</v>
      </c>
      <c r="K127" s="332">
        <f>VALUE(IF(J127=1,IF('3.3'!H$12&gt;=1,1,0),IF(J127=2,IF('3.3'!H$12&gt;=2,1,0),IF(J127=3,IF('3.3'!H$12&gt;=3,1,0),1))))</f>
        <v>1</v>
      </c>
      <c r="L127" s="331">
        <f>+'2.2'!I129</f>
        <v>1</v>
      </c>
      <c r="M127" s="331">
        <f>+IF(L127=1,IF('3.4'!H$11&gt;=1,1,0),IF(L127=2,IF('3.4'!H$11&gt;=2,1,0),IF(L127=3,IF('3.4'!H$11&gt;=3,1,0),1)))</f>
        <v>0</v>
      </c>
      <c r="N127" s="331" t="str">
        <f>+'2.2'!K129</f>
        <v/>
      </c>
      <c r="O127" s="572">
        <f t="shared" si="10"/>
        <v>1</v>
      </c>
      <c r="P127" s="327" t="str">
        <f>IF(ISBLANK(interne1!P122),"",interne1!P122)</f>
        <v/>
      </c>
      <c r="Q127" s="327">
        <f>IF(P127="",1,0)</f>
        <v>1</v>
      </c>
      <c r="R127" s="327"/>
      <c r="S127" s="334">
        <f>IF(R127="",1,0)</f>
        <v>1</v>
      </c>
      <c r="T127" s="331" t="str">
        <f>+'2.2'!L129</f>
        <v>oui</v>
      </c>
      <c r="U127" s="332">
        <f>IF(T127="",1,IF((OR('3.6'!$C21="Partenaire de coopération",'3.6'!$C21="Tous les spécialistes necessaires en interne")),1,0))</f>
        <v>0</v>
      </c>
      <c r="V127" s="328" t="str">
        <f>+'2.2'!N129</f>
        <v>Certification reconnue comme centre de sénologie exigée. Les organismes suivants sont reconnus : Ligue suisse contre le cancer, société suisse de sénologie, société allemande de cancérologie et société européenne des spécialistes du cancer du sein</v>
      </c>
      <c r="W127" s="333">
        <f>IF(V127="",1,IF('3.7'!$D128="oui",1,0))</f>
        <v>0</v>
      </c>
      <c r="Y127" s="711"/>
      <c r="Z127" s="711"/>
      <c r="AA127" s="785" t="str">
        <f>+'2.2'!M129</f>
        <v>O:30
S:100 (ou 50 par hôpital du réseau)</v>
      </c>
      <c r="AB127" s="838"/>
    </row>
    <row r="128" spans="1:28" s="307" customFormat="1" ht="37.5" x14ac:dyDescent="0.25">
      <c r="A128" s="146" t="str">
        <f>+'2.2'!B130</f>
        <v/>
      </c>
      <c r="B128" s="309" t="str">
        <f>+'2.2'!C130</f>
        <v>PLC1</v>
      </c>
      <c r="C128" s="560" t="str">
        <f>+'2.2'!D130</f>
        <v>Interventions liées à la transsexualité</v>
      </c>
      <c r="D128" s="308" t="str">
        <f>'2.2'!E130</f>
        <v>PB</v>
      </c>
      <c r="E128" s="309">
        <f>IF('3.8'!$B$20="oui",2,IF('3.8'!$C$20="oui",1,0))</f>
        <v>0</v>
      </c>
      <c r="F128" s="312" t="str">
        <f>+'2.2'!F130</f>
        <v>Chirurgie plastique, reconstructive et esthétique
Gynécologie et obstétrique</v>
      </c>
      <c r="G128" s="313">
        <f>+'2.2'!G130</f>
        <v>2</v>
      </c>
      <c r="H128" s="338">
        <f>IF(interne2!AX282&gt;=interne2!AX125,1,0)</f>
        <v>0</v>
      </c>
      <c r="I128" s="314">
        <f>IF(G128="",1,IF(MAX(interne3!C129:AT129)&gt;=G128,1,0))</f>
        <v>0</v>
      </c>
      <c r="J128" s="313">
        <f>+'2.2'!H130</f>
        <v>0</v>
      </c>
      <c r="K128" s="314">
        <f>VALUE(IF(J128=1,IF('3.3'!H$12&gt;=1,1,0),IF(J128=2,IF('3.3'!H$12&gt;=2,1,0),IF(J128=3,IF('3.3'!H$12&gt;=3,1,0),1))))</f>
        <v>1</v>
      </c>
      <c r="L128" s="313">
        <f>+'2.2'!I130</f>
        <v>2</v>
      </c>
      <c r="M128" s="313">
        <f>+IF(L128=1,IF('3.4'!H$11&gt;=1,1,0),IF(L128=2,IF('3.4'!H$11&gt;=2,1,0),IF(L128=3,IF('3.4'!H$11&gt;=3,1,0),1)))</f>
        <v>0</v>
      </c>
      <c r="N128" s="313" t="str">
        <f>+'2.2'!K130</f>
        <v/>
      </c>
      <c r="O128" s="570">
        <f t="shared" si="10"/>
        <v>1</v>
      </c>
      <c r="P128" s="309" t="str">
        <f>IF(ISBLANK(interne1!P123),"",interne1!P123)</f>
        <v/>
      </c>
      <c r="Q128" s="309">
        <f t="shared" ref="Q128:Q131" si="21">IF(P128="",1,0)</f>
        <v>1</v>
      </c>
      <c r="R128" s="335" t="str">
        <f>'2.2'!J130</f>
        <v>GYN1</v>
      </c>
      <c r="S128" s="335">
        <f>IF(R128="",1,IF(Y125="oui",1,0))</f>
        <v>0</v>
      </c>
      <c r="T128" s="313" t="str">
        <f>+'2.2'!L130</f>
        <v/>
      </c>
      <c r="U128" s="314">
        <f t="shared" si="11"/>
        <v>1</v>
      </c>
      <c r="V128" s="310" t="str">
        <f>+'2.2'!N130</f>
        <v>Endocrinologie gynécologique, prise en charge psychiatrique</v>
      </c>
      <c r="W128" s="333">
        <f>IF(V128="",1,IF('3.7'!$D129="oui",1,0))</f>
        <v>0</v>
      </c>
      <c r="Y128" s="729"/>
      <c r="Z128" s="781"/>
      <c r="AA128" s="787" t="str">
        <f>+'2.2'!M130</f>
        <v/>
      </c>
      <c r="AB128" s="840"/>
    </row>
    <row r="129" spans="1:28" s="307" customFormat="1" ht="25" x14ac:dyDescent="0.25">
      <c r="A129" s="514" t="str">
        <f>+'2.2'!B131</f>
        <v>Obstétrique</v>
      </c>
      <c r="B129" s="318" t="str">
        <f>+'2.2'!C131</f>
        <v>GEBH</v>
      </c>
      <c r="C129" s="561" t="str">
        <f>+'2.2'!D131</f>
        <v>GEBH Maisons de naissance (≥ 36 0/7 SA)</v>
      </c>
      <c r="D129" s="720" t="str">
        <f>'2.2'!E131</f>
        <v/>
      </c>
      <c r="E129" s="318">
        <f>IF('3.8'!$B$20="oui",2,IF('3.8'!$C$20="oui",1,0))</f>
        <v>0</v>
      </c>
      <c r="F129" s="321" t="str">
        <f>+'2.2'!F131</f>
        <v>(Gynécologie et obstétrique)</v>
      </c>
      <c r="G129" s="322" t="str">
        <f>+'2.2'!G131</f>
        <v/>
      </c>
      <c r="H129" s="348">
        <f>IF(interne2!AX283&gt;=interne2!AX126,1,0)</f>
        <v>1</v>
      </c>
      <c r="I129" s="323">
        <f>IF(G129="",1,IF(MAX(interne3!C130:AT130)&gt;=G129,1,0))</f>
        <v>1</v>
      </c>
      <c r="J129" s="322">
        <f>+'2.2'!H131</f>
        <v>0</v>
      </c>
      <c r="K129" s="323">
        <f>VALUE(IF(J129=1,IF('3.3'!H$12&gt;=1,1,0),IF(J129=2,IF('3.3'!H$12&gt;=2,1,0),IF(J129=3,IF('3.3'!H$12&gt;=3,1,0),1))))</f>
        <v>1</v>
      </c>
      <c r="L129" s="322">
        <f>+'2.2'!I131</f>
        <v>0</v>
      </c>
      <c r="M129" s="322">
        <f>+IF(L129=1,IF('3.4'!H$11&gt;=1,1,0),IF(L129=2,IF('3.4'!H$11&gt;=2,1,0),IF(L129=3,IF('3.4'!H$11&gt;=3,1,0),1)))</f>
        <v>1</v>
      </c>
      <c r="N129" s="322" t="str">
        <f>+'2.2'!K131</f>
        <v>GEB1 + NEO1</v>
      </c>
      <c r="O129" s="571">
        <f>IF(N129="",1,IF(AND(OR('3.5'!D106="oui",'3.5'!E106="oui"),OR('3.5'!D110="oui",'3.5'!E110="oui")),1,0))</f>
        <v>0</v>
      </c>
      <c r="P129" s="318" t="str">
        <f>IF(ISBLANK(interne1!P124),"",interne1!P124)</f>
        <v/>
      </c>
      <c r="Q129" s="318">
        <f t="shared" si="21"/>
        <v>1</v>
      </c>
      <c r="R129" s="318" t="str">
        <f>'2.2'!J131</f>
        <v>NEOG</v>
      </c>
      <c r="S129" s="326">
        <f>IF(R129="",1,IF(Y134="oui",1,0))</f>
        <v>0</v>
      </c>
      <c r="T129" s="322" t="str">
        <f>+'2.2'!L131</f>
        <v/>
      </c>
      <c r="U129" s="323">
        <f t="shared" si="11"/>
        <v>1</v>
      </c>
      <c r="V129" s="319" t="str">
        <f>+'2.2'!N131</f>
        <v>Exigences de qualité
pour maisons de naissance</v>
      </c>
      <c r="W129" s="317">
        <f>IF(V129="",1,IF('3.7'!$D130="oui",1,0))</f>
        <v>0</v>
      </c>
      <c r="Y129" s="711"/>
      <c r="Z129" s="797"/>
      <c r="AA129" s="794" t="str">
        <f>+'2.2'!M131</f>
        <v/>
      </c>
      <c r="AB129" s="838"/>
    </row>
    <row r="130" spans="1:28" s="307" customFormat="1" ht="100" x14ac:dyDescent="0.25">
      <c r="A130" s="146" t="str">
        <f>+'2.2'!B132</f>
        <v/>
      </c>
      <c r="B130" s="327" t="str">
        <f>+'2.2'!C132</f>
        <v>GEBS</v>
      </c>
      <c r="C130" s="562" t="str">
        <f>+'2.2'!D132</f>
        <v>Obstétrique dirigée par des sages-femmes à l’hôpital ou en milieu hospitalier</v>
      </c>
      <c r="D130" s="718" t="str">
        <f>'2.2'!E132</f>
        <v/>
      </c>
      <c r="E130" s="327">
        <f>IF('3.8'!$B$20="oui",2,IF('3.8'!$C$20="oui",1,0))</f>
        <v>0</v>
      </c>
      <c r="F130" s="330" t="str">
        <f>+'2.2'!F132</f>
        <v/>
      </c>
      <c r="G130" s="331" t="str">
        <f>+'2.2'!G132</f>
        <v/>
      </c>
      <c r="H130" s="332">
        <f>IF(interne2!AX284&gt;=interne2!AX127,1,0)</f>
        <v>1</v>
      </c>
      <c r="I130" s="332">
        <f>IF(G130="",1,IF(MAX(interne3!C131:AT131)&gt;=G130,1,0))</f>
        <v>1</v>
      </c>
      <c r="J130" s="331" t="str">
        <f>+'2.2'!H132</f>
        <v/>
      </c>
      <c r="K130" s="332">
        <f>VALUE(IF(J130=1,IF('3.3'!H$12&gt;=1,1,0),IF(J130=2,IF('3.3'!H$12&gt;=2,1,0),IF(J130=3,IF('3.3'!H$12&gt;=3,1,0),1))))</f>
        <v>1</v>
      </c>
      <c r="L130" s="331" t="str">
        <f>+'2.2'!I132</f>
        <v/>
      </c>
      <c r="M130" s="331">
        <f>+IF(L130=1,IF('3.4'!H$11&gt;=1,1,0),IF(L130=2,IF('3.4'!H$11&gt;=2,1,0),IF(L130=3,IF('3.4'!H$11&gt;=3,1,0),1)))</f>
        <v>1</v>
      </c>
      <c r="N130" s="331" t="str">
        <f>+'2.2'!K132</f>
        <v>GEB1 + NEO1</v>
      </c>
      <c r="O130" s="572">
        <f>IF(N130="",1,IF(AND(OR('3.5'!D106="oui",'3.5'!E106="oui"),OR('3.5'!D110="oui",'3.5'!E110="oui")),1,0))</f>
        <v>0</v>
      </c>
      <c r="P130" s="327" t="str">
        <f>IF(ISBLANK(interne1!P125),"",interne1!P125)</f>
        <v/>
      </c>
      <c r="Q130" s="327">
        <f t="shared" si="21"/>
        <v>1</v>
      </c>
      <c r="R130" s="327" t="str">
        <f>'2.2'!J132</f>
        <v>NEO1</v>
      </c>
      <c r="S130" s="334">
        <f>IF(R130="",1,IF(Y134="oui",1,0))</f>
        <v>0</v>
      </c>
      <c r="T130" s="331" t="str">
        <f>+'2.2'!L132</f>
        <v/>
      </c>
      <c r="U130" s="332">
        <f t="shared" si="11"/>
        <v>1</v>
      </c>
      <c r="V130" s="328" t="str">
        <f>+'2.2'!N132</f>
        <v>Exigences de qualité
pour l’obstétrique dirigée par des sages-femmes à l’hôpital ou en milieu hospitalier selon les « Exigences supplémentaires portant sur des prestations spécifiques - Soins somatiques aigus »</v>
      </c>
      <c r="W130" s="325">
        <f>IF(V130="",1,IF('3.7'!$D131="oui",1,0))</f>
        <v>0</v>
      </c>
      <c r="Y130" s="711"/>
      <c r="Z130" s="799"/>
      <c r="AA130" s="788" t="str">
        <f>+'2.2'!M132</f>
        <v/>
      </c>
      <c r="AB130" s="838"/>
    </row>
    <row r="131" spans="1:28" s="307" customFormat="1" ht="25" x14ac:dyDescent="0.25">
      <c r="A131" s="146" t="str">
        <f>+'2.2'!B133</f>
        <v/>
      </c>
      <c r="B131" s="541" t="str">
        <f>+'2.2'!C133</f>
        <v>GEB1</v>
      </c>
      <c r="C131" s="565" t="str">
        <f>+'2.2'!D133</f>
        <v>Soins de base en obstétrique (AG ≥ 35 0/7 SA et PN 2000 g)</v>
      </c>
      <c r="D131" s="329" t="str">
        <f>'2.2'!E133</f>
        <v>PB</v>
      </c>
      <c r="E131" s="541">
        <f>IF('3.8'!$B$20="oui",2,IF('3.8'!$C$20="oui",1,0))</f>
        <v>0</v>
      </c>
      <c r="F131" s="330" t="str">
        <f>+'2.2'!F133</f>
        <v>(Gynécologie et obstétrique)</v>
      </c>
      <c r="G131" s="331">
        <f>+'2.2'!G133</f>
        <v>4</v>
      </c>
      <c r="H131" s="364">
        <f>IF(interne2!AX285&gt;=interne2!AX128,1,0)</f>
        <v>0</v>
      </c>
      <c r="I131" s="364">
        <f>IF(G131="",1,IF(MAX(interne3!C132:AT132)&gt;=G131,1,0))</f>
        <v>0</v>
      </c>
      <c r="J131" s="331">
        <f>+'2.2'!H133</f>
        <v>4</v>
      </c>
      <c r="K131" s="364">
        <f>VALUE(IF(J131=1,IF('3.3'!H$12&gt;=1,1,0),IF(J131=2,IF('3.3'!H$12&gt;=2,1,0),IF(J131=3,IF('3.3'!H$12&gt;=3,1,0),1))))</f>
        <v>1</v>
      </c>
      <c r="L131" s="331">
        <f>+'2.2'!I133</f>
        <v>1</v>
      </c>
      <c r="M131" s="331">
        <f>+IF(L131=1,IF('3.4'!H$11&gt;=1,1,0),IF(L131=2,IF('3.4'!H$11&gt;=2,1,0),IF(L131=3,IF('3.4'!H$11&gt;=3,1,0),1)))</f>
        <v>0</v>
      </c>
      <c r="N131" s="331" t="str">
        <f>+'2.2'!K133</f>
        <v>NEO1.1</v>
      </c>
      <c r="O131" s="575">
        <f>IF(N131="",1,IF(OR('3.5'!D114="oui",'3.5'!E114="oui"),1,0))</f>
        <v>0</v>
      </c>
      <c r="P131" s="327" t="str">
        <f>IF(ISBLANK(interne1!P126),"",interne1!P126)</f>
        <v/>
      </c>
      <c r="Q131" s="327">
        <f t="shared" si="21"/>
        <v>1</v>
      </c>
      <c r="R131" s="327" t="str">
        <f>'2.2'!J133</f>
        <v>NEO1</v>
      </c>
      <c r="S131" s="334">
        <f>IF(R131="",1,IF(Y135="oui",1,0))</f>
        <v>0</v>
      </c>
      <c r="T131" s="331" t="str">
        <f>+'2.2'!L133</f>
        <v/>
      </c>
      <c r="U131" s="364">
        <f t="shared" si="11"/>
        <v>1</v>
      </c>
      <c r="V131" s="328" t="str">
        <f>+'2.2'!N133</f>
        <v>En cas d’hospitalisation prénatale, concertation avec NEO1.1</v>
      </c>
      <c r="W131" s="333">
        <f>IF(V131="",1,IF('3.7'!$D132="oui",1,0))</f>
        <v>0</v>
      </c>
      <c r="Y131" s="711"/>
      <c r="Z131" s="800"/>
      <c r="AA131" s="786" t="str">
        <f>+'2.2'!M133</f>
        <v/>
      </c>
      <c r="AB131" s="838"/>
    </row>
    <row r="132" spans="1:28" s="307" customFormat="1" ht="25" x14ac:dyDescent="0.25">
      <c r="A132" s="146" t="str">
        <f>+'2.2'!B134</f>
        <v/>
      </c>
      <c r="B132" s="541" t="str">
        <f>+'2.2'!C134</f>
        <v>GEB1.1</v>
      </c>
      <c r="C132" s="565" t="str">
        <f>+'2.2'!D134</f>
        <v>Obstétrique (≥ 32 0/7 SA et PN 1250 g)</v>
      </c>
      <c r="D132" s="329" t="str">
        <f>'2.2'!E134</f>
        <v>PB</v>
      </c>
      <c r="E132" s="541">
        <f>IF('3.8'!$B$20="oui",2,IF('3.8'!$C$20="oui",1,0))</f>
        <v>0</v>
      </c>
      <c r="F132" s="330" t="str">
        <f>+'2.2'!F134</f>
        <v>Gynécologie et obstétrique</v>
      </c>
      <c r="G132" s="331">
        <f>+'2.2'!G134</f>
        <v>4</v>
      </c>
      <c r="H132" s="364">
        <f>IF(interne2!AX286&gt;=interne2!AX129,1,0)</f>
        <v>0</v>
      </c>
      <c r="I132" s="364">
        <f>IF(G132="",1,IF(MAX(interne3!C133:AT133)&gt;=G132,1,0))</f>
        <v>0</v>
      </c>
      <c r="J132" s="331">
        <f>+'2.2'!H134</f>
        <v>4</v>
      </c>
      <c r="K132" s="364">
        <f>VALUE(IF(J132=1,IF('3.3'!H$12&gt;=1,1,0),IF(J132=2,IF('3.3'!H$12&gt;=2,1,0),IF(J132=3,IF('3.3'!H$12&gt;=3,1,0),1))))</f>
        <v>1</v>
      </c>
      <c r="L132" s="331">
        <f>+'2.2'!I134</f>
        <v>2</v>
      </c>
      <c r="M132" s="331">
        <f>+IF(L132=1,IF('3.4'!H$11&gt;=1,1,0),IF(L132=2,IF('3.4'!H$11&gt;=2,1,0),IF(L132=3,IF('3.4'!H$11&gt;=3,1,0),1)))</f>
        <v>0</v>
      </c>
      <c r="N132" s="331" t="str">
        <f>+'2.2'!K134</f>
        <v>GEB1.1.1</v>
      </c>
      <c r="O132" s="575">
        <f>IF(N132="",1,IF(OR('3.5'!D116="oui",'3.5'!E116="oui"),1,0))</f>
        <v>0</v>
      </c>
      <c r="P132" s="327" t="str">
        <f>IF(ISBLANK(interne1!P127),"",interne1!P127)</f>
        <v>GEB1</v>
      </c>
      <c r="Q132" s="327">
        <f>IF(P132="",1,IF(Y131="oui",1,0))</f>
        <v>0</v>
      </c>
      <c r="R132" s="327" t="str">
        <f>'2.2'!J134</f>
        <v>NEO1.1</v>
      </c>
      <c r="S132" s="334">
        <f>IF(R132="",1,IF(Y136="oui",1,0))</f>
        <v>0</v>
      </c>
      <c r="T132" s="331" t="str">
        <f>+'2.2'!L134</f>
        <v/>
      </c>
      <c r="U132" s="364">
        <f t="shared" si="11"/>
        <v>1</v>
      </c>
      <c r="V132" s="328" t="str">
        <f>+'2.2'!N134</f>
        <v>*concerne la somme des cas des GPPH GEB1 et GEB1.1</v>
      </c>
      <c r="W132" s="363">
        <f>IF(V132="",1,IF('3.7'!$D133="oui",1,0))</f>
        <v>0</v>
      </c>
      <c r="Y132" s="711"/>
      <c r="Z132" s="711"/>
      <c r="AA132" s="785" t="str">
        <f>+'2.2'!M134</f>
        <v>Valeur cible
1500*</v>
      </c>
      <c r="AB132" s="838"/>
    </row>
    <row r="133" spans="1:28" s="307" customFormat="1" ht="25" x14ac:dyDescent="0.25">
      <c r="A133" s="146" t="str">
        <f>+'2.2'!B135</f>
        <v/>
      </c>
      <c r="B133" s="542" t="str">
        <f>+'2.2'!C135</f>
        <v>GEB1.1.1</v>
      </c>
      <c r="C133" s="566" t="str">
        <f>+'2.2'!D135</f>
        <v>Obstétrique spécialisée</v>
      </c>
      <c r="D133" s="308" t="str">
        <f>'2.2'!E135</f>
        <v>PB</v>
      </c>
      <c r="E133" s="542">
        <f>IF('3.8'!$B$20="oui",2,IF('3.8'!$C$20="oui",1,0))</f>
        <v>0</v>
      </c>
      <c r="F133" s="312" t="str">
        <f>+'2.2'!F135</f>
        <v>Gynécologie et obstétrique avec formation approfondie en médecine fœto-maternelle</v>
      </c>
      <c r="G133" s="313">
        <f>+'2.2'!G135</f>
        <v>4</v>
      </c>
      <c r="H133" s="365">
        <f>IF(interne2!AX287&gt;=interne2!AX130,1,0)</f>
        <v>0</v>
      </c>
      <c r="I133" s="365">
        <f>IF(G133="",1,IF(MAX(interne3!C134:AT134)&gt;=G133,1,0))</f>
        <v>0</v>
      </c>
      <c r="J133" s="313">
        <f>+'2.2'!H135</f>
        <v>4</v>
      </c>
      <c r="K133" s="365">
        <f>VALUE(IF(J133=1,IF('3.3'!H$12&gt;=1,1,0),IF(J133=2,IF('3.3'!H$12&gt;=2,1,0),IF(J133=3,IF('3.3'!H$12&gt;=3,1,0),1))))</f>
        <v>1</v>
      </c>
      <c r="L133" s="313">
        <f>+'2.2'!I135</f>
        <v>2</v>
      </c>
      <c r="M133" s="313">
        <f>+IF(L133=1,IF('3.4'!H$11&gt;=1,1,0),IF(L133=2,IF('3.4'!H$11&gt;=2,1,0),IF(L133=3,IF('3.4'!H$11&gt;=3,1,0),1)))</f>
        <v>0</v>
      </c>
      <c r="N133" s="313" t="str">
        <f>+'2.2'!K135</f>
        <v/>
      </c>
      <c r="O133" s="576">
        <f t="shared" si="10"/>
        <v>1</v>
      </c>
      <c r="P133" s="309" t="str">
        <f>IF(ISBLANK(interne1!P128),"",interne1!P128)</f>
        <v>GEB1
GEB1.1</v>
      </c>
      <c r="Q133" s="309">
        <f>IF(P133="",1,IF(AND(Y131="oui",Y132="oui"),1,0))</f>
        <v>0</v>
      </c>
      <c r="R133" s="309" t="str">
        <f>'2.2'!J135</f>
        <v>NEO1.1.1</v>
      </c>
      <c r="S133" s="335">
        <f>IF(R133="",1,IF(Y137="oui",1,0))</f>
        <v>0</v>
      </c>
      <c r="T133" s="313" t="str">
        <f>+'2.2'!L135</f>
        <v/>
      </c>
      <c r="U133" s="365">
        <f t="shared" si="11"/>
        <v>1</v>
      </c>
      <c r="V133" s="310" t="str">
        <f>+'2.2'!N135</f>
        <v/>
      </c>
      <c r="W133" s="333">
        <f>IF(V133="",1,IF('3.7'!$D134="oui",1,0))</f>
        <v>1</v>
      </c>
      <c r="Y133" s="711"/>
      <c r="Z133" s="800"/>
      <c r="AA133" s="786" t="str">
        <f>+'2.2'!M135</f>
        <v/>
      </c>
      <c r="AB133" s="838"/>
    </row>
    <row r="134" spans="1:28" s="307" customFormat="1" ht="25" x14ac:dyDescent="0.25">
      <c r="A134" s="514" t="str">
        <f>+'2.2'!B136</f>
        <v>Nouveau-nés</v>
      </c>
      <c r="B134" s="543" t="str">
        <f>+'2.2'!C136</f>
        <v>NEOG</v>
      </c>
      <c r="C134" s="567" t="str">
        <f>+'2.2'!D136</f>
        <v>Soins de base aux nouveau-nés (AG ≥ 36 0/7 SA et PN 2000 g)</v>
      </c>
      <c r="D134" s="720" t="str">
        <f>'2.2'!E136</f>
        <v/>
      </c>
      <c r="E134" s="543">
        <f>IF('3.8'!$B$20="oui",2,IF('3.8'!$C$20="oui",1,0))</f>
        <v>0</v>
      </c>
      <c r="F134" s="321" t="str">
        <f>+'2.2'!F136</f>
        <v/>
      </c>
      <c r="G134" s="322" t="str">
        <f>+'2.2'!G136</f>
        <v/>
      </c>
      <c r="H134" s="544">
        <f>IF(interne2!AX288&gt;=interne2!AX131,1,0)</f>
        <v>1</v>
      </c>
      <c r="I134" s="544">
        <f>IF(G134="",1,IF(MAX(interne3!C135:AT135)&gt;=G134,1,0))</f>
        <v>1</v>
      </c>
      <c r="J134" s="322" t="str">
        <f>+'2.2'!H136</f>
        <v/>
      </c>
      <c r="K134" s="544">
        <f>VALUE(IF(J134=1,IF('3.3'!H$12&gt;=1,1,0),IF(J134=2,IF('3.3'!H$12&gt;=2,1,0),IF(J134=3,IF('3.3'!H$12&gt;=3,1,0),1))))</f>
        <v>1</v>
      </c>
      <c r="L134" s="322" t="str">
        <f>+'2.2'!I136</f>
        <v/>
      </c>
      <c r="M134" s="322">
        <f>+IF(L134=1,IF('3.4'!H$11&gt;=1,1,0),IF(L134=2,IF('3.4'!H$11&gt;=2,1,0),IF(L134=3,IF('3.4'!H$11&gt;=3,1,0),1)))</f>
        <v>1</v>
      </c>
      <c r="N134" s="322" t="str">
        <f>+'2.2'!K136</f>
        <v>GEB1 + NEO1</v>
      </c>
      <c r="O134" s="577">
        <f>IF(N134="",1,IF(AND(OR('3.5'!D106="oui",'3.5'!E106="oui"),OR('3.5'!D110="oui",'3.5'!E110="oui")),1,0))</f>
        <v>0</v>
      </c>
      <c r="P134" s="318" t="str">
        <f>IF(ISBLANK(interne1!P129),"",interne1!P129)</f>
        <v/>
      </c>
      <c r="Q134" s="318">
        <f>IF(P134="",1,IF(Y133="oui",1,0))</f>
        <v>1</v>
      </c>
      <c r="R134" s="318" t="str">
        <f>'2.2'!J136</f>
        <v>GEBH</v>
      </c>
      <c r="S134" s="326">
        <f>IF(R134="",1,IF(Y129="oui",1,0))</f>
        <v>0</v>
      </c>
      <c r="T134" s="322" t="str">
        <f>+'2.2'!L136</f>
        <v/>
      </c>
      <c r="U134" s="544">
        <f t="shared" si="11"/>
        <v>1</v>
      </c>
      <c r="V134" s="319" t="str">
        <f>+'2.2'!N136</f>
        <v>Exigences de qualité
pour maisons de naissance</v>
      </c>
      <c r="W134" s="317">
        <f>IF(V134="",1,IF('3.7'!$D135="oui",1,0))</f>
        <v>0</v>
      </c>
      <c r="X134" s="362"/>
      <c r="Y134" s="729"/>
      <c r="Z134" s="800"/>
      <c r="AA134" s="786" t="str">
        <f>+'2.2'!M136</f>
        <v/>
      </c>
      <c r="AB134" s="840"/>
    </row>
    <row r="135" spans="1:28" s="307" customFormat="1" ht="37.5" x14ac:dyDescent="0.25">
      <c r="A135" s="146" t="str">
        <f>+'2.2'!B137</f>
        <v/>
      </c>
      <c r="B135" s="327" t="str">
        <f>+'2.2'!C137</f>
        <v>NEO1</v>
      </c>
      <c r="C135" s="562" t="str">
        <f>+'2.2'!D137</f>
        <v>Soins de base aux nouveau-nés (AG ≥ 35 0/7 SA et PN 2000 g)</v>
      </c>
      <c r="D135" s="329" t="str">
        <f>'2.2'!E137</f>
        <v>PB</v>
      </c>
      <c r="E135" s="327">
        <f>IF('3.8'!$B$20="oui",2,IF('3.8'!$C$20="oui",1,0))</f>
        <v>0</v>
      </c>
      <c r="F135" s="330" t="str">
        <f>+'2.2'!F137</f>
        <v>(Gynécologie et obstétrique)
(médecine de l’enfant et de l’adolescent)</v>
      </c>
      <c r="G135" s="331">
        <f>+'2.2'!G137</f>
        <v>2</v>
      </c>
      <c r="H135" s="350">
        <f>IF(interne2!AX289&gt;=interne2!AX132,1,0)</f>
        <v>0</v>
      </c>
      <c r="I135" s="332">
        <f>IF(G135="",1,IF(MAX(interne3!C136:AT136)&gt;=G135,1,0))</f>
        <v>0</v>
      </c>
      <c r="J135" s="331">
        <f>+'2.2'!H137</f>
        <v>0</v>
      </c>
      <c r="K135" s="332">
        <f>VALUE(IF(J135=1,IF('3.3'!H$12&gt;=1,1,0),IF(J135=2,IF('3.3'!H$12&gt;=2,1,0),IF(J135=3,IF('3.3'!H$12&gt;=3,1,0),1))))</f>
        <v>1</v>
      </c>
      <c r="L135" s="331">
        <f>+'2.2'!I137</f>
        <v>0</v>
      </c>
      <c r="M135" s="331">
        <f>+IF(L135=1,IF('3.4'!H$11&gt;=1,1,0),IF(L135=2,IF('3.4'!H$11&gt;=2,1,0),IF(L135=3,IF('3.4'!H$11&gt;=3,1,0),1)))</f>
        <v>1</v>
      </c>
      <c r="N135" s="331" t="str">
        <f>+'2.2'!K137</f>
        <v/>
      </c>
      <c r="O135" s="572">
        <f t="shared" ref="O135:O151" si="22">IF(N135="",1,0)</f>
        <v>1</v>
      </c>
      <c r="P135" s="327" t="str">
        <f>IF(ISBLANK(interne1!P130),"",interne1!P130)</f>
        <v/>
      </c>
      <c r="Q135" s="327">
        <f>IF(P135="",1,0)</f>
        <v>1</v>
      </c>
      <c r="R135" s="327" t="str">
        <f>'2.2'!J137</f>
        <v>GEB1</v>
      </c>
      <c r="S135" s="334">
        <f>IF(R135="",1,IF(Y131="oui",1,0))</f>
        <v>0</v>
      </c>
      <c r="T135" s="331" t="str">
        <f>+'2.2'!L137</f>
        <v/>
      </c>
      <c r="U135" s="332">
        <f t="shared" ref="U135:U151" si="23">IF(T135="",1,0)</f>
        <v>1</v>
      </c>
      <c r="V135" s="328" t="str">
        <f>+'2.2'!N137</f>
        <v>Autres exigences selon le niveau I des Standards for Levels of Neonatal Care in Switzerland</v>
      </c>
      <c r="W135" s="325">
        <f>IF(V135="",1,IF('3.7'!$D136="oui",1,0))</f>
        <v>0</v>
      </c>
      <c r="Y135" s="711"/>
      <c r="Z135" s="797"/>
      <c r="AA135" s="784" t="str">
        <f>+'2.2'!M137</f>
        <v/>
      </c>
      <c r="AB135" s="838"/>
    </row>
    <row r="136" spans="1:28" s="307" customFormat="1" ht="37.5" x14ac:dyDescent="0.25">
      <c r="A136" s="146" t="str">
        <f>+'2.2'!B138</f>
        <v/>
      </c>
      <c r="B136" s="327" t="str">
        <f>+'2.2'!C138</f>
        <v>NEO1.1</v>
      </c>
      <c r="C136" s="562" t="str">
        <f>+'2.2'!D138</f>
        <v>Néonatologie (AG ≥ 32 0/7 SA et PN 1250 g)</v>
      </c>
      <c r="D136" s="329" t="str">
        <f>'2.2'!E138</f>
        <v>PB</v>
      </c>
      <c r="E136" s="327">
        <f>IF('3.8'!$B$20="oui",2,IF('3.8'!$C$20="oui",1,0))</f>
        <v>0</v>
      </c>
      <c r="F136" s="330" t="str">
        <f>+'2.2'!F138</f>
        <v>Médecine de l’enfant et de l’adolescent avec formation approfondie en néonatologie</v>
      </c>
      <c r="G136" s="331">
        <f>+'2.2'!G138</f>
        <v>4</v>
      </c>
      <c r="H136" s="350">
        <f>IF(interne2!AX290&gt;=interne2!AX133,1,0)</f>
        <v>0</v>
      </c>
      <c r="I136" s="332">
        <f>IF(G136="",1,IF(MAX(interne3!C137:AT137)&gt;=G136,1,0))</f>
        <v>0</v>
      </c>
      <c r="J136" s="331">
        <f>+'2.2'!H138</f>
        <v>0</v>
      </c>
      <c r="K136" s="332">
        <f>VALUE(IF(J136=1,IF('3.3'!H$12&gt;=1,1,0),IF(J136=2,IF('3.3'!H$12&gt;=2,1,0),IF(J136=3,IF('3.3'!H$12&gt;=3,1,0),1))))</f>
        <v>1</v>
      </c>
      <c r="L136" s="331">
        <f>+'2.2'!I138</f>
        <v>1</v>
      </c>
      <c r="M136" s="331">
        <f>+IF(L136=1,IF('3.4'!H$11&gt;=1,1,0),IF(L136=2,IF('3.4'!H$11&gt;=2,1,0),IF(L136=3,IF('3.4'!H$11&gt;=3,1,0),1)))</f>
        <v>0</v>
      </c>
      <c r="N136" s="331" t="str">
        <f>+'2.2'!K138</f>
        <v>NEO1.1.1.1</v>
      </c>
      <c r="O136" s="572">
        <f>IF(N136="",1,IF(OR('3.5'!D118="oui",'3.5'!E118="oui"),1,0))</f>
        <v>0</v>
      </c>
      <c r="P136" s="327" t="str">
        <f>IF(ISBLANK(interne1!P131),"",interne1!P131)</f>
        <v>NEO1</v>
      </c>
      <c r="Q136" s="327">
        <f>IF(P136="",1,IF(Y135="oui",1,0))</f>
        <v>0</v>
      </c>
      <c r="R136" s="327" t="str">
        <f>'2.2'!J138</f>
        <v>GEB1.1</v>
      </c>
      <c r="S136" s="334">
        <f>IF(R136="",1,IF(Y132="oui",1,0))</f>
        <v>0</v>
      </c>
      <c r="T136" s="331" t="str">
        <f>+'2.2'!L138</f>
        <v/>
      </c>
      <c r="U136" s="332">
        <f t="shared" si="23"/>
        <v>1</v>
      </c>
      <c r="V136" s="328" t="str">
        <f>+'2.2'!N138</f>
        <v>Autres exigences selon le niveau IIB des Standards for Levels of Neonatal Care in Switzerland</v>
      </c>
      <c r="W136" s="333">
        <f>IF(V136="",1,IF('3.7'!$D137="oui",1,0))</f>
        <v>0</v>
      </c>
      <c r="Y136" s="711"/>
      <c r="Z136" s="800"/>
      <c r="AA136" s="789" t="str">
        <f>+'2.2'!M138</f>
        <v/>
      </c>
      <c r="AB136" s="838"/>
    </row>
    <row r="137" spans="1:28" s="307" customFormat="1" ht="100" x14ac:dyDescent="0.25">
      <c r="A137" s="146" t="str">
        <f>+'2.2'!B139</f>
        <v/>
      </c>
      <c r="B137" s="327" t="str">
        <f>+'2.2'!C139</f>
        <v>NEO1.1.1</v>
      </c>
      <c r="C137" s="562" t="str">
        <f>+'2.2'!D139</f>
        <v>Néonatologie spécialisée (AG ≥ 28 0/7 SA et PN ≥1000 g)</v>
      </c>
      <c r="D137" s="329" t="str">
        <f>'2.2'!E139</f>
        <v>PB</v>
      </c>
      <c r="E137" s="327">
        <f>IF('3.8'!$B$20="oui",2,IF('3.8'!$C$20="oui",1,0))</f>
        <v>0</v>
      </c>
      <c r="F137" s="330" t="str">
        <f>+'2.2'!F139</f>
        <v>Médecine de l’enfant et de l’adolescent avec formation approfondie en néonatologie</v>
      </c>
      <c r="G137" s="331">
        <f>+'2.2'!G139</f>
        <v>4</v>
      </c>
      <c r="H137" s="350">
        <f>IF(interne2!AX291&gt;=interne2!AX134,1,0)</f>
        <v>0</v>
      </c>
      <c r="I137" s="332">
        <f>IF(G137="",1,IF(MAX(interne3!C138:AT138)&gt;=G137,1,0))</f>
        <v>0</v>
      </c>
      <c r="J137" s="331">
        <f>+'2.2'!H139</f>
        <v>0</v>
      </c>
      <c r="K137" s="332">
        <f>VALUE(IF(J137=1,IF('3.3'!H$12&gt;=1,1,0),IF(J137=2,IF('3.3'!H$12&gt;=2,1,0),IF(J137=3,IF('3.3'!H$12&gt;=3,1,0),1))))</f>
        <v>1</v>
      </c>
      <c r="L137" s="331">
        <f>+'2.2'!I139</f>
        <v>2</v>
      </c>
      <c r="M137" s="331">
        <f>+IF(L137=1,IF('3.4'!H$11&gt;=1,1,0),IF(L137=2,IF('3.4'!H$11&gt;=2,1,0),IF(L137=3,IF('3.4'!H$11&gt;=3,1,0),1)))</f>
        <v>0</v>
      </c>
      <c r="N137" s="331" t="str">
        <f>+'2.2'!K139</f>
        <v>NEO1.1.1.1</v>
      </c>
      <c r="O137" s="572">
        <f>IF(N137="",1,IF(OR('3.5'!D118="oui",'3.5'!E118="oui"),1,0))</f>
        <v>0</v>
      </c>
      <c r="P137" s="327" t="str">
        <f>IF(ISBLANK(interne1!P132),"",interne1!P132)</f>
        <v>NEO1
NEO1.1</v>
      </c>
      <c r="Q137" s="327">
        <f>IF(P137="",1,IF(AND(Y135="oui",Y136="oui"),1,0))</f>
        <v>0</v>
      </c>
      <c r="R137" s="327" t="str">
        <f>'2.2'!J139</f>
        <v>GEB1.1.1</v>
      </c>
      <c r="S137" s="334">
        <f>IF(R137="",1,IF(Y$133="oui",1,0))</f>
        <v>0</v>
      </c>
      <c r="T137" s="331" t="str">
        <f>+'2.2'!L139</f>
        <v/>
      </c>
      <c r="U137" s="332">
        <f t="shared" si="23"/>
        <v>1</v>
      </c>
      <c r="V137" s="328" t="str">
        <f>+'2.2'!N139</f>
        <v>Autres exigences selon le niveau III des Standards for Levels of Neonatal Care in Switzerland / concernant le NMC selon les « Exigences supplémentaires portant sur des prestations spécifiques - Soins somatiques aigus »</v>
      </c>
      <c r="W137" s="317">
        <f>IF(V137="",1,IF('3.7'!$D138="oui",1,0))</f>
        <v>0</v>
      </c>
      <c r="Y137" s="730"/>
      <c r="Z137" s="800"/>
      <c r="AA137" s="789" t="str">
        <f>+'2.2'!M139</f>
        <v/>
      </c>
      <c r="AB137" s="845"/>
    </row>
    <row r="138" spans="1:28" s="307" customFormat="1" ht="37.5" x14ac:dyDescent="0.25">
      <c r="A138" s="868"/>
      <c r="B138" s="858" t="str">
        <f>+'2.2'!C140</f>
        <v>NEO1.1.1.1</v>
      </c>
      <c r="C138" s="859" t="str">
        <f>+'2.2'!D140</f>
        <v>Néonatologie hautement spécialisée (AG &lt; 32 0/7 SA et PN &lt; 1500 g)</v>
      </c>
      <c r="D138" s="860" t="str">
        <f>'2.2'!E140</f>
        <v>PB</v>
      </c>
      <c r="E138" s="861">
        <f>IF('3.8'!$B$20="oui",2,IF('3.8'!$C$20="oui",1,0))</f>
        <v>0</v>
      </c>
      <c r="F138" s="858" t="str">
        <f>+'2.2'!F140</f>
        <v>Médecine de l’enfant et de l’adolescent avec formation approfondie en néonatologie</v>
      </c>
      <c r="G138" s="862">
        <f>+'2.2'!G140</f>
        <v>4</v>
      </c>
      <c r="H138" s="863">
        <f>IF(interne2!AX292&gt;=interne2!AX135,1,0)</f>
        <v>0</v>
      </c>
      <c r="I138" s="864">
        <f>IF(G138="",1,IF(MAX(interne3!C139:AT139)&gt;=G138,1,0))</f>
        <v>0</v>
      </c>
      <c r="J138" s="862">
        <f>+'2.2'!H140</f>
        <v>0</v>
      </c>
      <c r="K138" s="864">
        <f>VALUE(IF(J138=1,IF('3.3'!H$12&gt;=1,1,0),IF(J138=2,IF('3.3'!H$12&gt;=2,1,0),IF(J138=3,IF('3.3'!H$12&gt;=3,1,0),1))))</f>
        <v>1</v>
      </c>
      <c r="L138" s="862">
        <f>+'2.2'!I140</f>
        <v>2</v>
      </c>
      <c r="M138" s="862">
        <f>+IF(L138=1,IF('3.4'!H$11&gt;=1,1,0),IF(L138=2,IF('3.4'!H$11&gt;=2,1,0),IF(L138=3,IF('3.4'!H$11&gt;=3,1,0),1)))</f>
        <v>0</v>
      </c>
      <c r="N138" s="862" t="str">
        <f>+'2.2'!K140</f>
        <v/>
      </c>
      <c r="O138" s="865">
        <f t="shared" si="22"/>
        <v>1</v>
      </c>
      <c r="P138" s="861" t="str">
        <f>IF(ISBLANK(interne1!P133),"",interne1!P133)</f>
        <v>NEO1
NEO1.1
NEO1.1.1</v>
      </c>
      <c r="Q138" s="861">
        <f>IF(P138="",1,IF(AND(Y135="oui",Y136="oui",Y137="oui"),1,0))</f>
        <v>0</v>
      </c>
      <c r="R138" s="861" t="str">
        <f>'2.2'!J140</f>
        <v>GEB1.1.1</v>
      </c>
      <c r="S138" s="866">
        <f>IF(R138="",1,IF(Y$133="oui",1,0))</f>
        <v>0</v>
      </c>
      <c r="T138" s="862" t="str">
        <f>+'2.2'!L140</f>
        <v/>
      </c>
      <c r="U138" s="864">
        <f t="shared" si="23"/>
        <v>1</v>
      </c>
      <c r="V138" s="867" t="str">
        <f>+'2.2'!N140</f>
        <v>Autres exigences selon le niveau III des Standards for Levels of Neonatal Care in Switzerland</v>
      </c>
      <c r="W138" s="517">
        <f>IF(V138="",1,IF('3.7'!$D139="oui",1,0))</f>
        <v>0</v>
      </c>
      <c r="Y138" s="852"/>
      <c r="Z138" s="803"/>
      <c r="AA138" s="854" t="str">
        <f>+'2.2'!M140</f>
        <v/>
      </c>
      <c r="AB138" s="853"/>
    </row>
    <row r="139" spans="1:28" s="307" customFormat="1" ht="25" x14ac:dyDescent="0.25">
      <c r="A139" s="146" t="str">
        <f>+'2.2'!B141</f>
        <v>(Radio-)oncologie</v>
      </c>
      <c r="B139" s="518" t="str">
        <f>+'2.2'!C141</f>
        <v>ONK1</v>
      </c>
      <c r="C139" s="554" t="str">
        <f>+'2.2'!D141</f>
        <v>Oncologie</v>
      </c>
      <c r="D139" s="320" t="str">
        <f>'2.2'!E141</f>
        <v>PB</v>
      </c>
      <c r="E139" s="318">
        <f>IF('3.8'!$B$20="oui",2,IF('3.8'!$C$20="oui",1,0))</f>
        <v>0</v>
      </c>
      <c r="F139" s="321" t="str">
        <f>+'2.2'!F141</f>
        <v>(Oncologie médicale)
(Médecine interne générale)</v>
      </c>
      <c r="G139" s="322">
        <f>+'2.2'!G141</f>
        <v>2</v>
      </c>
      <c r="H139" s="545">
        <f>IF(interne2!AX293&gt;=interne2!AX136,1,0)</f>
        <v>0</v>
      </c>
      <c r="I139" s="546">
        <f>IF(G139="",1,IF(MAX(interne3!C140:AT140)&gt;=G139,1,0))</f>
        <v>0</v>
      </c>
      <c r="J139" s="547">
        <f>+'2.2'!H141</f>
        <v>2</v>
      </c>
      <c r="K139" s="546">
        <f>VALUE(IF(J139=1,IF('3.3'!H$12&gt;=1,1,0),IF(J139=2,IF('3.3'!H$12&gt;=2,1,0),IF(J139=3,IF('3.3'!H$12&gt;=3,1,0),1))))</f>
        <v>0</v>
      </c>
      <c r="L139" s="547">
        <f>+'2.2'!I141</f>
        <v>1</v>
      </c>
      <c r="M139" s="547">
        <f>+IF(L139=1,IF('3.4'!H$11&gt;=1,1,0),IF(L139=2,IF('3.4'!H$11&gt;=2,1,0),IF(L139=3,IF('3.4'!H$11&gt;=3,1,0),1)))</f>
        <v>0</v>
      </c>
      <c r="N139" s="547" t="str">
        <f>+'2.2'!K141</f>
        <v>RAO1 + NUK1</v>
      </c>
      <c r="O139" s="578">
        <f>IF(N130="",1,IF(AND(OR('3.5'!D64="oui",'3.5'!E64="oui"),OR('3.5'!D127="oui",'3.5'!E127="oui")),1,0))</f>
        <v>0</v>
      </c>
      <c r="P139" s="318" t="str">
        <f>IF(ISBLANK(interne1!P134),"",interne1!P134)</f>
        <v/>
      </c>
      <c r="Q139" s="318">
        <f>IF(P139="",1,IF(AND(Y136="oui",Y137="oui",Y138="oui"),1,0))</f>
        <v>1</v>
      </c>
      <c r="R139" s="318" t="str">
        <f>'2.2'!J141</f>
        <v/>
      </c>
      <c r="S139" s="326">
        <f t="shared" ref="S139:S151" si="24">IF(R139="",1,0)</f>
        <v>1</v>
      </c>
      <c r="T139" s="547" t="str">
        <f>+'2.2'!L141</f>
        <v>oui</v>
      </c>
      <c r="U139" s="546">
        <f>IF(T139="",1,IF((OR('3.6'!$C22="Partenaire de coopération",'3.6'!$C22="Tous les spécialistes necessaires en interne")),1,0))</f>
        <v>0</v>
      </c>
      <c r="V139" s="319" t="str">
        <f>+'2.2'!N141</f>
        <v/>
      </c>
      <c r="W139" s="519">
        <f>IF(V139="",1,IF('3.7'!$D140="oui",1,0))</f>
        <v>1</v>
      </c>
      <c r="Y139" s="711"/>
      <c r="Z139" s="797"/>
      <c r="AA139" s="797" t="str">
        <f>+'2.2'!M141</f>
        <v/>
      </c>
      <c r="AB139" s="838"/>
    </row>
    <row r="140" spans="1:28" s="307" customFormat="1" ht="15.5" x14ac:dyDescent="0.25">
      <c r="A140" s="146" t="str">
        <f>+'2.2'!B142</f>
        <v/>
      </c>
      <c r="B140" s="520" t="str">
        <f>+'2.2'!C142</f>
        <v>RAO1</v>
      </c>
      <c r="C140" s="562" t="str">
        <f>+'2.2'!D142</f>
        <v>Radio-oncologie</v>
      </c>
      <c r="D140" s="329" t="str">
        <f>'2.2'!E142</f>
        <v>PB</v>
      </c>
      <c r="E140" s="327">
        <f>IF('3.8'!$B$20="oui",2,IF('3.8'!$C$20="oui",1,0))</f>
        <v>0</v>
      </c>
      <c r="F140" s="330" t="str">
        <f>+'2.2'!F142</f>
        <v>Radio-oncologie / radiothérapie</v>
      </c>
      <c r="G140" s="331">
        <f>+'2.2'!G142</f>
        <v>2</v>
      </c>
      <c r="H140" s="548">
        <f>IF(interne2!AX294&gt;=interne2!AX137,1,0)</f>
        <v>0</v>
      </c>
      <c r="I140" s="549">
        <f>IF(G140="",1,IF(MAX(interne3!C141:AT141)&gt;=G140,1,0))</f>
        <v>0</v>
      </c>
      <c r="J140" s="550">
        <f>+'2.2'!H142</f>
        <v>2</v>
      </c>
      <c r="K140" s="549">
        <f>VALUE(IF(J140=1,IF('3.3'!H$12&gt;=1,1,0),IF(J140=2,IF('3.3'!H$12&gt;=2,1,0),IF(J140=3,IF('3.3'!H$12&gt;=3,1,0),1))))</f>
        <v>0</v>
      </c>
      <c r="L140" s="550">
        <f>+'2.2'!I142</f>
        <v>2</v>
      </c>
      <c r="M140" s="550">
        <f>+IF(L140=1,IF('3.4'!H$11&gt;=1,1,0),IF(L140=2,IF('3.4'!H$11&gt;=2,1,0),IF(L140=3,IF('3.4'!H$11&gt;=3,1,0),1)))</f>
        <v>0</v>
      </c>
      <c r="N140" s="550" t="str">
        <f>+'2.2'!K142</f>
        <v/>
      </c>
      <c r="O140" s="579">
        <f t="shared" si="22"/>
        <v>1</v>
      </c>
      <c r="P140" s="327" t="str">
        <f>IF(ISBLANK(interne1!P135),"",interne1!P135)</f>
        <v/>
      </c>
      <c r="Q140" s="327">
        <f t="shared" ref="Q140:Q151" si="25">IF(P140="",1,0)</f>
        <v>1</v>
      </c>
      <c r="R140" s="327" t="str">
        <f>'2.2'!J142</f>
        <v>ONK1</v>
      </c>
      <c r="S140" s="334">
        <f>IF(R140="",1,IF(Y139="oui",1,0))</f>
        <v>0</v>
      </c>
      <c r="T140" s="550" t="str">
        <f>+'2.2'!L142</f>
        <v>oui</v>
      </c>
      <c r="U140" s="549">
        <f>IF(T140="",1,IF((OR('3.6'!$C22="Partenaire de coopération",'3.6'!$C22="Tous les spécialistes necessaires en interne")),1,0))</f>
        <v>0</v>
      </c>
      <c r="V140" s="328" t="str">
        <f>+'2.2'!N142</f>
        <v/>
      </c>
      <c r="W140" s="521">
        <f>IF(V140="",1,IF('3.7'!$D141="oui",1,0))</f>
        <v>1</v>
      </c>
      <c r="Y140" s="711"/>
      <c r="Z140" s="798"/>
      <c r="AA140" s="798" t="str">
        <f>+'2.2'!M142</f>
        <v/>
      </c>
      <c r="AB140" s="838"/>
    </row>
    <row r="141" spans="1:28" s="307" customFormat="1" ht="25" x14ac:dyDescent="0.25">
      <c r="A141" s="146" t="str">
        <f>+'2.2'!B143</f>
        <v/>
      </c>
      <c r="B141" s="522" t="str">
        <f>+'2.2'!C143</f>
        <v>NUK1</v>
      </c>
      <c r="C141" s="560" t="str">
        <f>+'2.2'!D143</f>
        <v>Médecine nucléaire</v>
      </c>
      <c r="D141" s="551" t="str">
        <f>'2.2'!E143</f>
        <v>PB</v>
      </c>
      <c r="E141" s="857">
        <f>IF('3.8'!$B$20="oui",2,IF('3.8'!$C$20="oui",1,0))</f>
        <v>0</v>
      </c>
      <c r="F141" s="330" t="str">
        <f>+'2.2'!F143</f>
        <v>Médecine nucléaire</v>
      </c>
      <c r="G141" s="331">
        <f>+'2.2'!G143</f>
        <v>0</v>
      </c>
      <c r="H141" s="826">
        <f>IF(interne2!AX295&gt;=interne2!AX138,1,0)</f>
        <v>1</v>
      </c>
      <c r="I141" s="553">
        <f>IF(G141="",1,IF(MAX(interne3!C142:AT142)&gt;=G141,1,0))</f>
        <v>1</v>
      </c>
      <c r="J141" s="552">
        <f>+'2.2'!H143</f>
        <v>0</v>
      </c>
      <c r="K141" s="553">
        <f>VALUE(IF(J141=1,IF('3.3'!H$12&gt;=1,1,0),IF(J141=2,IF('3.3'!H$12&gt;=2,1,0),IF(J141=3,IF('3.3'!H$12&gt;=3,1,0),1))))</f>
        <v>1</v>
      </c>
      <c r="L141" s="552">
        <f>+'2.2'!I143</f>
        <v>1</v>
      </c>
      <c r="M141" s="552">
        <f>+IF(L141=1,IF('3.4'!H$11&gt;=1,1,0),IF(L141=2,IF('3.4'!H$11&gt;=2,1,0),IF(L141=3,IF('3.4'!H$11&gt;=3,1,0),1)))</f>
        <v>0</v>
      </c>
      <c r="N141" s="552" t="str">
        <f>+'2.2'!K143</f>
        <v>END1</v>
      </c>
      <c r="O141" s="580">
        <f>IF(N141="",1,IF(OR('3.5'!D64="oui",'3.5'!E64="oui"),1,0))</f>
        <v>0</v>
      </c>
      <c r="P141" s="309" t="str">
        <f>IF(ISBLANK(interne1!P136),"",interne1!P136)</f>
        <v/>
      </c>
      <c r="Q141" s="309">
        <f t="shared" si="25"/>
        <v>1</v>
      </c>
      <c r="R141" s="309" t="str">
        <f>'2.2'!J143</f>
        <v/>
      </c>
      <c r="S141" s="335">
        <f t="shared" si="24"/>
        <v>1</v>
      </c>
      <c r="T141" s="552" t="str">
        <f>+'2.2'!L143</f>
        <v>oui</v>
      </c>
      <c r="U141" s="553">
        <f>IF(T141="",1,IF((OR('3.6'!$C23="Partenaire de coopération",'3.6'!$C23="Tous les spécialistes necessaires en interne")),1,0))</f>
        <v>0</v>
      </c>
      <c r="V141" s="310" t="str">
        <f>+'2.2'!N143</f>
        <v>Prescriptions de radioprotection de l’OFSP</v>
      </c>
      <c r="W141" s="523">
        <f>IF(V141="",1,IF('3.7'!$D142="oui",1,0))</f>
        <v>0</v>
      </c>
      <c r="Y141" s="729"/>
      <c r="Z141" s="778"/>
      <c r="AA141" s="777" t="str">
        <f>+'2.2'!M143</f>
        <v/>
      </c>
      <c r="AB141" s="840"/>
    </row>
    <row r="142" spans="1:28" s="307" customFormat="1" ht="25" x14ac:dyDescent="0.25">
      <c r="A142" s="141" t="str">
        <f>+'2.2'!B144</f>
        <v>Blessures graves</v>
      </c>
      <c r="B142" s="554" t="str">
        <f>+'2.2'!C144</f>
        <v>UNF1</v>
      </c>
      <c r="C142" s="554" t="str">
        <f>+'2.2'!D144</f>
        <v>Chirurgie orthopédique et traumatologique (polytraumatismes)</v>
      </c>
      <c r="D142" s="720" t="str">
        <f>'2.2'!E144</f>
        <v/>
      </c>
      <c r="E142" s="318">
        <f>IF('3.8'!$B$20="oui",2,IF('3.8'!$C$20="oui",1,0))</f>
        <v>0</v>
      </c>
      <c r="F142" s="321" t="str">
        <f>+'2.2'!F144</f>
        <v/>
      </c>
      <c r="G142" s="322" t="str">
        <f>+'2.2'!G144</f>
        <v/>
      </c>
      <c r="H142" s="348">
        <f>IF(interne2!AX296&gt;=interne2!AX139,1,0)</f>
        <v>1</v>
      </c>
      <c r="I142" s="323">
        <f>IF(G142="",1,IF(MAX(interne3!C143:AT143)&gt;=G142,1,0))</f>
        <v>1</v>
      </c>
      <c r="J142" s="322" t="str">
        <f>+'2.2'!H144</f>
        <v/>
      </c>
      <c r="K142" s="323">
        <f>VALUE(IF(J142=1,IF('3.3'!H$12&gt;=1,1,0),IF(J142=2,IF('3.3'!H$12&gt;=2,1,0),IF(J142=3,IF('3.3'!H$12&gt;=3,1,0),1))))</f>
        <v>1</v>
      </c>
      <c r="L142" s="322" t="str">
        <f>+'2.2'!I144</f>
        <v/>
      </c>
      <c r="M142" s="322">
        <f>+IF(L142=1,IF('3.4'!H$11&gt;=1,1,0),IF(L142=2,IF('3.4'!H$11&gt;=2,1,0),IF(L142=3,IF('3.4'!H$11&gt;=3,1,0),1)))</f>
        <v>1</v>
      </c>
      <c r="N142" s="322" t="str">
        <f>+'2.2'!K144</f>
        <v/>
      </c>
      <c r="O142" s="571">
        <f t="shared" si="22"/>
        <v>1</v>
      </c>
      <c r="P142" s="318" t="str">
        <f>IF(ISBLANK(interne1!P137),"",interne1!P137)</f>
        <v/>
      </c>
      <c r="Q142" s="318">
        <f t="shared" si="25"/>
        <v>1</v>
      </c>
      <c r="R142" s="318" t="str">
        <f>'2.2'!J144</f>
        <v>UNF1.1</v>
      </c>
      <c r="S142" s="326">
        <f>IF(R142="",1,IF(Y$143="oui",1,0))</f>
        <v>0</v>
      </c>
      <c r="T142" s="322" t="str">
        <f>+'2.2'!L144</f>
        <v/>
      </c>
      <c r="U142" s="323">
        <f t="shared" si="23"/>
        <v>1</v>
      </c>
      <c r="V142" s="319" t="str">
        <f>+'2.2'!N144</f>
        <v/>
      </c>
      <c r="W142" s="363">
        <f>IF(V142="",1,IF('3.7'!$D143="oui",1,0))</f>
        <v>1</v>
      </c>
      <c r="Y142" s="711"/>
      <c r="Z142" s="798"/>
      <c r="AA142" s="786" t="str">
        <f>+'2.2'!M144</f>
        <v/>
      </c>
      <c r="AB142" s="838"/>
    </row>
    <row r="143" spans="1:28" s="307" customFormat="1" ht="25" x14ac:dyDescent="0.25">
      <c r="A143" s="146" t="str">
        <f>+'2.2'!B145</f>
        <v/>
      </c>
      <c r="B143" s="733" t="str">
        <f>+'2.2'!C145</f>
        <v>UNF1.1</v>
      </c>
      <c r="C143" s="734" t="str">
        <f>+'2.2'!D145</f>
        <v>Prise en charge des blessés graves (CIMHS)</v>
      </c>
      <c r="D143" s="735" t="str">
        <f>'2.2'!E145</f>
        <v/>
      </c>
      <c r="E143" s="733"/>
      <c r="F143" s="736"/>
      <c r="G143" s="736"/>
      <c r="H143" s="737"/>
      <c r="I143" s="736"/>
      <c r="J143" s="736"/>
      <c r="K143" s="736"/>
      <c r="L143" s="736" t="str">
        <f>+'2.2'!I145</f>
        <v/>
      </c>
      <c r="M143" s="736">
        <f>+IF(L143=1,IF('3.4'!H$11&gt;=1,1,0),IF(L143=2,IF('3.4'!H$11&gt;=2,1,0),IF(L143=3,IF('3.4'!H$11&gt;=3,1,0),1)))</f>
        <v>1</v>
      </c>
      <c r="N143" s="736" t="str">
        <f>+'2.2'!K145</f>
        <v/>
      </c>
      <c r="O143" s="739">
        <f t="shared" si="22"/>
        <v>1</v>
      </c>
      <c r="P143" s="733"/>
      <c r="Q143" s="733"/>
      <c r="R143" s="762"/>
      <c r="S143" s="740"/>
      <c r="T143" s="736" t="str">
        <f>+'2.2'!L145</f>
        <v/>
      </c>
      <c r="U143" s="736">
        <f t="shared" si="23"/>
        <v>1</v>
      </c>
      <c r="V143" s="763" t="str">
        <f>+'2.2'!N145</f>
        <v>Les exigences actuelles de la CIMHS font foi</v>
      </c>
      <c r="W143" s="336">
        <f>IF(V143="",1,IF('3.7'!$D144="oui",1,0))</f>
        <v>0</v>
      </c>
      <c r="Y143" s="776"/>
      <c r="Z143" s="776"/>
      <c r="AA143" s="786" t="str">
        <f>+'2.2'!M145</f>
        <v/>
      </c>
      <c r="AB143" s="776"/>
    </row>
    <row r="144" spans="1:28" s="307" customFormat="1" ht="25" x14ac:dyDescent="0.25">
      <c r="A144" s="146" t="str">
        <f>+'2.2'!B146</f>
        <v/>
      </c>
      <c r="B144" s="745" t="str">
        <f>+'2.2'!C146</f>
        <v>UNF2</v>
      </c>
      <c r="C144" s="746" t="str">
        <f>+'2.2'!D146</f>
        <v>Brûlures graves (CIMHS)</v>
      </c>
      <c r="D144" s="747" t="str">
        <f>'2.2'!E146</f>
        <v/>
      </c>
      <c r="E144" s="745"/>
      <c r="F144" s="748"/>
      <c r="G144" s="748"/>
      <c r="H144" s="749"/>
      <c r="I144" s="748"/>
      <c r="J144" s="748"/>
      <c r="K144" s="748"/>
      <c r="L144" s="748" t="str">
        <f>+'2.2'!I146</f>
        <v/>
      </c>
      <c r="M144" s="748">
        <f>+IF(L144=1,IF('3.4'!H$11&gt;=1,1,0),IF(L144=2,IF('3.4'!H$11&gt;=2,1,0),IF(L144=3,IF('3.4'!H$11&gt;=3,1,0),1)))</f>
        <v>1</v>
      </c>
      <c r="N144" s="748" t="str">
        <f>+'2.2'!K146</f>
        <v/>
      </c>
      <c r="O144" s="751">
        <f t="shared" si="22"/>
        <v>1</v>
      </c>
      <c r="P144" s="745" t="str">
        <f>IF(ISBLANK(interne1!P139),"",interne1!P139)</f>
        <v/>
      </c>
      <c r="Q144" s="745"/>
      <c r="R144" s="764"/>
      <c r="S144" s="752"/>
      <c r="T144" s="748" t="str">
        <f>+'2.2'!L146</f>
        <v/>
      </c>
      <c r="U144" s="748">
        <f t="shared" si="23"/>
        <v>1</v>
      </c>
      <c r="V144" s="765" t="str">
        <f>+'2.2'!N146</f>
        <v>Les exigences actuelles de la CIMHS font foi</v>
      </c>
      <c r="W144" s="336">
        <f>IF(V144="",1,IF('3.7'!$D145="oui",1,0))</f>
        <v>0</v>
      </c>
      <c r="Y144" s="777"/>
      <c r="Z144" s="777"/>
      <c r="AA144" s="787" t="str">
        <f>+'2.2'!M146</f>
        <v/>
      </c>
      <c r="AB144" s="777"/>
    </row>
    <row r="145" spans="1:32" s="307" customFormat="1" ht="62.5" x14ac:dyDescent="0.25">
      <c r="A145" s="141" t="str">
        <f>+'2.2'!B147</f>
        <v>Pédiatrie</v>
      </c>
      <c r="B145" s="555" t="str">
        <f>+'2.2'!C147</f>
        <v>KINM</v>
      </c>
      <c r="C145" s="555" t="str">
        <f>+'2.2'!D147</f>
        <v>Pédiatrie</v>
      </c>
      <c r="D145" s="311" t="str">
        <f>'2.2'!E147</f>
        <v>PB</v>
      </c>
      <c r="E145" s="340">
        <f>IF('3.8'!$B$20="oui",2,IF('3.8'!$C$20="oui",1,0))</f>
        <v>0</v>
      </c>
      <c r="F145" s="342" t="str">
        <f>+'2.2'!F147</f>
        <v>Médecine de l’enfant et de l’adolescent</v>
      </c>
      <c r="G145" s="324">
        <f>+'2.2'!G147</f>
        <v>2</v>
      </c>
      <c r="H145" s="343">
        <f>IF(interne2!AX299&gt;=interne2!AX142,1,0)</f>
        <v>0</v>
      </c>
      <c r="I145" s="344">
        <f>IF(G145="",1,IF(MAX(interne3!C146:AT146)&gt;=G145,1,0))</f>
        <v>0</v>
      </c>
      <c r="J145" s="324">
        <f>+'2.2'!H147</f>
        <v>2</v>
      </c>
      <c r="K145" s="344">
        <f>VALUE(IF(J145=1,IF('3.3'!H$12&gt;=1,1,0),IF(J145=2,IF('3.3'!H$12&gt;=2,1,0),IF(J145=3,IF('3.3'!H$12&gt;=3,1,0),1))))</f>
        <v>0</v>
      </c>
      <c r="L145" s="324">
        <f>+'2.2'!I147</f>
        <v>2</v>
      </c>
      <c r="M145" s="324">
        <f>+IF(L145=1,IF('3.4'!H$11&gt;=1,1,0),IF(L145=2,IF('3.4'!H$11&gt;=2,1,0),IF(L145=3,IF('3.4'!H$11&gt;=3,1,0),1)))</f>
        <v>0</v>
      </c>
      <c r="N145" s="324" t="str">
        <f>+'2.2'!K147</f>
        <v/>
      </c>
      <c r="O145" s="574">
        <f t="shared" si="22"/>
        <v>1</v>
      </c>
      <c r="P145" s="340" t="str">
        <f>IF(ISBLANK(interne1!P140),"",interne1!P140)</f>
        <v/>
      </c>
      <c r="Q145" s="340">
        <f t="shared" si="25"/>
        <v>1</v>
      </c>
      <c r="R145" s="340" t="str">
        <f>'2.2'!J147</f>
        <v/>
      </c>
      <c r="S145" s="345">
        <f t="shared" si="24"/>
        <v>1</v>
      </c>
      <c r="T145" s="324" t="str">
        <f>+'2.2'!L147</f>
        <v/>
      </c>
      <c r="U145" s="344">
        <f t="shared" si="23"/>
        <v>1</v>
      </c>
      <c r="V145" s="341" t="str">
        <f>+'2.2'!N147</f>
        <v>Clinique pédiatrique selon les « Exigences supplémentaires portant sur des prestations spécifiques - Soins somatiques aigus »</v>
      </c>
      <c r="W145" s="333">
        <f>IF(V145="",1,IF('3.7'!$D146="oui",1,0))</f>
        <v>0</v>
      </c>
      <c r="Y145" s="711"/>
      <c r="Z145" s="802"/>
      <c r="AA145" s="791" t="str">
        <f>+'2.2'!M147</f>
        <v/>
      </c>
      <c r="AB145" s="838"/>
    </row>
    <row r="146" spans="1:32" s="307" customFormat="1" ht="62.5" x14ac:dyDescent="0.25">
      <c r="A146" s="141" t="str">
        <f>+'2.2'!B148</f>
        <v>Chirurgie pédiatrique</v>
      </c>
      <c r="B146" s="554" t="str">
        <f>+'2.2'!C148</f>
        <v>KINC</v>
      </c>
      <c r="C146" s="554" t="str">
        <f>+'2.2'!D148</f>
        <v>Chirurgie pédiatrique</v>
      </c>
      <c r="D146" s="320" t="str">
        <f>'2.2'!E148</f>
        <v>PBP/PB</v>
      </c>
      <c r="E146" s="318">
        <f>IF('3.8'!$B$20="oui",2,IF('3.8'!$C$20="oui",1,0))</f>
        <v>0</v>
      </c>
      <c r="F146" s="321" t="str">
        <f>+'2.2'!F148</f>
        <v>Chirurgie pédiatrique</v>
      </c>
      <c r="G146" s="322">
        <f>+'2.2'!G148</f>
        <v>2</v>
      </c>
      <c r="H146" s="348">
        <f>IF(interne2!AX300&gt;=interne2!AX143,1,0)</f>
        <v>0</v>
      </c>
      <c r="I146" s="323">
        <f>IF(G146="",1,IF(MAX(interne3!C147:AT147)&gt;=G146,1,0))</f>
        <v>0</v>
      </c>
      <c r="J146" s="322">
        <f>+'2.2'!H148</f>
        <v>2</v>
      </c>
      <c r="K146" s="323">
        <f>VALUE(IF(J146=1,IF('3.3'!H$12&gt;=1,1,0),IF(J146=2,IF('3.3'!H$12&gt;=2,1,0),IF(J146=3,IF('3.3'!H$12&gt;=3,1,0),1))))</f>
        <v>0</v>
      </c>
      <c r="L146" s="322">
        <f>+'2.2'!I148</f>
        <v>2</v>
      </c>
      <c r="M146" s="322">
        <f>+IF(L146=1,IF('3.4'!H$11&gt;=1,1,0),IF(L146=2,IF('3.4'!H$11&gt;=2,1,0),IF(L146=3,IF('3.4'!H$11&gt;=3,1,0),1)))</f>
        <v>0</v>
      </c>
      <c r="N146" s="322" t="str">
        <f>+'2.2'!K148</f>
        <v/>
      </c>
      <c r="O146" s="571">
        <f t="shared" si="22"/>
        <v>1</v>
      </c>
      <c r="P146" s="318" t="str">
        <f>IF(ISBLANK(interne1!P141),"",interne1!P141)</f>
        <v/>
      </c>
      <c r="Q146" s="318">
        <f t="shared" si="25"/>
        <v>1</v>
      </c>
      <c r="R146" s="318" t="str">
        <f>'2.2'!J148</f>
        <v/>
      </c>
      <c r="S146" s="326">
        <f t="shared" si="24"/>
        <v>1</v>
      </c>
      <c r="T146" s="322" t="str">
        <f>+'2.2'!L148</f>
        <v/>
      </c>
      <c r="U146" s="323">
        <f t="shared" si="23"/>
        <v>1</v>
      </c>
      <c r="V146" s="319" t="str">
        <f>+'2.2'!N148</f>
        <v>Clinique pédiatrique selon les « Exigences supplémentaires portant sur des prestations spécifiques - Soins somatiques aigus »</v>
      </c>
      <c r="W146" s="333">
        <f>IF(V146="",1,IF('3.7'!$D147="oui",1,0))</f>
        <v>0</v>
      </c>
      <c r="Y146" s="711"/>
      <c r="Z146" s="798"/>
      <c r="AA146" s="786" t="str">
        <f>+'2.2'!M148</f>
        <v/>
      </c>
      <c r="AB146" s="838"/>
    </row>
    <row r="147" spans="1:32" s="307" customFormat="1" ht="175" x14ac:dyDescent="0.25">
      <c r="A147" s="146" t="str">
        <f>+'2.2'!B149</f>
        <v/>
      </c>
      <c r="B147" s="515" t="str">
        <f>+'2.2'!C149</f>
        <v>KINB</v>
      </c>
      <c r="C147" s="515" t="str">
        <f>+'2.2'!D149</f>
        <v>Chirurgie pédiatrique de base</v>
      </c>
      <c r="D147" s="329" t="str">
        <f>'2.2'!E149</f>
        <v>PBP/PB</v>
      </c>
      <c r="E147" s="327">
        <f>IF('3.8'!$B$20="oui",2,IF('3.8'!$C$20="oui",1,0))</f>
        <v>0</v>
      </c>
      <c r="F147" s="330" t="str">
        <f>+'2.2'!F149</f>
        <v/>
      </c>
      <c r="G147" s="331">
        <f>+'2.2'!G149</f>
        <v>2</v>
      </c>
      <c r="H147" s="350">
        <f>IF(interne2!AX301&gt;=interne2!AX144,1,0)</f>
        <v>1</v>
      </c>
      <c r="I147" s="332">
        <v>1</v>
      </c>
      <c r="J147" s="331">
        <f>+'2.2'!H149</f>
        <v>2</v>
      </c>
      <c r="K147" s="332">
        <f>VALUE(IF(J147=1,IF('3.3'!H$12&gt;=1,1,0),IF(J147=2,IF('3.3'!H$12&gt;=2,1,0),IF(J147=3,IF('3.3'!H$12&gt;=3,1,0),1))))</f>
        <v>0</v>
      </c>
      <c r="L147" s="331">
        <f>+'2.2'!I149</f>
        <v>1</v>
      </c>
      <c r="M147" s="331">
        <f>+IF(L147=1,IF('3.4'!H$11&gt;=1,1,0),IF(L147=2,IF('3.4'!H$11&gt;=2,1,0),IF(L147=3,IF('3.4'!H$11&gt;=3,1,0),1)))</f>
        <v>0</v>
      </c>
      <c r="N147" s="331" t="str">
        <f>+'2.2'!K149</f>
        <v/>
      </c>
      <c r="O147" s="572">
        <f t="shared" si="22"/>
        <v>1</v>
      </c>
      <c r="P147" s="327" t="str">
        <f>IF(ISBLANK(interne1!P142),"",interne1!P142)</f>
        <v/>
      </c>
      <c r="Q147" s="327">
        <f t="shared" si="25"/>
        <v>1</v>
      </c>
      <c r="R147" s="327" t="str">
        <f>'2.2'!J149</f>
        <v/>
      </c>
      <c r="S147" s="334">
        <f t="shared" si="24"/>
        <v>1</v>
      </c>
      <c r="T147" s="331" t="str">
        <f>+'2.2'!L149</f>
        <v/>
      </c>
      <c r="U147" s="332">
        <f t="shared" si="23"/>
        <v>1</v>
      </c>
      <c r="V147" s="328" t="str">
        <f>+'2.2'!N149</f>
        <v>- Les exigences posées à une clinique pédiatrique ainsi que les exigences spécifiques aux organes doivent être remplies. Les prestations en chirurgie pédiatrique de base peuvent également être offertes sans clinique pédiatrique.
- Anesthésie pédiatrique disponible en 30 minutes, 24 heures sur 24, en cours d’intervention et en postopératoire chez les enfants de moins de 6 ans Mandat de prestation correspondant de la médecine de l’adulte.</v>
      </c>
      <c r="W147" s="333">
        <f>IF(V147="",1,IF('3.7'!$D148="oui",1,0))</f>
        <v>0</v>
      </c>
      <c r="Y147" s="711"/>
      <c r="Z147" s="798"/>
      <c r="AA147" s="786" t="str">
        <f>+'2.2'!M149</f>
        <v/>
      </c>
      <c r="AB147" s="838"/>
    </row>
    <row r="148" spans="1:32" s="307" customFormat="1" ht="62.5" x14ac:dyDescent="0.25">
      <c r="A148" s="146" t="str">
        <f>+'2.2'!B150</f>
        <v/>
      </c>
      <c r="B148" s="556" t="str">
        <f>+'2.2'!C150</f>
        <v>GER</v>
      </c>
      <c r="C148" s="556" t="str">
        <f>+'2.2'!D150</f>
        <v>Centre de compétences en gériatrie aiguë</v>
      </c>
      <c r="D148" s="719" t="str">
        <f>'2.2'!E150</f>
        <v/>
      </c>
      <c r="E148" s="309">
        <f>IF('3.8'!$B$20="oui",2,IF('3.8'!$C$20="oui",1,0))</f>
        <v>0</v>
      </c>
      <c r="F148" s="312" t="str">
        <f>+'2.2'!F150</f>
        <v>Médecine interne générale avec formation approfondie en gériatrie</v>
      </c>
      <c r="G148" s="313" t="str">
        <f>+'2.2'!G150</f>
        <v/>
      </c>
      <c r="H148" s="338">
        <f>IF(interne2!AX302&gt;=interne2!AX145,1,0)</f>
        <v>0</v>
      </c>
      <c r="I148" s="314">
        <f>IF(G148="",1,IF(MAX(interne3!C149:AT149)&gt;=G148,1,0))</f>
        <v>1</v>
      </c>
      <c r="J148" s="313" t="str">
        <f>+'2.2'!H150</f>
        <v/>
      </c>
      <c r="K148" s="314">
        <f>VALUE(IF(J148=1,IF('3.3'!H$12&gt;=1,1,0),IF(J148=2,IF('3.3'!H$12&gt;=2,1,0),IF(J148=3,IF('3.3'!H$12&gt;=3,1,0),1))))</f>
        <v>1</v>
      </c>
      <c r="L148" s="313" t="str">
        <f>+'2.2'!I150</f>
        <v/>
      </c>
      <c r="M148" s="313">
        <f>+IF(L148=1,IF('3.4'!H$11&gt;=1,1,0),IF(L148=2,IF('3.4'!H$11&gt;=2,1,0),IF(L148=3,IF('3.4'!H$11&gt;=3,1,0),1)))</f>
        <v>1</v>
      </c>
      <c r="N148" s="313" t="str">
        <f>+'2.2'!K150</f>
        <v/>
      </c>
      <c r="O148" s="570">
        <f t="shared" si="22"/>
        <v>1</v>
      </c>
      <c r="P148" s="309" t="str">
        <f>IF(ISBLANK(interne1!P143),"",interne1!P143)</f>
        <v/>
      </c>
      <c r="Q148" s="309">
        <f t="shared" si="25"/>
        <v>1</v>
      </c>
      <c r="R148" s="309" t="str">
        <f>'2.2'!J150</f>
        <v/>
      </c>
      <c r="S148" s="335">
        <f t="shared" si="24"/>
        <v>1</v>
      </c>
      <c r="T148" s="313" t="str">
        <f>+'2.2'!L150</f>
        <v/>
      </c>
      <c r="U148" s="314">
        <f t="shared" si="23"/>
        <v>1</v>
      </c>
      <c r="V148" s="310" t="str">
        <f>+'2.2'!N150</f>
        <v>Centre de compétences GER selon les « Exigences supplémentaires portant sur des prestations spécifiques - Soins somatiques aigus »</v>
      </c>
      <c r="W148" s="333">
        <f>IF(V148="",1,IF('3.7'!$D149="oui",1,0))</f>
        <v>0</v>
      </c>
      <c r="Y148" s="711"/>
      <c r="Z148" s="798"/>
      <c r="AA148" s="786" t="str">
        <f>+'2.2'!M150</f>
        <v/>
      </c>
      <c r="AB148" s="838"/>
    </row>
    <row r="149" spans="1:32" s="307" customFormat="1" ht="37.5" x14ac:dyDescent="0.25">
      <c r="A149" s="827" t="str">
        <f>+'2.2'!B151</f>
        <v>Soins palliatifs spécialisés</v>
      </c>
      <c r="B149" s="557" t="str">
        <f>+'2.2'!C151</f>
        <v>PAL</v>
      </c>
      <c r="C149" s="557" t="str">
        <f>+'2.2'!D151</f>
        <v>Centre de compétences en soins palliatifs</v>
      </c>
      <c r="D149" s="721" t="str">
        <f>'2.2'!E151</f>
        <v/>
      </c>
      <c r="E149" s="352">
        <f>IF('3.8'!$B$20="oui",2,IF('3.8'!$C$20="oui",1,0))</f>
        <v>0</v>
      </c>
      <c r="F149" s="354" t="str">
        <f>+'2.2'!F151</f>
        <v>Médecine interne générale</v>
      </c>
      <c r="G149" s="355">
        <f>+'2.2'!G151</f>
        <v>1</v>
      </c>
      <c r="H149" s="356">
        <f>IF(interne2!AX303&gt;=interne2!AX146,1,0)</f>
        <v>0</v>
      </c>
      <c r="I149" s="357">
        <f>IF(G149="",1,IF(MAX(interne3!C150:AT150)&gt;=G149,1,0))</f>
        <v>0</v>
      </c>
      <c r="J149" s="355">
        <f>+'2.2'!H151</f>
        <v>0</v>
      </c>
      <c r="K149" s="357">
        <f>VALUE(IF(J149=1,IF('3.3'!H$12&gt;=1,1,0),IF(J149=2,IF('3.3'!H$12&gt;=2,1,0),IF(J149=3,IF('3.3'!H$12&gt;=3,1,0),1))))</f>
        <v>1</v>
      </c>
      <c r="L149" s="355">
        <f>+'2.2'!I151</f>
        <v>0</v>
      </c>
      <c r="M149" s="355">
        <f>+IF(L149=1,IF('3.4'!H$11&gt;=1,1,0),IF(L149=2,IF('3.4'!H$11&gt;=2,1,0),IF(L149=3,IF('3.4'!H$11&gt;=3,1,0),1)))</f>
        <v>1</v>
      </c>
      <c r="N149" s="355" t="str">
        <f>+'2.2'!K151</f>
        <v/>
      </c>
      <c r="O149" s="573">
        <f t="shared" si="22"/>
        <v>1</v>
      </c>
      <c r="P149" s="352" t="str">
        <f>IF(ISBLANK(interne1!P144),"",interne1!P144)</f>
        <v/>
      </c>
      <c r="Q149" s="352">
        <f t="shared" si="25"/>
        <v>1</v>
      </c>
      <c r="R149" s="352" t="str">
        <f>'2.2'!J151</f>
        <v/>
      </c>
      <c r="S149" s="359">
        <f t="shared" si="24"/>
        <v>1</v>
      </c>
      <c r="T149" s="355" t="str">
        <f>+'2.2'!L151</f>
        <v/>
      </c>
      <c r="U149" s="357">
        <f t="shared" si="23"/>
        <v>1</v>
      </c>
      <c r="V149" s="353" t="str">
        <f>+'2.2'!N151</f>
        <v>Label « Qualité dans les soins palliatifs » (liste A de palliative.ch ; version 17.09.2010)</v>
      </c>
      <c r="W149" s="333">
        <f>IF(V149="",1,IF('3.7'!$D150="oui",1,0))</f>
        <v>0</v>
      </c>
      <c r="Y149" s="711"/>
      <c r="Z149" s="798"/>
      <c r="AA149" s="786" t="str">
        <f>+'2.2'!M151</f>
        <v/>
      </c>
      <c r="AB149" s="838"/>
    </row>
    <row r="150" spans="1:32" s="307" customFormat="1" ht="25" x14ac:dyDescent="0.25">
      <c r="A150" s="558" t="str">
        <f>+'2.2'!B152</f>
        <v/>
      </c>
      <c r="B150" s="557" t="str">
        <f>+'2.2'!C152</f>
        <v>AVA</v>
      </c>
      <c r="C150" s="557" t="str">
        <f>+'2.2'!D152</f>
        <v>Ssoins somatiques aigus de personnes souffrant de maladies de dépendance</v>
      </c>
      <c r="D150" s="721" t="str">
        <f>'2.2'!E152</f>
        <v/>
      </c>
      <c r="E150" s="352">
        <f>IF('3.8'!$B$20="oui",2,IF('3.8'!$C$20="oui",1,0))</f>
        <v>0</v>
      </c>
      <c r="F150" s="354" t="str">
        <f>+'2.2'!F152</f>
        <v>Médecine interne générale
(Psychiatrie et psychothérapie)</v>
      </c>
      <c r="G150" s="355">
        <f>+'2.2'!G152</f>
        <v>1</v>
      </c>
      <c r="H150" s="356">
        <f>IF(interne2!AX304&gt;=interne2!AX147,1,0)</f>
        <v>0</v>
      </c>
      <c r="I150" s="357">
        <f>IF(G150="",1,IF(MAX(interne3!C151:AT151)&gt;=G150,1,0))</f>
        <v>0</v>
      </c>
      <c r="J150" s="355" t="str">
        <f>+'2.2'!H152</f>
        <v/>
      </c>
      <c r="K150" s="357">
        <f>VALUE(IF(J150=1,IF('3.3'!H$12&gt;=1,1,0),IF(J150=2,IF('3.3'!H$12&gt;=2,1,0),IF(J150=3,IF('3.3'!H$12&gt;=3,1,0),1))))</f>
        <v>1</v>
      </c>
      <c r="L150" s="355" t="str">
        <f>+'2.2'!I152</f>
        <v/>
      </c>
      <c r="M150" s="355">
        <f>+IF(L150=1,IF('3.4'!H$11&gt;=1,1,0),IF(L150=2,IF('3.4'!H$11&gt;=2,1,0),IF(L150=3,IF('3.4'!H$11&gt;=3,1,0),1)))</f>
        <v>1</v>
      </c>
      <c r="N150" s="355" t="str">
        <f>+'2.2'!K152</f>
        <v/>
      </c>
      <c r="O150" s="573">
        <f t="shared" si="22"/>
        <v>1</v>
      </c>
      <c r="P150" s="352" t="str">
        <f>IF(ISBLANK(interne1!P145),"",interne1!P145)</f>
        <v/>
      </c>
      <c r="Q150" s="352">
        <f t="shared" si="25"/>
        <v>1</v>
      </c>
      <c r="R150" s="352" t="str">
        <f>'2.2'!J152</f>
        <v/>
      </c>
      <c r="S150" s="359">
        <f t="shared" si="24"/>
        <v>1</v>
      </c>
      <c r="T150" s="355" t="str">
        <f>+'2.2'!L152</f>
        <v/>
      </c>
      <c r="U150" s="357">
        <f t="shared" si="23"/>
        <v>1</v>
      </c>
      <c r="V150" s="353" t="str">
        <f>+'2.2'!N152</f>
        <v/>
      </c>
      <c r="W150" s="333">
        <f>IF(V150="",1,IF('3.7'!$D151="oui",1,0))</f>
        <v>1</v>
      </c>
      <c r="Y150" s="711"/>
      <c r="Z150" s="798"/>
      <c r="AA150" s="786" t="str">
        <f>+'2.2'!M152</f>
        <v/>
      </c>
      <c r="AB150" s="838"/>
    </row>
    <row r="151" spans="1:32" s="307" customFormat="1" ht="38" thickBot="1" x14ac:dyDescent="0.3">
      <c r="A151" s="170"/>
      <c r="B151" s="766" t="str">
        <f>+'2.2'!C153</f>
        <v>ISO</v>
      </c>
      <c r="C151" s="766" t="str">
        <f>+'2.2'!D153</f>
        <v>Unité d’isolement spéciale (CIMHS)</v>
      </c>
      <c r="D151" s="767" t="str">
        <f>'2.2'!E153</f>
        <v/>
      </c>
      <c r="E151" s="768">
        <f>IF('3.8'!$B$20="oui",2,IF('3.8'!$C$20="oui",1,0))</f>
        <v>0</v>
      </c>
      <c r="F151" s="769" t="str">
        <f>+'2.2'!F153</f>
        <v/>
      </c>
      <c r="G151" s="770" t="str">
        <f>+'2.2'!G153</f>
        <v/>
      </c>
      <c r="H151" s="771">
        <f>IF(interne2!AX305&gt;=interne2!AX148,1,0)</f>
        <v>1</v>
      </c>
      <c r="I151" s="772">
        <f>IF(G151="",1,IF(MAX(interne3!C152:AT152)&gt;=G151,1,0))</f>
        <v>1</v>
      </c>
      <c r="J151" s="770" t="str">
        <f>+'2.2'!H153</f>
        <v/>
      </c>
      <c r="K151" s="772">
        <f>VALUE(IF(J151=1,IF('3.3'!H$12&gt;=1,1,0),IF(J151=2,IF('3.3'!H$12&gt;=2,1,0),IF(J151=3,IF('3.3'!H$12&gt;=3,1,0),1))))</f>
        <v>1</v>
      </c>
      <c r="L151" s="770" t="str">
        <f>+'2.2'!I153</f>
        <v/>
      </c>
      <c r="M151" s="770">
        <f>+IF(L151=1,IF('3.4'!H$11&gt;=1,1,0),IF(L151=2,IF('3.4'!H$11&gt;=2,1,0),IF(L151=3,IF('3.4'!H$11&gt;=3,1,0),1)))</f>
        <v>1</v>
      </c>
      <c r="N151" s="770" t="str">
        <f>+'2.2'!K153</f>
        <v/>
      </c>
      <c r="O151" s="773">
        <f t="shared" si="22"/>
        <v>1</v>
      </c>
      <c r="P151" s="768" t="str">
        <f>IF(ISBLANK(interne1!P146),"",interne1!P146)</f>
        <v/>
      </c>
      <c r="Q151" s="768">
        <f t="shared" si="25"/>
        <v>1</v>
      </c>
      <c r="R151" s="768" t="str">
        <f>'2.2'!J153</f>
        <v/>
      </c>
      <c r="S151" s="774">
        <f t="shared" si="24"/>
        <v>1</v>
      </c>
      <c r="T151" s="770" t="str">
        <f>+'2.2'!L153</f>
        <v/>
      </c>
      <c r="U151" s="772">
        <f t="shared" si="23"/>
        <v>1</v>
      </c>
      <c r="V151" s="775" t="str">
        <f>+'2.2'!N153</f>
        <v>Le concept de la CDS concernant les maladies de type « Ebola » s’applique</v>
      </c>
      <c r="W151" s="722">
        <f>IF(V151="",1,IF('3.7'!$D152="oui",1,0))</f>
        <v>0</v>
      </c>
      <c r="Y151" s="782"/>
      <c r="Z151" s="805"/>
      <c r="AA151" s="795" t="str">
        <f>+'2.2'!M153</f>
        <v/>
      </c>
      <c r="AB151" s="846"/>
    </row>
    <row r="152" spans="1:32" s="295" customFormat="1" x14ac:dyDescent="0.25">
      <c r="Y152" s="713"/>
      <c r="Z152" s="713"/>
      <c r="AB152" s="713"/>
    </row>
    <row r="153" spans="1:32" ht="71" customHeight="1" x14ac:dyDescent="0.25">
      <c r="A153" s="1071" t="s">
        <v>1502</v>
      </c>
      <c r="B153" s="1071"/>
      <c r="C153" s="1071"/>
      <c r="D153" s="1071"/>
      <c r="E153" s="1071"/>
      <c r="F153" s="1071"/>
      <c r="G153" s="1071"/>
      <c r="H153" s="1071"/>
      <c r="I153" s="1071"/>
      <c r="J153" s="1071"/>
      <c r="K153" s="1071"/>
      <c r="L153" s="1071"/>
      <c r="M153" s="1071"/>
      <c r="N153" s="1071"/>
      <c r="O153" s="1071"/>
      <c r="P153" s="1071"/>
      <c r="Q153" s="1071"/>
      <c r="R153" s="1071"/>
      <c r="S153" s="1071"/>
      <c r="T153" s="1071"/>
      <c r="U153" s="1071"/>
      <c r="V153" s="1071"/>
      <c r="W153" s="1071"/>
      <c r="X153" s="1071"/>
      <c r="Y153" s="1071"/>
      <c r="Z153" s="1071"/>
      <c r="AA153" s="1071"/>
      <c r="AB153" s="307"/>
      <c r="AC153" s="687"/>
      <c r="AD153" s="687"/>
      <c r="AE153" s="687"/>
    </row>
    <row r="154" spans="1:32" s="295" customFormat="1" ht="15.75" customHeight="1" x14ac:dyDescent="0.25">
      <c r="A154" s="1050" t="s">
        <v>509</v>
      </c>
      <c r="B154" s="1050"/>
      <c r="C154" s="1050"/>
      <c r="D154" s="1051"/>
      <c r="E154" s="1051"/>
      <c r="F154" s="1051"/>
      <c r="G154" s="1051"/>
      <c r="H154" s="1051"/>
      <c r="I154" s="1051"/>
      <c r="J154" s="1051"/>
      <c r="K154" s="1051"/>
      <c r="L154" s="1051"/>
      <c r="M154" s="1051"/>
      <c r="N154" s="1051"/>
      <c r="O154" s="1051"/>
      <c r="P154" s="1051"/>
      <c r="Q154" s="1051"/>
      <c r="R154" s="1051"/>
      <c r="S154" s="1051"/>
      <c r="T154" s="1051"/>
      <c r="U154" s="1051"/>
      <c r="V154" s="1051"/>
      <c r="Y154" s="713"/>
      <c r="Z154" s="713"/>
      <c r="AB154" s="713"/>
    </row>
    <row r="155" spans="1:32" s="295" customFormat="1" ht="13" x14ac:dyDescent="0.25">
      <c r="Y155" s="714"/>
      <c r="Z155" s="714"/>
      <c r="AA155" s="366"/>
      <c r="AB155" s="714"/>
      <c r="AC155" s="469"/>
      <c r="AD155" s="469"/>
      <c r="AE155" s="366"/>
      <c r="AF155" s="366"/>
    </row>
    <row r="156" spans="1:32" s="367" customFormat="1" x14ac:dyDescent="0.25">
      <c r="Y156" s="713"/>
      <c r="Z156" s="713"/>
      <c r="AA156" s="295"/>
      <c r="AB156" s="713"/>
      <c r="AC156" s="295"/>
      <c r="AD156" s="295"/>
      <c r="AE156" s="295"/>
      <c r="AF156" s="295"/>
    </row>
    <row r="157" spans="1:32" s="367" customFormat="1" x14ac:dyDescent="0.25">
      <c r="Y157" s="715"/>
      <c r="Z157" s="715"/>
      <c r="AB157" s="715"/>
    </row>
    <row r="158" spans="1:32" s="295" customFormat="1" x14ac:dyDescent="0.25">
      <c r="Y158" s="713"/>
      <c r="Z158" s="713"/>
      <c r="AB158" s="713"/>
    </row>
    <row r="159" spans="1:32" s="295" customFormat="1" x14ac:dyDescent="0.25">
      <c r="Y159" s="713"/>
      <c r="Z159" s="713"/>
      <c r="AB159" s="713"/>
    </row>
    <row r="160" spans="1:32" s="295" customFormat="1" x14ac:dyDescent="0.25">
      <c r="Y160" s="713"/>
      <c r="Z160" s="713"/>
      <c r="AB160" s="713"/>
    </row>
    <row r="161" spans="25:28" s="295" customFormat="1" x14ac:dyDescent="0.25">
      <c r="Y161" s="713"/>
      <c r="Z161" s="713"/>
      <c r="AB161" s="713"/>
    </row>
    <row r="162" spans="25:28" s="295" customFormat="1" x14ac:dyDescent="0.25">
      <c r="Y162" s="713"/>
      <c r="Z162" s="713"/>
      <c r="AB162" s="713"/>
    </row>
    <row r="163" spans="25:28" s="295" customFormat="1" x14ac:dyDescent="0.25">
      <c r="Y163" s="713"/>
      <c r="Z163" s="713"/>
      <c r="AB163" s="713"/>
    </row>
    <row r="164" spans="25:28" s="295" customFormat="1" x14ac:dyDescent="0.25">
      <c r="Y164" s="713"/>
      <c r="Z164" s="713"/>
      <c r="AB164" s="713"/>
    </row>
    <row r="165" spans="25:28" s="295" customFormat="1" x14ac:dyDescent="0.25">
      <c r="Y165" s="713"/>
      <c r="Z165" s="713"/>
      <c r="AB165" s="713"/>
    </row>
    <row r="166" spans="25:28" s="295" customFormat="1" x14ac:dyDescent="0.25">
      <c r="Y166" s="713"/>
      <c r="Z166" s="713"/>
      <c r="AB166" s="713"/>
    </row>
    <row r="167" spans="25:28" s="295" customFormat="1" x14ac:dyDescent="0.25">
      <c r="Y167" s="713"/>
      <c r="Z167" s="713"/>
      <c r="AB167" s="713"/>
    </row>
    <row r="168" spans="25:28" s="295" customFormat="1" x14ac:dyDescent="0.25">
      <c r="Y168" s="713"/>
      <c r="Z168" s="713"/>
      <c r="AB168" s="713"/>
    </row>
    <row r="169" spans="25:28" s="295" customFormat="1" x14ac:dyDescent="0.25">
      <c r="Y169" s="713"/>
      <c r="Z169" s="713"/>
      <c r="AB169" s="713"/>
    </row>
  </sheetData>
  <sheetProtection algorithmName="SHA-512" hashValue="5F7JhV9/r2gw8muzkNuQA5tWViy6pmrCs0ROmtpojEEUIzKwMQywqqcMVZgOnh1hZ6F1ncpi9sUPNB1lkWTSKQ==" saltValue="ayIMWWMXbWJBg5B9mR/Bdg==" spinCount="100000" sheet="1" objects="1" scenarios="1"/>
  <customSheetViews>
    <customSheetView guid="{21F13F3C-C390-477F-A569-DF7158452A6C}" showGridLines="0" hiddenColumns="1">
      <selection activeCell="A12" sqref="A12:F12"/>
      <rowBreaks count="4" manualBreakCount="4">
        <brk id="39" max="34" man="1"/>
        <brk id="70" max="34" man="1"/>
        <brk id="103" max="34" man="1"/>
        <brk id="130" max="34" man="1"/>
      </rowBreaks>
      <pageMargins left="0.25" right="0.25" top="0.75" bottom="0.75" header="0.3" footer="0.3"/>
      <printOptions horizontalCentered="1"/>
      <pageSetup paperSize="9" scale="38"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17">
    <mergeCell ref="A3:AA3"/>
    <mergeCell ref="Z5:AA5"/>
    <mergeCell ref="Z6:Z7"/>
    <mergeCell ref="AA6:AA7"/>
    <mergeCell ref="A153:AA153"/>
    <mergeCell ref="Y5:Y7"/>
    <mergeCell ref="D5:V5"/>
    <mergeCell ref="AB5:AB7"/>
    <mergeCell ref="A154:V154"/>
    <mergeCell ref="B6:C6"/>
    <mergeCell ref="J6:J7"/>
    <mergeCell ref="V6:V7"/>
    <mergeCell ref="T6:T7"/>
    <mergeCell ref="N6:R6"/>
    <mergeCell ref="L6:L7"/>
    <mergeCell ref="F6:G6"/>
    <mergeCell ref="D6:D7"/>
  </mergeCells>
  <phoneticPr fontId="27" type="noConversion"/>
  <conditionalFormatting sqref="B11:T11 B12:Y137 B139:Y151 B8:Y10 Z8:AB151 B138:C138 W138:Y138">
    <cfRule type="expression" dxfId="64" priority="11">
      <formula>$Y8="NON"</formula>
    </cfRule>
  </conditionalFormatting>
  <conditionalFormatting sqref="D10:D20 D22:D25 D30 D32:D36 D38:D39 D41:D50 D54 D57:D61 D63:D85 D87:D98 D104:D137 D139:D142 D145:D151">
    <cfRule type="expression" dxfId="63" priority="22">
      <formula>OR(AND(D10="PB",E10=1),AND(D10&lt;&gt;"",E10=0))</formula>
    </cfRule>
    <cfRule type="expression" dxfId="62" priority="20">
      <formula>OR(AND(D10="PB",E10=2),AND(D10="PBP/PB",E10&gt;=1),AND(D10="PBP",E10=1))</formula>
    </cfRule>
  </conditionalFormatting>
  <conditionalFormatting sqref="F8:F20 F22:F25 F30 F32:F36 F38:F39 F41:F50 F54 F57:F61 F63:F85 F87:F98 F104:F137 F139:F142 F145:F150">
    <cfRule type="expression" dxfId="61" priority="1117" stopIfTrue="1">
      <formula>$H8=0</formula>
    </cfRule>
    <cfRule type="expression" dxfId="60" priority="1119" stopIfTrue="1">
      <formula>$H8=1</formula>
    </cfRule>
  </conditionalFormatting>
  <conditionalFormatting sqref="G8:G20 G22:G25 G30 G32:G36 G38:G39 G41:G50 G54 G57:G61 G63:G85 G87:G98 G104:G129 G132:G137 G139:G142 G145:G150">
    <cfRule type="expression" dxfId="54" priority="1265" stopIfTrue="1">
      <formula>$I8=1</formula>
    </cfRule>
  </conditionalFormatting>
  <conditionalFormatting sqref="G8:G20 G22:G25 G30 G32:G36 G38:G39 G41:G50 G54 G57:G61 G63:G85 G87:G98 G104:G137 G139:G142 G145:G150">
    <cfRule type="expression" dxfId="53" priority="1263" stopIfTrue="1">
      <formula>$I8=0</formula>
    </cfRule>
  </conditionalFormatting>
  <conditionalFormatting sqref="G130:G131">
    <cfRule type="expression" dxfId="52" priority="1411" stopIfTrue="1">
      <formula>$I130=1</formula>
    </cfRule>
    <cfRule type="expression" dxfId="51" priority="1410" stopIfTrue="1">
      <formula>SUM($I130:$I130)=2</formula>
    </cfRule>
  </conditionalFormatting>
  <conditionalFormatting sqref="J8:J20 J22:J25 J30 J32:J36 J38:J39 J41:J50 J54 J57:J61 J63:J85 J87:J98 J104:J129 J132:J137 J139:J142 J145:J150">
    <cfRule type="expression" dxfId="50" priority="1479" stopIfTrue="1">
      <formula>$K8=1</formula>
    </cfRule>
    <cfRule type="expression" dxfId="49" priority="1478" stopIfTrue="1">
      <formula>SUM($K8:$K8)=2</formula>
    </cfRule>
  </conditionalFormatting>
  <conditionalFormatting sqref="J8:J20 J22:J25 J30 J32:J36 J38:J39 J41:J50 J54 J57:J61 J63:J85 J87:J98 J104:J137 J139:J142 J145:J150">
    <cfRule type="expression" dxfId="48" priority="1477" stopIfTrue="1">
      <formula>$K8=0</formula>
    </cfRule>
  </conditionalFormatting>
  <conditionalFormatting sqref="J130:J131">
    <cfRule type="expression" dxfId="47" priority="1664" stopIfTrue="1">
      <formula>$K130=1</formula>
    </cfRule>
    <cfRule type="expression" dxfId="46" priority="1663" stopIfTrue="1">
      <formula>SUM($K130:$K130)=2</formula>
    </cfRule>
  </conditionalFormatting>
  <conditionalFormatting sqref="L8:L20 L22:L25 L30 L32:L36 L38:L39 L41:L50 L54 L57:L61 L63:L85 L87:L98 L104:L137 L139:L142 L145:L150">
    <cfRule type="expression" dxfId="45" priority="1731" stopIfTrue="1">
      <formula>SUM($M8:$M8)=2</formula>
    </cfRule>
    <cfRule type="expression" dxfId="44" priority="1732" stopIfTrue="1">
      <formula>$M8=1</formula>
    </cfRule>
    <cfRule type="expression" dxfId="43" priority="1730" stopIfTrue="1">
      <formula>$M8=0</formula>
    </cfRule>
  </conditionalFormatting>
  <conditionalFormatting sqref="N8:N20 N22:N25 N30 N32:N36 N38:N39 N41:N50 N54 N57:N61 N63:N85 N87:N98 N104:N137 N139:N142 N145:N150">
    <cfRule type="expression" dxfId="42" priority="1865" stopIfTrue="1">
      <formula>$O8=1</formula>
    </cfRule>
    <cfRule type="expression" dxfId="41" priority="1864" stopIfTrue="1">
      <formula>SUM($O8:$O8)=2</formula>
    </cfRule>
    <cfRule type="expression" dxfId="40" priority="1863" stopIfTrue="1">
      <formula>$O8=0</formula>
    </cfRule>
  </conditionalFormatting>
  <conditionalFormatting sqref="P8:P20 P22:P25 P30 P32:P36 P38:P39 P41:P50 P54 P57:P61 P63:P85 P87:P98 P104:P137 P139:P142 P145:P150">
    <cfRule type="expression" dxfId="39" priority="2124" stopIfTrue="1">
      <formula>$Q8=0</formula>
    </cfRule>
    <cfRule type="expression" dxfId="38" priority="2123" stopIfTrue="1">
      <formula>$Q8=1</formula>
    </cfRule>
  </conditionalFormatting>
  <conditionalFormatting sqref="R8:R20 R22:R25 R30 R32:R36 R38:R39 R41:R50 R54 R57:R61 R63:R85 R87:R98 R104:R137 R139:R142 R145:R150">
    <cfRule type="expression" dxfId="37" priority="2152" stopIfTrue="1">
      <formula>$S8=0</formula>
    </cfRule>
    <cfRule type="expression" dxfId="36" priority="2151" stopIfTrue="1">
      <formula>$S8=1</formula>
    </cfRule>
  </conditionalFormatting>
  <conditionalFormatting sqref="T8:T20 T22:T25 T30 T32:T36 T38:T39 T41:T50 T54 T57:T61 T63:T85 T87:T98 T104:T137 T139:T142 T145:T150">
    <cfRule type="expression" dxfId="35" priority="2019" stopIfTrue="1">
      <formula>$U8=0</formula>
    </cfRule>
    <cfRule type="expression" dxfId="34" priority="2020" stopIfTrue="1">
      <formula>SUM($U8:$U8)=2</formula>
    </cfRule>
    <cfRule type="expression" dxfId="33" priority="2021" stopIfTrue="1">
      <formula>$U8=1</formula>
    </cfRule>
  </conditionalFormatting>
  <conditionalFormatting sqref="U11:Y11">
    <cfRule type="expression" dxfId="32" priority="1">
      <formula>$Y11="NON"</formula>
    </cfRule>
  </conditionalFormatting>
  <conditionalFormatting sqref="V8:V20 V22:V25 V30 V32:V36 V38:V39 V41:V50 V54 V57:V61 V63:V85 V87 V89:V98 V104:V110 V115:V129 V132:V137 V139:V142 V145:V150">
    <cfRule type="expression" dxfId="31" priority="1893">
      <formula>SUM($W8:$W8)=2</formula>
    </cfRule>
    <cfRule type="expression" dxfId="30" priority="1894" stopIfTrue="1">
      <formula>$W8=1</formula>
    </cfRule>
  </conditionalFormatting>
  <conditionalFormatting sqref="V8:V20 V22:V25 V30 V32:V36 V38:V39 V41:V50 V54 V57:V61 V63:V85 V87:V98 V104:V137 V139:V142 V145:V150">
    <cfRule type="expression" dxfId="29" priority="1892" stopIfTrue="1">
      <formula>$W8=(VALUE(0))</formula>
    </cfRule>
  </conditionalFormatting>
  <conditionalFormatting sqref="V88 V111:V114 V130:V131">
    <cfRule type="expression" dxfId="28" priority="1961" stopIfTrue="1">
      <formula>SUM($W88:$W88)=2</formula>
    </cfRule>
    <cfRule type="expression" dxfId="27" priority="1962" stopIfTrue="1">
      <formula>$W88=1</formula>
    </cfRule>
  </conditionalFormatting>
  <conditionalFormatting sqref="AA11">
    <cfRule type="expression" dxfId="26" priority="76">
      <formula>Z11="oui"</formula>
    </cfRule>
  </conditionalFormatting>
  <conditionalFormatting sqref="AA22">
    <cfRule type="expression" dxfId="25" priority="48">
      <formula>Z22="oui"</formula>
    </cfRule>
  </conditionalFormatting>
  <conditionalFormatting sqref="AA25">
    <cfRule type="expression" dxfId="24" priority="47">
      <formula>Z25="oui"</formula>
    </cfRule>
  </conditionalFormatting>
  <conditionalFormatting sqref="AA38:AA39">
    <cfRule type="expression" dxfId="23" priority="45">
      <formula>Z38="oui"</formula>
    </cfRule>
  </conditionalFormatting>
  <conditionalFormatting sqref="AA58">
    <cfRule type="expression" dxfId="22" priority="44">
      <formula>Z58="oui"</formula>
    </cfRule>
  </conditionalFormatting>
  <conditionalFormatting sqref="AA61">
    <cfRule type="expression" dxfId="21" priority="43">
      <formula>Z61="oui"</formula>
    </cfRule>
  </conditionalFormatting>
  <conditionalFormatting sqref="AA63">
    <cfRule type="expression" dxfId="20" priority="42">
      <formula>Z63="oui"</formula>
    </cfRule>
  </conditionalFormatting>
  <conditionalFormatting sqref="AA65:AA67">
    <cfRule type="expression" dxfId="19" priority="39">
      <formula>Z65="oui"</formula>
    </cfRule>
  </conditionalFormatting>
  <conditionalFormatting sqref="AA72:AA73">
    <cfRule type="expression" dxfId="18" priority="37">
      <formula>Z72="oui"</formula>
    </cfRule>
  </conditionalFormatting>
  <conditionalFormatting sqref="AA77:AA81">
    <cfRule type="expression" dxfId="17" priority="36">
      <formula>Z77="oui"</formula>
    </cfRule>
  </conditionalFormatting>
  <conditionalFormatting sqref="AA87">
    <cfRule type="expression" dxfId="16" priority="15">
      <formula>Z87="oui"</formula>
    </cfRule>
  </conditionalFormatting>
  <conditionalFormatting sqref="AA113:AA123">
    <cfRule type="expression" dxfId="15" priority="14">
      <formula>Z113="oui"</formula>
    </cfRule>
  </conditionalFormatting>
  <conditionalFormatting sqref="AA126:AA127">
    <cfRule type="expression" dxfId="14" priority="17">
      <formula>Z126="oui"</formula>
    </cfRule>
  </conditionalFormatting>
  <conditionalFormatting sqref="AA132">
    <cfRule type="expression" dxfId="13" priority="16">
      <formula>Z132="oui"</formula>
    </cfRule>
  </conditionalFormatting>
  <dataValidations count="4">
    <dataValidation type="list" allowBlank="1" showInputMessage="1" showErrorMessage="1" sqref="Z91:Z96 Z66 Z74:Z76 Z68:Z71 Z102 Z115 Y151 Z110:Z112" xr:uid="{00000000-0002-0000-0F00-000000000000}">
      <formula1>"oui, non,"</formula1>
    </dataValidation>
    <dataValidation type="list" allowBlank="1" showInputMessage="1" showErrorMessage="1" sqref="Z67 Z11 Y41:Y50 Y54 Y57:Y61 Z58 Z61 Z65 Z25 Z72:Z73 Z77:Z81 Y88:Y98 Y104:Y113 Z113:Z114 Y116:Y137 Z116:Z121 Z126:Z127 Z132 Y139:Y142 Y145:Y150 Y22:Y36 Y8:Y20 Y64:Y86 Z22 Y87:Z87 Y63:Z63 Y38:Z39" xr:uid="{00000000-0002-0000-0F00-000001000000}">
      <formula1>"OUI, NON,"</formula1>
    </dataValidation>
    <dataValidation type="list" allowBlank="1" showInputMessage="1" showErrorMessage="1" sqref="Y114:Y115" xr:uid="{00000000-0002-0000-0F00-000002000000}">
      <formula1>"JA, NEIN"</formula1>
    </dataValidation>
    <dataValidation allowBlank="1" showInputMessage="1" showErrorMessage="1" sqref="Y21 AA12:AA21 Z12:Z20 AA23:AA24 Z26:AA37 Y37 Z41:AA50 Z54:AA57 Y55:Y56 Z59:AA60 Y143:Y144 Z64:AA64 Z82:AA86 Z88:AA90 Z103:AA112 Z133:AA151 Z122:AA125 Z128:AA131 Y138 Y40:AA40 Y62:AA62 Y51:AA53" xr:uid="{00000000-0002-0000-0F00-000003000000}"/>
  </dataValidations>
  <hyperlinks>
    <hyperlink ref="D6" location="'6.1'!A1" display="Erforderliches Basispaket" xr:uid="{00000000-0004-0000-0F00-000000000000}"/>
    <hyperlink ref="F6:G6" location="'3.2'!A1" display="3.2: Facharzt und zeitl. Verfügbarkeit" xr:uid="{00000000-0004-0000-0F00-000001000000}"/>
    <hyperlink ref="N7" location="'3.5'!A1" display="3.5: Kooperation" xr:uid="{00000000-0004-0000-0F00-000002000000}"/>
    <hyperlink ref="D6:D7" location="'3.8'!A1" display="3.8: Erforderliches Basispaket" xr:uid="{00000000-0004-0000-0F00-000003000000}"/>
    <hyperlink ref="J6:J7" location="'3.3'!A1" display="3.3: Notfall-station (NF)" xr:uid="{00000000-0004-0000-0F00-000004000000}"/>
    <hyperlink ref="L6:L7" location="'3.4'!A1" display="3.4: Intensiv-station (IS)" xr:uid="{00000000-0004-0000-0F00-000005000000}"/>
    <hyperlink ref="T6:T7" location="'3.6'!A1" display="3.6: Tumorboard (TUB)" xr:uid="{00000000-0004-0000-0F00-000006000000}"/>
    <hyperlink ref="V6:V7" location="'3.7'!A1" display="3.7: Sonstige Anforderungen" xr:uid="{00000000-0004-0000-0F00-000007000000}"/>
    <hyperlink ref="N6:R6" location="'2.2'!A1" display="2.2 Verknüpfungen &amp; Hierachie" xr:uid="{00000000-0004-0000-0F00-000008000000}"/>
  </hyperlinks>
  <printOptions horizontalCentered="1"/>
  <pageMargins left="0.23622047244094491" right="0.23622047244094491" top="0.74803149606299213" bottom="0.74803149606299213" header="0.31496062992125984" footer="0.31496062992125984"/>
  <pageSetup paperSize="9" scale="11" orientation="portrait" r:id="rId2"/>
  <headerFooter scaleWithDoc="0" alignWithMargins="0"/>
  <rowBreaks count="4" manualBreakCount="4">
    <brk id="37" max="34" man="1"/>
    <brk id="69" max="34" man="1"/>
    <brk id="101" max="34" man="1"/>
    <brk id="129" max="34" man="1"/>
  </rowBreaks>
  <legacyDrawingHF r:id="rId3"/>
  <extLst>
    <ext xmlns:x14="http://schemas.microsoft.com/office/spreadsheetml/2009/9/main" uri="{78C0D931-6437-407d-A8EE-F0AAD7539E65}">
      <x14:conditionalFormattings>
        <x14:conditionalFormatting xmlns:xm="http://schemas.microsoft.com/office/excel/2006/main">
          <x14:cfRule type="expression" priority="10" id="{75C2FDED-FD18-4483-BF03-60A9A1693680}">
            <xm:f>'3.2'!$B$26:$C$26=""</xm:f>
            <x14:dxf>
              <fill>
                <patternFill>
                  <bgColor rgb="FFFF9999"/>
                </patternFill>
              </fill>
            </x14:dxf>
          </x14:cfRule>
          <xm:sqref>F11:G11</xm:sqref>
        </x14:conditionalFormatting>
        <x14:conditionalFormatting xmlns:xm="http://schemas.microsoft.com/office/excel/2006/main">
          <x14:cfRule type="expression" priority="9" id="{3979DC31-800B-467B-AA73-73A61DEBE31C}">
            <xm:f>COUNTA('3.2'!$B$45:$C$45,'3.2'!$B$53:$C$53,'3.2'!$B$54:$C$54)&lt;1</xm:f>
            <x14:dxf>
              <fill>
                <patternFill>
                  <bgColor rgb="FFFF9999"/>
                </patternFill>
              </fill>
            </x14:dxf>
          </x14:cfRule>
          <xm:sqref>F95:G95</xm:sqref>
        </x14:conditionalFormatting>
        <x14:conditionalFormatting xmlns:xm="http://schemas.microsoft.com/office/excel/2006/main">
          <x14:cfRule type="expression" priority="8" id="{A2448BE9-E08D-4954-A41D-A7E5077574CF}">
            <xm:f>'3.2'!$B$29:$C$30=""</xm:f>
            <x14:dxf>
              <fill>
                <patternFill>
                  <bgColor rgb="FFFF9999"/>
                </patternFill>
              </fill>
            </x14:dxf>
          </x14:cfRule>
          <xm:sqref>F129:G129</xm:sqref>
        </x14:conditionalFormatting>
        <x14:conditionalFormatting xmlns:xm="http://schemas.microsoft.com/office/excel/2006/main">
          <x14:cfRule type="expression" priority="7" id="{F8F3CA9A-8297-416B-A151-13C278CFD7C0}">
            <xm:f>'3.2'!$B$46:$C$46=""</xm:f>
            <x14:dxf>
              <fill>
                <patternFill>
                  <bgColor rgb="FFFF9999"/>
                </patternFill>
              </fill>
            </x14:dxf>
          </x14:cfRule>
          <xm:sqref>F141:G141</xm:sqref>
        </x14:conditionalFormatting>
        <x14:conditionalFormatting xmlns:xm="http://schemas.microsoft.com/office/excel/2006/main">
          <x14:cfRule type="expression" priority="6" id="{E6CC258F-FCB6-422D-8668-E198E5546FEB}">
            <xm:f>'3.2'!$B$18:$C$18=""</xm:f>
            <x14:dxf>
              <fill>
                <patternFill>
                  <bgColor rgb="FFFF9999"/>
                </patternFill>
              </fill>
            </x14:dxf>
          </x14:cfRule>
          <xm:sqref>F148:G148</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48">
    <tabColor theme="0" tint="-0.249977111117893"/>
    <pageSetUpPr fitToPage="1"/>
  </sheetPr>
  <dimension ref="A1:J73"/>
  <sheetViews>
    <sheetView showGridLines="0" workbookViewId="0">
      <pane ySplit="4" topLeftCell="A5" activePane="bottomLeft" state="frozen"/>
      <selection activeCell="B50" sqref="B50"/>
      <selection pane="bottomLeft" activeCell="D20" sqref="D20"/>
    </sheetView>
  </sheetViews>
  <sheetFormatPr baseColWidth="10" defaultColWidth="11.453125" defaultRowHeight="12.5" x14ac:dyDescent="0.25"/>
  <cols>
    <col min="1" max="1" width="8.1796875" customWidth="1"/>
    <col min="2" max="2" width="50" customWidth="1"/>
    <col min="3" max="3" width="44.453125" customWidth="1"/>
    <col min="4" max="4" width="24.81640625" customWidth="1"/>
    <col min="5" max="5" width="4" customWidth="1"/>
    <col min="7" max="7" width="10" customWidth="1"/>
    <col min="8" max="8" width="50" customWidth="1"/>
    <col min="9" max="9" width="34.81640625" customWidth="1"/>
    <col min="10" max="10" width="15.81640625" customWidth="1"/>
  </cols>
  <sheetData>
    <row r="1" spans="1:10" ht="14" customHeight="1" x14ac:dyDescent="0.25">
      <c r="A1" s="49" t="str">
        <f>'3.1'!$A$1</f>
        <v>Offre de l’établissement hospitalier :</v>
      </c>
      <c r="C1" s="1046" t="s">
        <v>510</v>
      </c>
      <c r="D1" s="1046"/>
    </row>
    <row r="2" spans="1:10" ht="14" customHeight="1" x14ac:dyDescent="0.25">
      <c r="A2" s="603" t="str">
        <f>'Page de garde'!$A$9</f>
        <v>Veuillez saisir : établissement hospitalier</v>
      </c>
      <c r="C2" s="1031" t="str">
        <f>'Page de garde'!$A$12</f>
        <v>Veuillez saisir : site</v>
      </c>
      <c r="D2" s="1031"/>
    </row>
    <row r="3" spans="1:10" s="43" customFormat="1" ht="34" customHeight="1" x14ac:dyDescent="0.25">
      <c r="A3" s="1081" t="s">
        <v>511</v>
      </c>
      <c r="B3" s="1081"/>
      <c r="C3" s="1081"/>
      <c r="D3" s="1081"/>
      <c r="F3" s="197"/>
      <c r="G3" s="224"/>
      <c r="H3" s="224"/>
      <c r="I3" s="224"/>
      <c r="J3" s="224"/>
    </row>
    <row r="4" spans="1:10" s="43" customFormat="1" ht="9" customHeight="1" x14ac:dyDescent="0.25">
      <c r="A4" s="225"/>
      <c r="B4" s="225"/>
      <c r="C4" s="225"/>
      <c r="D4" s="225"/>
      <c r="G4" s="225"/>
      <c r="H4" s="225"/>
      <c r="I4" s="225"/>
      <c r="J4" s="225"/>
    </row>
    <row r="5" spans="1:10" s="43" customFormat="1" ht="15.75" customHeight="1" x14ac:dyDescent="0.25">
      <c r="A5" s="1011" t="s">
        <v>512</v>
      </c>
      <c r="B5" s="1011"/>
      <c r="C5" s="1011"/>
      <c r="D5" s="1011"/>
      <c r="G5" s="945"/>
      <c r="H5" s="945"/>
      <c r="I5" s="945"/>
      <c r="J5" s="945"/>
    </row>
    <row r="6" spans="1:10" s="43" customFormat="1" ht="90" customHeight="1" x14ac:dyDescent="0.25">
      <c r="A6" s="1080" t="s">
        <v>513</v>
      </c>
      <c r="B6" s="1080"/>
      <c r="C6" s="1080"/>
      <c r="D6" s="1080"/>
      <c r="G6" s="945"/>
      <c r="H6" s="945"/>
      <c r="I6" s="945"/>
      <c r="J6" s="945"/>
    </row>
    <row r="7" spans="1:10" s="43" customFormat="1" ht="4.5" customHeight="1" x14ac:dyDescent="0.25">
      <c r="A7" s="288"/>
      <c r="B7" s="288"/>
      <c r="C7" s="288"/>
      <c r="D7" s="288"/>
      <c r="H7" s="981"/>
      <c r="I7" s="981"/>
    </row>
    <row r="8" spans="1:10" s="43" customFormat="1" ht="12.75" customHeight="1" x14ac:dyDescent="0.25">
      <c r="A8" s="1082" t="s">
        <v>514</v>
      </c>
      <c r="B8" s="1082"/>
      <c r="C8" s="1082"/>
      <c r="D8" s="1082"/>
    </row>
    <row r="9" spans="1:10" s="215" customFormat="1" ht="14" customHeight="1" x14ac:dyDescent="0.25">
      <c r="A9" s="1083" t="s">
        <v>515</v>
      </c>
      <c r="B9" s="1084"/>
      <c r="C9" s="1084"/>
      <c r="D9" s="1084"/>
      <c r="E9" s="1079"/>
      <c r="F9" s="1079"/>
      <c r="G9" s="1079"/>
      <c r="H9" s="1079"/>
      <c r="I9" s="1079"/>
    </row>
    <row r="10" spans="1:10" s="215" customFormat="1" ht="14" customHeight="1" x14ac:dyDescent="0.25">
      <c r="A10" s="1080" t="s">
        <v>516</v>
      </c>
      <c r="B10" s="1080"/>
      <c r="C10" s="1080"/>
      <c r="D10" s="1080"/>
      <c r="E10" s="1079"/>
      <c r="F10" s="1079"/>
      <c r="G10" s="1079"/>
      <c r="H10" s="1079"/>
      <c r="I10" s="1079"/>
    </row>
    <row r="11" spans="1:10" s="215" customFormat="1" ht="14" customHeight="1" x14ac:dyDescent="0.25">
      <c r="A11" s="1080" t="s">
        <v>517</v>
      </c>
      <c r="B11" s="1079"/>
      <c r="C11" s="1079"/>
      <c r="D11" s="1079"/>
      <c r="E11" s="1079"/>
      <c r="F11" s="1079"/>
      <c r="G11" s="1079"/>
      <c r="H11" s="1079"/>
      <c r="I11" s="1079"/>
    </row>
    <row r="12" spans="1:10" s="215" customFormat="1" ht="14" customHeight="1" x14ac:dyDescent="0.25">
      <c r="A12" s="1080" t="s">
        <v>518</v>
      </c>
      <c r="B12" s="1079"/>
      <c r="C12" s="1079"/>
      <c r="D12" s="1079"/>
      <c r="E12" s="1079"/>
      <c r="F12" s="1079"/>
      <c r="G12" s="1079"/>
      <c r="H12" s="1079"/>
      <c r="I12" s="1079"/>
    </row>
    <row r="13" spans="1:10" s="215" customFormat="1" ht="14" customHeight="1" x14ac:dyDescent="0.25">
      <c r="A13" s="1080" t="s">
        <v>519</v>
      </c>
      <c r="B13" s="1079"/>
      <c r="C13" s="1079"/>
      <c r="D13" s="1079"/>
      <c r="E13" s="1079"/>
      <c r="F13" s="1079"/>
      <c r="G13" s="1079"/>
      <c r="H13" s="1079"/>
      <c r="I13" s="1079"/>
    </row>
    <row r="14" spans="1:10" s="43" customFormat="1" ht="8.25" customHeight="1" x14ac:dyDescent="0.25">
      <c r="A14" s="288"/>
      <c r="B14" s="288"/>
      <c r="C14" s="288"/>
      <c r="D14" s="288"/>
    </row>
    <row r="15" spans="1:10" s="43" customFormat="1" ht="38.25" customHeight="1" x14ac:dyDescent="0.25">
      <c r="A15" s="1082" t="s">
        <v>1493</v>
      </c>
      <c r="B15" s="1082"/>
      <c r="C15" s="1082"/>
      <c r="D15" s="1082"/>
    </row>
    <row r="16" spans="1:10" s="226" customFormat="1" ht="17.25" customHeight="1" x14ac:dyDescent="0.25">
      <c r="A16" s="1085" t="s">
        <v>520</v>
      </c>
      <c r="B16" s="1085"/>
      <c r="C16" s="1085"/>
      <c r="D16" s="1085"/>
    </row>
    <row r="17" spans="1:4" s="215" customFormat="1" ht="15" customHeight="1" x14ac:dyDescent="0.25">
      <c r="A17" s="1080" t="s">
        <v>521</v>
      </c>
      <c r="B17" s="1080"/>
      <c r="C17" s="1080"/>
      <c r="D17" s="1080"/>
    </row>
    <row r="18" spans="1:4" s="215" customFormat="1" ht="15" customHeight="1" x14ac:dyDescent="0.25">
      <c r="A18" s="1080" t="s">
        <v>522</v>
      </c>
      <c r="B18" s="1080"/>
      <c r="C18" s="1080"/>
      <c r="D18" s="1080"/>
    </row>
    <row r="19" spans="1:4" s="43" customFormat="1" ht="16.5" customHeight="1" x14ac:dyDescent="0.25">
      <c r="A19" s="45"/>
      <c r="B19" s="45"/>
      <c r="C19" s="45"/>
      <c r="D19" s="723" t="s">
        <v>523</v>
      </c>
    </row>
    <row r="20" spans="1:4" s="43" customFormat="1" ht="35" customHeight="1" x14ac:dyDescent="0.25">
      <c r="A20" s="932" t="s">
        <v>524</v>
      </c>
      <c r="B20" s="932"/>
      <c r="C20" s="1089"/>
      <c r="D20" s="682"/>
    </row>
    <row r="21" spans="1:4" s="43" customFormat="1" ht="75" customHeight="1" x14ac:dyDescent="0.25">
      <c r="A21" s="1088" t="s">
        <v>525</v>
      </c>
      <c r="B21" s="1088"/>
      <c r="C21" s="1088"/>
      <c r="D21" s="1088"/>
    </row>
    <row r="22" spans="1:4" s="43" customFormat="1" ht="9.75" customHeight="1" x14ac:dyDescent="0.25">
      <c r="A22" s="288"/>
      <c r="B22" s="288"/>
      <c r="C22" s="288"/>
      <c r="D22" s="288"/>
    </row>
    <row r="23" spans="1:4" s="226" customFormat="1" ht="17.25" customHeight="1" x14ac:dyDescent="0.25">
      <c r="A23" s="1085" t="s">
        <v>526</v>
      </c>
      <c r="B23" s="1085"/>
      <c r="C23" s="1085"/>
      <c r="D23" s="1085"/>
    </row>
    <row r="24" spans="1:4" s="724" customFormat="1" ht="15" customHeight="1" x14ac:dyDescent="0.25">
      <c r="A24" s="921" t="s">
        <v>527</v>
      </c>
      <c r="B24" s="921"/>
      <c r="C24" s="921"/>
      <c r="D24" s="921"/>
    </row>
    <row r="25" spans="1:4" s="215" customFormat="1" ht="15" customHeight="1" x14ac:dyDescent="0.25">
      <c r="A25" s="1080" t="s">
        <v>528</v>
      </c>
      <c r="B25" s="1080"/>
      <c r="C25" s="1080"/>
      <c r="D25" s="1080"/>
    </row>
    <row r="26" spans="1:4" s="215" customFormat="1" ht="15" customHeight="1" x14ac:dyDescent="0.25">
      <c r="A26" s="1080" t="s">
        <v>529</v>
      </c>
      <c r="B26" s="1080"/>
      <c r="C26" s="1080"/>
      <c r="D26" s="1080"/>
    </row>
    <row r="27" spans="1:4" s="215" customFormat="1" ht="34.5" customHeight="1" x14ac:dyDescent="0.25">
      <c r="A27" s="1080" t="s">
        <v>1494</v>
      </c>
      <c r="B27" s="1080"/>
      <c r="C27" s="1080"/>
      <c r="D27" s="1080"/>
    </row>
    <row r="28" spans="1:4" s="215" customFormat="1" ht="15" customHeight="1" x14ac:dyDescent="0.25">
      <c r="A28" s="1093" t="s">
        <v>530</v>
      </c>
      <c r="B28" s="1094"/>
      <c r="C28" s="1094"/>
      <c r="D28" s="1094"/>
    </row>
    <row r="29" spans="1:4" s="43" customFormat="1" ht="16.5" customHeight="1" x14ac:dyDescent="0.25">
      <c r="A29" s="45"/>
      <c r="B29" s="45"/>
      <c r="C29" s="45"/>
      <c r="D29" s="723" t="s">
        <v>531</v>
      </c>
    </row>
    <row r="30" spans="1:4" s="43" customFormat="1" ht="33.75" customHeight="1" x14ac:dyDescent="0.25">
      <c r="A30" s="1090" t="s">
        <v>532</v>
      </c>
      <c r="B30" s="932"/>
      <c r="C30" s="1089"/>
      <c r="D30" s="830"/>
    </row>
    <row r="31" spans="1:4" s="43" customFormat="1" ht="75" customHeight="1" x14ac:dyDescent="0.25">
      <c r="A31" s="1088" t="s">
        <v>533</v>
      </c>
      <c r="B31" s="1088"/>
      <c r="C31" s="1088"/>
      <c r="D31" s="1088"/>
    </row>
    <row r="32" spans="1:4" s="43" customFormat="1" ht="13.5" customHeight="1" x14ac:dyDescent="0.25">
      <c r="A32" s="221"/>
      <c r="B32" s="221"/>
      <c r="C32" s="221"/>
      <c r="D32" s="221"/>
    </row>
    <row r="33" spans="1:9" s="43" customFormat="1" ht="38.25" customHeight="1" x14ac:dyDescent="0.25">
      <c r="A33" s="1082" t="s">
        <v>1495</v>
      </c>
      <c r="B33" s="1082"/>
      <c r="C33" s="1082"/>
      <c r="D33" s="1082"/>
    </row>
    <row r="34" spans="1:9" s="226" customFormat="1" ht="17.25" customHeight="1" x14ac:dyDescent="0.25">
      <c r="A34" s="1085" t="s">
        <v>534</v>
      </c>
      <c r="B34" s="1085"/>
      <c r="C34" s="1085"/>
      <c r="D34" s="1085"/>
    </row>
    <row r="35" spans="1:9" s="226" customFormat="1" ht="54" customHeight="1" x14ac:dyDescent="0.25">
      <c r="A35" s="1083" t="s">
        <v>535</v>
      </c>
      <c r="B35" s="1083"/>
      <c r="C35" s="1083"/>
      <c r="D35" s="1083"/>
    </row>
    <row r="36" spans="1:9" s="45" customFormat="1" ht="23" customHeight="1" x14ac:dyDescent="0.25">
      <c r="A36" s="1087" t="s">
        <v>536</v>
      </c>
      <c r="B36" s="1087"/>
      <c r="C36" s="1087"/>
      <c r="D36" s="1087"/>
    </row>
    <row r="37" spans="1:9" s="215" customFormat="1" ht="15.75" customHeight="1" x14ac:dyDescent="0.25">
      <c r="A37" s="1086" t="s">
        <v>537</v>
      </c>
      <c r="B37" s="1086"/>
      <c r="C37" s="1086"/>
      <c r="D37" s="1086"/>
      <c r="F37" s="1079"/>
      <c r="G37" s="1079"/>
      <c r="H37" s="1079"/>
      <c r="I37" s="1079"/>
    </row>
    <row r="38" spans="1:9" s="215" customFormat="1" ht="15" customHeight="1" x14ac:dyDescent="0.25">
      <c r="A38" s="1079" t="s">
        <v>538</v>
      </c>
      <c r="B38" s="1079"/>
      <c r="C38" s="1079"/>
      <c r="D38" s="1079"/>
      <c r="F38" s="585"/>
      <c r="G38" s="585"/>
      <c r="H38" s="585"/>
      <c r="I38" s="585"/>
    </row>
    <row r="39" spans="1:9" s="97" customFormat="1" ht="15" customHeight="1" x14ac:dyDescent="0.25">
      <c r="A39" s="1080" t="s">
        <v>539</v>
      </c>
      <c r="B39" s="1080"/>
      <c r="C39" s="1080"/>
      <c r="D39" s="1080"/>
    </row>
    <row r="40" spans="1:9" s="97" customFormat="1" ht="23.25" customHeight="1" x14ac:dyDescent="0.25">
      <c r="A40" s="1080" t="s">
        <v>1496</v>
      </c>
      <c r="B40" s="1079"/>
      <c r="C40" s="1079"/>
      <c r="D40" s="1079"/>
    </row>
    <row r="41" spans="1:9" s="43" customFormat="1" ht="16.5" customHeight="1" x14ac:dyDescent="0.25">
      <c r="A41" s="45"/>
      <c r="B41" s="45"/>
      <c r="C41" s="45"/>
      <c r="D41" s="723" t="s">
        <v>540</v>
      </c>
    </row>
    <row r="42" spans="1:9" s="43" customFormat="1" ht="35.25" customHeight="1" x14ac:dyDescent="0.25">
      <c r="A42" s="1076" t="s">
        <v>541</v>
      </c>
      <c r="B42" s="1077"/>
      <c r="C42" s="1078"/>
      <c r="D42" s="831"/>
    </row>
    <row r="43" spans="1:9" s="43" customFormat="1" ht="75" customHeight="1" x14ac:dyDescent="0.25">
      <c r="A43" s="1088" t="s">
        <v>542</v>
      </c>
      <c r="B43" s="1088"/>
      <c r="C43" s="1088"/>
      <c r="D43" s="1088"/>
    </row>
    <row r="44" spans="1:9" s="43" customFormat="1" ht="13.5" customHeight="1" x14ac:dyDescent="0.25">
      <c r="A44" s="7"/>
    </row>
    <row r="45" spans="1:9" s="43" customFormat="1" ht="51.5" customHeight="1" x14ac:dyDescent="0.25">
      <c r="A45" s="1091" t="s">
        <v>543</v>
      </c>
      <c r="B45" s="1092"/>
      <c r="C45" s="1092"/>
      <c r="D45" s="1092"/>
    </row>
    <row r="46" spans="1:9" s="43" customFormat="1" ht="3.75" customHeight="1" x14ac:dyDescent="0.25">
      <c r="A46" s="290"/>
    </row>
    <row r="47" spans="1:9" s="26" customFormat="1" ht="11.25" customHeight="1" x14ac:dyDescent="0.25">
      <c r="D47" s="282"/>
    </row>
    <row r="48" spans="1:9" s="26" customFormat="1" x14ac:dyDescent="0.25">
      <c r="D48" s="286"/>
    </row>
    <row r="49" spans="3:4" s="26" customFormat="1" x14ac:dyDescent="0.25">
      <c r="D49" s="286"/>
    </row>
    <row r="50" spans="3:4" s="43" customFormat="1" x14ac:dyDescent="0.25">
      <c r="C50" s="67"/>
      <c r="D50" s="286"/>
    </row>
    <row r="51" spans="3:4" s="43" customFormat="1" x14ac:dyDescent="0.25">
      <c r="C51" s="67"/>
    </row>
    <row r="52" spans="3:4" s="43" customFormat="1" x14ac:dyDescent="0.25"/>
    <row r="53" spans="3:4" s="43" customFormat="1" x14ac:dyDescent="0.25"/>
    <row r="54" spans="3:4" s="43" customFormat="1" x14ac:dyDescent="0.25"/>
    <row r="55" spans="3:4" s="43" customFormat="1" x14ac:dyDescent="0.25"/>
    <row r="56" spans="3:4" s="43" customFormat="1" x14ac:dyDescent="0.25"/>
    <row r="57" spans="3:4" s="43" customFormat="1" x14ac:dyDescent="0.25"/>
    <row r="58" spans="3:4" s="43" customFormat="1" x14ac:dyDescent="0.25"/>
    <row r="59" spans="3:4" s="43" customFormat="1" x14ac:dyDescent="0.25"/>
    <row r="60" spans="3:4" s="43" customFormat="1" x14ac:dyDescent="0.25"/>
    <row r="61" spans="3:4" s="43" customFormat="1" x14ac:dyDescent="0.25"/>
    <row r="62" spans="3:4" s="43" customFormat="1" x14ac:dyDescent="0.25"/>
    <row r="63" spans="3:4" s="43" customFormat="1" x14ac:dyDescent="0.25"/>
    <row r="64" spans="3:4" s="43" customFormat="1" x14ac:dyDescent="0.25"/>
    <row r="65" s="43" customFormat="1" x14ac:dyDescent="0.25"/>
    <row r="66" s="43" customFormat="1" x14ac:dyDescent="0.25"/>
    <row r="67" s="43" customFormat="1" x14ac:dyDescent="0.25"/>
    <row r="68" s="43" customFormat="1" x14ac:dyDescent="0.25"/>
    <row r="69" s="43" customFormat="1" x14ac:dyDescent="0.25"/>
    <row r="70" s="43" customFormat="1" x14ac:dyDescent="0.25"/>
    <row r="71" s="43" customFormat="1" x14ac:dyDescent="0.25"/>
    <row r="72" s="43" customFormat="1" x14ac:dyDescent="0.25"/>
    <row r="73" s="43" customFormat="1" x14ac:dyDescent="0.25"/>
  </sheetData>
  <sheetProtection algorithmName="SHA-512" hashValue="UUMYiY7yDJ16scgo9VcVumuS3MXauxgJ1+HKaLjk6yqZQWQk1oo5yGh2J+ghaJ8OS1KjUp8Vuc60jPFiYb9arQ==" saltValue="XyC/h3NZTbL7iM073Rzc2Q==" spinCount="100000" sheet="1" selectLockedCells="1"/>
  <customSheetViews>
    <customSheetView guid="{21F13F3C-C390-477F-A569-DF7158452A6C}" showGridLines="0" topLeftCell="A2">
      <selection activeCell="A12" sqref="A12:I12"/>
      <pageMargins left="0.25" right="0.25" top="0.75" bottom="0.75" header="0.3" footer="0.3"/>
      <printOptions horizontalCentered="1"/>
      <pageSetup paperSize="9" scale="68"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45">
    <mergeCell ref="A45:D45"/>
    <mergeCell ref="A39:D39"/>
    <mergeCell ref="A40:D40"/>
    <mergeCell ref="A43:D43"/>
    <mergeCell ref="C1:D1"/>
    <mergeCell ref="C2:D2"/>
    <mergeCell ref="A38:D38"/>
    <mergeCell ref="A11:D11"/>
    <mergeCell ref="A15:D15"/>
    <mergeCell ref="A17:D17"/>
    <mergeCell ref="A18:D18"/>
    <mergeCell ref="A16:D16"/>
    <mergeCell ref="A27:D27"/>
    <mergeCell ref="A24:D24"/>
    <mergeCell ref="A23:D23"/>
    <mergeCell ref="A28:D28"/>
    <mergeCell ref="A13:D13"/>
    <mergeCell ref="F37:I37"/>
    <mergeCell ref="A34:D34"/>
    <mergeCell ref="A35:D35"/>
    <mergeCell ref="A33:D33"/>
    <mergeCell ref="A37:D37"/>
    <mergeCell ref="A36:D36"/>
    <mergeCell ref="A25:D25"/>
    <mergeCell ref="A26:D26"/>
    <mergeCell ref="A21:D21"/>
    <mergeCell ref="A20:C20"/>
    <mergeCell ref="A30:C30"/>
    <mergeCell ref="A31:D31"/>
    <mergeCell ref="A42:C42"/>
    <mergeCell ref="E11:I11"/>
    <mergeCell ref="E9:I9"/>
    <mergeCell ref="A10:D10"/>
    <mergeCell ref="A3:D3"/>
    <mergeCell ref="A5:D5"/>
    <mergeCell ref="A6:D6"/>
    <mergeCell ref="A8:D8"/>
    <mergeCell ref="E10:I10"/>
    <mergeCell ref="A9:D9"/>
    <mergeCell ref="G5:J5"/>
    <mergeCell ref="G6:J6"/>
    <mergeCell ref="H7:I7"/>
    <mergeCell ref="E13:I13"/>
    <mergeCell ref="A12:D12"/>
    <mergeCell ref="E12:I12"/>
  </mergeCells>
  <phoneticPr fontId="32" type="noConversion"/>
  <dataValidations count="2">
    <dataValidation type="list" allowBlank="1" showInputMessage="1" showErrorMessage="1" sqref="D42 D30" xr:uid="{00000000-0002-0000-1000-000000000000}">
      <formula1>"ja, nein,"</formula1>
    </dataValidation>
    <dataValidation type="list" allowBlank="1" showInputMessage="1" showErrorMessage="1" sqref="D20" xr:uid="{00000000-0002-0000-1000-000001000000}">
      <formula1>"OUI, NON"</formula1>
    </dataValidation>
  </dataValidations>
  <hyperlinks>
    <hyperlink ref="A36:D36" r:id="rId2" display="Link zum Download der SPLG Definitionen (CHOP- und ICD-Codes pro Leistungsgruppe)" xr:uid="{00000000-0004-0000-1000-000000000000}"/>
  </hyperlinks>
  <printOptions horizontalCentered="1"/>
  <pageMargins left="0.23622047244094491" right="0.23622047244094491" top="0.74803149606299213" bottom="0.74803149606299213" header="0.31496062992125984" footer="0.31496062992125984"/>
  <pageSetup paperSize="9" scale="65" orientation="portrait" r:id="rId3"/>
  <headerFooter scaleWithDoc="0" alignWithMargins="0"/>
  <legacyDrawingHF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6">
    <tabColor theme="0" tint="-0.249977111117893"/>
    <pageSetUpPr fitToPage="1"/>
  </sheetPr>
  <dimension ref="A1:C17"/>
  <sheetViews>
    <sheetView showGridLines="0" zoomScaleNormal="100" workbookViewId="0">
      <pane ySplit="4" topLeftCell="A5" activePane="bottomLeft" state="frozen"/>
      <selection activeCell="B50" sqref="B50"/>
      <selection pane="bottomLeft" activeCell="C12" sqref="C12"/>
    </sheetView>
  </sheetViews>
  <sheetFormatPr baseColWidth="10" defaultColWidth="11.453125" defaultRowHeight="12.5" x14ac:dyDescent="0.25"/>
  <cols>
    <col min="1" max="1" width="81.453125" style="56" customWidth="1"/>
    <col min="2" max="2" width="34.81640625" style="56" customWidth="1"/>
    <col min="3" max="3" width="20.453125" style="56" customWidth="1"/>
    <col min="4" max="16384" width="11.453125" style="56"/>
  </cols>
  <sheetData>
    <row r="1" spans="1:3" ht="14" customHeight="1" x14ac:dyDescent="0.25">
      <c r="A1" s="56" t="str">
        <f>'3.1'!$A$1</f>
        <v>Offre de l’établissement hospitalier :</v>
      </c>
      <c r="B1" s="586" t="s">
        <v>544</v>
      </c>
    </row>
    <row r="2" spans="1:3" ht="14" customHeight="1" x14ac:dyDescent="0.25">
      <c r="A2" s="59" t="str">
        <f>'Page de garde'!$A$9</f>
        <v>Veuillez saisir : établissement hospitalier</v>
      </c>
      <c r="B2" s="725" t="str">
        <f>'Page de garde'!$A$12</f>
        <v>Veuillez saisir : site</v>
      </c>
    </row>
    <row r="3" spans="1:3" ht="34" customHeight="1" x14ac:dyDescent="0.25">
      <c r="A3" s="1099" t="s">
        <v>545</v>
      </c>
      <c r="B3" s="1099"/>
      <c r="C3" s="1099"/>
    </row>
    <row r="4" spans="1:3" ht="15" customHeight="1" x14ac:dyDescent="0.25"/>
    <row r="5" spans="1:3" s="81" customFormat="1" ht="33" customHeight="1" x14ac:dyDescent="0.25">
      <c r="A5" s="1097" t="s">
        <v>546</v>
      </c>
      <c r="B5" s="1097"/>
      <c r="C5" s="1097"/>
    </row>
    <row r="6" spans="1:3" s="81" customFormat="1" ht="33" customHeight="1" x14ac:dyDescent="0.25">
      <c r="A6" s="1097" t="s">
        <v>547</v>
      </c>
      <c r="B6" s="1097"/>
      <c r="C6" s="1097"/>
    </row>
    <row r="7" spans="1:3" s="81" customFormat="1" ht="15" customHeight="1" x14ac:dyDescent="0.25">
      <c r="A7" s="726"/>
      <c r="B7" s="726"/>
      <c r="C7" s="726"/>
    </row>
    <row r="8" spans="1:3" ht="30" customHeight="1" x14ac:dyDescent="0.25">
      <c r="A8" s="1085" t="s">
        <v>548</v>
      </c>
      <c r="B8" s="1085"/>
      <c r="C8" s="1085"/>
    </row>
    <row r="9" spans="1:3" s="81" customFormat="1" ht="167" customHeight="1" x14ac:dyDescent="0.25">
      <c r="A9" s="1097" t="s">
        <v>1501</v>
      </c>
      <c r="B9" s="1098"/>
      <c r="C9" s="1098"/>
    </row>
    <row r="10" spans="1:3" s="227" customFormat="1" ht="12.75" customHeight="1" x14ac:dyDescent="0.25">
      <c r="A10" s="228"/>
      <c r="B10" s="228"/>
      <c r="C10" s="228"/>
    </row>
    <row r="11" spans="1:3" s="47" customFormat="1" x14ac:dyDescent="0.25">
      <c r="B11" s="228"/>
      <c r="C11" s="723" t="s">
        <v>549</v>
      </c>
    </row>
    <row r="12" spans="1:3" s="47" customFormat="1" ht="43" customHeight="1" x14ac:dyDescent="0.25">
      <c r="A12" s="1095" t="s">
        <v>550</v>
      </c>
      <c r="B12" s="1095"/>
      <c r="C12" s="682"/>
    </row>
    <row r="13" spans="1:3" s="47" customFormat="1" ht="75" customHeight="1" x14ac:dyDescent="0.25">
      <c r="A13" s="1096" t="s">
        <v>551</v>
      </c>
      <c r="B13" s="1096"/>
      <c r="C13" s="1096"/>
    </row>
    <row r="14" spans="1:3" s="136" customFormat="1" ht="12.75" customHeight="1" x14ac:dyDescent="0.25">
      <c r="B14" s="281"/>
      <c r="C14" s="281"/>
    </row>
    <row r="15" spans="1:3" s="81" customFormat="1" ht="12.75" customHeight="1" x14ac:dyDescent="0.25"/>
    <row r="16" spans="1:3" ht="12.75" customHeight="1" x14ac:dyDescent="0.25"/>
    <row r="17" ht="14.25" customHeight="1" x14ac:dyDescent="0.25"/>
  </sheetData>
  <sheetProtection algorithmName="SHA-512" hashValue="fZ+RIw3cwaYZ86FAFC+g85hLraP18dGQvEr2g/pU4kNti95eSLMGIRGl2UUGUk7XrvH9ZrQ1NRRE76Cmyc9nLw==" saltValue="nnKmZP+i+e2EIfzf8xXR3g==" spinCount="100000" sheet="1" objects="1" scenarios="1"/>
  <customSheetViews>
    <customSheetView guid="{21F13F3C-C390-477F-A569-DF7158452A6C}" showGridLines="0">
      <selection activeCell="A12" sqref="A12:F12"/>
      <rowBreaks count="1" manualBreakCount="1">
        <brk id="19" max="6" man="1"/>
      </rowBreaks>
      <pageMargins left="0.25" right="0.25" top="0.75" bottom="0.75" header="0.3" footer="0.3"/>
      <printOptions horizontalCentered="1"/>
      <pageSetup paperSize="9" scale="63"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7">
    <mergeCell ref="A12:B12"/>
    <mergeCell ref="A13:C13"/>
    <mergeCell ref="A8:C8"/>
    <mergeCell ref="A9:C9"/>
    <mergeCell ref="A3:C3"/>
    <mergeCell ref="A5:C5"/>
    <mergeCell ref="A6:C6"/>
  </mergeCells>
  <dataValidations count="1">
    <dataValidation type="list" allowBlank="1" showInputMessage="1" showErrorMessage="1" sqref="C12" xr:uid="{00000000-0002-0000-1100-000000000000}">
      <formula1>"OUI, NON"</formula1>
    </dataValidation>
  </dataValidations>
  <printOptions horizontalCentered="1"/>
  <pageMargins left="0.23622047244094491" right="0.23622047244094491" top="0.74803149606299213" bottom="0.74803149606299213" header="0.31496062992125984" footer="0.31496062992125984"/>
  <pageSetup paperSize="9" scale="68" orientation="portrait" r:id="rId2"/>
  <headerFooter scaleWithDoc="0" alignWithMargins="0"/>
  <rowBreaks count="1" manualBreakCount="1">
    <brk id="13" max="6" man="1"/>
  </rowBreaks>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42">
    <tabColor theme="0" tint="-0.249977111117893"/>
    <pageSetUpPr fitToPage="1"/>
  </sheetPr>
  <dimension ref="A1:H57"/>
  <sheetViews>
    <sheetView showGridLines="0" workbookViewId="0">
      <pane ySplit="4" topLeftCell="A5" activePane="bottomLeft" state="frozen"/>
      <selection activeCell="B50" sqref="B50"/>
      <selection pane="bottomLeft" activeCell="D56" sqref="D56"/>
    </sheetView>
  </sheetViews>
  <sheetFormatPr baseColWidth="10" defaultColWidth="11.453125" defaultRowHeight="12.5" x14ac:dyDescent="0.25"/>
  <cols>
    <col min="1" max="1" width="8.453125" customWidth="1"/>
    <col min="2" max="2" width="64.453125" customWidth="1"/>
    <col min="3" max="3" width="41.81640625" customWidth="1"/>
    <col min="4" max="4" width="23.1796875" customWidth="1"/>
    <col min="5" max="5" width="3.453125" style="26" customWidth="1"/>
    <col min="6" max="7" width="11.453125" style="26"/>
  </cols>
  <sheetData>
    <row r="1" spans="1:8" ht="14" customHeight="1" x14ac:dyDescent="0.25">
      <c r="A1" s="49" t="str">
        <f>'3.1'!$A$1</f>
        <v>Offre de l’établissement hospitalier :</v>
      </c>
      <c r="C1" s="49" t="s">
        <v>552</v>
      </c>
      <c r="E1" s="49"/>
    </row>
    <row r="2" spans="1:8" ht="14" customHeight="1" x14ac:dyDescent="0.25">
      <c r="A2" s="603" t="str">
        <f>'Page de garde'!$A$9</f>
        <v>Veuillez saisir : établissement hospitalier</v>
      </c>
      <c r="C2" s="603" t="str">
        <f>'Page de garde'!$A$12</f>
        <v>Veuillez saisir : site</v>
      </c>
      <c r="E2" s="603"/>
    </row>
    <row r="3" spans="1:8" ht="34" customHeight="1" x14ac:dyDescent="0.25">
      <c r="A3" s="1005" t="s">
        <v>553</v>
      </c>
      <c r="B3" s="1005"/>
      <c r="C3" s="1005"/>
      <c r="D3" s="1005"/>
      <c r="E3" s="606"/>
    </row>
    <row r="4" spans="1:8" s="51" customFormat="1" ht="13" customHeight="1" x14ac:dyDescent="0.25">
      <c r="A4" s="45"/>
      <c r="B4" s="45"/>
      <c r="C4" s="45"/>
      <c r="D4" s="45"/>
      <c r="E4" s="101"/>
      <c r="F4" s="101"/>
      <c r="G4" s="101"/>
    </row>
    <row r="5" spans="1:8" s="101" customFormat="1" ht="74" customHeight="1" x14ac:dyDescent="0.25">
      <c r="A5" s="1101" t="s">
        <v>554</v>
      </c>
      <c r="B5" s="1102"/>
      <c r="C5" s="1102"/>
      <c r="D5" s="1102"/>
    </row>
    <row r="6" spans="1:8" s="81" customFormat="1" ht="19" customHeight="1" x14ac:dyDescent="0.25">
      <c r="A6" s="1104" t="s">
        <v>555</v>
      </c>
      <c r="B6" s="1104"/>
      <c r="C6" s="1104"/>
      <c r="D6" s="1104"/>
      <c r="E6" s="229"/>
      <c r="F6" s="229"/>
      <c r="G6" s="229"/>
    </row>
    <row r="7" spans="1:8" s="81" customFormat="1" ht="6" customHeight="1" x14ac:dyDescent="0.25">
      <c r="A7" s="291"/>
      <c r="B7" s="291"/>
      <c r="C7" s="291"/>
      <c r="D7" s="291"/>
      <c r="E7" s="227"/>
      <c r="F7" s="227"/>
      <c r="G7" s="227"/>
    </row>
    <row r="8" spans="1:8" s="81" customFormat="1" ht="15" customHeight="1" x14ac:dyDescent="0.25">
      <c r="A8" s="1103" t="s">
        <v>556</v>
      </c>
      <c r="B8" s="1103"/>
      <c r="C8" s="1103"/>
      <c r="D8" s="1103"/>
      <c r="E8" s="230"/>
      <c r="F8" s="230"/>
      <c r="G8" s="230"/>
    </row>
    <row r="9" spans="1:8" s="101" customFormat="1" ht="33" customHeight="1" x14ac:dyDescent="0.25">
      <c r="A9" s="280" t="s">
        <v>557</v>
      </c>
      <c r="B9" s="934" t="s">
        <v>558</v>
      </c>
      <c r="C9" s="934"/>
      <c r="D9" s="934"/>
    </row>
    <row r="10" spans="1:8" s="101" customFormat="1" ht="94.5" customHeight="1" x14ac:dyDescent="0.25">
      <c r="A10" s="280" t="s">
        <v>559</v>
      </c>
      <c r="B10" s="934" t="s">
        <v>560</v>
      </c>
      <c r="C10" s="934"/>
      <c r="D10" s="934"/>
    </row>
    <row r="11" spans="1:8" s="101" customFormat="1" ht="79.5" customHeight="1" x14ac:dyDescent="0.25">
      <c r="A11" s="280" t="s">
        <v>561</v>
      </c>
      <c r="B11" s="934" t="s">
        <v>562</v>
      </c>
      <c r="C11" s="934"/>
      <c r="D11" s="934"/>
    </row>
    <row r="12" spans="1:8" s="231" customFormat="1" ht="18" customHeight="1" x14ac:dyDescent="0.25">
      <c r="A12" s="280" t="s">
        <v>563</v>
      </c>
      <c r="B12" s="934" t="s">
        <v>564</v>
      </c>
      <c r="C12" s="934"/>
      <c r="D12" s="934"/>
    </row>
    <row r="13" spans="1:8" s="231" customFormat="1" ht="46" customHeight="1" x14ac:dyDescent="0.25">
      <c r="A13" s="280" t="s">
        <v>565</v>
      </c>
      <c r="B13" s="934" t="s">
        <v>566</v>
      </c>
      <c r="C13" s="934"/>
      <c r="D13" s="934"/>
    </row>
    <row r="14" spans="1:8" s="231" customFormat="1" ht="19" customHeight="1" x14ac:dyDescent="0.25">
      <c r="A14" s="280" t="s">
        <v>567</v>
      </c>
      <c r="B14" s="934" t="s">
        <v>568</v>
      </c>
      <c r="C14" s="934"/>
      <c r="D14" s="934"/>
      <c r="H14" s="232"/>
    </row>
    <row r="15" spans="1:8" s="231" customFormat="1" ht="28.5" customHeight="1" x14ac:dyDescent="0.25">
      <c r="A15" s="280" t="s">
        <v>569</v>
      </c>
      <c r="B15" s="934" t="s">
        <v>570</v>
      </c>
      <c r="C15" s="934"/>
      <c r="D15" s="934"/>
      <c r="H15" s="232"/>
    </row>
    <row r="16" spans="1:8" s="231" customFormat="1" ht="33" customHeight="1" x14ac:dyDescent="0.25">
      <c r="A16" s="280" t="s">
        <v>571</v>
      </c>
      <c r="B16" s="934" t="s">
        <v>572</v>
      </c>
      <c r="C16" s="934"/>
      <c r="D16" s="934"/>
      <c r="H16" s="232"/>
    </row>
    <row r="17" spans="1:7" s="231" customFormat="1" ht="97" customHeight="1" x14ac:dyDescent="0.25">
      <c r="A17" s="280" t="s">
        <v>573</v>
      </c>
      <c r="B17" s="934" t="s">
        <v>1497</v>
      </c>
      <c r="C17" s="934"/>
      <c r="D17" s="934"/>
    </row>
    <row r="18" spans="1:7" s="81" customFormat="1" ht="16.25" customHeight="1" x14ac:dyDescent="0.25">
      <c r="A18" s="1100" t="s">
        <v>574</v>
      </c>
      <c r="B18" s="1100"/>
      <c r="C18" s="1100"/>
      <c r="D18" s="1100"/>
      <c r="E18" s="230"/>
      <c r="F18" s="230"/>
      <c r="G18" s="230"/>
    </row>
    <row r="19" spans="1:7" s="101" customFormat="1" ht="45" customHeight="1" x14ac:dyDescent="0.25">
      <c r="A19" s="280" t="s">
        <v>575</v>
      </c>
      <c r="B19" s="934" t="s">
        <v>1500</v>
      </c>
      <c r="C19" s="966"/>
      <c r="D19" s="966"/>
    </row>
    <row r="20" spans="1:7" s="233" customFormat="1" ht="19" customHeight="1" x14ac:dyDescent="0.25">
      <c r="A20" s="727"/>
      <c r="B20" s="1087" t="s">
        <v>576</v>
      </c>
      <c r="C20" s="1087"/>
      <c r="D20" s="1087"/>
      <c r="E20" s="1087"/>
    </row>
    <row r="21" spans="1:7" s="231" customFormat="1" ht="19" customHeight="1" x14ac:dyDescent="0.25">
      <c r="A21" s="280" t="s">
        <v>577</v>
      </c>
      <c r="B21" s="934" t="s">
        <v>578</v>
      </c>
      <c r="C21" s="934"/>
      <c r="D21" s="934"/>
    </row>
    <row r="22" spans="1:7" s="231" customFormat="1" ht="84" customHeight="1" x14ac:dyDescent="0.25">
      <c r="A22" s="280" t="s">
        <v>579</v>
      </c>
      <c r="B22" s="934" t="s">
        <v>1498</v>
      </c>
      <c r="C22" s="934"/>
      <c r="D22" s="934"/>
    </row>
    <row r="23" spans="1:7" s="231" customFormat="1" ht="33" customHeight="1" x14ac:dyDescent="0.25">
      <c r="A23" s="280" t="s">
        <v>580</v>
      </c>
      <c r="B23" s="934" t="s">
        <v>581</v>
      </c>
      <c r="C23" s="934"/>
      <c r="D23" s="934"/>
    </row>
    <row r="24" spans="1:7" s="231" customFormat="1" ht="19" customHeight="1" x14ac:dyDescent="0.25">
      <c r="A24" s="280" t="s">
        <v>582</v>
      </c>
      <c r="B24" s="934" t="s">
        <v>583</v>
      </c>
      <c r="C24" s="934"/>
      <c r="D24" s="934"/>
    </row>
    <row r="25" spans="1:7" s="231" customFormat="1" ht="33" customHeight="1" x14ac:dyDescent="0.25">
      <c r="A25" s="280" t="s">
        <v>584</v>
      </c>
      <c r="B25" s="934" t="s">
        <v>585</v>
      </c>
      <c r="C25" s="934"/>
      <c r="D25" s="934"/>
    </row>
    <row r="26" spans="1:7" s="231" customFormat="1" ht="118" customHeight="1" x14ac:dyDescent="0.25">
      <c r="A26" s="280" t="s">
        <v>586</v>
      </c>
      <c r="B26" s="934" t="s">
        <v>587</v>
      </c>
      <c r="C26" s="934"/>
      <c r="D26" s="934"/>
    </row>
    <row r="27" spans="1:7" s="81" customFormat="1" ht="16.25" customHeight="1" x14ac:dyDescent="0.25">
      <c r="A27" s="1100" t="s">
        <v>588</v>
      </c>
      <c r="B27" s="1100"/>
      <c r="C27" s="1100"/>
      <c r="D27" s="1100"/>
      <c r="E27" s="230"/>
      <c r="F27" s="230"/>
      <c r="G27" s="230"/>
    </row>
    <row r="28" spans="1:7" s="101" customFormat="1" ht="59" customHeight="1" x14ac:dyDescent="0.25">
      <c r="A28" s="934" t="s">
        <v>589</v>
      </c>
      <c r="B28" s="934"/>
      <c r="C28" s="934"/>
      <c r="D28" s="934"/>
    </row>
    <row r="29" spans="1:7" s="231" customFormat="1" ht="19" customHeight="1" x14ac:dyDescent="0.25">
      <c r="A29" s="280" t="s">
        <v>590</v>
      </c>
      <c r="B29" s="84" t="s">
        <v>591</v>
      </c>
      <c r="C29" s="84"/>
      <c r="D29" s="84"/>
    </row>
    <row r="30" spans="1:7" s="231" customFormat="1" ht="19" customHeight="1" x14ac:dyDescent="0.25">
      <c r="A30" s="280" t="s">
        <v>592</v>
      </c>
      <c r="B30" s="966" t="s">
        <v>593</v>
      </c>
      <c r="C30" s="966"/>
      <c r="D30" s="966"/>
    </row>
    <row r="31" spans="1:7" s="231" customFormat="1" ht="19" customHeight="1" x14ac:dyDescent="0.25">
      <c r="A31" s="280" t="s">
        <v>594</v>
      </c>
      <c r="B31" s="934" t="s">
        <v>595</v>
      </c>
      <c r="C31" s="934"/>
      <c r="D31" s="934"/>
    </row>
    <row r="32" spans="1:7" s="231" customFormat="1" ht="19" customHeight="1" x14ac:dyDescent="0.25">
      <c r="A32" s="280" t="s">
        <v>596</v>
      </c>
      <c r="B32" s="934" t="s">
        <v>597</v>
      </c>
      <c r="C32" s="934"/>
      <c r="D32" s="934"/>
    </row>
    <row r="33" spans="1:7" s="231" customFormat="1" ht="19" customHeight="1" x14ac:dyDescent="0.25">
      <c r="A33" s="280" t="s">
        <v>598</v>
      </c>
      <c r="B33" s="934" t="s">
        <v>599</v>
      </c>
      <c r="C33" s="934"/>
      <c r="D33" s="934"/>
    </row>
    <row r="34" spans="1:7" s="231" customFormat="1" ht="19" customHeight="1" x14ac:dyDescent="0.25">
      <c r="A34" s="280" t="s">
        <v>600</v>
      </c>
      <c r="B34" s="934" t="s">
        <v>601</v>
      </c>
      <c r="C34" s="934"/>
      <c r="D34" s="934"/>
    </row>
    <row r="35" spans="1:7" s="231" customFormat="1" ht="19" customHeight="1" x14ac:dyDescent="0.25">
      <c r="A35" s="280" t="s">
        <v>602</v>
      </c>
      <c r="B35" s="934" t="s">
        <v>603</v>
      </c>
      <c r="C35" s="934"/>
      <c r="D35" s="934"/>
    </row>
    <row r="36" spans="1:7" s="231" customFormat="1" ht="19" customHeight="1" x14ac:dyDescent="0.25">
      <c r="A36" s="280" t="s">
        <v>604</v>
      </c>
      <c r="B36" s="934" t="s">
        <v>605</v>
      </c>
      <c r="C36" s="934"/>
      <c r="D36" s="934"/>
    </row>
    <row r="37" spans="1:7" s="231" customFormat="1" ht="19" customHeight="1" x14ac:dyDescent="0.25">
      <c r="A37" s="280" t="s">
        <v>606</v>
      </c>
      <c r="B37" s="934" t="s">
        <v>607</v>
      </c>
      <c r="C37" s="934"/>
      <c r="D37" s="934"/>
    </row>
    <row r="38" spans="1:7" s="81" customFormat="1" ht="16.25" customHeight="1" x14ac:dyDescent="0.25">
      <c r="A38" s="1100" t="s">
        <v>608</v>
      </c>
      <c r="B38" s="1100"/>
      <c r="C38" s="1100"/>
      <c r="D38" s="1100"/>
      <c r="E38" s="230"/>
      <c r="F38" s="230"/>
      <c r="G38" s="230"/>
    </row>
    <row r="39" spans="1:7" s="47" customFormat="1" ht="19" customHeight="1" x14ac:dyDescent="0.25">
      <c r="A39" s="934" t="s">
        <v>609</v>
      </c>
      <c r="B39" s="934"/>
      <c r="C39" s="934"/>
      <c r="D39" s="934"/>
    </row>
    <row r="40" spans="1:7" s="47" customFormat="1" ht="19" customHeight="1" x14ac:dyDescent="0.25">
      <c r="A40" s="280" t="s">
        <v>610</v>
      </c>
      <c r="B40" s="966" t="s">
        <v>611</v>
      </c>
      <c r="C40" s="966"/>
      <c r="D40" s="966"/>
    </row>
    <row r="41" spans="1:7" s="47" customFormat="1" ht="19" customHeight="1" x14ac:dyDescent="0.25">
      <c r="A41" s="280" t="s">
        <v>612</v>
      </c>
      <c r="B41" s="47" t="s">
        <v>613</v>
      </c>
    </row>
    <row r="42" spans="1:7" s="47" customFormat="1" ht="19" customHeight="1" x14ac:dyDescent="0.25">
      <c r="A42" s="280" t="s">
        <v>614</v>
      </c>
      <c r="B42" s="934" t="s">
        <v>615</v>
      </c>
      <c r="C42" s="934"/>
      <c r="D42" s="934"/>
    </row>
    <row r="43" spans="1:7" s="47" customFormat="1" ht="19" customHeight="1" x14ac:dyDescent="0.25">
      <c r="A43" s="280" t="s">
        <v>616</v>
      </c>
      <c r="B43" s="934" t="s">
        <v>617</v>
      </c>
      <c r="C43" s="934"/>
      <c r="D43" s="934"/>
    </row>
    <row r="44" spans="1:7" s="47" customFormat="1" ht="19" customHeight="1" x14ac:dyDescent="0.25">
      <c r="A44" s="280" t="s">
        <v>618</v>
      </c>
      <c r="B44" s="934" t="s">
        <v>619</v>
      </c>
      <c r="C44" s="934"/>
      <c r="D44" s="934"/>
    </row>
    <row r="45" spans="1:7" s="47" customFormat="1" ht="19" customHeight="1" x14ac:dyDescent="0.25">
      <c r="A45" s="280" t="s">
        <v>620</v>
      </c>
      <c r="B45" s="934" t="s">
        <v>621</v>
      </c>
      <c r="C45" s="934"/>
      <c r="D45" s="934"/>
    </row>
    <row r="46" spans="1:7" s="47" customFormat="1" ht="19" customHeight="1" x14ac:dyDescent="0.25">
      <c r="A46" s="280" t="s">
        <v>622</v>
      </c>
      <c r="B46" s="934" t="s">
        <v>623</v>
      </c>
      <c r="C46" s="934"/>
      <c r="D46" s="934"/>
    </row>
    <row r="47" spans="1:7" s="47" customFormat="1" ht="19" customHeight="1" x14ac:dyDescent="0.25">
      <c r="A47" s="280" t="s">
        <v>624</v>
      </c>
      <c r="B47" s="934" t="s">
        <v>625</v>
      </c>
      <c r="C47" s="934"/>
      <c r="D47" s="934"/>
    </row>
    <row r="48" spans="1:7" s="47" customFormat="1" ht="19" customHeight="1" x14ac:dyDescent="0.25">
      <c r="A48" s="934" t="s">
        <v>626</v>
      </c>
      <c r="B48" s="934"/>
      <c r="C48" s="934"/>
      <c r="D48" s="934"/>
    </row>
    <row r="49" spans="1:4" s="47" customFormat="1" ht="19" customHeight="1" x14ac:dyDescent="0.25">
      <c r="A49" s="280" t="s">
        <v>627</v>
      </c>
      <c r="B49" s="966" t="s">
        <v>628</v>
      </c>
      <c r="C49" s="966"/>
      <c r="D49" s="966"/>
    </row>
    <row r="50" spans="1:4" s="47" customFormat="1" ht="19" customHeight="1" x14ac:dyDescent="0.25">
      <c r="A50" s="280" t="s">
        <v>629</v>
      </c>
      <c r="B50" s="934" t="s">
        <v>630</v>
      </c>
      <c r="C50" s="934"/>
      <c r="D50" s="934"/>
    </row>
    <row r="51" spans="1:4" s="47" customFormat="1" ht="19" customHeight="1" x14ac:dyDescent="0.25">
      <c r="A51" s="280" t="s">
        <v>631</v>
      </c>
      <c r="B51" s="41" t="s">
        <v>632</v>
      </c>
      <c r="C51" s="41"/>
      <c r="D51" s="41"/>
    </row>
    <row r="52" spans="1:4" s="47" customFormat="1" ht="19" customHeight="1" x14ac:dyDescent="0.25">
      <c r="A52" s="280" t="s">
        <v>633</v>
      </c>
      <c r="B52" s="41" t="s">
        <v>634</v>
      </c>
      <c r="C52" s="41"/>
      <c r="D52" s="41"/>
    </row>
    <row r="53" spans="1:4" s="47" customFormat="1" ht="19" customHeight="1" x14ac:dyDescent="0.25">
      <c r="A53" s="280" t="s">
        <v>635</v>
      </c>
      <c r="B53" s="47" t="s">
        <v>636</v>
      </c>
    </row>
    <row r="54" spans="1:4" s="136" customFormat="1" ht="12.75" customHeight="1" x14ac:dyDescent="0.25">
      <c r="A54" s="281"/>
      <c r="B54" s="281"/>
      <c r="C54" s="281"/>
    </row>
    <row r="55" spans="1:4" s="47" customFormat="1" x14ac:dyDescent="0.25">
      <c r="B55" s="228"/>
      <c r="D55" s="723" t="s">
        <v>637</v>
      </c>
    </row>
    <row r="56" spans="1:4" s="47" customFormat="1" ht="43" customHeight="1" x14ac:dyDescent="0.25">
      <c r="A56" s="1076" t="s">
        <v>638</v>
      </c>
      <c r="B56" s="1077"/>
      <c r="C56" s="1078"/>
      <c r="D56" s="682"/>
    </row>
    <row r="57" spans="1:4" s="47" customFormat="1" ht="75" customHeight="1" x14ac:dyDescent="0.25">
      <c r="A57" s="1096" t="s">
        <v>639</v>
      </c>
      <c r="B57" s="1096"/>
      <c r="C57" s="1096"/>
      <c r="D57" s="1096"/>
    </row>
  </sheetData>
  <sheetProtection algorithmName="SHA-512" hashValue="Kx/FqJGR+GPlEVy3s7XhkjrhqSpgmtK4PwR2Jw7/FWTruvsoDhksKzsaokaukP043SwL654Mj6NdgmzTj/QhyA==" saltValue="bWFxU+vbuzU4JhibXwgBoQ==" spinCount="100000" sheet="1" objects="1" scenarios="1"/>
  <customSheetViews>
    <customSheetView guid="{21F13F3C-C390-477F-A569-DF7158452A6C}" showGridLines="0">
      <selection activeCell="A12" sqref="A12:F12"/>
      <rowBreaks count="2" manualBreakCount="2">
        <brk id="17" max="3" man="1"/>
        <brk id="37" max="3" man="1"/>
      </rowBreaks>
      <pageMargins left="0.70866141732283472" right="0.70866141732283472" top="0.74803149606299213" bottom="0.74803149606299213" header="0.31496062992125984" footer="0.31496062992125984"/>
      <printOptions horizontalCentered="1"/>
      <pageSetup paperSize="9" scale="90"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46">
    <mergeCell ref="A3:D3"/>
    <mergeCell ref="B15:D15"/>
    <mergeCell ref="B16:D16"/>
    <mergeCell ref="B11:D11"/>
    <mergeCell ref="B12:D12"/>
    <mergeCell ref="B13:D13"/>
    <mergeCell ref="A5:D5"/>
    <mergeCell ref="A8:D8"/>
    <mergeCell ref="A6:D6"/>
    <mergeCell ref="B9:D9"/>
    <mergeCell ref="B10:D10"/>
    <mergeCell ref="B14:D14"/>
    <mergeCell ref="B17:D17"/>
    <mergeCell ref="A18:D18"/>
    <mergeCell ref="B19:D19"/>
    <mergeCell ref="B21:D21"/>
    <mergeCell ref="B20:E20"/>
    <mergeCell ref="B35:D35"/>
    <mergeCell ref="A39:D39"/>
    <mergeCell ref="B33:D33"/>
    <mergeCell ref="B45:D45"/>
    <mergeCell ref="B22:D22"/>
    <mergeCell ref="A27:D27"/>
    <mergeCell ref="A28:D28"/>
    <mergeCell ref="B30:D30"/>
    <mergeCell ref="B23:D23"/>
    <mergeCell ref="B24:D24"/>
    <mergeCell ref="B25:D25"/>
    <mergeCell ref="B26:D26"/>
    <mergeCell ref="B34:D34"/>
    <mergeCell ref="B36:D36"/>
    <mergeCell ref="B31:D31"/>
    <mergeCell ref="B32:D32"/>
    <mergeCell ref="A57:D57"/>
    <mergeCell ref="A38:D38"/>
    <mergeCell ref="B37:D37"/>
    <mergeCell ref="B46:D46"/>
    <mergeCell ref="B47:D47"/>
    <mergeCell ref="B40:D40"/>
    <mergeCell ref="A48:D48"/>
    <mergeCell ref="B49:D49"/>
    <mergeCell ref="B50:D50"/>
    <mergeCell ref="B42:D42"/>
    <mergeCell ref="B43:D43"/>
    <mergeCell ref="B44:D44"/>
    <mergeCell ref="A56:C56"/>
  </mergeCells>
  <phoneticPr fontId="10" type="noConversion"/>
  <dataValidations count="1">
    <dataValidation type="list" allowBlank="1" showInputMessage="1" showErrorMessage="1" sqref="D56" xr:uid="{00000000-0002-0000-1200-000000000000}">
      <formula1>"OUI, NON"</formula1>
    </dataValidation>
  </dataValidations>
  <hyperlinks>
    <hyperlink ref="B20:E20" r:id="rId2" display="Link zum Download der SPLG Definitionen (CHOP- und ICD-Codes pro Leistungsgruppe)" xr:uid="{00000000-0004-0000-1200-000000000000}"/>
  </hyperlinks>
  <printOptions horizontalCentered="1"/>
  <pageMargins left="0.23622047244094491" right="0.23622047244094491" top="0.74803149606299213" bottom="0.74803149606299213" header="0.31496062992125984" footer="0.31496062992125984"/>
  <pageSetup paperSize="9" scale="43" orientation="portrait" r:id="rId3"/>
  <headerFooter scaleWithDoc="0" alignWithMargins="0"/>
  <rowBreaks count="2" manualBreakCount="2">
    <brk id="17" max="3" man="1"/>
    <brk id="37" max="3" man="1"/>
  </rowBreaks>
  <legacyDrawingHF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tabColor theme="0" tint="-0.249977111117893"/>
    <pageSetUpPr fitToPage="1"/>
  </sheetPr>
  <dimension ref="A1:H46"/>
  <sheetViews>
    <sheetView showGridLines="0" workbookViewId="0">
      <pane ySplit="4" topLeftCell="A5" activePane="bottomLeft" state="frozen"/>
      <selection activeCell="B50" sqref="B50"/>
      <selection pane="bottomLeft" activeCell="A9" sqref="A9:D9"/>
    </sheetView>
  </sheetViews>
  <sheetFormatPr baseColWidth="10" defaultColWidth="11.453125" defaultRowHeight="12.5" x14ac:dyDescent="0.25"/>
  <cols>
    <col min="1" max="1" width="8" customWidth="1"/>
    <col min="2" max="2" width="41.453125" customWidth="1"/>
    <col min="3" max="3" width="37.1796875" customWidth="1"/>
    <col min="4" max="4" width="23.1796875" customWidth="1"/>
    <col min="5" max="5" width="5.453125" hidden="1" customWidth="1"/>
    <col min="6" max="6" width="3.81640625" customWidth="1"/>
    <col min="7" max="7" width="29.453125" customWidth="1"/>
    <col min="8" max="8" width="58.453125" customWidth="1"/>
  </cols>
  <sheetData>
    <row r="1" spans="1:8" ht="14" customHeight="1" x14ac:dyDescent="0.25">
      <c r="A1" s="49" t="str">
        <f>'3.1'!$A$1</f>
        <v>Offre de l’établissement hospitalier :</v>
      </c>
      <c r="C1" s="49" t="s">
        <v>640</v>
      </c>
      <c r="E1" s="49"/>
    </row>
    <row r="2" spans="1:8" ht="14" customHeight="1" x14ac:dyDescent="0.25">
      <c r="A2" s="603" t="str">
        <f>'Page de garde'!$A$9</f>
        <v>Veuillez saisir : établissement hospitalier</v>
      </c>
      <c r="C2" s="21" t="str">
        <f>'Page de garde'!$A$12</f>
        <v>Veuillez saisir : site</v>
      </c>
      <c r="E2" s="21"/>
    </row>
    <row r="3" spans="1:8" s="51" customFormat="1" ht="34" customHeight="1" x14ac:dyDescent="0.25">
      <c r="A3" s="1107" t="s">
        <v>641</v>
      </c>
      <c r="B3" s="1107"/>
      <c r="C3" s="1107"/>
      <c r="D3" s="1107"/>
      <c r="E3" s="1107"/>
      <c r="F3" s="70"/>
    </row>
    <row r="4" spans="1:8" s="51" customFormat="1" ht="13" customHeight="1" x14ac:dyDescent="0.25">
      <c r="A4" s="47"/>
      <c r="B4" s="47"/>
      <c r="C4" s="47"/>
      <c r="D4" s="47"/>
      <c r="E4" s="47"/>
    </row>
    <row r="5" spans="1:8" s="48" customFormat="1" ht="40.5" customHeight="1" x14ac:dyDescent="0.25">
      <c r="A5" s="934" t="s">
        <v>642</v>
      </c>
      <c r="B5" s="934"/>
      <c r="C5" s="934"/>
      <c r="D5" s="934"/>
      <c r="E5" s="934"/>
      <c r="G5" s="84"/>
      <c r="H5" s="84"/>
    </row>
    <row r="6" spans="1:8" s="48" customFormat="1" ht="11.25" customHeight="1" x14ac:dyDescent="0.25">
      <c r="A6" s="47"/>
      <c r="B6" s="47"/>
      <c r="C6" s="47"/>
    </row>
    <row r="7" spans="1:8" s="51" customFormat="1" ht="19.5" customHeight="1" x14ac:dyDescent="0.25">
      <c r="A7" s="1106" t="s">
        <v>643</v>
      </c>
      <c r="B7" s="1106"/>
      <c r="C7" s="1106"/>
      <c r="D7" s="1106"/>
      <c r="E7" s="47"/>
    </row>
    <row r="8" spans="1:8" s="51" customFormat="1" ht="34.5" customHeight="1" x14ac:dyDescent="0.25">
      <c r="A8" s="1083" t="s">
        <v>644</v>
      </c>
      <c r="B8" s="1083"/>
      <c r="C8" s="1083"/>
      <c r="D8" s="1083"/>
      <c r="E8" s="1083"/>
    </row>
    <row r="9" spans="1:8" s="51" customFormat="1" ht="94.5" customHeight="1" x14ac:dyDescent="0.25">
      <c r="A9" s="1105" t="s">
        <v>645</v>
      </c>
      <c r="B9" s="1105"/>
      <c r="C9" s="1105"/>
      <c r="D9" s="1105"/>
      <c r="E9" s="293"/>
    </row>
    <row r="10" spans="1:8" s="51" customFormat="1" ht="4.5" customHeight="1" x14ac:dyDescent="0.25">
      <c r="A10" s="41"/>
      <c r="B10" s="47"/>
      <c r="C10" s="47"/>
      <c r="D10" s="47"/>
      <c r="E10" s="47"/>
    </row>
    <row r="11" spans="1:8" s="51" customFormat="1" ht="29.25" customHeight="1" x14ac:dyDescent="0.25">
      <c r="A11" s="1083" t="s">
        <v>646</v>
      </c>
      <c r="B11" s="1083"/>
      <c r="C11" s="1083"/>
      <c r="D11" s="1083"/>
      <c r="E11" s="49"/>
    </row>
    <row r="12" spans="1:8" s="51" customFormat="1" ht="94.5" customHeight="1" x14ac:dyDescent="0.25">
      <c r="A12" s="1105" t="s">
        <v>647</v>
      </c>
      <c r="B12" s="1105"/>
      <c r="C12" s="1105"/>
      <c r="D12" s="1105"/>
      <c r="E12" s="293"/>
    </row>
    <row r="13" spans="1:8" s="50" customFormat="1" ht="4.5" customHeight="1" x14ac:dyDescent="0.25">
      <c r="A13" s="47"/>
      <c r="B13" s="47"/>
      <c r="C13" s="47"/>
      <c r="D13" s="47"/>
      <c r="E13" s="4"/>
    </row>
    <row r="14" spans="1:8" s="50" customFormat="1" ht="24.75" customHeight="1" x14ac:dyDescent="0.25">
      <c r="A14" s="1083" t="s">
        <v>648</v>
      </c>
      <c r="B14" s="1083"/>
      <c r="C14" s="1083"/>
      <c r="D14" s="1083"/>
      <c r="E14" s="49"/>
    </row>
    <row r="15" spans="1:8" s="51" customFormat="1" ht="94.5" customHeight="1" x14ac:dyDescent="0.25">
      <c r="A15" s="1105"/>
      <c r="B15" s="1105"/>
      <c r="C15" s="1105"/>
      <c r="D15" s="1105"/>
      <c r="E15" s="293"/>
    </row>
    <row r="16" spans="1:8" s="51" customFormat="1" ht="13" x14ac:dyDescent="0.25">
      <c r="A16" s="292"/>
      <c r="B16" s="292"/>
      <c r="C16" s="292"/>
      <c r="D16" s="128"/>
      <c r="E16" s="47"/>
    </row>
    <row r="17" spans="1:6" s="51" customFormat="1" ht="19.5" customHeight="1" x14ac:dyDescent="0.25">
      <c r="A17" s="1106" t="s">
        <v>649</v>
      </c>
      <c r="B17" s="1106"/>
      <c r="C17" s="1106"/>
      <c r="D17" s="1106"/>
      <c r="E17" s="47"/>
    </row>
    <row r="18" spans="1:6" s="51" customFormat="1" x14ac:dyDescent="0.25">
      <c r="A18" s="292"/>
      <c r="B18" s="47"/>
      <c r="C18" s="47"/>
      <c r="D18" s="41"/>
      <c r="E18" s="47"/>
    </row>
    <row r="19" spans="1:6" s="51" customFormat="1" ht="26.25" customHeight="1" x14ac:dyDescent="0.25">
      <c r="A19" s="934" t="s">
        <v>650</v>
      </c>
      <c r="B19" s="934"/>
      <c r="C19" s="934"/>
      <c r="D19" s="934"/>
      <c r="E19" s="234"/>
      <c r="F19" s="44"/>
    </row>
    <row r="20" spans="1:6" s="51" customFormat="1" ht="94.5" customHeight="1" x14ac:dyDescent="0.25">
      <c r="A20" s="1105"/>
      <c r="B20" s="1105"/>
      <c r="C20" s="1105"/>
      <c r="D20" s="1105"/>
      <c r="E20" s="293"/>
    </row>
    <row r="21" spans="1:6" s="51" customFormat="1" x14ac:dyDescent="0.25">
      <c r="A21" s="47"/>
      <c r="B21" s="47"/>
      <c r="C21" s="47"/>
      <c r="D21" s="47"/>
      <c r="E21" s="82"/>
      <c r="F21" s="44"/>
    </row>
    <row r="22" spans="1:6" s="51" customFormat="1" ht="31.5" customHeight="1" x14ac:dyDescent="0.25">
      <c r="A22" s="934" t="s">
        <v>651</v>
      </c>
      <c r="B22" s="934"/>
      <c r="C22" s="934"/>
      <c r="D22" s="934"/>
      <c r="E22" s="47"/>
    </row>
    <row r="23" spans="1:6" s="51" customFormat="1" ht="94.5" customHeight="1" x14ac:dyDescent="0.25">
      <c r="A23" s="1105"/>
      <c r="B23" s="1105"/>
      <c r="C23" s="1105"/>
      <c r="D23" s="1105"/>
      <c r="E23" s="293"/>
    </row>
    <row r="24" spans="1:6" s="51" customFormat="1" x14ac:dyDescent="0.25">
      <c r="A24" s="47"/>
      <c r="B24" s="47"/>
      <c r="C24" s="47"/>
      <c r="D24" s="47"/>
      <c r="E24" s="47"/>
    </row>
    <row r="25" spans="1:6" s="51" customFormat="1" x14ac:dyDescent="0.25">
      <c r="A25" s="47"/>
      <c r="B25" s="47"/>
      <c r="C25" s="47"/>
      <c r="D25" s="47"/>
      <c r="E25" s="47"/>
    </row>
    <row r="26" spans="1:6" s="51" customFormat="1" x14ac:dyDescent="0.25">
      <c r="A26" s="47"/>
      <c r="B26" s="47"/>
      <c r="C26" s="47"/>
      <c r="D26" s="47"/>
      <c r="E26" s="47"/>
    </row>
    <row r="27" spans="1:6" s="51" customFormat="1" x14ac:dyDescent="0.25">
      <c r="A27" s="47"/>
      <c r="B27" s="47"/>
      <c r="C27" s="47"/>
      <c r="D27" s="47"/>
      <c r="E27" s="47"/>
    </row>
    <row r="28" spans="1:6" s="51" customFormat="1" x14ac:dyDescent="0.25">
      <c r="A28" s="47"/>
      <c r="B28" s="47"/>
      <c r="C28" s="47"/>
      <c r="D28" s="47"/>
      <c r="E28" s="47"/>
    </row>
    <row r="29" spans="1:6" s="51" customFormat="1" x14ac:dyDescent="0.25">
      <c r="A29" s="47"/>
      <c r="B29" s="47"/>
      <c r="C29" s="47"/>
      <c r="D29" s="47"/>
      <c r="E29" s="47"/>
    </row>
    <row r="30" spans="1:6" s="51" customFormat="1" x14ac:dyDescent="0.25">
      <c r="A30" s="47"/>
      <c r="B30" s="47"/>
      <c r="C30" s="47"/>
      <c r="D30" s="47"/>
      <c r="E30" s="47"/>
    </row>
    <row r="31" spans="1:6" s="51" customFormat="1" x14ac:dyDescent="0.25">
      <c r="A31" s="47"/>
      <c r="B31" s="47"/>
      <c r="C31" s="47"/>
      <c r="D31" s="47"/>
      <c r="E31" s="47"/>
    </row>
    <row r="32" spans="1:6" s="51" customFormat="1" x14ac:dyDescent="0.25">
      <c r="A32" s="47"/>
      <c r="B32" s="47"/>
      <c r="C32" s="47"/>
      <c r="D32" s="47"/>
      <c r="E32" s="47"/>
    </row>
    <row r="33" spans="1:5" s="51" customFormat="1" x14ac:dyDescent="0.25">
      <c r="A33" s="47"/>
      <c r="B33" s="47"/>
      <c r="C33" s="47"/>
      <c r="D33" s="47"/>
      <c r="E33" s="47"/>
    </row>
    <row r="34" spans="1:5" s="51" customFormat="1" x14ac:dyDescent="0.25">
      <c r="A34" s="47"/>
      <c r="B34" s="47"/>
      <c r="C34" s="47"/>
      <c r="D34" s="47"/>
      <c r="E34" s="47"/>
    </row>
    <row r="35" spans="1:5" s="51" customFormat="1" x14ac:dyDescent="0.25">
      <c r="A35" s="47"/>
      <c r="B35" s="47"/>
      <c r="C35" s="47"/>
      <c r="D35" s="47"/>
      <c r="E35" s="47"/>
    </row>
    <row r="36" spans="1:5" s="51" customFormat="1" x14ac:dyDescent="0.25">
      <c r="A36" s="47"/>
      <c r="B36" s="47"/>
      <c r="C36" s="47"/>
      <c r="D36" s="47"/>
      <c r="E36" s="47"/>
    </row>
    <row r="37" spans="1:5" s="51" customFormat="1" x14ac:dyDescent="0.25">
      <c r="A37" s="47"/>
      <c r="B37" s="47"/>
      <c r="C37" s="47"/>
      <c r="D37" s="47"/>
      <c r="E37" s="47"/>
    </row>
    <row r="38" spans="1:5" s="51" customFormat="1" x14ac:dyDescent="0.25"/>
    <row r="39" spans="1:5" s="51" customFormat="1" x14ac:dyDescent="0.25"/>
    <row r="40" spans="1:5" s="51" customFormat="1" x14ac:dyDescent="0.25"/>
    <row r="41" spans="1:5" s="51" customFormat="1" x14ac:dyDescent="0.25"/>
    <row r="42" spans="1:5" s="51" customFormat="1" x14ac:dyDescent="0.25"/>
    <row r="43" spans="1:5" s="51" customFormat="1" x14ac:dyDescent="0.25"/>
    <row r="44" spans="1:5" s="51" customFormat="1" x14ac:dyDescent="0.25"/>
    <row r="45" spans="1:5" s="51" customFormat="1" x14ac:dyDescent="0.25"/>
    <row r="46" spans="1:5" s="51" customFormat="1" x14ac:dyDescent="0.25"/>
  </sheetData>
  <sheetProtection algorithmName="SHA-512" hashValue="xIPMiyZs5d4ixR7FIgRxMO89TlumKLHdFU9HGaqpb5l/d55PD1jYKTs+4tTGKSLXBu+z4LZnVA/tM9xQBDeEKQ==" saltValue="Mvrp/A7J6wJ4ngtH+HIkDQ==" spinCount="100000" sheet="1" selectLockedCells="1"/>
  <protectedRanges>
    <protectedRange sqref="A15 D18 A9 A12 A20 A23" name="Allgemeine Angaben"/>
  </protectedRanges>
  <customSheetViews>
    <customSheetView guid="{21F13F3C-C390-477F-A569-DF7158452A6C}" showGridLines="0" hiddenColumns="1">
      <selection activeCell="A12" sqref="A12:F12"/>
      <pageMargins left="0.70866141732283472" right="0.70866141732283472" top="0.74803149606299213" bottom="0.74803149606299213" header="0.31496062992125984" footer="0.31496062992125984"/>
      <printOptions horizontalCentered="1"/>
      <pageSetup paperSize="9" scale="80" fitToHeight="0"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14">
    <mergeCell ref="A3:E3"/>
    <mergeCell ref="A5:E5"/>
    <mergeCell ref="A19:D19"/>
    <mergeCell ref="A20:D20"/>
    <mergeCell ref="A22:D22"/>
    <mergeCell ref="A7:D7"/>
    <mergeCell ref="A8:E8"/>
    <mergeCell ref="A9:D9"/>
    <mergeCell ref="A23:D23"/>
    <mergeCell ref="A17:D17"/>
    <mergeCell ref="A11:D11"/>
    <mergeCell ref="A12:D12"/>
    <mergeCell ref="A14:D14"/>
    <mergeCell ref="A15:D15"/>
  </mergeCells>
  <printOptions horizontalCentered="1"/>
  <pageMargins left="0.23622047244094491" right="0.23622047244094491" top="0.74803149606299213" bottom="0.74803149606299213" header="0.31496062992125984" footer="0.31496062992125984"/>
  <pageSetup paperSize="9" scale="84" orientation="portrait" r:id="rId2"/>
  <headerFooter scaleWithDoc="0" alignWithMargins="0"/>
  <legacyDrawingHF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5">
    <tabColor theme="0" tint="-0.249977111117893"/>
    <pageSetUpPr fitToPage="1"/>
  </sheetPr>
  <dimension ref="A1:F51"/>
  <sheetViews>
    <sheetView showGridLines="0" workbookViewId="0">
      <pane ySplit="4" topLeftCell="A5" activePane="bottomLeft" state="frozen"/>
      <selection activeCell="B50" sqref="B50"/>
      <selection pane="bottomLeft" activeCell="A8" sqref="A8:D8"/>
    </sheetView>
  </sheetViews>
  <sheetFormatPr baseColWidth="10" defaultColWidth="11.453125" defaultRowHeight="12.5" x14ac:dyDescent="0.25"/>
  <cols>
    <col min="1" max="1" width="8" customWidth="1"/>
    <col min="2" max="2" width="41.453125" customWidth="1"/>
    <col min="3" max="3" width="37.1796875" customWidth="1"/>
    <col min="4" max="4" width="23.1796875" customWidth="1"/>
    <col min="5" max="5" width="5.453125" hidden="1" customWidth="1"/>
    <col min="6" max="6" width="3.81640625" customWidth="1"/>
    <col min="7" max="7" width="29.453125" customWidth="1"/>
    <col min="8" max="8" width="58.453125" customWidth="1"/>
  </cols>
  <sheetData>
    <row r="1" spans="1:5" ht="14" customHeight="1" x14ac:dyDescent="0.25">
      <c r="A1" s="49" t="str">
        <f>'3.1'!$A$1</f>
        <v>Offre de l’établissement hospitalier :</v>
      </c>
      <c r="C1" s="49" t="s">
        <v>652</v>
      </c>
      <c r="E1" s="49"/>
    </row>
    <row r="2" spans="1:5" ht="14" customHeight="1" x14ac:dyDescent="0.25">
      <c r="A2" s="603" t="str">
        <f>'Page de garde'!$A$9</f>
        <v>Veuillez saisir : établissement hospitalier</v>
      </c>
      <c r="C2" s="21" t="str">
        <f>'Page de garde'!$A$12</f>
        <v>Veuillez saisir : site</v>
      </c>
      <c r="E2" s="21"/>
    </row>
    <row r="3" spans="1:5" s="51" customFormat="1" ht="34.25" customHeight="1" x14ac:dyDescent="0.25">
      <c r="A3" s="1109" t="s">
        <v>653</v>
      </c>
      <c r="B3" s="1109"/>
      <c r="C3" s="1109"/>
      <c r="D3" s="1109"/>
    </row>
    <row r="4" spans="1:5" s="51" customFormat="1" ht="14" customHeight="1" x14ac:dyDescent="0.25">
      <c r="A4" s="47"/>
      <c r="B4" s="47"/>
      <c r="C4" s="47"/>
    </row>
    <row r="5" spans="1:5" s="48" customFormat="1" ht="32" customHeight="1" x14ac:dyDescent="0.25">
      <c r="A5" s="981" t="s">
        <v>654</v>
      </c>
      <c r="B5" s="981"/>
      <c r="C5" s="981"/>
      <c r="D5" s="981"/>
    </row>
    <row r="6" spans="1:5" s="48" customFormat="1" ht="4.5" customHeight="1" x14ac:dyDescent="0.25">
      <c r="A6" s="47"/>
      <c r="B6" s="47"/>
      <c r="C6" s="47"/>
    </row>
    <row r="7" spans="1:5" s="48" customFormat="1" ht="21" customHeight="1" x14ac:dyDescent="0.25">
      <c r="A7" s="1110" t="s">
        <v>655</v>
      </c>
      <c r="B7" s="1083"/>
      <c r="C7" s="1083"/>
      <c r="D7" s="1083"/>
    </row>
    <row r="8" spans="1:5" s="51" customFormat="1" ht="63" customHeight="1" x14ac:dyDescent="0.25">
      <c r="A8" s="1111"/>
      <c r="B8" s="1111"/>
      <c r="C8" s="1111"/>
      <c r="D8" s="1111"/>
    </row>
    <row r="9" spans="1:5" s="51" customFormat="1" ht="4.5" customHeight="1" x14ac:dyDescent="0.25">
      <c r="A9" s="280"/>
    </row>
    <row r="10" spans="1:5" s="51" customFormat="1" ht="19.5" customHeight="1" x14ac:dyDescent="0.25">
      <c r="A10" s="1110" t="s">
        <v>656</v>
      </c>
      <c r="B10" s="1083"/>
      <c r="C10" s="1083"/>
      <c r="D10" s="1083"/>
    </row>
    <row r="11" spans="1:5" s="51" customFormat="1" ht="63" customHeight="1" x14ac:dyDescent="0.25">
      <c r="A11" s="1111"/>
      <c r="B11" s="1111"/>
      <c r="C11" s="1111"/>
      <c r="D11" s="1111"/>
    </row>
    <row r="12" spans="1:5" s="51" customFormat="1" ht="4.5" customHeight="1" x14ac:dyDescent="0.25">
      <c r="A12" s="280"/>
    </row>
    <row r="13" spans="1:5" s="51" customFormat="1" ht="22.5" customHeight="1" x14ac:dyDescent="0.25">
      <c r="A13" s="1110" t="s">
        <v>657</v>
      </c>
      <c r="B13" s="1083"/>
      <c r="C13" s="1083"/>
      <c r="D13" s="1083"/>
    </row>
    <row r="14" spans="1:5" s="51" customFormat="1" ht="63" customHeight="1" x14ac:dyDescent="0.25">
      <c r="A14" s="1111"/>
      <c r="B14" s="1111"/>
      <c r="C14" s="1111"/>
      <c r="D14" s="1111"/>
    </row>
    <row r="15" spans="1:5" s="51" customFormat="1" ht="4.5" customHeight="1" x14ac:dyDescent="0.25">
      <c r="A15" s="280"/>
    </row>
    <row r="16" spans="1:5" s="51" customFormat="1" ht="33.75" customHeight="1" x14ac:dyDescent="0.25">
      <c r="A16" s="1110" t="s">
        <v>658</v>
      </c>
      <c r="B16" s="1083"/>
      <c r="C16" s="1083"/>
      <c r="D16" s="1083"/>
    </row>
    <row r="17" spans="1:6" s="51" customFormat="1" ht="63" customHeight="1" x14ac:dyDescent="0.25">
      <c r="A17" s="1111"/>
      <c r="B17" s="1111"/>
      <c r="C17" s="1111"/>
      <c r="D17" s="1111"/>
    </row>
    <row r="18" spans="1:6" s="47" customFormat="1" ht="4.5" customHeight="1" x14ac:dyDescent="0.25">
      <c r="A18" s="280"/>
      <c r="B18" s="51"/>
      <c r="C18" s="51"/>
    </row>
    <row r="19" spans="1:6" s="51" customFormat="1" ht="27" customHeight="1" x14ac:dyDescent="0.25">
      <c r="A19" s="1110" t="s">
        <v>659</v>
      </c>
      <c r="B19" s="1083"/>
      <c r="C19" s="1083"/>
      <c r="D19" s="1083"/>
    </row>
    <row r="20" spans="1:6" s="51" customFormat="1" ht="63" customHeight="1" x14ac:dyDescent="0.25">
      <c r="A20" s="1111"/>
      <c r="B20" s="1111"/>
      <c r="C20" s="1111"/>
      <c r="D20" s="1111"/>
    </row>
    <row r="21" spans="1:6" s="51" customFormat="1" ht="4.5" customHeight="1" x14ac:dyDescent="0.25">
      <c r="A21" s="280"/>
    </row>
    <row r="22" spans="1:6" s="51" customFormat="1" x14ac:dyDescent="0.25">
      <c r="A22" s="50"/>
      <c r="D22" s="1108"/>
    </row>
    <row r="23" spans="1:6" s="235" customFormat="1" ht="12.75" customHeight="1" x14ac:dyDescent="0.25">
      <c r="A23" s="50"/>
      <c r="D23" s="1108"/>
      <c r="E23" s="236" t="s">
        <v>660</v>
      </c>
      <c r="F23" s="236"/>
    </row>
    <row r="24" spans="1:6" s="51" customFormat="1" x14ac:dyDescent="0.25">
      <c r="A24" s="50"/>
      <c r="D24" s="1108"/>
      <c r="E24" s="234"/>
      <c r="F24" s="44"/>
    </row>
    <row r="25" spans="1:6" s="51" customFormat="1" x14ac:dyDescent="0.25">
      <c r="E25" s="71"/>
      <c r="F25" s="44"/>
    </row>
    <row r="26" spans="1:6" s="51" customFormat="1" x14ac:dyDescent="0.25">
      <c r="E26" s="82"/>
      <c r="F26" s="44"/>
    </row>
    <row r="27" spans="1:6" s="51" customFormat="1" x14ac:dyDescent="0.25"/>
    <row r="28" spans="1:6" s="51" customFormat="1" x14ac:dyDescent="0.25"/>
    <row r="29" spans="1:6" s="51" customFormat="1" x14ac:dyDescent="0.25"/>
    <row r="30" spans="1:6" s="51" customFormat="1" x14ac:dyDescent="0.25"/>
    <row r="31" spans="1:6" s="51" customFormat="1" x14ac:dyDescent="0.25"/>
    <row r="32" spans="1:6" s="51" customFormat="1" x14ac:dyDescent="0.25"/>
    <row r="33" s="51" customFormat="1" x14ac:dyDescent="0.25"/>
    <row r="34" s="51" customFormat="1" x14ac:dyDescent="0.25"/>
    <row r="35" s="51" customFormat="1" x14ac:dyDescent="0.25"/>
    <row r="36" s="51" customFormat="1" x14ac:dyDescent="0.25"/>
    <row r="37" s="51" customFormat="1" x14ac:dyDescent="0.25"/>
    <row r="38" s="51" customFormat="1" x14ac:dyDescent="0.25"/>
    <row r="39" s="51" customFormat="1" x14ac:dyDescent="0.25"/>
    <row r="40" s="51" customFormat="1" x14ac:dyDescent="0.25"/>
    <row r="41" s="51" customFormat="1" x14ac:dyDescent="0.25"/>
    <row r="42" s="51" customFormat="1" x14ac:dyDescent="0.25"/>
    <row r="43" s="51" customFormat="1" x14ac:dyDescent="0.25"/>
    <row r="44" s="51" customFormat="1" x14ac:dyDescent="0.25"/>
    <row r="45" s="51" customFormat="1" x14ac:dyDescent="0.25"/>
    <row r="46" s="51" customFormat="1" x14ac:dyDescent="0.25"/>
    <row r="47" s="51" customFormat="1" x14ac:dyDescent="0.25"/>
    <row r="48" s="51" customFormat="1" x14ac:dyDescent="0.25"/>
    <row r="49" s="51" customFormat="1" x14ac:dyDescent="0.25"/>
    <row r="50" s="51" customFormat="1" x14ac:dyDescent="0.25"/>
    <row r="51" s="51" customFormat="1" x14ac:dyDescent="0.25"/>
  </sheetData>
  <sheetProtection algorithmName="SHA-512" hashValue="UrKUjQLQ+Gw2BVNGGhIY+6W4Q7UnmfxoHIqJnAnvFEJTsOW/rhN0maLndhspJZ92B1bXxc7C/rf7MHrtkbgkXw==" saltValue="HjlRnUM7LeVSancaJrqr6Q==" spinCount="100000" sheet="1" selectLockedCells="1"/>
  <protectedRanges>
    <protectedRange sqref="D22" name="Allgemeine Angaben"/>
    <protectedRange sqref="A8 A11 A14 A17 A20" name="Allgemeine Angaben_1"/>
  </protectedRanges>
  <customSheetViews>
    <customSheetView guid="{21F13F3C-C390-477F-A569-DF7158452A6C}" showGridLines="0" fitToPage="1" hiddenColumns="1">
      <selection activeCell="A12" sqref="A12:F12"/>
      <colBreaks count="1" manualBreakCount="1">
        <brk id="4" max="19" man="1"/>
      </colBreaks>
      <pageMargins left="0.70866141732283472" right="0.70866141732283472" top="0.74803149606299213" bottom="0.74803149606299213" header="0.31496062992125984" footer="0.31496062992125984"/>
      <printOptions horizontalCentered="1"/>
      <pageSetup paperSize="9" scale="80" orientation="portrait" r:id="rId1"/>
      <headerFooter alignWithMargins="0">
        <oddHeader>&amp;L&amp;G</oddHeader>
        <oddFooter>&amp;L&amp;"Arial,Fett"D&amp;8irection de la santé publique et des affaires socialesService de la santé publique&amp;"Arial,Standard"&amp;R&amp;6Pages  sur &amp;P&amp;N</oddFooter>
      </headerFooter>
    </customSheetView>
  </customSheetViews>
  <mergeCells count="13">
    <mergeCell ref="D22:D24"/>
    <mergeCell ref="A3:D3"/>
    <mergeCell ref="A5:D5"/>
    <mergeCell ref="A7:D7"/>
    <mergeCell ref="A16:D16"/>
    <mergeCell ref="A17:D17"/>
    <mergeCell ref="A19:D19"/>
    <mergeCell ref="A20:D20"/>
    <mergeCell ref="A8:D8"/>
    <mergeCell ref="A10:D10"/>
    <mergeCell ref="A11:D11"/>
    <mergeCell ref="A13:D13"/>
    <mergeCell ref="A14:D14"/>
  </mergeCells>
  <phoneticPr fontId="32" type="noConversion"/>
  <printOptions horizontalCentered="1"/>
  <pageMargins left="0.23622047244094491" right="0.23622047244094491" top="0.74803149606299213" bottom="0.74803149606299213" header="0.31496062992125984" footer="0.31496062992125984"/>
  <pageSetup paperSize="9" scale="84" orientation="portrait" r:id="rId2"/>
  <headerFooter scaleWithDoc="0" alignWithMargins="0"/>
  <colBreaks count="1" manualBreakCount="1">
    <brk id="4" max="19" man="1"/>
  </colBreaks>
  <legacyDrawingHF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tabColor theme="0" tint="-0.249977111117893"/>
    <pageSetUpPr fitToPage="1"/>
  </sheetPr>
  <dimension ref="A1:J36"/>
  <sheetViews>
    <sheetView showGridLines="0" workbookViewId="0">
      <pane ySplit="4" topLeftCell="A5" activePane="bottomLeft" state="frozen"/>
      <selection activeCell="B50" sqref="B50"/>
      <selection pane="bottomLeft" activeCell="C9" sqref="C9:C10"/>
    </sheetView>
  </sheetViews>
  <sheetFormatPr baseColWidth="10" defaultColWidth="11.453125" defaultRowHeight="12.5" x14ac:dyDescent="0.25"/>
  <cols>
    <col min="1" max="1" width="7.453125" customWidth="1"/>
    <col min="2" max="2" width="14" customWidth="1"/>
    <col min="3" max="4" width="31.453125" customWidth="1"/>
    <col min="5" max="5" width="32" customWidth="1"/>
    <col min="6" max="6" width="11.453125" customWidth="1"/>
  </cols>
  <sheetData>
    <row r="1" spans="1:7" ht="14" customHeight="1" x14ac:dyDescent="0.25">
      <c r="A1" s="49" t="str">
        <f>'3.1'!$A$1</f>
        <v>Offre de l’établissement hospitalier :</v>
      </c>
      <c r="C1" s="49"/>
      <c r="D1" s="49" t="s">
        <v>661</v>
      </c>
      <c r="E1" s="49"/>
    </row>
    <row r="2" spans="1:7" ht="14" customHeight="1" x14ac:dyDescent="0.25">
      <c r="A2" s="603" t="str">
        <f>'Page de garde'!$A$9</f>
        <v>Veuillez saisir : établissement hospitalier</v>
      </c>
      <c r="C2" s="603"/>
      <c r="D2" s="605" t="str">
        <f>'Page de garde'!$A$12</f>
        <v>Veuillez saisir : site</v>
      </c>
    </row>
    <row r="3" spans="1:7" ht="39.75" customHeight="1" x14ac:dyDescent="0.25">
      <c r="A3" s="980" t="s">
        <v>662</v>
      </c>
      <c r="B3" s="980"/>
      <c r="C3" s="980"/>
      <c r="D3" s="980"/>
      <c r="E3" s="980"/>
      <c r="F3" s="237"/>
      <c r="G3" s="58"/>
    </row>
    <row r="4" spans="1:7" s="51" customFormat="1" ht="11" customHeight="1" x14ac:dyDescent="0.25"/>
    <row r="5" spans="1:7" s="51" customFormat="1" ht="87" customHeight="1" x14ac:dyDescent="0.25">
      <c r="A5" s="1017" t="s">
        <v>663</v>
      </c>
      <c r="B5" s="921"/>
      <c r="C5" s="921"/>
      <c r="D5" s="921"/>
      <c r="E5" s="921"/>
    </row>
    <row r="6" spans="1:7" s="51" customFormat="1" ht="36" customHeight="1" x14ac:dyDescent="0.25">
      <c r="A6" s="921" t="s">
        <v>664</v>
      </c>
      <c r="B6" s="1113"/>
      <c r="C6" s="1113"/>
      <c r="D6" s="1113"/>
      <c r="E6" s="1113"/>
    </row>
    <row r="7" spans="1:7" s="51" customFormat="1" ht="36" customHeight="1" x14ac:dyDescent="0.25">
      <c r="A7" s="934" t="s">
        <v>665</v>
      </c>
      <c r="B7" s="934"/>
      <c r="C7" s="934"/>
      <c r="D7" s="934"/>
      <c r="E7" s="934"/>
    </row>
    <row r="8" spans="1:7" s="51" customFormat="1" ht="17.25" customHeight="1" x14ac:dyDescent="0.25">
      <c r="C8" s="728" t="s">
        <v>666</v>
      </c>
      <c r="D8" s="728" t="s">
        <v>667</v>
      </c>
      <c r="E8" s="728" t="s">
        <v>668</v>
      </c>
      <c r="G8" s="934"/>
    </row>
    <row r="9" spans="1:7" s="51" customFormat="1" ht="69.75" customHeight="1" x14ac:dyDescent="0.25">
      <c r="A9" s="981" t="s">
        <v>669</v>
      </c>
      <c r="B9" s="981"/>
      <c r="C9" s="1088"/>
      <c r="D9" s="1088"/>
      <c r="E9" s="1088"/>
      <c r="G9" s="934"/>
    </row>
    <row r="10" spans="1:7" s="51" customFormat="1" x14ac:dyDescent="0.25">
      <c r="C10" s="1088"/>
      <c r="D10" s="1088"/>
      <c r="E10" s="1088"/>
      <c r="G10" s="45"/>
    </row>
    <row r="11" spans="1:7" s="51" customFormat="1" x14ac:dyDescent="0.25">
      <c r="A11" s="51" t="s">
        <v>670</v>
      </c>
      <c r="C11" s="1088"/>
      <c r="D11" s="1088"/>
      <c r="E11" s="1088"/>
      <c r="G11" s="45"/>
    </row>
    <row r="12" spans="1:7" s="51" customFormat="1" x14ac:dyDescent="0.25">
      <c r="C12" s="1088"/>
      <c r="D12" s="1088"/>
      <c r="E12" s="1088"/>
      <c r="G12" s="45"/>
    </row>
    <row r="13" spans="1:7" s="51" customFormat="1" x14ac:dyDescent="0.25">
      <c r="A13" s="51" t="s">
        <v>671</v>
      </c>
      <c r="C13" s="1088"/>
      <c r="D13" s="1088"/>
      <c r="E13" s="1088"/>
    </row>
    <row r="14" spans="1:7" s="51" customFormat="1" x14ac:dyDescent="0.25">
      <c r="C14" s="1088"/>
      <c r="D14" s="1088"/>
      <c r="E14" s="1088"/>
    </row>
    <row r="15" spans="1:7" s="51" customFormat="1" x14ac:dyDescent="0.25">
      <c r="C15" s="1088"/>
      <c r="D15" s="1088"/>
      <c r="E15" s="1088"/>
    </row>
    <row r="16" spans="1:7" s="51" customFormat="1" x14ac:dyDescent="0.25">
      <c r="C16" s="1088"/>
      <c r="D16" s="1088"/>
      <c r="E16" s="1088"/>
    </row>
    <row r="17" spans="1:10" s="51" customFormat="1" ht="30" customHeight="1" x14ac:dyDescent="0.25"/>
    <row r="18" spans="1:10" s="51" customFormat="1" ht="19.5" customHeight="1" x14ac:dyDescent="0.25">
      <c r="A18" s="1112" t="s">
        <v>672</v>
      </c>
      <c r="B18" s="1112"/>
      <c r="C18" s="1112"/>
      <c r="D18" s="1112"/>
      <c r="E18" s="1112"/>
    </row>
    <row r="19" spans="1:10" s="47" customFormat="1" ht="33" customHeight="1" x14ac:dyDescent="0.25">
      <c r="A19" s="1080" t="s">
        <v>673</v>
      </c>
      <c r="B19" s="1086"/>
      <c r="C19" s="1086"/>
      <c r="D19" s="1086"/>
      <c r="E19" s="1086"/>
      <c r="F19" s="934"/>
      <c r="G19" s="934"/>
      <c r="H19" s="934"/>
      <c r="I19" s="934"/>
      <c r="J19" s="934"/>
    </row>
    <row r="20" spans="1:10" s="847" customFormat="1" ht="25" customHeight="1" x14ac:dyDescent="0.25">
      <c r="A20" s="921" t="s">
        <v>1512</v>
      </c>
      <c r="B20" s="921"/>
      <c r="C20" s="921"/>
      <c r="D20" s="921"/>
      <c r="E20" s="921"/>
    </row>
    <row r="21" spans="1:10" s="847" customFormat="1" ht="16" customHeight="1" x14ac:dyDescent="0.25">
      <c r="A21" s="1115" t="s">
        <v>1507</v>
      </c>
      <c r="B21" s="1115"/>
      <c r="C21" s="1115"/>
      <c r="D21" s="1115"/>
      <c r="E21" s="1115"/>
    </row>
    <row r="22" spans="1:10" s="847" customFormat="1" ht="15" customHeight="1" x14ac:dyDescent="0.25">
      <c r="A22" s="921"/>
      <c r="B22" s="921"/>
      <c r="C22" s="921"/>
      <c r="D22" s="921"/>
      <c r="E22" s="921"/>
    </row>
    <row r="23" spans="1:10" s="820" customFormat="1" ht="42" customHeight="1" x14ac:dyDescent="0.25">
      <c r="A23" s="1080" t="s">
        <v>1514</v>
      </c>
      <c r="B23" s="1080"/>
      <c r="C23" s="1080"/>
      <c r="D23" s="1080"/>
      <c r="E23" s="1080"/>
    </row>
    <row r="24" spans="1:10" s="848" customFormat="1" ht="15" customHeight="1" x14ac:dyDescent="0.3">
      <c r="A24" s="871" t="s">
        <v>674</v>
      </c>
      <c r="B24" s="870"/>
      <c r="C24" s="870"/>
      <c r="D24" s="870"/>
      <c r="E24" s="870"/>
    </row>
    <row r="25" spans="1:10" ht="15" customHeight="1" x14ac:dyDescent="0.3">
      <c r="A25" s="871" t="s">
        <v>675</v>
      </c>
      <c r="B25" s="870"/>
      <c r="C25" s="870"/>
      <c r="D25" s="870"/>
      <c r="E25" s="870"/>
    </row>
    <row r="26" spans="1:10" ht="15" customHeight="1" x14ac:dyDescent="0.25">
      <c r="A26" s="875" t="s">
        <v>676</v>
      </c>
      <c r="B26" s="875"/>
      <c r="C26" s="875"/>
      <c r="D26" s="875"/>
      <c r="E26" s="875"/>
    </row>
    <row r="27" spans="1:10" ht="15" customHeight="1" x14ac:dyDescent="0.25">
      <c r="A27" s="875"/>
      <c r="B27" s="875"/>
      <c r="C27" s="875"/>
      <c r="D27" s="875"/>
      <c r="E27" s="875"/>
    </row>
    <row r="28" spans="1:10" ht="15" customHeight="1" x14ac:dyDescent="0.25">
      <c r="A28" s="875"/>
      <c r="B28" s="875"/>
      <c r="C28" s="875"/>
      <c r="D28" s="875"/>
      <c r="E28" s="875"/>
    </row>
    <row r="29" spans="1:10" s="49" customFormat="1" ht="18.75" customHeight="1" x14ac:dyDescent="0.25">
      <c r="A29" s="599" t="s">
        <v>677</v>
      </c>
      <c r="B29" s="600"/>
    </row>
    <row r="30" spans="1:10" s="12" customFormat="1" ht="15" customHeight="1" x14ac:dyDescent="0.35">
      <c r="A30" s="49" t="s">
        <v>678</v>
      </c>
      <c r="C30" s="49"/>
      <c r="D30" s="49"/>
      <c r="E30" s="49"/>
      <c r="F30" s="49"/>
    </row>
    <row r="31" spans="1:10" s="12" customFormat="1" ht="15" customHeight="1" x14ac:dyDescent="0.35">
      <c r="A31" s="57" t="s">
        <v>679</v>
      </c>
      <c r="B31" s="835"/>
      <c r="C31" s="835"/>
      <c r="D31" s="835"/>
      <c r="E31" s="590"/>
      <c r="F31" s="49"/>
    </row>
    <row r="32" spans="1:10" s="12" customFormat="1" ht="15" customHeight="1" x14ac:dyDescent="0.35">
      <c r="A32" s="57" t="s">
        <v>680</v>
      </c>
      <c r="B32" s="835"/>
      <c r="C32" s="835"/>
      <c r="D32" s="835"/>
      <c r="E32" s="590"/>
      <c r="F32" s="590"/>
    </row>
    <row r="33" spans="1:10" s="601" customFormat="1" ht="15" customHeight="1" x14ac:dyDescent="0.35">
      <c r="A33" s="904" t="s">
        <v>681</v>
      </c>
      <c r="B33" s="904"/>
      <c r="C33" s="904"/>
      <c r="D33" s="904"/>
      <c r="E33" s="904"/>
      <c r="F33" s="821"/>
    </row>
    <row r="36" spans="1:10" s="49" customFormat="1" ht="31.5" customHeight="1" x14ac:dyDescent="0.25">
      <c r="A36" s="1114" t="s">
        <v>682</v>
      </c>
      <c r="B36" s="1114"/>
      <c r="C36" s="1114"/>
      <c r="D36" s="1114"/>
      <c r="E36" s="1114"/>
      <c r="F36" s="934"/>
      <c r="G36" s="934"/>
      <c r="H36" s="934"/>
      <c r="I36" s="934"/>
      <c r="J36" s="934"/>
    </row>
  </sheetData>
  <sheetProtection algorithmName="SHA-512" hashValue="gxQWkru2B5fnno0Acc9INlpKHFkySFQiyf1jdH2ewOU/dZgWDG2zWTOBYCnJkjY2POHrjbP1T3UXLmoaDt3t+A==" saltValue="4IAI73VZFNBsb4hyVho5lw==" spinCount="100000" sheet="1" objects="1" scenarios="1"/>
  <protectedRanges>
    <protectedRange sqref="C9:E16" name="Signatur"/>
  </protectedRanges>
  <customSheetViews>
    <customSheetView guid="{21F13F3C-C390-477F-A569-DF7158452A6C}" scale="115" showGridLines="0">
      <selection activeCell="A12" sqref="A12"/>
      <colBreaks count="1" manualBreakCount="1">
        <brk id="5" max="38" man="1"/>
      </colBreaks>
      <pageMargins left="0.25" right="0.25" top="0.75" bottom="0.75" header="0.3" footer="0.3"/>
      <printOptions horizontalCentered="1"/>
      <pageSetup paperSize="9" scale="86" orientation="portrait" r:id="rId1"/>
      <headerFooter alignWithMargins="0">
        <oddHeader>&amp;L&amp;G</oddHeader>
        <oddFooter>&amp;L&amp;"Arial,Fett"D&amp;8irection de la santé publique et des affaires sociales Service de la santé publique&amp;"Arial,Standard"&amp;R&amp;6Pages  sur &amp;P&amp;N</oddFooter>
      </headerFooter>
    </customSheetView>
  </customSheetViews>
  <mergeCells count="25">
    <mergeCell ref="F36:J36"/>
    <mergeCell ref="A33:E33"/>
    <mergeCell ref="A19:E19"/>
    <mergeCell ref="A23:E23"/>
    <mergeCell ref="A36:E36"/>
    <mergeCell ref="A21:E21"/>
    <mergeCell ref="A22:E22"/>
    <mergeCell ref="A3:E3"/>
    <mergeCell ref="A6:E6"/>
    <mergeCell ref="E9:E10"/>
    <mergeCell ref="D9:D10"/>
    <mergeCell ref="C9:C10"/>
    <mergeCell ref="A9:B9"/>
    <mergeCell ref="A7:E7"/>
    <mergeCell ref="A5:E5"/>
    <mergeCell ref="G8:G9"/>
    <mergeCell ref="F19:J19"/>
    <mergeCell ref="A20:E20"/>
    <mergeCell ref="C11:C12"/>
    <mergeCell ref="D11:D12"/>
    <mergeCell ref="A18:E18"/>
    <mergeCell ref="E11:E12"/>
    <mergeCell ref="C13:C16"/>
    <mergeCell ref="D13:D16"/>
    <mergeCell ref="E13:E16"/>
  </mergeCells>
  <phoneticPr fontId="32" type="noConversion"/>
  <hyperlinks>
    <hyperlink ref="A21" r:id="rId2" display="spitalplanung.ags@sz.ch" xr:uid="{00000000-0004-0000-1500-000000000000}"/>
    <hyperlink ref="A21:E21" r:id="rId3" display="ssp@fr.ch" xr:uid="{00000000-0004-0000-1500-000001000000}"/>
    <hyperlink ref="A33:E33" r:id="rId4" display="E-Mail: cyrill.berger@fr.ch" xr:uid="{00000000-0004-0000-1500-000002000000}"/>
  </hyperlinks>
  <printOptions horizontalCentered="1"/>
  <pageMargins left="0.23622047244094491" right="0.23622047244094491" top="0.74803149606299213" bottom="0.74803149606299213" header="0.31496062992125984" footer="0.31496062992125984"/>
  <pageSetup paperSize="9" scale="79" orientation="portrait" r:id="rId5"/>
  <headerFooter scaleWithDoc="0" alignWithMargins="0"/>
  <colBreaks count="1" manualBreakCount="1">
    <brk id="5" max="38" man="1"/>
  </colBreaks>
  <legacyDrawingHF r:id="rId6"/>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tabColor rgb="FFFF00FF"/>
  </sheetPr>
  <dimension ref="A1:R146"/>
  <sheetViews>
    <sheetView workbookViewId="0">
      <selection activeCell="C9" sqref="C9:C10"/>
    </sheetView>
  </sheetViews>
  <sheetFormatPr baseColWidth="10" defaultColWidth="18" defaultRowHeight="12.5" x14ac:dyDescent="0.25"/>
  <cols>
    <col min="1" max="2" width="18" style="375"/>
    <col min="3" max="3" width="18" style="452"/>
    <col min="4" max="4" width="22.81640625" style="452" customWidth="1"/>
    <col min="5" max="5" width="27.453125" style="452" customWidth="1"/>
    <col min="6" max="13" width="18" style="452" customWidth="1"/>
    <col min="14" max="14" width="33.453125" style="452" customWidth="1"/>
    <col min="15" max="15" width="18" style="375" customWidth="1"/>
    <col min="16" max="16" width="18" style="280"/>
    <col min="17" max="17" width="18" style="238"/>
    <col min="18" max="18" width="33" style="238" customWidth="1"/>
    <col min="19" max="16384" width="18" style="238"/>
  </cols>
  <sheetData>
    <row r="1" spans="1:18" ht="27.75" customHeight="1" x14ac:dyDescent="0.25">
      <c r="A1" s="376" t="s">
        <v>683</v>
      </c>
      <c r="B1" s="376" t="s">
        <v>684</v>
      </c>
      <c r="C1" s="380" t="s">
        <v>685</v>
      </c>
      <c r="D1" s="380"/>
      <c r="E1" s="380"/>
      <c r="F1" s="380"/>
      <c r="G1" s="380"/>
      <c r="H1" s="381"/>
      <c r="I1" s="380" t="s">
        <v>686</v>
      </c>
      <c r="J1" s="381"/>
      <c r="K1" s="381"/>
      <c r="L1" s="380"/>
      <c r="M1" s="380"/>
      <c r="N1" s="381"/>
      <c r="O1" s="376"/>
      <c r="P1" s="525"/>
      <c r="R1" s="375"/>
    </row>
    <row r="2" spans="1:18" s="461" customFormat="1" ht="23" x14ac:dyDescent="0.25">
      <c r="A2" s="453"/>
      <c r="B2" s="453"/>
      <c r="C2" s="454" t="s">
        <v>687</v>
      </c>
      <c r="D2" s="455" t="s">
        <v>688</v>
      </c>
      <c r="E2" s="456" t="s">
        <v>689</v>
      </c>
      <c r="F2" s="457" t="s">
        <v>690</v>
      </c>
      <c r="G2" s="458" t="s">
        <v>691</v>
      </c>
      <c r="H2" s="459" t="s">
        <v>692</v>
      </c>
      <c r="I2" s="460" t="s">
        <v>693</v>
      </c>
      <c r="J2" s="460" t="s">
        <v>694</v>
      </c>
      <c r="K2" s="460" t="s">
        <v>695</v>
      </c>
      <c r="L2" s="459" t="s">
        <v>696</v>
      </c>
      <c r="M2" s="459" t="s">
        <v>697</v>
      </c>
      <c r="N2" s="458" t="s">
        <v>698</v>
      </c>
      <c r="O2" s="453"/>
      <c r="P2" s="526" t="s">
        <v>699</v>
      </c>
      <c r="R2" s="513"/>
    </row>
    <row r="3" spans="1:18" ht="38.25" customHeight="1" x14ac:dyDescent="0.25">
      <c r="A3" s="241" t="s">
        <v>700</v>
      </c>
      <c r="B3" s="241" t="s">
        <v>701</v>
      </c>
      <c r="C3" s="382" t="s">
        <v>702</v>
      </c>
      <c r="D3" s="382" t="s">
        <v>703</v>
      </c>
      <c r="E3" s="383" t="s">
        <v>704</v>
      </c>
      <c r="F3" s="384">
        <v>1</v>
      </c>
      <c r="G3" s="384">
        <v>1</v>
      </c>
      <c r="H3" s="384">
        <v>1</v>
      </c>
      <c r="I3" s="383"/>
      <c r="J3" s="384"/>
      <c r="K3" s="384"/>
      <c r="L3" s="384"/>
      <c r="M3" s="384"/>
      <c r="N3" s="383"/>
      <c r="O3" s="240"/>
      <c r="P3" s="527"/>
      <c r="R3" s="538"/>
    </row>
    <row r="4" spans="1:18" ht="34.5" x14ac:dyDescent="0.25">
      <c r="A4" s="241"/>
      <c r="B4" s="241" t="s">
        <v>705</v>
      </c>
      <c r="C4" s="385" t="s">
        <v>706</v>
      </c>
      <c r="D4" s="385" t="s">
        <v>707</v>
      </c>
      <c r="E4" s="386" t="s">
        <v>708</v>
      </c>
      <c r="F4" s="387">
        <v>2</v>
      </c>
      <c r="G4" s="387">
        <v>0</v>
      </c>
      <c r="H4" s="387">
        <v>1</v>
      </c>
      <c r="I4" s="386"/>
      <c r="J4" s="387"/>
      <c r="K4" s="387" t="s">
        <v>709</v>
      </c>
      <c r="L4" s="387"/>
      <c r="M4" s="387"/>
      <c r="N4" s="386"/>
      <c r="O4" s="240"/>
      <c r="P4" s="527"/>
      <c r="R4" s="239"/>
    </row>
    <row r="5" spans="1:18" ht="23" x14ac:dyDescent="0.25">
      <c r="A5" s="241" t="s">
        <v>710</v>
      </c>
      <c r="B5" s="241" t="s">
        <v>711</v>
      </c>
      <c r="C5" s="388" t="s">
        <v>712</v>
      </c>
      <c r="D5" s="388" t="s">
        <v>713</v>
      </c>
      <c r="E5" s="389" t="s">
        <v>714</v>
      </c>
      <c r="F5" s="390">
        <v>1</v>
      </c>
      <c r="G5" s="390">
        <v>2</v>
      </c>
      <c r="H5" s="390">
        <v>1</v>
      </c>
      <c r="I5" s="391" t="s">
        <v>715</v>
      </c>
      <c r="J5" s="390"/>
      <c r="K5" s="390"/>
      <c r="L5" s="390"/>
      <c r="M5" s="390"/>
      <c r="N5" s="391"/>
      <c r="O5" s="240"/>
      <c r="P5" s="527"/>
      <c r="R5" s="239"/>
    </row>
    <row r="6" spans="1:18" ht="15.5" x14ac:dyDescent="0.25">
      <c r="A6" s="241"/>
      <c r="B6" s="241"/>
      <c r="C6" s="392" t="s">
        <v>716</v>
      </c>
      <c r="D6" s="392" t="s">
        <v>717</v>
      </c>
      <c r="E6" s="393" t="s">
        <v>718</v>
      </c>
      <c r="F6" s="394"/>
      <c r="G6" s="394">
        <v>0</v>
      </c>
      <c r="H6" s="394">
        <v>1</v>
      </c>
      <c r="I6" s="393" t="s">
        <v>719</v>
      </c>
      <c r="J6" s="394" t="s">
        <v>720</v>
      </c>
      <c r="K6" s="394"/>
      <c r="L6" s="395" t="s">
        <v>1504</v>
      </c>
      <c r="M6" s="394" t="s">
        <v>721</v>
      </c>
      <c r="N6" s="393"/>
      <c r="O6" s="240"/>
      <c r="P6" s="527" t="str">
        <f>+C5</f>
        <v>DER1</v>
      </c>
      <c r="R6" s="239"/>
    </row>
    <row r="7" spans="1:18" ht="15.5" x14ac:dyDescent="0.25">
      <c r="A7" s="241"/>
      <c r="B7" s="241"/>
      <c r="C7" s="392" t="s">
        <v>722</v>
      </c>
      <c r="D7" s="392" t="s">
        <v>723</v>
      </c>
      <c r="E7" s="393" t="s">
        <v>724</v>
      </c>
      <c r="F7" s="394">
        <v>2</v>
      </c>
      <c r="G7" s="394">
        <v>2</v>
      </c>
      <c r="H7" s="394">
        <v>2</v>
      </c>
      <c r="I7" s="393" t="s">
        <v>725</v>
      </c>
      <c r="J7" s="394"/>
      <c r="K7" s="394"/>
      <c r="L7" s="394"/>
      <c r="M7" s="394"/>
      <c r="N7" s="393"/>
      <c r="O7" s="240"/>
      <c r="P7" s="527" t="str">
        <f>+C5</f>
        <v>DER1</v>
      </c>
      <c r="R7" s="239"/>
    </row>
    <row r="8" spans="1:18" ht="15.5" x14ac:dyDescent="0.25">
      <c r="A8" s="241"/>
      <c r="B8" s="241"/>
      <c r="C8" s="396" t="s">
        <v>726</v>
      </c>
      <c r="D8" s="396" t="s">
        <v>727</v>
      </c>
      <c r="E8" s="397"/>
      <c r="F8" s="398"/>
      <c r="G8" s="398">
        <v>0</v>
      </c>
      <c r="H8" s="398">
        <v>0</v>
      </c>
      <c r="I8" s="397" t="s">
        <v>728</v>
      </c>
      <c r="J8" s="398"/>
      <c r="K8" s="398"/>
      <c r="L8" s="398"/>
      <c r="M8" s="398"/>
      <c r="N8" s="397" t="s">
        <v>729</v>
      </c>
      <c r="O8" s="240"/>
      <c r="P8" s="527"/>
      <c r="R8" s="239"/>
    </row>
    <row r="9" spans="1:18" ht="23" x14ac:dyDescent="0.25">
      <c r="A9" s="241"/>
      <c r="B9" s="241" t="s">
        <v>730</v>
      </c>
      <c r="C9" s="388" t="s">
        <v>731</v>
      </c>
      <c r="D9" s="399" t="s">
        <v>732</v>
      </c>
      <c r="E9" s="391" t="s">
        <v>733</v>
      </c>
      <c r="F9" s="390">
        <v>2</v>
      </c>
      <c r="G9" s="390">
        <v>0</v>
      </c>
      <c r="H9" s="390">
        <v>1</v>
      </c>
      <c r="I9" s="391" t="s">
        <v>734</v>
      </c>
      <c r="J9" s="390"/>
      <c r="K9" s="390"/>
      <c r="L9" s="390"/>
      <c r="M9" s="390"/>
      <c r="N9" s="391"/>
      <c r="O9" s="240"/>
      <c r="P9" s="527"/>
      <c r="R9" s="239"/>
    </row>
    <row r="10" spans="1:18" x14ac:dyDescent="0.25">
      <c r="A10" s="241"/>
      <c r="B10" s="241"/>
      <c r="C10" s="392" t="s">
        <v>735</v>
      </c>
      <c r="D10" s="400" t="s">
        <v>736</v>
      </c>
      <c r="E10" s="393" t="s">
        <v>737</v>
      </c>
      <c r="F10" s="394">
        <v>2</v>
      </c>
      <c r="G10" s="394">
        <v>0</v>
      </c>
      <c r="H10" s="394">
        <v>1</v>
      </c>
      <c r="I10" s="393" t="s">
        <v>738</v>
      </c>
      <c r="J10" s="394"/>
      <c r="K10" s="394"/>
      <c r="L10" s="394"/>
      <c r="M10" s="394"/>
      <c r="N10" s="393"/>
      <c r="O10" s="240"/>
      <c r="P10" s="527" t="str">
        <f>+C9</f>
        <v>HNO1</v>
      </c>
    </row>
    <row r="11" spans="1:18" ht="34.5" x14ac:dyDescent="0.25">
      <c r="A11" s="241"/>
      <c r="B11" s="241"/>
      <c r="C11" s="392" t="s">
        <v>739</v>
      </c>
      <c r="D11" s="400" t="s">
        <v>740</v>
      </c>
      <c r="E11" s="393" t="s">
        <v>741</v>
      </c>
      <c r="F11" s="394">
        <v>2</v>
      </c>
      <c r="G11" s="394">
        <v>0</v>
      </c>
      <c r="H11" s="394">
        <v>2</v>
      </c>
      <c r="I11" s="393" t="s">
        <v>742</v>
      </c>
      <c r="J11" s="394" t="s">
        <v>743</v>
      </c>
      <c r="K11" s="394"/>
      <c r="L11" s="394" t="s">
        <v>1504</v>
      </c>
      <c r="M11" s="394"/>
      <c r="N11" s="393"/>
      <c r="O11" s="240"/>
      <c r="P11" s="527" t="str">
        <f>CONCATENATE(C9&amp;"
"&amp;C10)</f>
        <v>HNO1
HNO1.1</v>
      </c>
    </row>
    <row r="12" spans="1:18" ht="45" customHeight="1" x14ac:dyDescent="0.25">
      <c r="A12" s="241"/>
      <c r="B12" s="241"/>
      <c r="C12" s="392" t="s">
        <v>744</v>
      </c>
      <c r="D12" s="400" t="s">
        <v>745</v>
      </c>
      <c r="E12" s="393" t="s">
        <v>746</v>
      </c>
      <c r="F12" s="394">
        <v>2</v>
      </c>
      <c r="G12" s="394">
        <v>0</v>
      </c>
      <c r="H12" s="394">
        <v>1</v>
      </c>
      <c r="I12" s="393" t="s">
        <v>747</v>
      </c>
      <c r="J12" s="394"/>
      <c r="K12" s="394"/>
      <c r="L12" s="394"/>
      <c r="M12" s="394"/>
      <c r="N12" s="393"/>
      <c r="O12" s="240"/>
      <c r="P12" s="527" t="str">
        <f>+C9</f>
        <v>HNO1</v>
      </c>
    </row>
    <row r="13" spans="1:18" ht="57.5" x14ac:dyDescent="0.25">
      <c r="A13" s="241"/>
      <c r="B13" s="241"/>
      <c r="C13" s="392" t="s">
        <v>748</v>
      </c>
      <c r="D13" s="400" t="s">
        <v>749</v>
      </c>
      <c r="E13" s="393" t="s">
        <v>750</v>
      </c>
      <c r="F13" s="394">
        <v>2</v>
      </c>
      <c r="G13" s="394">
        <v>0</v>
      </c>
      <c r="H13" s="394">
        <v>1</v>
      </c>
      <c r="I13" s="393" t="s">
        <v>751</v>
      </c>
      <c r="J13" s="394" t="s">
        <v>752</v>
      </c>
      <c r="K13" s="394"/>
      <c r="L13" s="394"/>
      <c r="M13" s="394"/>
      <c r="N13" s="393"/>
      <c r="O13" s="240"/>
      <c r="P13" s="527" t="str">
        <f>CONCATENATE(C9&amp;"
"&amp;C12)</f>
        <v>HNO1
HNO1.2</v>
      </c>
    </row>
    <row r="14" spans="1:18" ht="57.5" x14ac:dyDescent="0.25">
      <c r="A14" s="241"/>
      <c r="B14" s="241"/>
      <c r="C14" s="392" t="s">
        <v>753</v>
      </c>
      <c r="D14" s="400" t="s">
        <v>754</v>
      </c>
      <c r="E14" s="393" t="s">
        <v>755</v>
      </c>
      <c r="F14" s="394">
        <v>2</v>
      </c>
      <c r="G14" s="394">
        <v>0</v>
      </c>
      <c r="H14" s="394">
        <v>1</v>
      </c>
      <c r="I14" s="393" t="s">
        <v>756</v>
      </c>
      <c r="J14" s="394"/>
      <c r="K14" s="394"/>
      <c r="L14" s="394"/>
      <c r="M14" s="394"/>
      <c r="N14" s="393"/>
      <c r="O14" s="240"/>
      <c r="P14" s="527" t="str">
        <f>+C9</f>
        <v>HNO1</v>
      </c>
    </row>
    <row r="15" spans="1:18" ht="34.5" x14ac:dyDescent="0.25">
      <c r="A15" s="241"/>
      <c r="B15" s="241"/>
      <c r="C15" s="392" t="s">
        <v>757</v>
      </c>
      <c r="D15" s="392" t="s">
        <v>758</v>
      </c>
      <c r="E15" s="393" t="s">
        <v>759</v>
      </c>
      <c r="F15" s="394">
        <v>2</v>
      </c>
      <c r="G15" s="394">
        <v>0</v>
      </c>
      <c r="H15" s="394">
        <v>1</v>
      </c>
      <c r="I15" s="393" t="s">
        <v>760</v>
      </c>
      <c r="J15" s="394" t="s">
        <v>761</v>
      </c>
      <c r="K15" s="394"/>
      <c r="L15" s="394"/>
      <c r="M15" s="394"/>
      <c r="N15" s="393"/>
      <c r="O15" s="240"/>
      <c r="P15" s="527" t="str">
        <f>CONCATENATE(C9&amp;"
"&amp;C14)</f>
        <v>HNO1
HNO1.3</v>
      </c>
    </row>
    <row r="16" spans="1:18" ht="25" x14ac:dyDescent="0.25">
      <c r="A16" s="241"/>
      <c r="B16" s="241"/>
      <c r="C16" s="392" t="s">
        <v>762</v>
      </c>
      <c r="D16" s="392" t="s">
        <v>763</v>
      </c>
      <c r="E16" s="393"/>
      <c r="F16" s="394"/>
      <c r="G16" s="394"/>
      <c r="H16" s="394"/>
      <c r="I16" s="393"/>
      <c r="J16" s="394"/>
      <c r="K16" s="394"/>
      <c r="L16" s="394"/>
      <c r="M16" s="394"/>
      <c r="N16" s="393" t="s">
        <v>764</v>
      </c>
      <c r="O16" s="240"/>
      <c r="P16" s="527" t="str">
        <f>CONCATENATE(C9&amp;"
"&amp;C14)</f>
        <v>HNO1
HNO1.3</v>
      </c>
    </row>
    <row r="17" spans="1:16" ht="57.5" x14ac:dyDescent="0.25">
      <c r="A17" s="241"/>
      <c r="B17" s="241"/>
      <c r="C17" s="392" t="s">
        <v>765</v>
      </c>
      <c r="D17" s="392" t="s">
        <v>766</v>
      </c>
      <c r="E17" s="393" t="s">
        <v>767</v>
      </c>
      <c r="F17" s="394">
        <v>2</v>
      </c>
      <c r="G17" s="394">
        <v>0</v>
      </c>
      <c r="H17" s="394">
        <v>1</v>
      </c>
      <c r="I17" s="393" t="s">
        <v>768</v>
      </c>
      <c r="J17" s="394"/>
      <c r="K17" s="394" t="s">
        <v>769</v>
      </c>
      <c r="L17" s="394" t="s">
        <v>1505</v>
      </c>
      <c r="M17" s="394" t="s">
        <v>770</v>
      </c>
      <c r="N17" s="401" t="s">
        <v>771</v>
      </c>
      <c r="O17" s="240"/>
      <c r="P17" s="527"/>
    </row>
    <row r="18" spans="1:16" ht="34.5" x14ac:dyDescent="0.25">
      <c r="A18" s="241"/>
      <c r="B18" s="241"/>
      <c r="C18" s="396" t="s">
        <v>772</v>
      </c>
      <c r="D18" s="402" t="s">
        <v>773</v>
      </c>
      <c r="E18" s="397" t="s">
        <v>774</v>
      </c>
      <c r="F18" s="398">
        <v>2</v>
      </c>
      <c r="G18" s="398">
        <v>0</v>
      </c>
      <c r="H18" s="398">
        <v>1</v>
      </c>
      <c r="I18" s="397" t="s">
        <v>775</v>
      </c>
      <c r="J18" s="398"/>
      <c r="K18" s="398"/>
      <c r="L18" s="398" t="s">
        <v>1504</v>
      </c>
      <c r="M18" s="398"/>
      <c r="N18" s="397"/>
      <c r="O18" s="240"/>
      <c r="P18" s="527"/>
    </row>
    <row r="19" spans="1:16" ht="23" x14ac:dyDescent="0.25">
      <c r="A19" s="240"/>
      <c r="B19" s="241" t="s">
        <v>776</v>
      </c>
      <c r="C19" s="388" t="s">
        <v>777</v>
      </c>
      <c r="D19" s="388" t="s">
        <v>778</v>
      </c>
      <c r="E19" s="391" t="s">
        <v>779</v>
      </c>
      <c r="F19" s="390">
        <v>2</v>
      </c>
      <c r="G19" s="390">
        <v>2</v>
      </c>
      <c r="H19" s="390">
        <v>2</v>
      </c>
      <c r="I19" s="389" t="s">
        <v>780</v>
      </c>
      <c r="J19" s="403" t="s">
        <v>781</v>
      </c>
      <c r="K19" s="390"/>
      <c r="L19" s="390" t="s">
        <v>1504</v>
      </c>
      <c r="M19" s="390"/>
      <c r="N19" s="393"/>
      <c r="O19" s="240"/>
      <c r="P19" s="527"/>
    </row>
    <row r="20" spans="1:16" x14ac:dyDescent="0.25">
      <c r="A20" s="241"/>
      <c r="B20" s="241"/>
      <c r="C20" s="392" t="s">
        <v>782</v>
      </c>
      <c r="D20" s="400" t="s">
        <v>783</v>
      </c>
      <c r="E20" s="393" t="s">
        <v>784</v>
      </c>
      <c r="F20" s="394">
        <v>3</v>
      </c>
      <c r="G20" s="394">
        <v>3</v>
      </c>
      <c r="H20" s="394">
        <v>3</v>
      </c>
      <c r="I20" s="393" t="s">
        <v>785</v>
      </c>
      <c r="J20" s="394" t="s">
        <v>786</v>
      </c>
      <c r="K20" s="394"/>
      <c r="L20" s="394" t="s">
        <v>1504</v>
      </c>
      <c r="M20" s="394" t="s">
        <v>787</v>
      </c>
      <c r="N20" s="393"/>
      <c r="O20" s="240"/>
      <c r="P20" s="527" t="str">
        <f>+C19</f>
        <v>NCH1</v>
      </c>
    </row>
    <row r="21" spans="1:16" ht="57.5" x14ac:dyDescent="0.25">
      <c r="A21" s="241"/>
      <c r="B21" s="241"/>
      <c r="C21" s="392" t="s">
        <v>788</v>
      </c>
      <c r="D21" s="400" t="s">
        <v>789</v>
      </c>
      <c r="E21" s="393"/>
      <c r="F21" s="394"/>
      <c r="G21" s="394"/>
      <c r="H21" s="394"/>
      <c r="I21" s="393"/>
      <c r="J21" s="394"/>
      <c r="K21" s="394"/>
      <c r="L21" s="394"/>
      <c r="M21" s="394"/>
      <c r="N21" s="393" t="s">
        <v>790</v>
      </c>
      <c r="O21" s="377"/>
      <c r="P21" s="527" t="s">
        <v>791</v>
      </c>
    </row>
    <row r="22" spans="1:16" ht="37.5" x14ac:dyDescent="0.25">
      <c r="A22" s="241"/>
      <c r="B22" s="241"/>
      <c r="C22" s="392" t="s">
        <v>792</v>
      </c>
      <c r="D22" s="400" t="s">
        <v>793</v>
      </c>
      <c r="E22" s="393"/>
      <c r="F22" s="394"/>
      <c r="G22" s="394"/>
      <c r="H22" s="394"/>
      <c r="I22" s="393"/>
      <c r="J22" s="394"/>
      <c r="K22" s="394"/>
      <c r="L22" s="394"/>
      <c r="M22" s="394"/>
      <c r="N22" s="393" t="s">
        <v>794</v>
      </c>
      <c r="O22" s="377"/>
      <c r="P22" s="527" t="s">
        <v>795</v>
      </c>
    </row>
    <row r="23" spans="1:16" ht="25" x14ac:dyDescent="0.25">
      <c r="A23" s="241"/>
      <c r="B23" s="241"/>
      <c r="C23" s="392" t="s">
        <v>796</v>
      </c>
      <c r="D23" s="400" t="s">
        <v>797</v>
      </c>
      <c r="E23" s="393"/>
      <c r="F23" s="394"/>
      <c r="G23" s="394"/>
      <c r="H23" s="394"/>
      <c r="I23" s="393"/>
      <c r="J23" s="394"/>
      <c r="K23" s="394"/>
      <c r="L23" s="394"/>
      <c r="M23" s="394"/>
      <c r="N23" s="393" t="s">
        <v>798</v>
      </c>
      <c r="O23" s="377"/>
      <c r="P23" s="527" t="s">
        <v>799</v>
      </c>
    </row>
    <row r="24" spans="1:16" ht="25" x14ac:dyDescent="0.25">
      <c r="A24" s="241"/>
      <c r="B24" s="241"/>
      <c r="C24" s="392" t="s">
        <v>800</v>
      </c>
      <c r="D24" s="400" t="s">
        <v>801</v>
      </c>
      <c r="E24" s="393"/>
      <c r="F24" s="394"/>
      <c r="G24" s="394"/>
      <c r="H24" s="394"/>
      <c r="I24" s="393"/>
      <c r="J24" s="394"/>
      <c r="K24" s="394"/>
      <c r="L24" s="394"/>
      <c r="M24" s="394"/>
      <c r="N24" s="393" t="s">
        <v>802</v>
      </c>
      <c r="O24" s="377"/>
      <c r="P24" s="527" t="s">
        <v>803</v>
      </c>
    </row>
    <row r="25" spans="1:16" x14ac:dyDescent="0.25">
      <c r="A25" s="241"/>
      <c r="B25" s="241"/>
      <c r="C25" s="392" t="s">
        <v>804</v>
      </c>
      <c r="D25" s="400" t="s">
        <v>805</v>
      </c>
      <c r="E25" s="393" t="s">
        <v>806</v>
      </c>
      <c r="F25" s="394">
        <v>2</v>
      </c>
      <c r="G25" s="394"/>
      <c r="H25" s="394">
        <v>1</v>
      </c>
      <c r="I25" s="393" t="s">
        <v>807</v>
      </c>
      <c r="J25" s="394"/>
      <c r="K25" s="394" t="s">
        <v>808</v>
      </c>
      <c r="L25" s="394"/>
      <c r="M25" s="394"/>
      <c r="N25" s="393"/>
      <c r="O25" s="240"/>
      <c r="P25" s="527"/>
    </row>
    <row r="26" spans="1:16" ht="34.5" x14ac:dyDescent="0.25">
      <c r="A26" s="241"/>
      <c r="B26" s="241"/>
      <c r="C26" s="404" t="s">
        <v>809</v>
      </c>
      <c r="D26" s="405" t="s">
        <v>810</v>
      </c>
      <c r="E26" s="406"/>
      <c r="F26" s="407"/>
      <c r="G26" s="407"/>
      <c r="H26" s="407"/>
      <c r="I26" s="408"/>
      <c r="J26" s="407"/>
      <c r="K26" s="407"/>
      <c r="L26" s="407"/>
      <c r="M26" s="407"/>
      <c r="N26" s="393" t="s">
        <v>811</v>
      </c>
      <c r="O26" s="377"/>
      <c r="P26" s="527" t="s">
        <v>812</v>
      </c>
    </row>
    <row r="27" spans="1:16" ht="23" x14ac:dyDescent="0.25">
      <c r="A27" s="241"/>
      <c r="B27" s="241"/>
      <c r="C27" s="404" t="s">
        <v>813</v>
      </c>
      <c r="D27" s="404" t="s">
        <v>814</v>
      </c>
      <c r="E27" s="406" t="s">
        <v>815</v>
      </c>
      <c r="F27" s="407">
        <v>2</v>
      </c>
      <c r="G27" s="407"/>
      <c r="H27" s="407">
        <v>1</v>
      </c>
      <c r="I27" s="397" t="s">
        <v>816</v>
      </c>
      <c r="J27" s="407" t="s">
        <v>817</v>
      </c>
      <c r="K27" s="404"/>
      <c r="L27" s="404"/>
      <c r="M27" s="404"/>
      <c r="N27" s="404"/>
      <c r="O27" s="240"/>
      <c r="P27" s="527"/>
    </row>
    <row r="28" spans="1:16" x14ac:dyDescent="0.25">
      <c r="A28" s="241"/>
      <c r="B28" s="241" t="s">
        <v>818</v>
      </c>
      <c r="C28" s="388" t="s">
        <v>819</v>
      </c>
      <c r="D28" s="388" t="s">
        <v>820</v>
      </c>
      <c r="E28" s="389" t="s">
        <v>821</v>
      </c>
      <c r="F28" s="390">
        <v>2</v>
      </c>
      <c r="G28" s="390">
        <v>2</v>
      </c>
      <c r="H28" s="390">
        <v>0</v>
      </c>
      <c r="I28" s="389" t="s">
        <v>822</v>
      </c>
      <c r="J28" s="390"/>
      <c r="K28" s="390"/>
      <c r="L28" s="390"/>
      <c r="M28" s="390"/>
      <c r="N28" s="391"/>
      <c r="O28" s="240"/>
      <c r="P28" s="527"/>
    </row>
    <row r="29" spans="1:16" ht="46" x14ac:dyDescent="0.25">
      <c r="A29" s="241"/>
      <c r="B29" s="241"/>
      <c r="C29" s="392" t="s">
        <v>823</v>
      </c>
      <c r="D29" s="400" t="s">
        <v>824</v>
      </c>
      <c r="E29" s="393" t="s">
        <v>825</v>
      </c>
      <c r="F29" s="394">
        <v>2</v>
      </c>
      <c r="G29" s="394">
        <v>2</v>
      </c>
      <c r="H29" s="394">
        <v>0</v>
      </c>
      <c r="I29" s="393" t="s">
        <v>826</v>
      </c>
      <c r="J29" s="394"/>
      <c r="K29" s="394"/>
      <c r="L29" s="394" t="s">
        <v>1504</v>
      </c>
      <c r="M29" s="394"/>
      <c r="N29" s="393"/>
      <c r="O29" s="240"/>
      <c r="P29" s="527"/>
    </row>
    <row r="30" spans="1:16" ht="34.5" x14ac:dyDescent="0.25">
      <c r="A30" s="241"/>
      <c r="B30" s="241"/>
      <c r="C30" s="392" t="s">
        <v>827</v>
      </c>
      <c r="D30" s="392" t="s">
        <v>828</v>
      </c>
      <c r="E30" s="393" t="s">
        <v>829</v>
      </c>
      <c r="F30" s="394">
        <v>2</v>
      </c>
      <c r="G30" s="394">
        <v>2</v>
      </c>
      <c r="H30" s="394">
        <v>0</v>
      </c>
      <c r="I30" s="393" t="s">
        <v>830</v>
      </c>
      <c r="J30" s="395" t="s">
        <v>831</v>
      </c>
      <c r="K30" s="483" t="s">
        <v>832</v>
      </c>
      <c r="L30" s="394" t="s">
        <v>1504</v>
      </c>
      <c r="M30" s="394"/>
      <c r="N30" s="393"/>
      <c r="O30" s="240"/>
      <c r="P30" s="527" t="str">
        <f>+C29</f>
        <v>NEU2</v>
      </c>
    </row>
    <row r="31" spans="1:16" ht="34.5" x14ac:dyDescent="0.25">
      <c r="A31" s="241"/>
      <c r="B31" s="241"/>
      <c r="C31" s="400" t="s">
        <v>833</v>
      </c>
      <c r="D31" s="400" t="s">
        <v>834</v>
      </c>
      <c r="E31" s="401" t="s">
        <v>835</v>
      </c>
      <c r="F31" s="395">
        <v>2</v>
      </c>
      <c r="G31" s="394">
        <v>2</v>
      </c>
      <c r="H31" s="384">
        <v>2</v>
      </c>
      <c r="I31" s="393" t="s">
        <v>836</v>
      </c>
      <c r="J31" s="394"/>
      <c r="K31" s="394" t="s">
        <v>837</v>
      </c>
      <c r="L31" s="394"/>
      <c r="M31" s="394"/>
      <c r="N31" s="478" t="s">
        <v>838</v>
      </c>
      <c r="O31" s="240"/>
      <c r="P31" s="527"/>
    </row>
    <row r="32" spans="1:16" ht="34.5" x14ac:dyDescent="0.25">
      <c r="A32" s="241"/>
      <c r="B32" s="241"/>
      <c r="C32" s="400" t="s">
        <v>839</v>
      </c>
      <c r="D32" s="392" t="s">
        <v>840</v>
      </c>
      <c r="E32" s="393"/>
      <c r="F32" s="394"/>
      <c r="G32" s="394"/>
      <c r="H32" s="394"/>
      <c r="I32" s="393"/>
      <c r="J32" s="395"/>
      <c r="K32" s="394"/>
      <c r="L32" s="394"/>
      <c r="M32" s="394"/>
      <c r="N32" s="393" t="s">
        <v>841</v>
      </c>
      <c r="O32" s="240"/>
      <c r="P32" s="527" t="s">
        <v>842</v>
      </c>
    </row>
    <row r="33" spans="1:16" ht="69" x14ac:dyDescent="0.25">
      <c r="A33" s="241"/>
      <c r="B33" s="241"/>
      <c r="C33" s="400" t="s">
        <v>843</v>
      </c>
      <c r="D33" s="400" t="s">
        <v>844</v>
      </c>
      <c r="E33" s="393" t="s">
        <v>845</v>
      </c>
      <c r="F33" s="394">
        <v>2</v>
      </c>
      <c r="G33" s="394"/>
      <c r="H33" s="394"/>
      <c r="I33" s="393"/>
      <c r="J33" s="409"/>
      <c r="K33" s="394" t="s">
        <v>846</v>
      </c>
      <c r="L33" s="394"/>
      <c r="M33" s="394" t="s">
        <v>847</v>
      </c>
      <c r="N33" s="401" t="s">
        <v>848</v>
      </c>
      <c r="O33" s="240"/>
      <c r="P33" s="527"/>
    </row>
    <row r="34" spans="1:16" ht="34.5" x14ac:dyDescent="0.25">
      <c r="A34" s="241"/>
      <c r="B34" s="241"/>
      <c r="C34" s="392" t="s">
        <v>849</v>
      </c>
      <c r="D34" s="392" t="s">
        <v>850</v>
      </c>
      <c r="E34" s="393" t="s">
        <v>851</v>
      </c>
      <c r="F34" s="394">
        <v>2</v>
      </c>
      <c r="G34" s="394"/>
      <c r="H34" s="394"/>
      <c r="I34" s="393"/>
      <c r="J34" s="395"/>
      <c r="K34" s="394"/>
      <c r="L34" s="394"/>
      <c r="M34" s="394" t="s">
        <v>852</v>
      </c>
      <c r="N34" s="393" t="s">
        <v>853</v>
      </c>
      <c r="O34" s="240"/>
      <c r="P34" s="527" t="str">
        <f>+C33</f>
        <v>NEU4</v>
      </c>
    </row>
    <row r="35" spans="1:16" ht="34.5" x14ac:dyDescent="0.25">
      <c r="A35" s="241"/>
      <c r="B35" s="241"/>
      <c r="C35" s="402" t="s">
        <v>854</v>
      </c>
      <c r="D35" s="494" t="s">
        <v>855</v>
      </c>
      <c r="E35" s="397"/>
      <c r="F35" s="398"/>
      <c r="G35" s="398"/>
      <c r="H35" s="398"/>
      <c r="I35" s="397"/>
      <c r="J35" s="398"/>
      <c r="K35" s="398"/>
      <c r="L35" s="398"/>
      <c r="M35" s="398"/>
      <c r="N35" s="393" t="s">
        <v>856</v>
      </c>
      <c r="O35" s="377"/>
      <c r="P35" s="527" t="str">
        <f>+C34</f>
        <v>NEU4.1</v>
      </c>
    </row>
    <row r="36" spans="1:16" ht="34.5" x14ac:dyDescent="0.25">
      <c r="A36" s="241"/>
      <c r="B36" s="241" t="s">
        <v>857</v>
      </c>
      <c r="C36" s="399" t="s">
        <v>858</v>
      </c>
      <c r="D36" s="399" t="s">
        <v>859</v>
      </c>
      <c r="E36" s="389" t="s">
        <v>860</v>
      </c>
      <c r="F36" s="403">
        <v>2</v>
      </c>
      <c r="G36" s="403">
        <v>0</v>
      </c>
      <c r="H36" s="403">
        <v>1</v>
      </c>
      <c r="I36" s="389" t="s">
        <v>861</v>
      </c>
      <c r="J36" s="403"/>
      <c r="K36" s="403"/>
      <c r="L36" s="403"/>
      <c r="M36" s="403"/>
      <c r="N36" s="389"/>
      <c r="O36" s="240"/>
      <c r="P36" s="527"/>
    </row>
    <row r="37" spans="1:16" ht="34.5" x14ac:dyDescent="0.25">
      <c r="A37" s="241"/>
      <c r="B37" s="241"/>
      <c r="C37" s="400" t="s">
        <v>862</v>
      </c>
      <c r="D37" s="400" t="s">
        <v>863</v>
      </c>
      <c r="E37" s="401" t="s">
        <v>864</v>
      </c>
      <c r="F37" s="395">
        <v>2</v>
      </c>
      <c r="G37" s="395">
        <v>0</v>
      </c>
      <c r="H37" s="395">
        <v>1</v>
      </c>
      <c r="I37" s="401" t="s">
        <v>865</v>
      </c>
      <c r="J37" s="395"/>
      <c r="K37" s="395"/>
      <c r="L37" s="395"/>
      <c r="M37" s="395"/>
      <c r="N37" s="401"/>
      <c r="O37" s="240"/>
      <c r="P37" s="527" t="str">
        <f>+C36</f>
        <v>AUG1</v>
      </c>
    </row>
    <row r="38" spans="1:16" ht="34.5" x14ac:dyDescent="0.25">
      <c r="A38" s="241"/>
      <c r="B38" s="241"/>
      <c r="C38" s="410" t="s">
        <v>866</v>
      </c>
      <c r="D38" s="410" t="s">
        <v>867</v>
      </c>
      <c r="E38" s="401" t="s">
        <v>868</v>
      </c>
      <c r="F38" s="395">
        <v>2</v>
      </c>
      <c r="G38" s="395">
        <v>0</v>
      </c>
      <c r="H38" s="395">
        <v>1</v>
      </c>
      <c r="I38" s="401" t="s">
        <v>869</v>
      </c>
      <c r="J38" s="395"/>
      <c r="K38" s="395"/>
      <c r="L38" s="395"/>
      <c r="M38" s="395"/>
      <c r="N38" s="401"/>
      <c r="O38" s="240"/>
      <c r="P38" s="527" t="str">
        <f>+C36</f>
        <v>AUG1</v>
      </c>
    </row>
    <row r="39" spans="1:16" ht="34.5" x14ac:dyDescent="0.25">
      <c r="A39" s="241"/>
      <c r="B39" s="241"/>
      <c r="C39" s="410" t="s">
        <v>870</v>
      </c>
      <c r="D39" s="410" t="s">
        <v>871</v>
      </c>
      <c r="E39" s="401" t="s">
        <v>872</v>
      </c>
      <c r="F39" s="395">
        <v>2</v>
      </c>
      <c r="G39" s="395">
        <v>0</v>
      </c>
      <c r="H39" s="395">
        <v>1</v>
      </c>
      <c r="I39" s="401" t="s">
        <v>873</v>
      </c>
      <c r="J39" s="395"/>
      <c r="K39" s="395"/>
      <c r="L39" s="395"/>
      <c r="M39" s="395"/>
      <c r="N39" s="401"/>
      <c r="O39" s="240"/>
      <c r="P39" s="527" t="str">
        <f>+C36</f>
        <v>AUG1</v>
      </c>
    </row>
    <row r="40" spans="1:16" ht="34.5" x14ac:dyDescent="0.25">
      <c r="A40" s="241"/>
      <c r="B40" s="241"/>
      <c r="C40" s="410" t="s">
        <v>874</v>
      </c>
      <c r="D40" s="410" t="s">
        <v>875</v>
      </c>
      <c r="E40" s="401" t="s">
        <v>876</v>
      </c>
      <c r="F40" s="395">
        <v>2</v>
      </c>
      <c r="G40" s="395">
        <v>0</v>
      </c>
      <c r="H40" s="395">
        <v>1</v>
      </c>
      <c r="I40" s="401" t="s">
        <v>877</v>
      </c>
      <c r="J40" s="395"/>
      <c r="K40" s="395"/>
      <c r="L40" s="395"/>
      <c r="M40" s="395"/>
      <c r="N40" s="401"/>
      <c r="O40" s="240"/>
      <c r="P40" s="527" t="str">
        <f>+C36</f>
        <v>AUG1</v>
      </c>
    </row>
    <row r="41" spans="1:16" ht="34.5" x14ac:dyDescent="0.25">
      <c r="A41" s="241"/>
      <c r="B41" s="241"/>
      <c r="C41" s="411" t="s">
        <v>878</v>
      </c>
      <c r="D41" s="411" t="s">
        <v>879</v>
      </c>
      <c r="E41" s="412" t="s">
        <v>880</v>
      </c>
      <c r="F41" s="413">
        <v>2</v>
      </c>
      <c r="G41" s="413">
        <v>0</v>
      </c>
      <c r="H41" s="413">
        <v>1</v>
      </c>
      <c r="I41" s="412" t="s">
        <v>881</v>
      </c>
      <c r="J41" s="413"/>
      <c r="K41" s="413"/>
      <c r="L41" s="413"/>
      <c r="M41" s="413"/>
      <c r="N41" s="412"/>
      <c r="O41" s="240"/>
      <c r="P41" s="527" t="str">
        <f>+C36</f>
        <v>AUG1</v>
      </c>
    </row>
    <row r="42" spans="1:16" ht="23" x14ac:dyDescent="0.25">
      <c r="A42" s="241" t="s">
        <v>882</v>
      </c>
      <c r="B42" s="241" t="s">
        <v>883</v>
      </c>
      <c r="C42" s="404" t="s">
        <v>884</v>
      </c>
      <c r="D42" s="404" t="s">
        <v>885</v>
      </c>
      <c r="E42" s="414" t="s">
        <v>886</v>
      </c>
      <c r="F42" s="407">
        <v>1</v>
      </c>
      <c r="G42" s="407">
        <v>1</v>
      </c>
      <c r="H42" s="407">
        <v>1</v>
      </c>
      <c r="I42" s="406" t="s">
        <v>887</v>
      </c>
      <c r="J42" s="407"/>
      <c r="K42" s="407"/>
      <c r="L42" s="407"/>
      <c r="M42" s="407"/>
      <c r="N42" s="406" t="s">
        <v>888</v>
      </c>
      <c r="O42" s="240"/>
      <c r="P42" s="527"/>
    </row>
    <row r="43" spans="1:16" x14ac:dyDescent="0.25">
      <c r="A43" s="241"/>
      <c r="B43" s="241" t="s">
        <v>889</v>
      </c>
      <c r="C43" s="388" t="s">
        <v>890</v>
      </c>
      <c r="D43" s="388" t="s">
        <v>891</v>
      </c>
      <c r="E43" s="391" t="s">
        <v>892</v>
      </c>
      <c r="F43" s="390">
        <v>2</v>
      </c>
      <c r="G43" s="390">
        <v>2</v>
      </c>
      <c r="H43" s="390">
        <v>1</v>
      </c>
      <c r="I43" s="391" t="s">
        <v>893</v>
      </c>
      <c r="J43" s="390"/>
      <c r="K43" s="390" t="s">
        <v>894</v>
      </c>
      <c r="L43" s="390" t="s">
        <v>1504</v>
      </c>
      <c r="M43" s="390"/>
      <c r="N43" s="391"/>
      <c r="O43" s="240"/>
      <c r="P43" s="527"/>
    </row>
    <row r="44" spans="1:16" x14ac:dyDescent="0.25">
      <c r="A44" s="241"/>
      <c r="B44" s="241"/>
      <c r="C44" s="396" t="s">
        <v>895</v>
      </c>
      <c r="D44" s="396" t="s">
        <v>896</v>
      </c>
      <c r="E44" s="397" t="s">
        <v>897</v>
      </c>
      <c r="F44" s="398">
        <v>2</v>
      </c>
      <c r="G44" s="398">
        <v>2</v>
      </c>
      <c r="H44" s="398">
        <v>2</v>
      </c>
      <c r="I44" s="397" t="s">
        <v>898</v>
      </c>
      <c r="J44" s="398"/>
      <c r="K44" s="398"/>
      <c r="L44" s="398" t="s">
        <v>1504</v>
      </c>
      <c r="M44" s="398"/>
      <c r="N44" s="397"/>
      <c r="O44" s="240"/>
      <c r="P44" s="527" t="str">
        <f>+C43</f>
        <v>GAE1</v>
      </c>
    </row>
    <row r="45" spans="1:16" ht="81" x14ac:dyDescent="0.25">
      <c r="A45" s="241"/>
      <c r="B45" s="241" t="s">
        <v>899</v>
      </c>
      <c r="C45" s="388" t="s">
        <v>900</v>
      </c>
      <c r="D45" s="388" t="s">
        <v>901</v>
      </c>
      <c r="E45" s="389" t="s">
        <v>902</v>
      </c>
      <c r="F45" s="403">
        <v>2</v>
      </c>
      <c r="G45" s="390">
        <v>2</v>
      </c>
      <c r="H45" s="390">
        <v>1</v>
      </c>
      <c r="I45" s="391" t="s">
        <v>903</v>
      </c>
      <c r="J45" s="390" t="s">
        <v>904</v>
      </c>
      <c r="K45" s="390"/>
      <c r="L45" s="403" t="s">
        <v>1504</v>
      </c>
      <c r="M45" s="390"/>
      <c r="N45" s="496" t="s">
        <v>905</v>
      </c>
      <c r="O45" s="240"/>
      <c r="P45" s="527"/>
    </row>
    <row r="46" spans="1:16" ht="23" x14ac:dyDescent="0.25">
      <c r="A46" s="241"/>
      <c r="B46" s="241"/>
      <c r="C46" s="392" t="s">
        <v>906</v>
      </c>
      <c r="D46" s="392" t="s">
        <v>907</v>
      </c>
      <c r="E46" s="401"/>
      <c r="F46" s="395"/>
      <c r="G46" s="394"/>
      <c r="H46" s="394"/>
      <c r="I46" s="393"/>
      <c r="J46" s="394"/>
      <c r="K46" s="395"/>
      <c r="L46" s="395"/>
      <c r="M46" s="394"/>
      <c r="N46" s="393" t="s">
        <v>908</v>
      </c>
      <c r="O46" s="240"/>
      <c r="P46" s="527" t="s">
        <v>909</v>
      </c>
    </row>
    <row r="47" spans="1:16" ht="23" x14ac:dyDescent="0.25">
      <c r="A47" s="241"/>
      <c r="B47" s="241"/>
      <c r="C47" s="392" t="s">
        <v>910</v>
      </c>
      <c r="D47" s="392" t="s">
        <v>911</v>
      </c>
      <c r="E47" s="401"/>
      <c r="F47" s="395"/>
      <c r="G47" s="394"/>
      <c r="H47" s="394"/>
      <c r="I47" s="393"/>
      <c r="J47" s="394"/>
      <c r="K47" s="395"/>
      <c r="L47" s="395"/>
      <c r="M47" s="394"/>
      <c r="N47" s="393" t="s">
        <v>912</v>
      </c>
      <c r="O47" s="240"/>
      <c r="P47" s="527" t="s">
        <v>913</v>
      </c>
    </row>
    <row r="48" spans="1:16" ht="23" x14ac:dyDescent="0.25">
      <c r="A48" s="241"/>
      <c r="B48" s="241"/>
      <c r="C48" s="392" t="s">
        <v>914</v>
      </c>
      <c r="D48" s="392" t="s">
        <v>915</v>
      </c>
      <c r="E48" s="401"/>
      <c r="F48" s="395"/>
      <c r="G48" s="394"/>
      <c r="H48" s="394"/>
      <c r="I48" s="393"/>
      <c r="J48" s="394"/>
      <c r="K48" s="394"/>
      <c r="L48" s="395"/>
      <c r="M48" s="415"/>
      <c r="N48" s="393" t="s">
        <v>916</v>
      </c>
      <c r="O48" s="240"/>
      <c r="P48" s="527" t="s">
        <v>917</v>
      </c>
    </row>
    <row r="49" spans="1:16" ht="23" x14ac:dyDescent="0.25">
      <c r="A49" s="241"/>
      <c r="B49" s="241"/>
      <c r="C49" s="392" t="s">
        <v>918</v>
      </c>
      <c r="D49" s="392" t="s">
        <v>919</v>
      </c>
      <c r="E49" s="401" t="s">
        <v>920</v>
      </c>
      <c r="F49" s="395">
        <v>2</v>
      </c>
      <c r="G49" s="394">
        <v>2</v>
      </c>
      <c r="H49" s="394">
        <v>1</v>
      </c>
      <c r="I49" s="401" t="s">
        <v>921</v>
      </c>
      <c r="J49" s="395"/>
      <c r="K49" s="395" t="s">
        <v>922</v>
      </c>
      <c r="L49" s="394"/>
      <c r="M49" s="394"/>
      <c r="N49" s="497" t="s">
        <v>923</v>
      </c>
      <c r="O49" s="240"/>
      <c r="P49" s="527" t="s">
        <v>924</v>
      </c>
    </row>
    <row r="50" spans="1:16" ht="25" x14ac:dyDescent="0.25">
      <c r="A50" s="241"/>
      <c r="B50" s="241"/>
      <c r="C50" s="416" t="s">
        <v>925</v>
      </c>
      <c r="D50" s="392" t="s">
        <v>926</v>
      </c>
      <c r="E50" s="401"/>
      <c r="F50" s="395"/>
      <c r="G50" s="394"/>
      <c r="H50" s="394"/>
      <c r="I50" s="401"/>
      <c r="J50" s="395"/>
      <c r="K50" s="417"/>
      <c r="L50" s="418"/>
      <c r="M50" s="418"/>
      <c r="N50" s="393" t="s">
        <v>927</v>
      </c>
      <c r="O50" s="240"/>
      <c r="P50" s="527" t="s">
        <v>928</v>
      </c>
    </row>
    <row r="51" spans="1:16" ht="23" x14ac:dyDescent="0.25">
      <c r="A51" s="241"/>
      <c r="B51" s="241"/>
      <c r="C51" s="396" t="s">
        <v>929</v>
      </c>
      <c r="D51" s="396" t="s">
        <v>930</v>
      </c>
      <c r="E51" s="412"/>
      <c r="F51" s="413"/>
      <c r="G51" s="398"/>
      <c r="H51" s="398"/>
      <c r="I51" s="397"/>
      <c r="J51" s="398"/>
      <c r="K51" s="398"/>
      <c r="L51" s="398"/>
      <c r="M51" s="419"/>
      <c r="N51" s="393" t="s">
        <v>931</v>
      </c>
      <c r="O51" s="240"/>
      <c r="P51" s="527"/>
    </row>
    <row r="52" spans="1:16" ht="34.5" x14ac:dyDescent="0.25">
      <c r="A52" s="241"/>
      <c r="B52" s="241" t="s">
        <v>932</v>
      </c>
      <c r="C52" s="388" t="s">
        <v>933</v>
      </c>
      <c r="D52" s="388" t="s">
        <v>934</v>
      </c>
      <c r="E52" s="391" t="s">
        <v>935</v>
      </c>
      <c r="F52" s="390">
        <v>1</v>
      </c>
      <c r="G52" s="390">
        <v>1</v>
      </c>
      <c r="H52" s="390">
        <v>2</v>
      </c>
      <c r="I52" s="391" t="s">
        <v>936</v>
      </c>
      <c r="J52" s="390" t="s">
        <v>937</v>
      </c>
      <c r="K52" s="390"/>
      <c r="L52" s="390" t="s">
        <v>1504</v>
      </c>
      <c r="M52" s="390"/>
      <c r="N52" s="391"/>
      <c r="O52" s="240"/>
      <c r="P52" s="527"/>
    </row>
    <row r="53" spans="1:16" ht="34.5" x14ac:dyDescent="0.25">
      <c r="A53" s="241"/>
      <c r="B53" s="241"/>
      <c r="C53" s="392" t="s">
        <v>938</v>
      </c>
      <c r="D53" s="392" t="s">
        <v>939</v>
      </c>
      <c r="E53" s="393" t="s">
        <v>940</v>
      </c>
      <c r="F53" s="394">
        <v>1</v>
      </c>
      <c r="G53" s="394">
        <v>1</v>
      </c>
      <c r="H53" s="394">
        <v>2</v>
      </c>
      <c r="I53" s="393" t="s">
        <v>941</v>
      </c>
      <c r="J53" s="394" t="s">
        <v>942</v>
      </c>
      <c r="K53" s="394"/>
      <c r="L53" s="394" t="s">
        <v>1504</v>
      </c>
      <c r="M53" s="394" t="s">
        <v>943</v>
      </c>
      <c r="N53" s="393"/>
      <c r="O53" s="240"/>
      <c r="P53" s="527" t="s">
        <v>944</v>
      </c>
    </row>
    <row r="54" spans="1:16" ht="34.5" x14ac:dyDescent="0.25">
      <c r="A54" s="241"/>
      <c r="B54" s="241"/>
      <c r="C54" s="392" t="s">
        <v>945</v>
      </c>
      <c r="D54" s="392" t="s">
        <v>946</v>
      </c>
      <c r="E54" s="393" t="s">
        <v>947</v>
      </c>
      <c r="F54" s="394">
        <v>1</v>
      </c>
      <c r="G54" s="394">
        <v>1</v>
      </c>
      <c r="H54" s="394">
        <v>1</v>
      </c>
      <c r="I54" s="393" t="s">
        <v>948</v>
      </c>
      <c r="J54" s="394" t="s">
        <v>949</v>
      </c>
      <c r="K54" s="394"/>
      <c r="L54" s="394" t="s">
        <v>1504</v>
      </c>
      <c r="M54" s="394"/>
      <c r="N54" s="393"/>
      <c r="O54" s="240"/>
      <c r="P54" s="527"/>
    </row>
    <row r="55" spans="1:16" ht="34.5" x14ac:dyDescent="0.25">
      <c r="A55" s="241"/>
      <c r="B55" s="241"/>
      <c r="C55" s="392" t="s">
        <v>950</v>
      </c>
      <c r="D55" s="400" t="s">
        <v>951</v>
      </c>
      <c r="E55" s="393" t="s">
        <v>952</v>
      </c>
      <c r="F55" s="394">
        <v>1</v>
      </c>
      <c r="G55" s="394">
        <v>1</v>
      </c>
      <c r="H55" s="394">
        <v>1</v>
      </c>
      <c r="I55" s="393" t="s">
        <v>953</v>
      </c>
      <c r="J55" s="394"/>
      <c r="K55" s="394"/>
      <c r="L55" s="394" t="s">
        <v>1504</v>
      </c>
      <c r="M55" s="394"/>
      <c r="N55" s="393"/>
      <c r="O55" s="240"/>
      <c r="P55" s="527"/>
    </row>
    <row r="56" spans="1:16" ht="34.5" x14ac:dyDescent="0.25">
      <c r="A56" s="241"/>
      <c r="B56" s="241"/>
      <c r="C56" s="400" t="s">
        <v>954</v>
      </c>
      <c r="D56" s="392" t="s">
        <v>955</v>
      </c>
      <c r="E56" s="393" t="s">
        <v>956</v>
      </c>
      <c r="F56" s="394">
        <v>2</v>
      </c>
      <c r="G56" s="394">
        <v>2</v>
      </c>
      <c r="H56" s="394">
        <v>2</v>
      </c>
      <c r="I56" s="393" t="s">
        <v>957</v>
      </c>
      <c r="J56" s="394"/>
      <c r="K56" s="394"/>
      <c r="L56" s="394"/>
      <c r="M56" s="394" t="s">
        <v>958</v>
      </c>
      <c r="N56" s="393" t="s">
        <v>959</v>
      </c>
      <c r="O56" s="240"/>
      <c r="P56" s="527"/>
    </row>
    <row r="57" spans="1:16" ht="34.5" x14ac:dyDescent="0.25">
      <c r="A57" s="241"/>
      <c r="B57" s="241"/>
      <c r="C57" s="402" t="s">
        <v>960</v>
      </c>
      <c r="D57" s="396" t="s">
        <v>961</v>
      </c>
      <c r="E57" s="397"/>
      <c r="F57" s="398"/>
      <c r="G57" s="398"/>
      <c r="H57" s="398"/>
      <c r="I57" s="397"/>
      <c r="J57" s="398"/>
      <c r="K57" s="398"/>
      <c r="L57" s="398"/>
      <c r="M57" s="398"/>
      <c r="N57" s="393" t="s">
        <v>962</v>
      </c>
      <c r="O57" s="240"/>
      <c r="P57" s="527"/>
    </row>
    <row r="58" spans="1:16" ht="46" x14ac:dyDescent="0.25">
      <c r="A58" s="241"/>
      <c r="B58" s="241" t="s">
        <v>963</v>
      </c>
      <c r="C58" s="388" t="s">
        <v>964</v>
      </c>
      <c r="D58" s="388" t="s">
        <v>965</v>
      </c>
      <c r="E58" s="391" t="s">
        <v>966</v>
      </c>
      <c r="F58" s="390">
        <v>2</v>
      </c>
      <c r="G58" s="390">
        <v>2</v>
      </c>
      <c r="H58" s="390">
        <v>1</v>
      </c>
      <c r="I58" s="391" t="s">
        <v>967</v>
      </c>
      <c r="J58" s="390" t="s">
        <v>968</v>
      </c>
      <c r="K58" s="390"/>
      <c r="L58" s="390"/>
      <c r="M58" s="390" t="s">
        <v>969</v>
      </c>
      <c r="N58" s="478" t="s">
        <v>970</v>
      </c>
      <c r="O58" s="240"/>
      <c r="P58" s="527"/>
    </row>
    <row r="59" spans="1:16" ht="46" x14ac:dyDescent="0.25">
      <c r="A59" s="241"/>
      <c r="B59" s="241"/>
      <c r="C59" s="392" t="s">
        <v>971</v>
      </c>
      <c r="D59" s="392" t="s">
        <v>972</v>
      </c>
      <c r="E59" s="393" t="s">
        <v>973</v>
      </c>
      <c r="F59" s="394">
        <v>2</v>
      </c>
      <c r="G59" s="394">
        <v>2</v>
      </c>
      <c r="H59" s="394">
        <v>1</v>
      </c>
      <c r="I59" s="393" t="s">
        <v>974</v>
      </c>
      <c r="J59" s="394" t="s">
        <v>975</v>
      </c>
      <c r="K59" s="394" t="s">
        <v>976</v>
      </c>
      <c r="L59" s="394"/>
      <c r="M59" s="394"/>
      <c r="N59" s="478" t="s">
        <v>977</v>
      </c>
      <c r="O59" s="240"/>
      <c r="P59" s="527"/>
    </row>
    <row r="60" spans="1:16" ht="172.5" x14ac:dyDescent="0.25">
      <c r="A60" s="241"/>
      <c r="B60" s="241"/>
      <c r="C60" s="392" t="s">
        <v>978</v>
      </c>
      <c r="D60" s="392" t="s">
        <v>979</v>
      </c>
      <c r="E60" s="393" t="s">
        <v>980</v>
      </c>
      <c r="F60" s="394">
        <v>3</v>
      </c>
      <c r="G60" s="394">
        <v>3</v>
      </c>
      <c r="H60" s="394">
        <v>2</v>
      </c>
      <c r="I60" s="393" t="s">
        <v>981</v>
      </c>
      <c r="J60" s="394" t="s">
        <v>982</v>
      </c>
      <c r="K60" s="394" t="s">
        <v>983</v>
      </c>
      <c r="L60" s="394"/>
      <c r="M60" s="394" t="s">
        <v>984</v>
      </c>
      <c r="N60" s="500" t="s">
        <v>985</v>
      </c>
      <c r="O60" s="378"/>
      <c r="P60" s="527"/>
    </row>
    <row r="61" spans="1:16" ht="195" customHeight="1" x14ac:dyDescent="0.25">
      <c r="A61" s="241"/>
      <c r="B61" s="241"/>
      <c r="C61" s="392" t="s">
        <v>986</v>
      </c>
      <c r="D61" s="392" t="s">
        <v>987</v>
      </c>
      <c r="E61" s="499" t="s">
        <v>988</v>
      </c>
      <c r="F61" s="394">
        <v>2</v>
      </c>
      <c r="G61" s="394">
        <v>2</v>
      </c>
      <c r="H61" s="394">
        <v>2</v>
      </c>
      <c r="I61" s="393" t="s">
        <v>989</v>
      </c>
      <c r="J61" s="395" t="s">
        <v>990</v>
      </c>
      <c r="K61" s="395" t="s">
        <v>991</v>
      </c>
      <c r="L61" s="394"/>
      <c r="M61" s="394" t="s">
        <v>992</v>
      </c>
      <c r="N61" s="500" t="s">
        <v>993</v>
      </c>
      <c r="O61" s="240"/>
      <c r="P61" s="527"/>
    </row>
    <row r="62" spans="1:16" ht="186" customHeight="1" x14ac:dyDescent="0.25">
      <c r="A62" s="241"/>
      <c r="B62" s="241"/>
      <c r="C62" s="392" t="s">
        <v>994</v>
      </c>
      <c r="D62" s="392" t="s">
        <v>995</v>
      </c>
      <c r="E62" s="401" t="s">
        <v>996</v>
      </c>
      <c r="F62" s="394">
        <v>2</v>
      </c>
      <c r="G62" s="394">
        <v>2</v>
      </c>
      <c r="H62" s="394">
        <v>2</v>
      </c>
      <c r="I62" s="393" t="s">
        <v>997</v>
      </c>
      <c r="J62" s="394" t="s">
        <v>998</v>
      </c>
      <c r="K62" s="394" t="s">
        <v>999</v>
      </c>
      <c r="L62" s="394"/>
      <c r="M62" s="394" t="s">
        <v>1000</v>
      </c>
      <c r="N62" s="500" t="s">
        <v>1001</v>
      </c>
      <c r="O62" s="240"/>
      <c r="P62" s="527"/>
    </row>
    <row r="63" spans="1:16" ht="34.5" x14ac:dyDescent="0.25">
      <c r="A63" s="241"/>
      <c r="B63" s="241"/>
      <c r="C63" s="416" t="s">
        <v>1002</v>
      </c>
      <c r="D63" s="416" t="s">
        <v>1003</v>
      </c>
      <c r="E63" s="408" t="s">
        <v>1004</v>
      </c>
      <c r="F63" s="418">
        <v>2</v>
      </c>
      <c r="G63" s="418">
        <v>2</v>
      </c>
      <c r="H63" s="418">
        <v>1</v>
      </c>
      <c r="I63" s="408" t="s">
        <v>1005</v>
      </c>
      <c r="J63" s="417"/>
      <c r="K63" s="418"/>
      <c r="L63" s="418"/>
      <c r="M63" s="418"/>
      <c r="N63" s="498" t="s">
        <v>1006</v>
      </c>
      <c r="O63" s="240"/>
      <c r="P63" s="527"/>
    </row>
    <row r="64" spans="1:16" ht="23" x14ac:dyDescent="0.25">
      <c r="A64" s="241"/>
      <c r="B64" s="241"/>
      <c r="C64" s="471" t="s">
        <v>1007</v>
      </c>
      <c r="D64" s="471" t="s">
        <v>1008</v>
      </c>
      <c r="E64" s="472" t="s">
        <v>1009</v>
      </c>
      <c r="F64" s="473">
        <v>2</v>
      </c>
      <c r="G64" s="473">
        <v>2</v>
      </c>
      <c r="H64" s="473">
        <v>2</v>
      </c>
      <c r="I64" s="472" t="s">
        <v>1010</v>
      </c>
      <c r="J64" s="470"/>
      <c r="K64" s="407"/>
      <c r="L64" s="407"/>
      <c r="M64" s="407"/>
      <c r="N64" s="498" t="s">
        <v>1011</v>
      </c>
      <c r="O64" s="240"/>
      <c r="P64" s="527"/>
    </row>
    <row r="65" spans="1:16" ht="23" x14ac:dyDescent="0.25">
      <c r="A65" s="241"/>
      <c r="B65" s="241" t="s">
        <v>1012</v>
      </c>
      <c r="C65" s="388" t="s">
        <v>1013</v>
      </c>
      <c r="D65" s="420" t="s">
        <v>1014</v>
      </c>
      <c r="E65" s="391" t="s">
        <v>1015</v>
      </c>
      <c r="F65" s="390">
        <v>3</v>
      </c>
      <c r="G65" s="390">
        <v>3</v>
      </c>
      <c r="H65" s="390">
        <v>3</v>
      </c>
      <c r="I65" s="391" t="s">
        <v>1016</v>
      </c>
      <c r="J65" s="390" t="s">
        <v>1017</v>
      </c>
      <c r="K65" s="390"/>
      <c r="L65" s="390"/>
      <c r="M65" s="390"/>
      <c r="N65" s="478" t="s">
        <v>1018</v>
      </c>
      <c r="O65" s="240"/>
      <c r="P65" s="527"/>
    </row>
    <row r="66" spans="1:16" ht="46" x14ac:dyDescent="0.25">
      <c r="A66" s="241"/>
      <c r="B66" s="241"/>
      <c r="C66" s="392" t="s">
        <v>1019</v>
      </c>
      <c r="D66" s="400" t="s">
        <v>1020</v>
      </c>
      <c r="E66" s="393" t="s">
        <v>1021</v>
      </c>
      <c r="F66" s="394">
        <v>3</v>
      </c>
      <c r="G66" s="394">
        <v>3</v>
      </c>
      <c r="H66" s="394">
        <v>3</v>
      </c>
      <c r="I66" s="393" t="s">
        <v>1022</v>
      </c>
      <c r="J66" s="483" t="s">
        <v>1023</v>
      </c>
      <c r="K66" s="394"/>
      <c r="L66" s="394"/>
      <c r="M66" s="394"/>
      <c r="N66" s="478" t="s">
        <v>1024</v>
      </c>
      <c r="O66" s="240"/>
      <c r="P66" s="527" t="str">
        <f>+C65</f>
        <v>HER1</v>
      </c>
    </row>
    <row r="67" spans="1:16" ht="25" x14ac:dyDescent="0.25">
      <c r="A67" s="241"/>
      <c r="B67" s="241"/>
      <c r="C67" s="392" t="s">
        <v>1025</v>
      </c>
      <c r="D67" s="392" t="s">
        <v>1026</v>
      </c>
      <c r="E67" s="393" t="s">
        <v>1027</v>
      </c>
      <c r="F67" s="394">
        <v>3</v>
      </c>
      <c r="G67" s="394">
        <v>3</v>
      </c>
      <c r="H67" s="394">
        <v>3</v>
      </c>
      <c r="I67" s="393" t="s">
        <v>1028</v>
      </c>
      <c r="J67" s="394"/>
      <c r="K67" s="394"/>
      <c r="L67" s="394"/>
      <c r="M67" s="394" t="s">
        <v>1029</v>
      </c>
      <c r="N67" s="502" t="s">
        <v>1030</v>
      </c>
      <c r="O67" s="240"/>
      <c r="P67" s="527" t="str">
        <f>CONCATENATE(C65&amp;"
"&amp;C66)</f>
        <v>HER1
HER1.1</v>
      </c>
    </row>
    <row r="68" spans="1:16" ht="34.5" x14ac:dyDescent="0.25">
      <c r="A68" s="241"/>
      <c r="B68" s="241"/>
      <c r="C68" s="392" t="s">
        <v>1031</v>
      </c>
      <c r="D68" s="392" t="s">
        <v>1032</v>
      </c>
      <c r="E68" s="393" t="s">
        <v>1033</v>
      </c>
      <c r="F68" s="394">
        <v>3</v>
      </c>
      <c r="G68" s="394">
        <v>3</v>
      </c>
      <c r="H68" s="394">
        <v>3</v>
      </c>
      <c r="I68" s="393" t="s">
        <v>1034</v>
      </c>
      <c r="J68" s="395"/>
      <c r="K68" s="394"/>
      <c r="L68" s="394"/>
      <c r="M68" s="394" t="s">
        <v>1035</v>
      </c>
      <c r="N68" s="502" t="s">
        <v>1036</v>
      </c>
      <c r="O68" s="240"/>
      <c r="P68" s="527" t="str">
        <f>CONCATENATE(C65&amp;"
"&amp;C66)</f>
        <v>HER1
HER1.1</v>
      </c>
    </row>
    <row r="69" spans="1:16" ht="25" x14ac:dyDescent="0.25">
      <c r="A69" s="241"/>
      <c r="B69" s="241"/>
      <c r="C69" s="392" t="s">
        <v>1037</v>
      </c>
      <c r="D69" s="392" t="s">
        <v>1038</v>
      </c>
      <c r="E69" s="393" t="s">
        <v>1039</v>
      </c>
      <c r="F69" s="394">
        <v>3</v>
      </c>
      <c r="G69" s="394">
        <v>3</v>
      </c>
      <c r="H69" s="394">
        <v>3</v>
      </c>
      <c r="I69" s="393" t="s">
        <v>1040</v>
      </c>
      <c r="J69" s="394"/>
      <c r="K69" s="394"/>
      <c r="L69" s="394"/>
      <c r="M69" s="394"/>
      <c r="N69" s="502" t="s">
        <v>1041</v>
      </c>
      <c r="O69" s="240"/>
      <c r="P69" s="527" t="str">
        <f>CONCATENATE(C65&amp;"
"&amp;C66)</f>
        <v>HER1
HER1.1</v>
      </c>
    </row>
    <row r="70" spans="1:16" ht="25" x14ac:dyDescent="0.25">
      <c r="A70" s="241"/>
      <c r="B70" s="241"/>
      <c r="C70" s="392" t="s">
        <v>1042</v>
      </c>
      <c r="D70" s="392" t="s">
        <v>1043</v>
      </c>
      <c r="E70" s="393" t="s">
        <v>1044</v>
      </c>
      <c r="F70" s="394">
        <v>3</v>
      </c>
      <c r="G70" s="394">
        <v>3</v>
      </c>
      <c r="H70" s="394">
        <v>3</v>
      </c>
      <c r="I70" s="393" t="s">
        <v>1045</v>
      </c>
      <c r="J70" s="394"/>
      <c r="K70" s="394"/>
      <c r="L70" s="394"/>
      <c r="M70" s="394"/>
      <c r="N70" s="502" t="s">
        <v>1046</v>
      </c>
      <c r="O70" s="240"/>
      <c r="P70" s="527" t="str">
        <f>CONCATENATE(C65&amp;"
"&amp;C66)</f>
        <v>HER1
HER1.1</v>
      </c>
    </row>
    <row r="71" spans="1:16" ht="25" x14ac:dyDescent="0.25">
      <c r="A71" s="241"/>
      <c r="B71" s="241"/>
      <c r="C71" s="392" t="s">
        <v>1047</v>
      </c>
      <c r="D71" s="392" t="s">
        <v>1048</v>
      </c>
      <c r="E71" s="393" t="s">
        <v>1049</v>
      </c>
      <c r="F71" s="394">
        <v>3</v>
      </c>
      <c r="G71" s="394">
        <v>3</v>
      </c>
      <c r="H71" s="394">
        <v>3</v>
      </c>
      <c r="I71" s="393" t="s">
        <v>1050</v>
      </c>
      <c r="J71" s="394"/>
      <c r="K71" s="394"/>
      <c r="L71" s="394"/>
      <c r="M71" s="394"/>
      <c r="N71" s="502" t="s">
        <v>1051</v>
      </c>
      <c r="O71" s="240"/>
      <c r="P71" s="527" t="str">
        <f>CONCATENATE(C65&amp;"
"&amp;C66)</f>
        <v>HER1
HER1.1</v>
      </c>
    </row>
    <row r="72" spans="1:16" ht="34.5" x14ac:dyDescent="0.25">
      <c r="A72" s="241"/>
      <c r="B72" s="241"/>
      <c r="C72" s="392" t="s">
        <v>1052</v>
      </c>
      <c r="D72" s="400" t="s">
        <v>1053</v>
      </c>
      <c r="E72" s="509" t="s">
        <v>1054</v>
      </c>
      <c r="F72" s="394">
        <v>2</v>
      </c>
      <c r="G72" s="394">
        <v>2</v>
      </c>
      <c r="H72" s="394">
        <v>2</v>
      </c>
      <c r="I72" s="393" t="s">
        <v>1055</v>
      </c>
      <c r="J72" s="394"/>
      <c r="K72" s="483" t="s">
        <v>1056</v>
      </c>
      <c r="L72" s="483"/>
      <c r="M72" s="483" t="s">
        <v>1057</v>
      </c>
      <c r="N72" s="502" t="s">
        <v>1058</v>
      </c>
      <c r="O72" s="240"/>
      <c r="P72" s="527"/>
    </row>
    <row r="73" spans="1:16" ht="23" x14ac:dyDescent="0.25">
      <c r="A73" s="474"/>
      <c r="B73" s="474"/>
      <c r="C73" s="475" t="s">
        <v>1059</v>
      </c>
      <c r="D73" s="475" t="s">
        <v>1060</v>
      </c>
      <c r="E73" s="476" t="s">
        <v>1061</v>
      </c>
      <c r="F73" s="477">
        <v>2</v>
      </c>
      <c r="G73" s="477">
        <v>2</v>
      </c>
      <c r="H73" s="477">
        <v>2</v>
      </c>
      <c r="I73" s="478" t="s">
        <v>1062</v>
      </c>
      <c r="J73" s="479"/>
      <c r="K73" s="479" t="s">
        <v>1063</v>
      </c>
      <c r="L73" s="479"/>
      <c r="M73" s="479" t="s">
        <v>1064</v>
      </c>
      <c r="N73" s="501"/>
      <c r="O73" s="240"/>
      <c r="P73" s="527"/>
    </row>
    <row r="74" spans="1:16" ht="23" x14ac:dyDescent="0.25">
      <c r="A74" s="474"/>
      <c r="B74" s="474"/>
      <c r="C74" s="475" t="s">
        <v>1065</v>
      </c>
      <c r="D74" s="475" t="s">
        <v>1066</v>
      </c>
      <c r="E74" s="476" t="s">
        <v>1067</v>
      </c>
      <c r="F74" s="477">
        <v>3</v>
      </c>
      <c r="G74" s="477">
        <v>3</v>
      </c>
      <c r="H74" s="477">
        <v>3</v>
      </c>
      <c r="I74" s="478" t="s">
        <v>1068</v>
      </c>
      <c r="J74" s="479"/>
      <c r="K74" s="479" t="s">
        <v>1069</v>
      </c>
      <c r="L74" s="479"/>
      <c r="M74" s="479" t="s">
        <v>1070</v>
      </c>
      <c r="N74" s="501"/>
      <c r="O74" s="240"/>
      <c r="P74" s="527"/>
    </row>
    <row r="75" spans="1:16" ht="34.5" x14ac:dyDescent="0.25">
      <c r="A75" s="474"/>
      <c r="B75" s="474"/>
      <c r="C75" s="475" t="s">
        <v>1071</v>
      </c>
      <c r="D75" s="475" t="s">
        <v>1072</v>
      </c>
      <c r="E75" s="476" t="s">
        <v>1073</v>
      </c>
      <c r="F75" s="477">
        <v>3</v>
      </c>
      <c r="G75" s="477">
        <v>3</v>
      </c>
      <c r="H75" s="477">
        <v>3</v>
      </c>
      <c r="I75" s="478" t="s">
        <v>1074</v>
      </c>
      <c r="J75" s="479"/>
      <c r="K75" s="479" t="s">
        <v>1075</v>
      </c>
      <c r="L75" s="479"/>
      <c r="M75" s="479" t="s">
        <v>1076</v>
      </c>
      <c r="N75" s="501"/>
      <c r="O75" s="240"/>
      <c r="P75" s="527" t="s">
        <v>1077</v>
      </c>
    </row>
    <row r="76" spans="1:16" ht="34.5" x14ac:dyDescent="0.25">
      <c r="A76" s="474"/>
      <c r="B76" s="474"/>
      <c r="C76" s="475" t="s">
        <v>1078</v>
      </c>
      <c r="D76" s="475" t="s">
        <v>1079</v>
      </c>
      <c r="E76" s="476" t="s">
        <v>1080</v>
      </c>
      <c r="F76" s="477">
        <v>3</v>
      </c>
      <c r="G76" s="477">
        <v>3</v>
      </c>
      <c r="H76" s="477">
        <v>3</v>
      </c>
      <c r="I76" s="478" t="s">
        <v>1081</v>
      </c>
      <c r="J76" s="479" t="s">
        <v>1082</v>
      </c>
      <c r="K76" s="479"/>
      <c r="L76" s="479"/>
      <c r="M76" s="479" t="s">
        <v>1083</v>
      </c>
      <c r="N76" s="501"/>
      <c r="O76" s="240"/>
      <c r="P76" s="527" t="s">
        <v>1084</v>
      </c>
    </row>
    <row r="77" spans="1:16" ht="34.5" x14ac:dyDescent="0.25">
      <c r="A77" s="241"/>
      <c r="B77" s="241" t="s">
        <v>1085</v>
      </c>
      <c r="C77" s="421" t="s">
        <v>1086</v>
      </c>
      <c r="D77" s="421" t="s">
        <v>1087</v>
      </c>
      <c r="E77" s="422" t="s">
        <v>1088</v>
      </c>
      <c r="F77" s="423">
        <v>2</v>
      </c>
      <c r="G77" s="423">
        <v>2</v>
      </c>
      <c r="H77" s="423">
        <v>2</v>
      </c>
      <c r="I77" s="422" t="s">
        <v>1089</v>
      </c>
      <c r="J77" s="423"/>
      <c r="K77" s="424" t="s">
        <v>1090</v>
      </c>
      <c r="L77" s="423"/>
      <c r="M77" s="423"/>
      <c r="N77" s="422" t="s">
        <v>1091</v>
      </c>
      <c r="O77" s="240"/>
      <c r="P77" s="527"/>
    </row>
    <row r="78" spans="1:16" ht="34.5" x14ac:dyDescent="0.25">
      <c r="A78" s="241"/>
      <c r="B78" s="241" t="s">
        <v>1092</v>
      </c>
      <c r="C78" s="388" t="s">
        <v>1093</v>
      </c>
      <c r="D78" s="388" t="s">
        <v>1094</v>
      </c>
      <c r="E78" s="389" t="s">
        <v>1095</v>
      </c>
      <c r="F78" s="390">
        <v>2</v>
      </c>
      <c r="G78" s="390">
        <v>0</v>
      </c>
      <c r="H78" s="390">
        <v>1</v>
      </c>
      <c r="I78" s="391" t="s">
        <v>1096</v>
      </c>
      <c r="J78" s="390"/>
      <c r="K78" s="390"/>
      <c r="L78" s="390" t="s">
        <v>1504</v>
      </c>
      <c r="M78" s="390"/>
      <c r="N78" s="391"/>
      <c r="O78" s="240"/>
      <c r="P78" s="527"/>
    </row>
    <row r="79" spans="1:16" ht="34.5" x14ac:dyDescent="0.25">
      <c r="A79" s="241"/>
      <c r="B79" s="241"/>
      <c r="C79" s="392" t="s">
        <v>1097</v>
      </c>
      <c r="D79" s="392" t="s">
        <v>1098</v>
      </c>
      <c r="E79" s="401" t="s">
        <v>1099</v>
      </c>
      <c r="F79" s="394">
        <v>2</v>
      </c>
      <c r="G79" s="394"/>
      <c r="H79" s="394">
        <v>1</v>
      </c>
      <c r="I79" s="393" t="s">
        <v>1100</v>
      </c>
      <c r="J79" s="394"/>
      <c r="K79" s="394"/>
      <c r="L79" s="394"/>
      <c r="M79" s="394"/>
      <c r="N79" s="401"/>
      <c r="O79" s="240"/>
      <c r="P79" s="527" t="str">
        <f>+C78</f>
        <v>URO1</v>
      </c>
    </row>
    <row r="80" spans="1:16" ht="34.5" x14ac:dyDescent="0.25">
      <c r="A80" s="241"/>
      <c r="B80" s="241"/>
      <c r="C80" s="392" t="s">
        <v>1101</v>
      </c>
      <c r="D80" s="392" t="s">
        <v>1102</v>
      </c>
      <c r="E80" s="401" t="s">
        <v>1103</v>
      </c>
      <c r="F80" s="394">
        <v>2</v>
      </c>
      <c r="G80" s="394">
        <v>0</v>
      </c>
      <c r="H80" s="394">
        <v>1</v>
      </c>
      <c r="I80" s="393" t="s">
        <v>1104</v>
      </c>
      <c r="J80" s="394"/>
      <c r="K80" s="394"/>
      <c r="L80" s="395" t="s">
        <v>1504</v>
      </c>
      <c r="M80" s="394" t="s">
        <v>1105</v>
      </c>
      <c r="N80" s="503" t="s">
        <v>1106</v>
      </c>
      <c r="O80" s="240"/>
      <c r="P80" s="527" t="str">
        <f>CONCATENATE(C78&amp;"
"&amp;C79)</f>
        <v>URO1
URO1.1</v>
      </c>
    </row>
    <row r="81" spans="1:16" ht="25" x14ac:dyDescent="0.25">
      <c r="A81" s="241"/>
      <c r="B81" s="241"/>
      <c r="C81" s="392" t="s">
        <v>1107</v>
      </c>
      <c r="D81" s="482" t="s">
        <v>1108</v>
      </c>
      <c r="E81" s="401"/>
      <c r="F81" s="394"/>
      <c r="G81" s="394"/>
      <c r="H81" s="394"/>
      <c r="I81" s="393"/>
      <c r="J81" s="394"/>
      <c r="K81" s="394"/>
      <c r="L81" s="395"/>
      <c r="M81" s="394"/>
      <c r="N81" s="478" t="s">
        <v>1109</v>
      </c>
      <c r="O81" s="240"/>
      <c r="P81" s="527" t="str">
        <f>CONCATENATE(C78&amp;"
"&amp;C79)</f>
        <v>URO1
URO1.1</v>
      </c>
    </row>
    <row r="82" spans="1:16" ht="34.5" x14ac:dyDescent="0.25">
      <c r="A82" s="241"/>
      <c r="B82" s="241"/>
      <c r="C82" s="392" t="s">
        <v>1110</v>
      </c>
      <c r="D82" s="392" t="s">
        <v>1111</v>
      </c>
      <c r="E82" s="401" t="s">
        <v>1112</v>
      </c>
      <c r="F82" s="394">
        <v>2</v>
      </c>
      <c r="G82" s="394">
        <v>0</v>
      </c>
      <c r="H82" s="394">
        <v>2</v>
      </c>
      <c r="I82" s="393" t="s">
        <v>1113</v>
      </c>
      <c r="J82" s="394"/>
      <c r="K82" s="394"/>
      <c r="L82" s="395" t="s">
        <v>1504</v>
      </c>
      <c r="M82" s="394" t="s">
        <v>1114</v>
      </c>
      <c r="N82" s="401"/>
      <c r="O82" s="240"/>
      <c r="P82" s="527" t="str">
        <f>CONCATENATE(C78&amp;"
"&amp;C79)</f>
        <v>URO1
URO1.1</v>
      </c>
    </row>
    <row r="83" spans="1:16" ht="46" x14ac:dyDescent="0.25">
      <c r="A83" s="241"/>
      <c r="B83" s="241"/>
      <c r="C83" s="392" t="s">
        <v>1115</v>
      </c>
      <c r="D83" s="392" t="s">
        <v>1116</v>
      </c>
      <c r="E83" s="401" t="s">
        <v>1117</v>
      </c>
      <c r="F83" s="394">
        <v>2</v>
      </c>
      <c r="G83" s="394">
        <v>0</v>
      </c>
      <c r="H83" s="394">
        <v>2</v>
      </c>
      <c r="I83" s="401" t="s">
        <v>1118</v>
      </c>
      <c r="J83" s="395"/>
      <c r="K83" s="395" t="s">
        <v>1119</v>
      </c>
      <c r="L83" s="395"/>
      <c r="M83" s="394"/>
      <c r="N83" s="401"/>
      <c r="O83" s="240"/>
      <c r="P83" s="527" t="str">
        <f>CONCATENATE(C78&amp;"
"&amp;C79)</f>
        <v>URO1
URO1.1</v>
      </c>
    </row>
    <row r="84" spans="1:16" ht="46" x14ac:dyDescent="0.25">
      <c r="A84" s="241"/>
      <c r="B84" s="241"/>
      <c r="C84" s="392" t="s">
        <v>1120</v>
      </c>
      <c r="D84" s="392" t="s">
        <v>1121</v>
      </c>
      <c r="E84" s="401" t="s">
        <v>1122</v>
      </c>
      <c r="F84" s="394">
        <v>2</v>
      </c>
      <c r="G84" s="394">
        <v>0</v>
      </c>
      <c r="H84" s="394">
        <v>1</v>
      </c>
      <c r="I84" s="393" t="s">
        <v>1123</v>
      </c>
      <c r="J84" s="394"/>
      <c r="K84" s="394"/>
      <c r="L84" s="394"/>
      <c r="M84" s="394"/>
      <c r="N84" s="401"/>
      <c r="O84" s="240"/>
      <c r="P84" s="527" t="str">
        <f>CONCATENATE(C78&amp;"
"&amp;C79)</f>
        <v>URO1
URO1.1</v>
      </c>
    </row>
    <row r="85" spans="1:16" ht="25" x14ac:dyDescent="0.25">
      <c r="A85" s="241"/>
      <c r="B85" s="241"/>
      <c r="C85" s="396" t="s">
        <v>1124</v>
      </c>
      <c r="D85" s="396" t="s">
        <v>1125</v>
      </c>
      <c r="E85" s="412" t="s">
        <v>1126</v>
      </c>
      <c r="F85" s="398">
        <v>2</v>
      </c>
      <c r="G85" s="398">
        <v>0</v>
      </c>
      <c r="H85" s="398">
        <v>1</v>
      </c>
      <c r="I85" s="393" t="s">
        <v>1127</v>
      </c>
      <c r="J85" s="398" t="s">
        <v>1128</v>
      </c>
      <c r="K85" s="398"/>
      <c r="L85" s="398"/>
      <c r="M85" s="398"/>
      <c r="N85" s="397"/>
      <c r="O85" s="240"/>
      <c r="P85" s="527" t="str">
        <f>CONCATENATE(C78&amp;"
"&amp;C79)</f>
        <v>URO1
URO1.1</v>
      </c>
    </row>
    <row r="86" spans="1:16" ht="34.5" x14ac:dyDescent="0.25">
      <c r="A86" s="241"/>
      <c r="B86" s="241" t="s">
        <v>1129</v>
      </c>
      <c r="C86" s="388" t="s">
        <v>1130</v>
      </c>
      <c r="D86" s="388" t="s">
        <v>1131</v>
      </c>
      <c r="E86" s="391" t="s">
        <v>1132</v>
      </c>
      <c r="F86" s="390">
        <v>1</v>
      </c>
      <c r="G86" s="390">
        <v>1</v>
      </c>
      <c r="H86" s="390">
        <v>1</v>
      </c>
      <c r="I86" s="391" t="s">
        <v>1133</v>
      </c>
      <c r="J86" s="390"/>
      <c r="K86" s="390" t="s">
        <v>1134</v>
      </c>
      <c r="L86" s="390" t="s">
        <v>1504</v>
      </c>
      <c r="M86" s="390"/>
      <c r="N86" s="391" t="s">
        <v>1135</v>
      </c>
      <c r="O86" s="240"/>
      <c r="P86" s="527"/>
    </row>
    <row r="87" spans="1:16" ht="34.5" x14ac:dyDescent="0.25">
      <c r="A87" s="241"/>
      <c r="B87" s="241"/>
      <c r="C87" s="400" t="s">
        <v>1136</v>
      </c>
      <c r="D87" s="392" t="s">
        <v>1137</v>
      </c>
      <c r="E87" s="393" t="s">
        <v>1138</v>
      </c>
      <c r="F87" s="394">
        <v>1</v>
      </c>
      <c r="G87" s="394">
        <v>1</v>
      </c>
      <c r="H87" s="394">
        <v>1</v>
      </c>
      <c r="I87" s="393" t="s">
        <v>1139</v>
      </c>
      <c r="J87" s="394"/>
      <c r="K87" s="394"/>
      <c r="L87" s="394"/>
      <c r="M87" s="394"/>
      <c r="N87" s="393"/>
      <c r="O87" s="240"/>
      <c r="P87" s="527" t="str">
        <f>+C86</f>
        <v>PNE1</v>
      </c>
    </row>
    <row r="88" spans="1:16" ht="34.5" x14ac:dyDescent="0.25">
      <c r="A88" s="241"/>
      <c r="B88" s="241"/>
      <c r="C88" s="400" t="s">
        <v>1140</v>
      </c>
      <c r="D88" s="400" t="s">
        <v>1141</v>
      </c>
      <c r="E88" s="393" t="s">
        <v>1142</v>
      </c>
      <c r="F88" s="394">
        <v>2</v>
      </c>
      <c r="G88" s="394">
        <v>2</v>
      </c>
      <c r="H88" s="394">
        <v>2</v>
      </c>
      <c r="I88" s="401" t="s">
        <v>1143</v>
      </c>
      <c r="J88" s="395"/>
      <c r="K88" s="395" t="s">
        <v>1144</v>
      </c>
      <c r="L88" s="394"/>
      <c r="M88" s="394"/>
      <c r="N88" s="393"/>
      <c r="O88" s="240"/>
      <c r="P88" s="527" t="str">
        <f>+C86</f>
        <v>PNE1</v>
      </c>
    </row>
    <row r="89" spans="1:16" ht="57.5" x14ac:dyDescent="0.25">
      <c r="A89" s="241"/>
      <c r="B89" s="241"/>
      <c r="C89" s="400" t="s">
        <v>1145</v>
      </c>
      <c r="D89" s="400" t="s">
        <v>1146</v>
      </c>
      <c r="E89" s="393" t="s">
        <v>1147</v>
      </c>
      <c r="F89" s="394">
        <v>2</v>
      </c>
      <c r="G89" s="394">
        <v>2</v>
      </c>
      <c r="H89" s="394">
        <v>2</v>
      </c>
      <c r="I89" s="401" t="s">
        <v>1148</v>
      </c>
      <c r="J89" s="395" t="s">
        <v>1149</v>
      </c>
      <c r="K89" s="394" t="s">
        <v>1150</v>
      </c>
      <c r="L89" s="394"/>
      <c r="M89" s="394"/>
      <c r="N89" s="393" t="s">
        <v>1151</v>
      </c>
      <c r="O89" s="240"/>
      <c r="P89" s="527" t="str">
        <f>+C86</f>
        <v>PNE1</v>
      </c>
    </row>
    <row r="90" spans="1:16" ht="57.5" x14ac:dyDescent="0.25">
      <c r="A90" s="241"/>
      <c r="B90" s="241"/>
      <c r="C90" s="396" t="s">
        <v>1152</v>
      </c>
      <c r="D90" s="396" t="s">
        <v>1153</v>
      </c>
      <c r="E90" s="412" t="s">
        <v>1154</v>
      </c>
      <c r="F90" s="413"/>
      <c r="G90" s="398">
        <v>0</v>
      </c>
      <c r="H90" s="398">
        <v>1</v>
      </c>
      <c r="I90" s="397"/>
      <c r="J90" s="398"/>
      <c r="K90" s="398"/>
      <c r="L90" s="398"/>
      <c r="M90" s="398"/>
      <c r="N90" s="397" t="s">
        <v>1155</v>
      </c>
      <c r="O90" s="240"/>
      <c r="P90" s="527"/>
    </row>
    <row r="91" spans="1:16" ht="57.5" x14ac:dyDescent="0.25">
      <c r="A91" s="240"/>
      <c r="B91" s="241" t="s">
        <v>1156</v>
      </c>
      <c r="C91" s="388" t="s">
        <v>1157</v>
      </c>
      <c r="D91" s="388" t="s">
        <v>1158</v>
      </c>
      <c r="E91" s="391" t="s">
        <v>1159</v>
      </c>
      <c r="F91" s="390">
        <v>2</v>
      </c>
      <c r="G91" s="390">
        <v>2</v>
      </c>
      <c r="H91" s="390">
        <v>2</v>
      </c>
      <c r="I91" s="391" t="s">
        <v>1160</v>
      </c>
      <c r="J91" s="390" t="s">
        <v>1161</v>
      </c>
      <c r="K91" s="390"/>
      <c r="L91" s="390"/>
      <c r="M91" s="390"/>
      <c r="N91" s="391"/>
      <c r="O91" s="240"/>
      <c r="P91" s="527"/>
    </row>
    <row r="92" spans="1:16" ht="57.5" x14ac:dyDescent="0.25">
      <c r="A92" s="241"/>
      <c r="B92" s="241"/>
      <c r="C92" s="392" t="s">
        <v>1162</v>
      </c>
      <c r="D92" s="392" t="s">
        <v>1163</v>
      </c>
      <c r="E92" s="393" t="s">
        <v>1164</v>
      </c>
      <c r="F92" s="394">
        <v>2</v>
      </c>
      <c r="G92" s="394">
        <v>2</v>
      </c>
      <c r="H92" s="394">
        <v>3</v>
      </c>
      <c r="I92" s="393" t="s">
        <v>1165</v>
      </c>
      <c r="J92" s="394"/>
      <c r="K92" s="394"/>
      <c r="L92" s="395" t="s">
        <v>1504</v>
      </c>
      <c r="M92" s="394" t="s">
        <v>1166</v>
      </c>
      <c r="N92" s="393"/>
      <c r="O92" s="240"/>
      <c r="P92" s="527" t="str">
        <f>+C91</f>
        <v>THO1</v>
      </c>
    </row>
    <row r="93" spans="1:16" ht="60.5" customHeight="1" x14ac:dyDescent="0.25">
      <c r="A93" s="241"/>
      <c r="B93" s="241"/>
      <c r="C93" s="396" t="s">
        <v>1167</v>
      </c>
      <c r="D93" s="396" t="s">
        <v>1168</v>
      </c>
      <c r="E93" s="393" t="s">
        <v>1169</v>
      </c>
      <c r="F93" s="398">
        <v>2</v>
      </c>
      <c r="G93" s="398">
        <v>2</v>
      </c>
      <c r="H93" s="398">
        <v>3</v>
      </c>
      <c r="I93" s="397" t="s">
        <v>1170</v>
      </c>
      <c r="J93" s="398"/>
      <c r="K93" s="398"/>
      <c r="L93" s="413" t="s">
        <v>1506</v>
      </c>
      <c r="M93" s="398"/>
      <c r="N93" s="393"/>
      <c r="O93" s="240"/>
      <c r="P93" s="527" t="str">
        <f>+C91</f>
        <v>THO1</v>
      </c>
    </row>
    <row r="94" spans="1:16" ht="23" x14ac:dyDescent="0.25">
      <c r="A94" s="241"/>
      <c r="B94" s="241" t="s">
        <v>1171</v>
      </c>
      <c r="C94" s="388" t="s">
        <v>1172</v>
      </c>
      <c r="D94" s="388" t="s">
        <v>1173</v>
      </c>
      <c r="E94" s="391"/>
      <c r="F94" s="390"/>
      <c r="G94" s="390"/>
      <c r="H94" s="390"/>
      <c r="I94" s="391"/>
      <c r="J94" s="390"/>
      <c r="K94" s="390"/>
      <c r="L94" s="390"/>
      <c r="M94" s="390"/>
      <c r="N94" s="393" t="s">
        <v>1174</v>
      </c>
      <c r="O94" s="240"/>
      <c r="P94" s="527"/>
    </row>
    <row r="95" spans="1:16" ht="23" x14ac:dyDescent="0.25">
      <c r="A95" s="241"/>
      <c r="B95" s="241"/>
      <c r="C95" s="392" t="s">
        <v>1175</v>
      </c>
      <c r="D95" s="392" t="s">
        <v>1176</v>
      </c>
      <c r="E95" s="401"/>
      <c r="F95" s="394"/>
      <c r="G95" s="394"/>
      <c r="H95" s="394"/>
      <c r="I95" s="393"/>
      <c r="J95" s="394"/>
      <c r="K95" s="394"/>
      <c r="L95" s="394"/>
      <c r="M95" s="394"/>
      <c r="N95" s="393" t="s">
        <v>1177</v>
      </c>
      <c r="O95" s="240"/>
      <c r="P95" s="527"/>
    </row>
    <row r="96" spans="1:16" ht="23" x14ac:dyDescent="0.25">
      <c r="A96" s="241"/>
      <c r="B96" s="241"/>
      <c r="C96" s="392" t="s">
        <v>1178</v>
      </c>
      <c r="D96" s="392" t="s">
        <v>1179</v>
      </c>
      <c r="E96" s="401"/>
      <c r="F96" s="394"/>
      <c r="G96" s="394"/>
      <c r="H96" s="394"/>
      <c r="I96" s="393"/>
      <c r="J96" s="394"/>
      <c r="K96" s="394"/>
      <c r="L96" s="394"/>
      <c r="M96" s="394"/>
      <c r="N96" s="393" t="s">
        <v>1180</v>
      </c>
      <c r="O96" s="240"/>
      <c r="P96" s="527"/>
    </row>
    <row r="97" spans="1:16" ht="23" x14ac:dyDescent="0.25">
      <c r="A97" s="241"/>
      <c r="B97" s="241"/>
      <c r="C97" s="392" t="s">
        <v>1181</v>
      </c>
      <c r="D97" s="392" t="s">
        <v>1182</v>
      </c>
      <c r="E97" s="401"/>
      <c r="F97" s="394"/>
      <c r="G97" s="394"/>
      <c r="H97" s="394"/>
      <c r="I97" s="393"/>
      <c r="J97" s="394"/>
      <c r="K97" s="394"/>
      <c r="L97" s="394"/>
      <c r="M97" s="394"/>
      <c r="N97" s="393" t="s">
        <v>1183</v>
      </c>
      <c r="O97" s="240"/>
      <c r="P97" s="527"/>
    </row>
    <row r="98" spans="1:16" ht="23" x14ac:dyDescent="0.25">
      <c r="A98" s="241"/>
      <c r="B98" s="241"/>
      <c r="C98" s="392" t="s">
        <v>1184</v>
      </c>
      <c r="D98" s="392" t="s">
        <v>1185</v>
      </c>
      <c r="E98" s="401"/>
      <c r="F98" s="394"/>
      <c r="G98" s="394"/>
      <c r="H98" s="394"/>
      <c r="I98" s="393"/>
      <c r="J98" s="394"/>
      <c r="K98" s="394"/>
      <c r="L98" s="394"/>
      <c r="M98" s="394"/>
      <c r="N98" s="393" t="s">
        <v>1186</v>
      </c>
      <c r="O98" s="240"/>
      <c r="P98" s="527"/>
    </row>
    <row r="99" spans="1:16" x14ac:dyDescent="0.25">
      <c r="A99" s="241"/>
      <c r="B99" s="241"/>
      <c r="C99" s="392" t="s">
        <v>1187</v>
      </c>
      <c r="D99" s="392" t="s">
        <v>1188</v>
      </c>
      <c r="E99" s="401"/>
      <c r="F99" s="394">
        <v>3</v>
      </c>
      <c r="G99" s="394">
        <v>3</v>
      </c>
      <c r="H99" s="394">
        <v>3</v>
      </c>
      <c r="I99" s="393" t="s">
        <v>1189</v>
      </c>
      <c r="J99" s="394"/>
      <c r="K99" s="394"/>
      <c r="L99" s="394"/>
      <c r="M99" s="394"/>
      <c r="N99" s="393"/>
      <c r="O99" s="240"/>
      <c r="P99" s="527"/>
    </row>
    <row r="100" spans="1:16" x14ac:dyDescent="0.25">
      <c r="A100" s="241"/>
      <c r="B100" s="241"/>
      <c r="C100" s="396" t="s">
        <v>1190</v>
      </c>
      <c r="D100" s="396" t="s">
        <v>1191</v>
      </c>
      <c r="E100" s="412"/>
      <c r="F100" s="398">
        <v>3</v>
      </c>
      <c r="G100" s="398">
        <v>3</v>
      </c>
      <c r="H100" s="398">
        <v>3</v>
      </c>
      <c r="I100" s="393" t="s">
        <v>1192</v>
      </c>
      <c r="J100" s="398"/>
      <c r="K100" s="398"/>
      <c r="L100" s="398"/>
      <c r="M100" s="398"/>
      <c r="N100" s="397"/>
      <c r="O100" s="240"/>
      <c r="P100" s="527"/>
    </row>
    <row r="101" spans="1:16" ht="69" x14ac:dyDescent="0.25">
      <c r="A101" s="241" t="s">
        <v>1193</v>
      </c>
      <c r="B101" s="241" t="s">
        <v>1194</v>
      </c>
      <c r="C101" s="388" t="s">
        <v>1195</v>
      </c>
      <c r="D101" s="388" t="s">
        <v>1196</v>
      </c>
      <c r="E101" s="389" t="s">
        <v>1197</v>
      </c>
      <c r="F101" s="403">
        <v>2</v>
      </c>
      <c r="G101" s="390">
        <v>0</v>
      </c>
      <c r="H101" s="390">
        <v>1</v>
      </c>
      <c r="I101" s="391" t="s">
        <v>1198</v>
      </c>
      <c r="J101" s="390"/>
      <c r="K101" s="390"/>
      <c r="L101" s="390"/>
      <c r="M101" s="390"/>
      <c r="N101" s="391"/>
      <c r="O101" s="240"/>
      <c r="P101" s="527"/>
    </row>
    <row r="102" spans="1:16" ht="34.5" x14ac:dyDescent="0.25">
      <c r="A102" s="241"/>
      <c r="B102" s="241"/>
      <c r="C102" s="392" t="s">
        <v>1199</v>
      </c>
      <c r="D102" s="392" t="s">
        <v>1200</v>
      </c>
      <c r="E102" s="393" t="s">
        <v>1201</v>
      </c>
      <c r="F102" s="395">
        <v>2</v>
      </c>
      <c r="G102" s="394">
        <v>0</v>
      </c>
      <c r="H102" s="394">
        <v>1</v>
      </c>
      <c r="I102" s="393" t="s">
        <v>1202</v>
      </c>
      <c r="J102" s="394"/>
      <c r="K102" s="394"/>
      <c r="L102" s="394"/>
      <c r="M102" s="394"/>
      <c r="N102" s="393"/>
      <c r="O102" s="240"/>
      <c r="P102" s="527"/>
    </row>
    <row r="103" spans="1:16" ht="23" x14ac:dyDescent="0.25">
      <c r="A103" s="241"/>
      <c r="B103" s="241"/>
      <c r="C103" s="392" t="s">
        <v>1203</v>
      </c>
      <c r="D103" s="392" t="s">
        <v>1204</v>
      </c>
      <c r="E103" s="393" t="s">
        <v>1205</v>
      </c>
      <c r="F103" s="394">
        <v>2</v>
      </c>
      <c r="G103" s="394">
        <v>0</v>
      </c>
      <c r="H103" s="394">
        <v>1</v>
      </c>
      <c r="I103" s="393" t="s">
        <v>1206</v>
      </c>
      <c r="J103" s="394"/>
      <c r="K103" s="394"/>
      <c r="L103" s="394"/>
      <c r="M103" s="394"/>
      <c r="N103" s="393" t="s">
        <v>1207</v>
      </c>
      <c r="O103" s="240"/>
      <c r="P103" s="527"/>
    </row>
    <row r="104" spans="1:16" ht="69" x14ac:dyDescent="0.25">
      <c r="A104" s="241"/>
      <c r="B104" s="241"/>
      <c r="C104" s="400" t="s">
        <v>1208</v>
      </c>
      <c r="D104" s="392" t="s">
        <v>1209</v>
      </c>
      <c r="E104" s="389" t="s">
        <v>1210</v>
      </c>
      <c r="F104" s="394">
        <v>2</v>
      </c>
      <c r="G104" s="394">
        <v>0</v>
      </c>
      <c r="H104" s="394">
        <v>1</v>
      </c>
      <c r="I104" s="393" t="s">
        <v>1211</v>
      </c>
      <c r="J104" s="394" t="s">
        <v>1212</v>
      </c>
      <c r="K104" s="394"/>
      <c r="L104" s="394"/>
      <c r="M104" s="394"/>
      <c r="N104" s="393"/>
      <c r="O104" s="240"/>
      <c r="P104" s="527"/>
    </row>
    <row r="105" spans="1:16" ht="69" x14ac:dyDescent="0.25">
      <c r="A105" s="241"/>
      <c r="B105" s="241"/>
      <c r="C105" s="400" t="s">
        <v>1213</v>
      </c>
      <c r="D105" s="392" t="s">
        <v>1214</v>
      </c>
      <c r="E105" s="389" t="s">
        <v>1215</v>
      </c>
      <c r="F105" s="394">
        <v>2</v>
      </c>
      <c r="G105" s="426">
        <v>0</v>
      </c>
      <c r="H105" s="394">
        <v>1</v>
      </c>
      <c r="I105" s="393" t="s">
        <v>1216</v>
      </c>
      <c r="J105" s="394" t="s">
        <v>1217</v>
      </c>
      <c r="K105" s="394"/>
      <c r="L105" s="394"/>
      <c r="M105" s="394"/>
      <c r="N105" s="393"/>
      <c r="O105" s="240"/>
      <c r="P105" s="527"/>
    </row>
    <row r="106" spans="1:16" ht="80.5" x14ac:dyDescent="0.25">
      <c r="A106" s="241"/>
      <c r="B106" s="241"/>
      <c r="C106" s="400" t="s">
        <v>1218</v>
      </c>
      <c r="D106" s="392" t="s">
        <v>1219</v>
      </c>
      <c r="E106" s="393" t="s">
        <v>1220</v>
      </c>
      <c r="F106" s="395">
        <v>2</v>
      </c>
      <c r="G106" s="426">
        <v>0</v>
      </c>
      <c r="H106" s="394">
        <v>1</v>
      </c>
      <c r="I106" s="393" t="s">
        <v>1221</v>
      </c>
      <c r="J106" s="394" t="s">
        <v>1222</v>
      </c>
      <c r="K106" s="394"/>
      <c r="L106" s="394"/>
      <c r="M106" s="394"/>
      <c r="N106" s="393"/>
      <c r="O106" s="240"/>
      <c r="P106" s="527"/>
    </row>
    <row r="107" spans="1:16" ht="69" x14ac:dyDescent="0.25">
      <c r="A107" s="241"/>
      <c r="B107" s="241"/>
      <c r="C107" s="400" t="s">
        <v>1223</v>
      </c>
      <c r="D107" s="392" t="s">
        <v>1224</v>
      </c>
      <c r="E107" s="389" t="s">
        <v>1225</v>
      </c>
      <c r="F107" s="395">
        <v>2</v>
      </c>
      <c r="G107" s="426">
        <v>0</v>
      </c>
      <c r="H107" s="394">
        <v>1</v>
      </c>
      <c r="I107" s="393" t="s">
        <v>1226</v>
      </c>
      <c r="J107" s="394" t="s">
        <v>1227</v>
      </c>
      <c r="K107" s="394"/>
      <c r="L107" s="394"/>
      <c r="M107" s="394"/>
      <c r="N107" s="393"/>
      <c r="O107" s="240"/>
      <c r="P107" s="527"/>
    </row>
    <row r="108" spans="1:16" ht="111.5" customHeight="1" x14ac:dyDescent="0.25">
      <c r="A108" s="241"/>
      <c r="B108" s="241"/>
      <c r="C108" s="400" t="s">
        <v>1228</v>
      </c>
      <c r="D108" s="392" t="s">
        <v>1229</v>
      </c>
      <c r="E108" s="393" t="s">
        <v>1230</v>
      </c>
      <c r="F108" s="395">
        <v>2</v>
      </c>
      <c r="G108" s="426">
        <v>0</v>
      </c>
      <c r="H108" s="394">
        <v>1</v>
      </c>
      <c r="I108" s="393" t="s">
        <v>1231</v>
      </c>
      <c r="J108" s="394" t="s">
        <v>1232</v>
      </c>
      <c r="K108" s="394"/>
      <c r="L108" s="394"/>
      <c r="M108" s="425" t="s">
        <v>1233</v>
      </c>
      <c r="N108" s="504" t="s">
        <v>1234</v>
      </c>
      <c r="O108" s="378"/>
      <c r="P108" s="527" t="s">
        <v>1235</v>
      </c>
    </row>
    <row r="109" spans="1:16" ht="34.5" x14ac:dyDescent="0.25">
      <c r="A109" s="241"/>
      <c r="B109" s="241"/>
      <c r="C109" s="400" t="s">
        <v>1236</v>
      </c>
      <c r="D109" s="400" t="s">
        <v>1237</v>
      </c>
      <c r="E109" s="401" t="s">
        <v>1238</v>
      </c>
      <c r="F109" s="395">
        <v>2</v>
      </c>
      <c r="G109" s="395">
        <v>0</v>
      </c>
      <c r="H109" s="395">
        <v>1</v>
      </c>
      <c r="I109" s="401" t="s">
        <v>1239</v>
      </c>
      <c r="J109" s="427"/>
      <c r="K109" s="395"/>
      <c r="L109" s="395"/>
      <c r="M109" s="428" t="s">
        <v>1240</v>
      </c>
      <c r="N109" s="466"/>
      <c r="O109" s="378"/>
      <c r="P109" s="527" t="s">
        <v>1241</v>
      </c>
    </row>
    <row r="110" spans="1:16" ht="34.5" x14ac:dyDescent="0.25">
      <c r="A110" s="241"/>
      <c r="B110" s="241"/>
      <c r="C110" s="400" t="s">
        <v>1242</v>
      </c>
      <c r="D110" s="400" t="s">
        <v>1243</v>
      </c>
      <c r="E110" s="401" t="s">
        <v>1244</v>
      </c>
      <c r="F110" s="395">
        <v>2</v>
      </c>
      <c r="G110" s="395">
        <v>0</v>
      </c>
      <c r="H110" s="395">
        <v>1</v>
      </c>
      <c r="I110" s="401" t="s">
        <v>1245</v>
      </c>
      <c r="J110" s="395" t="s">
        <v>1246</v>
      </c>
      <c r="K110" s="395"/>
      <c r="L110" s="395"/>
      <c r="M110" s="425" t="s">
        <v>1247</v>
      </c>
      <c r="N110" s="466"/>
      <c r="O110" s="378"/>
      <c r="P110" s="527" t="s">
        <v>1248</v>
      </c>
    </row>
    <row r="111" spans="1:16" ht="34.5" x14ac:dyDescent="0.25">
      <c r="A111" s="241"/>
      <c r="B111" s="241"/>
      <c r="C111" s="400" t="s">
        <v>1249</v>
      </c>
      <c r="D111" s="400" t="s">
        <v>1250</v>
      </c>
      <c r="E111" s="401" t="s">
        <v>1251</v>
      </c>
      <c r="F111" s="395">
        <v>2</v>
      </c>
      <c r="G111" s="395">
        <v>0</v>
      </c>
      <c r="H111" s="395">
        <v>1</v>
      </c>
      <c r="I111" s="401" t="s">
        <v>1252</v>
      </c>
      <c r="J111" s="427"/>
      <c r="K111" s="395"/>
      <c r="L111" s="395"/>
      <c r="M111" s="428" t="s">
        <v>1253</v>
      </c>
      <c r="N111" s="466"/>
      <c r="O111" s="378"/>
      <c r="P111" s="527" t="s">
        <v>1254</v>
      </c>
    </row>
    <row r="112" spans="1:16" ht="34.5" x14ac:dyDescent="0.25">
      <c r="A112" s="241"/>
      <c r="B112" s="241"/>
      <c r="C112" s="400" t="s">
        <v>1255</v>
      </c>
      <c r="D112" s="392" t="s">
        <v>1256</v>
      </c>
      <c r="E112" s="478" t="s">
        <v>1257</v>
      </c>
      <c r="F112" s="395">
        <v>2</v>
      </c>
      <c r="G112" s="394">
        <v>0</v>
      </c>
      <c r="H112" s="394">
        <v>1</v>
      </c>
      <c r="I112" s="393" t="s">
        <v>1258</v>
      </c>
      <c r="J112" s="394" t="s">
        <v>1259</v>
      </c>
      <c r="K112" s="394" t="s">
        <v>1260</v>
      </c>
      <c r="L112" s="394"/>
      <c r="M112" s="489" t="s">
        <v>1261</v>
      </c>
      <c r="N112" s="393"/>
      <c r="O112" s="240"/>
      <c r="P112" s="527"/>
    </row>
    <row r="113" spans="1:16" ht="46" x14ac:dyDescent="0.25">
      <c r="A113" s="241"/>
      <c r="B113" s="241"/>
      <c r="C113" s="400" t="s">
        <v>1262</v>
      </c>
      <c r="D113" s="392" t="s">
        <v>1263</v>
      </c>
      <c r="E113" s="478" t="s">
        <v>1264</v>
      </c>
      <c r="F113" s="489">
        <v>3</v>
      </c>
      <c r="G113" s="488"/>
      <c r="H113" s="489">
        <v>2</v>
      </c>
      <c r="I113" s="393" t="s">
        <v>1265</v>
      </c>
      <c r="J113" s="394"/>
      <c r="K113" s="429"/>
      <c r="L113" s="394"/>
      <c r="M113" s="489" t="s">
        <v>1266</v>
      </c>
      <c r="N113" s="502" t="s">
        <v>1267</v>
      </c>
      <c r="O113" s="240"/>
      <c r="P113" s="527" t="str">
        <f>+C112</f>
        <v>BEW8</v>
      </c>
    </row>
    <row r="114" spans="1:16" ht="34.5" x14ac:dyDescent="0.25">
      <c r="A114" s="241"/>
      <c r="B114" s="241"/>
      <c r="C114" s="481" t="s">
        <v>1268</v>
      </c>
      <c r="D114" s="482" t="s">
        <v>1269</v>
      </c>
      <c r="E114" s="478" t="s">
        <v>1270</v>
      </c>
      <c r="F114" s="489">
        <v>3</v>
      </c>
      <c r="G114" s="489"/>
      <c r="H114" s="489">
        <v>2</v>
      </c>
      <c r="I114" s="478" t="s">
        <v>1271</v>
      </c>
      <c r="J114" s="483"/>
      <c r="K114" s="484"/>
      <c r="L114" s="483"/>
      <c r="M114" s="490" t="s">
        <v>1272</v>
      </c>
      <c r="N114" s="393"/>
      <c r="O114" s="240"/>
      <c r="P114" s="527" t="s">
        <v>1273</v>
      </c>
    </row>
    <row r="115" spans="1:16" ht="34.5" x14ac:dyDescent="0.25">
      <c r="A115" s="241"/>
      <c r="B115" s="241"/>
      <c r="C115" s="400" t="s">
        <v>1274</v>
      </c>
      <c r="D115" s="400" t="s">
        <v>1275</v>
      </c>
      <c r="E115" s="393" t="s">
        <v>1276</v>
      </c>
      <c r="F115" s="395">
        <v>2</v>
      </c>
      <c r="G115" s="394">
        <v>0</v>
      </c>
      <c r="H115" s="394">
        <v>1</v>
      </c>
      <c r="I115" s="393" t="s">
        <v>1277</v>
      </c>
      <c r="J115" s="394" t="s">
        <v>1278</v>
      </c>
      <c r="K115" s="394"/>
      <c r="L115" s="394" t="s">
        <v>1504</v>
      </c>
      <c r="M115" s="394" t="s">
        <v>1279</v>
      </c>
      <c r="N115" s="393"/>
      <c r="O115" s="240"/>
      <c r="P115" s="527"/>
    </row>
    <row r="116" spans="1:16" ht="23" x14ac:dyDescent="0.25">
      <c r="A116" s="241"/>
      <c r="B116" s="241"/>
      <c r="C116" s="400" t="s">
        <v>1280</v>
      </c>
      <c r="D116" s="392" t="s">
        <v>1281</v>
      </c>
      <c r="E116" s="393" t="s">
        <v>1282</v>
      </c>
      <c r="F116" s="394">
        <v>2</v>
      </c>
      <c r="G116" s="394">
        <v>0</v>
      </c>
      <c r="H116" s="394">
        <v>1</v>
      </c>
      <c r="I116" s="393" t="s">
        <v>1283</v>
      </c>
      <c r="J116" s="394" t="s">
        <v>1284</v>
      </c>
      <c r="K116" s="394"/>
      <c r="L116" s="394"/>
      <c r="M116" s="394" t="s">
        <v>1285</v>
      </c>
      <c r="N116" s="393"/>
      <c r="O116" s="240"/>
      <c r="P116" s="527"/>
    </row>
    <row r="117" spans="1:16" ht="68.25" customHeight="1" x14ac:dyDescent="0.25">
      <c r="A117" s="241"/>
      <c r="B117" s="241"/>
      <c r="C117" s="402" t="s">
        <v>1286</v>
      </c>
      <c r="D117" s="396" t="s">
        <v>1287</v>
      </c>
      <c r="E117" s="397" t="s">
        <v>1288</v>
      </c>
      <c r="F117" s="398">
        <v>3</v>
      </c>
      <c r="G117" s="398">
        <v>3</v>
      </c>
      <c r="H117" s="398">
        <v>2</v>
      </c>
      <c r="I117" s="397" t="s">
        <v>1289</v>
      </c>
      <c r="J117" s="398" t="s">
        <v>1290</v>
      </c>
      <c r="K117" s="398"/>
      <c r="L117" s="398"/>
      <c r="M117" s="398"/>
      <c r="N117" s="467" t="s">
        <v>1291</v>
      </c>
      <c r="O117" s="240"/>
      <c r="P117" s="527"/>
    </row>
    <row r="118" spans="1:16" ht="34.5" x14ac:dyDescent="0.25">
      <c r="A118" s="241"/>
      <c r="B118" s="241" t="s">
        <v>1292</v>
      </c>
      <c r="C118" s="388" t="s">
        <v>1293</v>
      </c>
      <c r="D118" s="388" t="s">
        <v>1294</v>
      </c>
      <c r="E118" s="391" t="s">
        <v>1295</v>
      </c>
      <c r="F118" s="403">
        <v>1</v>
      </c>
      <c r="G118" s="390">
        <v>0</v>
      </c>
      <c r="H118" s="390">
        <v>1</v>
      </c>
      <c r="I118" s="391" t="s">
        <v>1296</v>
      </c>
      <c r="J118" s="390"/>
      <c r="K118" s="403" t="s">
        <v>1297</v>
      </c>
      <c r="L118" s="390"/>
      <c r="M118" s="390"/>
      <c r="N118" s="391"/>
      <c r="O118" s="240"/>
      <c r="P118" s="527"/>
    </row>
    <row r="119" spans="1:16" ht="46" x14ac:dyDescent="0.25">
      <c r="A119" s="241"/>
      <c r="B119" s="241"/>
      <c r="C119" s="396" t="s">
        <v>1298</v>
      </c>
      <c r="D119" s="396" t="s">
        <v>1299</v>
      </c>
      <c r="E119" s="412" t="s">
        <v>1300</v>
      </c>
      <c r="F119" s="398">
        <v>2</v>
      </c>
      <c r="G119" s="398">
        <v>2</v>
      </c>
      <c r="H119" s="398">
        <v>2</v>
      </c>
      <c r="I119" s="397" t="s">
        <v>1301</v>
      </c>
      <c r="J119" s="413" t="s">
        <v>1302</v>
      </c>
      <c r="K119" s="398"/>
      <c r="L119" s="398"/>
      <c r="M119" s="398"/>
      <c r="N119" s="397"/>
      <c r="O119" s="240"/>
      <c r="P119" s="527"/>
    </row>
    <row r="120" spans="1:16" ht="23" x14ac:dyDescent="0.25">
      <c r="A120" s="241" t="s">
        <v>1303</v>
      </c>
      <c r="B120" s="241" t="s">
        <v>1304</v>
      </c>
      <c r="C120" s="388" t="s">
        <v>1305</v>
      </c>
      <c r="D120" s="388" t="s">
        <v>1306</v>
      </c>
      <c r="E120" s="391" t="s">
        <v>1307</v>
      </c>
      <c r="F120" s="390">
        <v>2</v>
      </c>
      <c r="G120" s="390">
        <v>0</v>
      </c>
      <c r="H120" s="390">
        <v>1</v>
      </c>
      <c r="I120" s="391" t="s">
        <v>1308</v>
      </c>
      <c r="J120" s="390"/>
      <c r="K120" s="390"/>
      <c r="L120" s="390"/>
      <c r="M120" s="390"/>
      <c r="N120" s="391"/>
      <c r="O120" s="240"/>
      <c r="P120" s="527"/>
    </row>
    <row r="121" spans="1:16" ht="135.75" customHeight="1" x14ac:dyDescent="0.25">
      <c r="A121" s="241"/>
      <c r="B121" s="241"/>
      <c r="C121" s="430" t="s">
        <v>1309</v>
      </c>
      <c r="D121" s="392" t="s">
        <v>1310</v>
      </c>
      <c r="E121" s="431" t="s">
        <v>1311</v>
      </c>
      <c r="F121" s="432">
        <v>2</v>
      </c>
      <c r="G121" s="432">
        <v>0</v>
      </c>
      <c r="H121" s="432">
        <v>2</v>
      </c>
      <c r="I121" s="431" t="s">
        <v>1312</v>
      </c>
      <c r="J121" s="395" t="s">
        <v>1313</v>
      </c>
      <c r="K121" s="395" t="s">
        <v>1314</v>
      </c>
      <c r="L121" s="432" t="s">
        <v>1504</v>
      </c>
      <c r="M121" s="433" t="s">
        <v>1315</v>
      </c>
      <c r="N121" s="393"/>
      <c r="O121" s="378"/>
      <c r="P121" s="527" t="str">
        <f>+C120</f>
        <v>GYN1</v>
      </c>
    </row>
    <row r="122" spans="1:16" ht="80.5" x14ac:dyDescent="0.25">
      <c r="A122" s="241"/>
      <c r="B122" s="241"/>
      <c r="C122" s="392" t="s">
        <v>1316</v>
      </c>
      <c r="D122" s="392" t="s">
        <v>1317</v>
      </c>
      <c r="E122" s="393" t="s">
        <v>1318</v>
      </c>
      <c r="F122" s="394">
        <v>2</v>
      </c>
      <c r="G122" s="394">
        <v>0</v>
      </c>
      <c r="H122" s="394">
        <v>1</v>
      </c>
      <c r="I122" s="393" t="s">
        <v>1319</v>
      </c>
      <c r="J122" s="394"/>
      <c r="K122" s="394"/>
      <c r="L122" s="394" t="s">
        <v>1504</v>
      </c>
      <c r="M122" s="425" t="s">
        <v>1320</v>
      </c>
      <c r="N122" s="478" t="s">
        <v>1321</v>
      </c>
      <c r="O122" s="240"/>
      <c r="P122" s="527"/>
    </row>
    <row r="123" spans="1:16" ht="84.5" customHeight="1" x14ac:dyDescent="0.25">
      <c r="A123" s="241"/>
      <c r="B123" s="241"/>
      <c r="C123" s="396" t="s">
        <v>1322</v>
      </c>
      <c r="D123" s="396" t="s">
        <v>1323</v>
      </c>
      <c r="E123" s="412" t="s">
        <v>1324</v>
      </c>
      <c r="F123" s="413">
        <v>2</v>
      </c>
      <c r="G123" s="398">
        <v>0</v>
      </c>
      <c r="H123" s="398">
        <v>2</v>
      </c>
      <c r="I123" s="397" t="s">
        <v>1325</v>
      </c>
      <c r="J123" s="398" t="s">
        <v>1326</v>
      </c>
      <c r="K123" s="398"/>
      <c r="L123" s="398"/>
      <c r="M123" s="398"/>
      <c r="N123" s="397" t="s">
        <v>1327</v>
      </c>
      <c r="O123" s="240"/>
      <c r="P123" s="527"/>
    </row>
    <row r="124" spans="1:16" ht="28.5" customHeight="1" x14ac:dyDescent="0.25">
      <c r="A124" s="241"/>
      <c r="B124" s="241" t="s">
        <v>1328</v>
      </c>
      <c r="C124" s="388" t="s">
        <v>1329</v>
      </c>
      <c r="D124" s="388" t="s">
        <v>1330</v>
      </c>
      <c r="E124" s="391" t="s">
        <v>1331</v>
      </c>
      <c r="F124" s="390"/>
      <c r="G124" s="390">
        <v>0</v>
      </c>
      <c r="H124" s="390">
        <v>0</v>
      </c>
      <c r="I124" s="391"/>
      <c r="J124" s="390" t="s">
        <v>1332</v>
      </c>
      <c r="K124" s="390" t="s">
        <v>1333</v>
      </c>
      <c r="L124" s="390"/>
      <c r="M124" s="390"/>
      <c r="N124" s="389" t="s">
        <v>1334</v>
      </c>
      <c r="O124" s="240"/>
      <c r="P124" s="527"/>
    </row>
    <row r="125" spans="1:16" ht="70.25" customHeight="1" x14ac:dyDescent="0.25">
      <c r="A125" s="241"/>
      <c r="B125" s="241"/>
      <c r="C125" s="480" t="s">
        <v>1335</v>
      </c>
      <c r="D125" s="485" t="s">
        <v>1336</v>
      </c>
      <c r="E125" s="486"/>
      <c r="F125" s="487"/>
      <c r="G125" s="487"/>
      <c r="H125" s="487"/>
      <c r="I125" s="486"/>
      <c r="J125" s="487" t="s">
        <v>1337</v>
      </c>
      <c r="K125" s="487" t="s">
        <v>1338</v>
      </c>
      <c r="L125" s="432"/>
      <c r="M125" s="407"/>
      <c r="N125" s="505" t="s">
        <v>1339</v>
      </c>
      <c r="O125" s="240"/>
      <c r="P125" s="527"/>
    </row>
    <row r="126" spans="1:16" ht="34.5" x14ac:dyDescent="0.25">
      <c r="A126" s="241"/>
      <c r="B126" s="241"/>
      <c r="C126" s="392" t="s">
        <v>1340</v>
      </c>
      <c r="D126" s="388" t="s">
        <v>1341</v>
      </c>
      <c r="E126" s="393" t="s">
        <v>1342</v>
      </c>
      <c r="F126" s="394">
        <v>4</v>
      </c>
      <c r="G126" s="394">
        <v>4</v>
      </c>
      <c r="H126" s="394">
        <v>1</v>
      </c>
      <c r="I126" s="393" t="s">
        <v>1343</v>
      </c>
      <c r="J126" s="394" t="s">
        <v>1344</v>
      </c>
      <c r="K126" s="395" t="s">
        <v>1345</v>
      </c>
      <c r="L126" s="394"/>
      <c r="M126" s="404"/>
      <c r="N126" s="401" t="s">
        <v>1346</v>
      </c>
      <c r="O126" s="240"/>
      <c r="P126" s="527"/>
    </row>
    <row r="127" spans="1:16" ht="23" x14ac:dyDescent="0.25">
      <c r="A127" s="241"/>
      <c r="B127" s="241"/>
      <c r="C127" s="388" t="s">
        <v>1347</v>
      </c>
      <c r="D127" s="388" t="s">
        <v>1348</v>
      </c>
      <c r="E127" s="393" t="s">
        <v>1349</v>
      </c>
      <c r="F127" s="394">
        <v>4</v>
      </c>
      <c r="G127" s="394">
        <v>4</v>
      </c>
      <c r="H127" s="394">
        <v>2</v>
      </c>
      <c r="I127" s="393" t="s">
        <v>1350</v>
      </c>
      <c r="J127" s="395" t="s">
        <v>1351</v>
      </c>
      <c r="K127" s="394" t="s">
        <v>1352</v>
      </c>
      <c r="L127" s="394"/>
      <c r="M127" s="468" t="s">
        <v>1353</v>
      </c>
      <c r="N127" s="465" t="s">
        <v>1354</v>
      </c>
      <c r="O127" s="240"/>
      <c r="P127" s="527" t="str">
        <f>+C126</f>
        <v>GEB1</v>
      </c>
    </row>
    <row r="128" spans="1:16" ht="34.5" x14ac:dyDescent="0.25">
      <c r="A128" s="241"/>
      <c r="B128" s="241"/>
      <c r="C128" s="402" t="s">
        <v>1355</v>
      </c>
      <c r="D128" s="396" t="s">
        <v>1356</v>
      </c>
      <c r="E128" s="412" t="s">
        <v>1357</v>
      </c>
      <c r="F128" s="413">
        <v>4</v>
      </c>
      <c r="G128" s="398">
        <v>4</v>
      </c>
      <c r="H128" s="398">
        <v>2</v>
      </c>
      <c r="I128" s="397" t="s">
        <v>1358</v>
      </c>
      <c r="J128" s="413" t="s">
        <v>1359</v>
      </c>
      <c r="K128" s="398"/>
      <c r="L128" s="398"/>
      <c r="M128" s="435"/>
      <c r="N128" s="397"/>
      <c r="O128" s="240"/>
      <c r="P128" s="527" t="str">
        <f>+CONCATENATE(C126&amp;"
"&amp;C127)</f>
        <v>GEB1
GEB1.1</v>
      </c>
    </row>
    <row r="129" spans="1:16" ht="46" x14ac:dyDescent="0.25">
      <c r="A129" s="241"/>
      <c r="B129" s="241" t="s">
        <v>1360</v>
      </c>
      <c r="C129" s="388" t="s">
        <v>1361</v>
      </c>
      <c r="D129" s="400" t="s">
        <v>1362</v>
      </c>
      <c r="E129" s="391"/>
      <c r="F129" s="390"/>
      <c r="G129" s="390"/>
      <c r="H129" s="390"/>
      <c r="I129" s="391"/>
      <c r="J129" s="390" t="s">
        <v>1363</v>
      </c>
      <c r="K129" s="390" t="s">
        <v>1364</v>
      </c>
      <c r="L129" s="390"/>
      <c r="M129" s="390"/>
      <c r="N129" s="391" t="s">
        <v>1365</v>
      </c>
      <c r="O129" s="240"/>
      <c r="P129" s="527"/>
    </row>
    <row r="130" spans="1:16" ht="34.5" x14ac:dyDescent="0.25">
      <c r="A130" s="241"/>
      <c r="B130" s="241"/>
      <c r="C130" s="400" t="s">
        <v>1366</v>
      </c>
      <c r="D130" s="400" t="s">
        <v>1367</v>
      </c>
      <c r="E130" s="393" t="s">
        <v>1368</v>
      </c>
      <c r="F130" s="395">
        <v>2</v>
      </c>
      <c r="G130" s="394">
        <v>0</v>
      </c>
      <c r="H130" s="394">
        <v>0</v>
      </c>
      <c r="I130" s="393" t="s">
        <v>1369</v>
      </c>
      <c r="J130" s="395" t="s">
        <v>1370</v>
      </c>
      <c r="K130" s="394"/>
      <c r="L130" s="394"/>
      <c r="M130" s="434"/>
      <c r="N130" s="401" t="s">
        <v>1371</v>
      </c>
      <c r="O130" s="240"/>
      <c r="P130" s="527"/>
    </row>
    <row r="131" spans="1:16" ht="34.5" x14ac:dyDescent="0.25">
      <c r="A131" s="241"/>
      <c r="B131" s="241"/>
      <c r="C131" s="400" t="s">
        <v>1372</v>
      </c>
      <c r="D131" s="400" t="s">
        <v>1373</v>
      </c>
      <c r="E131" s="393" t="s">
        <v>1374</v>
      </c>
      <c r="F131" s="395">
        <v>4</v>
      </c>
      <c r="G131" s="394">
        <v>0</v>
      </c>
      <c r="H131" s="394">
        <v>1</v>
      </c>
      <c r="I131" s="393" t="s">
        <v>1375</v>
      </c>
      <c r="J131" s="395" t="s">
        <v>1376</v>
      </c>
      <c r="K131" s="394" t="s">
        <v>1377</v>
      </c>
      <c r="L131" s="394"/>
      <c r="M131" s="434"/>
      <c r="N131" s="401" t="s">
        <v>1378</v>
      </c>
      <c r="O131" s="240"/>
      <c r="P131" s="527" t="str">
        <f>+C130</f>
        <v>NEO1</v>
      </c>
    </row>
    <row r="132" spans="1:16" ht="69" x14ac:dyDescent="0.25">
      <c r="A132" s="241"/>
      <c r="B132" s="241"/>
      <c r="C132" s="402" t="s">
        <v>1379</v>
      </c>
      <c r="D132" s="402" t="s">
        <v>1380</v>
      </c>
      <c r="E132" s="412" t="s">
        <v>1381</v>
      </c>
      <c r="F132" s="413">
        <v>4</v>
      </c>
      <c r="G132" s="398">
        <v>0</v>
      </c>
      <c r="H132" s="398">
        <v>2</v>
      </c>
      <c r="I132" s="397" t="s">
        <v>1382</v>
      </c>
      <c r="J132" s="413" t="s">
        <v>1383</v>
      </c>
      <c r="K132" s="436" t="s">
        <v>1384</v>
      </c>
      <c r="L132" s="398"/>
      <c r="M132" s="413"/>
      <c r="N132" s="412" t="s">
        <v>1385</v>
      </c>
      <c r="O132" s="240"/>
      <c r="P132" s="527" t="str">
        <f>+CONCATENATE(C130&amp;"
"&amp;C131)</f>
        <v>NEO1
NEO1.1</v>
      </c>
    </row>
    <row r="133" spans="1:16" ht="37.5" x14ac:dyDescent="0.25">
      <c r="A133" s="241"/>
      <c r="B133" s="241"/>
      <c r="C133" s="402" t="s">
        <v>1386</v>
      </c>
      <c r="D133" s="402" t="s">
        <v>1387</v>
      </c>
      <c r="E133" s="412" t="s">
        <v>1388</v>
      </c>
      <c r="F133" s="413">
        <v>4</v>
      </c>
      <c r="G133" s="398">
        <v>0</v>
      </c>
      <c r="H133" s="398">
        <v>2</v>
      </c>
      <c r="I133" s="397" t="s">
        <v>1389</v>
      </c>
      <c r="J133" s="413" t="s">
        <v>1390</v>
      </c>
      <c r="K133" s="437"/>
      <c r="L133" s="398"/>
      <c r="M133" s="413"/>
      <c r="N133" s="412" t="s">
        <v>1391</v>
      </c>
      <c r="O133" s="240"/>
      <c r="P133" s="527" t="str">
        <f>+CONCATENATE(C130&amp;"
"&amp;C131&amp;"
"&amp;C132)</f>
        <v>NEO1
NEO1.1
NEO1.1.1</v>
      </c>
    </row>
    <row r="134" spans="1:16" ht="23" x14ac:dyDescent="0.25">
      <c r="A134" s="241" t="s">
        <v>1392</v>
      </c>
      <c r="B134" s="241" t="s">
        <v>1393</v>
      </c>
      <c r="C134" s="388" t="s">
        <v>1394</v>
      </c>
      <c r="D134" s="388" t="s">
        <v>1395</v>
      </c>
      <c r="E134" s="391" t="s">
        <v>1396</v>
      </c>
      <c r="F134" s="390">
        <v>2</v>
      </c>
      <c r="G134" s="390">
        <v>2</v>
      </c>
      <c r="H134" s="390">
        <v>1</v>
      </c>
      <c r="I134" s="391" t="s">
        <v>1397</v>
      </c>
      <c r="J134" s="390"/>
      <c r="K134" s="390" t="s">
        <v>1398</v>
      </c>
      <c r="L134" s="403" t="s">
        <v>1504</v>
      </c>
      <c r="M134" s="390"/>
      <c r="N134" s="391"/>
      <c r="O134" s="240"/>
      <c r="P134" s="527"/>
    </row>
    <row r="135" spans="1:16" x14ac:dyDescent="0.25">
      <c r="A135" s="241"/>
      <c r="B135" s="241"/>
      <c r="C135" s="392" t="s">
        <v>1399</v>
      </c>
      <c r="D135" s="392" t="s">
        <v>1400</v>
      </c>
      <c r="E135" s="393" t="s">
        <v>1401</v>
      </c>
      <c r="F135" s="394">
        <v>2</v>
      </c>
      <c r="G135" s="394">
        <v>2</v>
      </c>
      <c r="H135" s="394">
        <v>2</v>
      </c>
      <c r="I135" s="393" t="s">
        <v>1402</v>
      </c>
      <c r="J135" s="394" t="s">
        <v>1403</v>
      </c>
      <c r="K135" s="394"/>
      <c r="L135" s="395" t="s">
        <v>1504</v>
      </c>
      <c r="M135" s="394"/>
      <c r="N135" s="393"/>
      <c r="O135" s="240"/>
      <c r="P135" s="527"/>
    </row>
    <row r="136" spans="1:16" x14ac:dyDescent="0.25">
      <c r="A136" s="241"/>
      <c r="B136" s="241"/>
      <c r="C136" s="396" t="s">
        <v>1404</v>
      </c>
      <c r="D136" s="396" t="s">
        <v>1405</v>
      </c>
      <c r="E136" s="397" t="s">
        <v>1406</v>
      </c>
      <c r="F136" s="398">
        <v>0</v>
      </c>
      <c r="G136" s="398">
        <v>0</v>
      </c>
      <c r="H136" s="398">
        <v>1</v>
      </c>
      <c r="I136" s="397" t="s">
        <v>1407</v>
      </c>
      <c r="J136" s="398"/>
      <c r="K136" s="398" t="s">
        <v>1408</v>
      </c>
      <c r="L136" s="413" t="s">
        <v>1504</v>
      </c>
      <c r="M136" s="398"/>
      <c r="N136" s="397" t="s">
        <v>1409</v>
      </c>
      <c r="O136" s="240"/>
      <c r="P136" s="527"/>
    </row>
    <row r="137" spans="1:16" ht="34.5" x14ac:dyDescent="0.25">
      <c r="A137" s="241"/>
      <c r="B137" s="241" t="s">
        <v>1410</v>
      </c>
      <c r="C137" s="388" t="s">
        <v>1411</v>
      </c>
      <c r="D137" s="495" t="s">
        <v>1412</v>
      </c>
      <c r="E137" s="391"/>
      <c r="F137" s="390"/>
      <c r="G137" s="403"/>
      <c r="H137" s="390"/>
      <c r="I137" s="391"/>
      <c r="J137" s="583" t="s">
        <v>1413</v>
      </c>
      <c r="K137" s="390"/>
      <c r="L137" s="390"/>
      <c r="M137" s="390"/>
      <c r="N137" s="391"/>
      <c r="O137" s="240"/>
      <c r="P137" s="527"/>
    </row>
    <row r="138" spans="1:16" ht="23" x14ac:dyDescent="0.25">
      <c r="A138" s="241"/>
      <c r="B138" s="241"/>
      <c r="C138" s="392" t="s">
        <v>1414</v>
      </c>
      <c r="D138" s="392" t="s">
        <v>1415</v>
      </c>
      <c r="E138" s="393"/>
      <c r="F138" s="394"/>
      <c r="G138" s="394"/>
      <c r="H138" s="394"/>
      <c r="I138" s="393"/>
      <c r="J138" s="395"/>
      <c r="K138" s="394"/>
      <c r="L138" s="394"/>
      <c r="M138" s="394"/>
      <c r="N138" s="393" t="s">
        <v>1416</v>
      </c>
      <c r="O138" s="240"/>
      <c r="P138" s="527" t="s">
        <v>1417</v>
      </c>
    </row>
    <row r="139" spans="1:16" ht="13" thickBot="1" x14ac:dyDescent="0.3">
      <c r="A139" s="241"/>
      <c r="B139" s="241"/>
      <c r="C139" s="438" t="s">
        <v>1418</v>
      </c>
      <c r="D139" s="438" t="s">
        <v>1419</v>
      </c>
      <c r="E139" s="439"/>
      <c r="F139" s="440"/>
      <c r="G139" s="440"/>
      <c r="H139" s="440"/>
      <c r="I139" s="439"/>
      <c r="J139" s="440"/>
      <c r="K139" s="440"/>
      <c r="L139" s="440"/>
      <c r="M139" s="440"/>
      <c r="N139" s="439" t="s">
        <v>1420</v>
      </c>
      <c r="O139" s="240"/>
      <c r="P139" s="527"/>
    </row>
    <row r="140" spans="1:16" ht="34.5" x14ac:dyDescent="0.25">
      <c r="A140" s="241" t="s">
        <v>1421</v>
      </c>
      <c r="B140" s="240" t="s">
        <v>1422</v>
      </c>
      <c r="C140" s="441" t="s">
        <v>1423</v>
      </c>
      <c r="D140" s="441" t="s">
        <v>1424</v>
      </c>
      <c r="E140" s="442" t="s">
        <v>1425</v>
      </c>
      <c r="F140" s="443">
        <v>2</v>
      </c>
      <c r="G140" s="443">
        <v>2</v>
      </c>
      <c r="H140" s="443">
        <v>2</v>
      </c>
      <c r="I140" s="442" t="s">
        <v>1426</v>
      </c>
      <c r="J140" s="443"/>
      <c r="K140" s="443"/>
      <c r="L140" s="443"/>
      <c r="M140" s="443"/>
      <c r="N140" s="401" t="s">
        <v>1427</v>
      </c>
      <c r="O140" s="379"/>
      <c r="P140" s="527"/>
    </row>
    <row r="141" spans="1:16" ht="34.5" x14ac:dyDescent="0.25">
      <c r="A141" s="240"/>
      <c r="B141" s="240" t="s">
        <v>1428</v>
      </c>
      <c r="C141" s="392" t="s">
        <v>1429</v>
      </c>
      <c r="D141" s="392" t="s">
        <v>1430</v>
      </c>
      <c r="E141" s="393" t="s">
        <v>1431</v>
      </c>
      <c r="F141" s="394">
        <v>2</v>
      </c>
      <c r="G141" s="394">
        <v>2</v>
      </c>
      <c r="H141" s="394">
        <v>2</v>
      </c>
      <c r="I141" s="393" t="s">
        <v>1432</v>
      </c>
      <c r="J141" s="394"/>
      <c r="K141" s="394"/>
      <c r="L141" s="394"/>
      <c r="M141" s="394"/>
      <c r="N141" s="401" t="s">
        <v>1433</v>
      </c>
      <c r="O141" s="379"/>
      <c r="P141" s="527"/>
    </row>
    <row r="142" spans="1:16" ht="138" x14ac:dyDescent="0.25">
      <c r="A142" s="240"/>
      <c r="B142" s="240"/>
      <c r="C142" s="392" t="s">
        <v>1434</v>
      </c>
      <c r="D142" s="392" t="s">
        <v>1435</v>
      </c>
      <c r="E142" s="393"/>
      <c r="F142" s="394">
        <v>2</v>
      </c>
      <c r="G142" s="394">
        <v>2</v>
      </c>
      <c r="H142" s="394">
        <v>1</v>
      </c>
      <c r="I142" s="393" t="s">
        <v>1436</v>
      </c>
      <c r="J142" s="394"/>
      <c r="K142" s="394"/>
      <c r="L142" s="394"/>
      <c r="M142" s="394"/>
      <c r="N142" s="506" t="s">
        <v>1437</v>
      </c>
      <c r="O142" s="851"/>
      <c r="P142" s="527"/>
    </row>
    <row r="143" spans="1:16" ht="90" customHeight="1" x14ac:dyDescent="0.25">
      <c r="A143" s="240"/>
      <c r="B143" s="240"/>
      <c r="C143" s="482" t="s">
        <v>1438</v>
      </c>
      <c r="D143" s="482" t="s">
        <v>1439</v>
      </c>
      <c r="E143" s="478" t="s">
        <v>1440</v>
      </c>
      <c r="F143" s="483"/>
      <c r="G143" s="483"/>
      <c r="H143" s="483"/>
      <c r="I143" s="393"/>
      <c r="J143" s="394"/>
      <c r="K143" s="394"/>
      <c r="L143" s="394"/>
      <c r="M143" s="394"/>
      <c r="N143" s="401" t="s">
        <v>1441</v>
      </c>
      <c r="O143" s="379"/>
      <c r="P143" s="527"/>
    </row>
    <row r="144" spans="1:16" ht="25" x14ac:dyDescent="0.25">
      <c r="A144" s="240"/>
      <c r="B144" s="240" t="s">
        <v>1442</v>
      </c>
      <c r="C144" s="444" t="s">
        <v>1443</v>
      </c>
      <c r="D144" s="444" t="s">
        <v>1444</v>
      </c>
      <c r="E144" s="401" t="s">
        <v>1445</v>
      </c>
      <c r="F144" s="445">
        <v>1</v>
      </c>
      <c r="G144" s="445">
        <v>0</v>
      </c>
      <c r="H144" s="445">
        <v>0</v>
      </c>
      <c r="I144" s="446"/>
      <c r="J144" s="445"/>
      <c r="K144" s="445"/>
      <c r="L144" s="445"/>
      <c r="M144" s="445"/>
      <c r="N144" s="393" t="s">
        <v>1446</v>
      </c>
      <c r="O144" s="379"/>
      <c r="P144" s="527"/>
    </row>
    <row r="145" spans="1:16" ht="23" x14ac:dyDescent="0.25">
      <c r="A145" s="240"/>
      <c r="B145" s="240"/>
      <c r="C145" s="447" t="s">
        <v>1447</v>
      </c>
      <c r="D145" s="447" t="s">
        <v>1448</v>
      </c>
      <c r="E145" s="448" t="s">
        <v>1449</v>
      </c>
      <c r="F145" s="449">
        <v>1</v>
      </c>
      <c r="G145" s="449"/>
      <c r="H145" s="449"/>
      <c r="I145" s="446"/>
      <c r="J145" s="449"/>
      <c r="K145" s="449"/>
      <c r="L145" s="449"/>
      <c r="M145" s="449"/>
      <c r="N145" s="408"/>
      <c r="O145" s="379"/>
      <c r="P145" s="527"/>
    </row>
    <row r="146" spans="1:16" ht="57.5" customHeight="1" thickBot="1" x14ac:dyDescent="0.3">
      <c r="A146" s="240"/>
      <c r="B146" s="240"/>
      <c r="C146" s="450" t="s">
        <v>1450</v>
      </c>
      <c r="D146" s="451" t="s">
        <v>1451</v>
      </c>
      <c r="E146" s="391"/>
      <c r="F146" s="390"/>
      <c r="G146" s="403"/>
      <c r="H146" s="390"/>
      <c r="I146" s="391"/>
      <c r="J146" s="403"/>
      <c r="K146" s="390"/>
      <c r="L146" s="390"/>
      <c r="M146" s="390"/>
      <c r="N146" s="439" t="s">
        <v>1452</v>
      </c>
      <c r="O146" s="379"/>
      <c r="P146" s="527"/>
    </row>
  </sheetData>
  <sheetProtection algorithmName="SHA-512" hashValue="YYHd0NkPxKvYiX2YSm8PyJX44tCGvJkkvCFjM9+VcDR2M4MRB12br3xLoSPuG+48sOicPPoZS7A1nuBLXY3uqw==" saltValue="Sr5cUGGVgiIeH6Ev0mNI2g==" spinCount="100000" sheet="1" selectLockedCells="1"/>
  <customSheetViews>
    <customSheetView guid="{21F13F3C-C390-477F-A569-DF7158452A6C}" topLeftCell="B1">
      <pane ySplit="2" topLeftCell="A113" activePane="bottomLeft" state="frozen"/>
      <selection pane="bottomLeft" activeCell="N118" sqref="N118"/>
      <pageMargins left="0.70866141732283472" right="0.70866141732283472" top="0.74803149606299213" bottom="0.74803149606299213" header="0.31496062992125984" footer="0.31496062992125984"/>
      <printOptions horizontalCentered="1"/>
      <pageSetup paperSize="9" fitToHeight="0" orientation="portrait" r:id="rId1"/>
      <headerFooter alignWithMargins="0">
        <oddFooter>&amp;F&amp;L&amp;6/
&amp;C&amp;A&amp;10A&amp;6ppel d’offres pour la planification hospitalière 2016 du canton de Berne
&amp;R&amp;D&amp;6Pages &amp;P&amp;6 sur &amp;N</oddFooter>
      </headerFooter>
    </customSheetView>
  </customSheetViews>
  <phoneticPr fontId="32" type="noConversion"/>
  <conditionalFormatting sqref="F2:H26">
    <cfRule type="cellIs" dxfId="12" priority="6" operator="equal">
      <formula>0</formula>
    </cfRule>
  </conditionalFormatting>
  <conditionalFormatting sqref="F28:H146">
    <cfRule type="cellIs" dxfId="11" priority="3" operator="equal">
      <formula>0</formula>
    </cfRule>
  </conditionalFormatting>
  <conditionalFormatting sqref="I1">
    <cfRule type="cellIs" dxfId="10" priority="91" operator="equal">
      <formula>"BASL"</formula>
    </cfRule>
    <cfRule type="expression" dxfId="9" priority="93" stopIfTrue="1">
      <formula>NOT(ISERROR(SEARCH("(BACM)",I1)))</formula>
    </cfRule>
  </conditionalFormatting>
  <conditionalFormatting sqref="I2:I9">
    <cfRule type="expression" dxfId="8" priority="5" stopIfTrue="1">
      <formula>NOT(ISERROR(SEARCH("(BACM)",I2)))</formula>
    </cfRule>
  </conditionalFormatting>
  <conditionalFormatting sqref="I2:I146">
    <cfRule type="cellIs" dxfId="7" priority="1" stopIfTrue="1" operator="equal">
      <formula>"BASL"</formula>
    </cfRule>
  </conditionalFormatting>
  <conditionalFormatting sqref="I16:I17 I19">
    <cfRule type="expression" dxfId="6" priority="41" stopIfTrue="1">
      <formula>NOT(ISERROR(SEARCH("(BACM)",I16)))</formula>
    </cfRule>
  </conditionalFormatting>
  <conditionalFormatting sqref="I25:I26">
    <cfRule type="expression" dxfId="5" priority="34" stopIfTrue="1">
      <formula>NOT(ISERROR(SEARCH("(BACM)",I25)))</formula>
    </cfRule>
  </conditionalFormatting>
  <conditionalFormatting sqref="I28:I146">
    <cfRule type="expression" dxfId="4" priority="2" stopIfTrue="1">
      <formula>NOT(ISERROR(SEARCH("(BACM)",I28)))</formula>
    </cfRule>
  </conditionalFormatting>
  <printOptions horizontalCentered="1"/>
  <pageMargins left="0.70866141732283472" right="0.70866141732283472" top="0.74803149606299213" bottom="0.74803149606299213" header="0.31496062992125984" footer="0.31496062992125984"/>
  <pageSetup paperSize="9" fitToHeight="0" orientation="portrait" r:id="rId2"/>
  <headerFooter alignWithMargins="0">
    <oddFooter>&amp;F&amp;L&amp;6/
&amp;C&amp;A&amp;10A&amp;6ppel d’offres pour la planification hospitalière 2016 du canton de Berne
Pages  sur &amp;R&amp;D&amp;P&amp;N</oddFooter>
  </headerFooter>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4">
    <tabColor rgb="FFFF00FF"/>
    <pageSetUpPr fitToPage="1"/>
  </sheetPr>
  <dimension ref="A1:AX307"/>
  <sheetViews>
    <sheetView workbookViewId="0">
      <selection activeCell="C9" sqref="C9:C10"/>
    </sheetView>
  </sheetViews>
  <sheetFormatPr baseColWidth="10" defaultColWidth="11.453125" defaultRowHeight="12.5" outlineLevelRow="1" x14ac:dyDescent="0.25"/>
  <cols>
    <col min="1" max="1" width="10.1796875" style="243" customWidth="1"/>
    <col min="2" max="2" width="38.81640625" style="243" customWidth="1"/>
    <col min="3" max="3" width="36.81640625" style="243" customWidth="1"/>
    <col min="4" max="4" width="15.453125" style="242" customWidth="1"/>
    <col min="5" max="5" width="13.1796875" style="242" customWidth="1"/>
    <col min="6" max="6" width="9.81640625" style="242" customWidth="1"/>
    <col min="7" max="7" width="14.453125" style="242" customWidth="1"/>
    <col min="8" max="8" width="14.81640625" style="242" customWidth="1"/>
    <col min="9" max="9" width="17.1796875" style="242" customWidth="1"/>
    <col min="10" max="10" width="14.453125" style="242" customWidth="1"/>
    <col min="11" max="11" width="14.1796875" style="242" customWidth="1"/>
    <col min="12" max="12" width="16.453125" style="242" customWidth="1"/>
    <col min="13" max="13" width="14.81640625" style="242" customWidth="1"/>
    <col min="14" max="14" width="17.453125" style="242" customWidth="1"/>
    <col min="15" max="15" width="16.453125" style="242" customWidth="1"/>
    <col min="16" max="16" width="17.1796875" style="242" customWidth="1"/>
    <col min="17" max="17" width="19.453125" style="242" customWidth="1"/>
    <col min="18" max="18" width="13.81640625" style="242" customWidth="1"/>
    <col min="19" max="19" width="13.453125" style="242" customWidth="1"/>
    <col min="20" max="20" width="14.453125" style="242" customWidth="1"/>
    <col min="21" max="25" width="11.453125" style="242" customWidth="1"/>
    <col min="26" max="27" width="14.453125" style="242" customWidth="1"/>
    <col min="28" max="28" width="15.81640625" style="242" customWidth="1"/>
    <col min="29" max="29" width="15.453125" style="242" customWidth="1"/>
    <col min="30" max="30" width="16.81640625" style="242" customWidth="1"/>
    <col min="31" max="31" width="14.453125" style="242" customWidth="1"/>
    <col min="32" max="32" width="15.81640625" style="242" customWidth="1"/>
    <col min="33" max="33" width="14.453125" style="242" customWidth="1"/>
    <col min="34" max="34" width="12.81640625" style="242" customWidth="1"/>
    <col min="35" max="35" width="14.453125" style="242" customWidth="1"/>
    <col min="36" max="36" width="13.81640625" style="242" customWidth="1"/>
    <col min="37" max="37" width="17.453125" style="242" customWidth="1"/>
    <col min="38" max="38" width="13.1796875" style="242" customWidth="1"/>
    <col min="39" max="39" width="14.453125" style="242" customWidth="1"/>
    <col min="40" max="40" width="14.1796875" style="242" customWidth="1"/>
    <col min="41" max="41" width="12.1796875" style="242" customWidth="1"/>
    <col min="42" max="42" width="11.453125" style="242" customWidth="1"/>
    <col min="43" max="43" width="15" style="242" customWidth="1"/>
    <col min="44" max="45" width="12.1796875" style="242" customWidth="1"/>
    <col min="46" max="46" width="11.453125" style="242" customWidth="1"/>
    <col min="47" max="47" width="13.6328125" style="242" customWidth="1"/>
    <col min="48" max="48" width="15.1796875" style="242" customWidth="1"/>
    <col min="49" max="49" width="6.453125" style="242" customWidth="1"/>
    <col min="50" max="50" width="11.453125" style="244"/>
    <col min="51" max="16384" width="11.453125" style="242"/>
  </cols>
  <sheetData>
    <row r="1" spans="1:50" x14ac:dyDescent="0.25">
      <c r="A1" s="242"/>
    </row>
    <row r="2" spans="1:50" s="246" customFormat="1" ht="19.25" customHeight="1" x14ac:dyDescent="0.25">
      <c r="A2" s="1116" t="s">
        <v>1453</v>
      </c>
      <c r="B2" s="1116"/>
      <c r="C2" s="245"/>
      <c r="AX2" s="247"/>
    </row>
    <row r="3" spans="1:50" ht="1.75" customHeight="1" x14ac:dyDescent="0.25"/>
    <row r="4" spans="1:50" s="96" customFormat="1" ht="90.75" customHeight="1" outlineLevel="1" x14ac:dyDescent="0.25">
      <c r="A4" s="453"/>
      <c r="B4" s="453"/>
      <c r="C4" s="453"/>
      <c r="D4" s="249" t="str">
        <f>+'3.2'!$A17</f>
        <v>Médecine interne générale (sans formation approfondie)</v>
      </c>
      <c r="E4" s="249" t="str">
        <f>+'3.2'!$A18</f>
        <v>Médecine interne générale, avec formation approfondie en gériatrie</v>
      </c>
      <c r="F4" s="249" t="str">
        <f>+'3.2'!$A19</f>
        <v>Anesthésiologie</v>
      </c>
      <c r="G4" s="249" t="str">
        <f>+'3.2'!$A20</f>
        <v>Angiologie</v>
      </c>
      <c r="H4" s="249" t="str">
        <f>+'3.2'!$A21</f>
        <v>Chirurgie (sans formation approfondie)</v>
      </c>
      <c r="I4" s="249" t="str">
        <f>+'3.2'!$A22</f>
        <v>Chirurgie, avec formation approfondie - Chirurgie générale et traumatologie</v>
      </c>
      <c r="J4" s="249" t="str">
        <f>+'3.2'!$A23</f>
        <v>Chirurgie vasculaire</v>
      </c>
      <c r="K4" s="249" t="str">
        <f>+'3.2'!$A24</f>
        <v>Chirurgie thoracique</v>
      </c>
      <c r="L4" s="249" t="str">
        <f>+'3.2'!$A25</f>
        <v>Chirurgie avec formation approfondie en chirurgie viscérale</v>
      </c>
      <c r="M4" s="249" t="str">
        <f>+'3.2'!$A26</f>
        <v>Dermatologie et vénérologie</v>
      </c>
      <c r="N4" s="249" t="str">
        <f>+'3.2'!$A27</f>
        <v>Endocrinologie / diabétologie</v>
      </c>
      <c r="O4" s="249" t="str">
        <f>+'3.2'!$A28</f>
        <v>Gastroentérologie</v>
      </c>
      <c r="P4" s="249" t="str">
        <f>+'3.2'!$A29</f>
        <v>Gynécologie et obstétrique (sans formation approfondie)</v>
      </c>
      <c r="Q4" s="249" t="str">
        <f>'3.2'!A30</f>
        <v>Gynécologie et obstétrique avec formation approfondie en médecine médecine fœto-maternelle</v>
      </c>
      <c r="R4" s="249" t="str">
        <f>+'3.2'!$A31</f>
        <v>Hématologie</v>
      </c>
      <c r="S4" s="249" t="str">
        <f>+'3.2'!$A32</f>
        <v>Chirurgie de la main</v>
      </c>
      <c r="T4" s="249" t="str">
        <f>+'3.2'!$A33</f>
        <v>Chirurgie cardiaque et vasculaire thoracique</v>
      </c>
      <c r="U4" s="249" t="str">
        <f>+'3.2'!$A34</f>
        <v>Infectiologie</v>
      </c>
      <c r="V4" s="249" t="str">
        <f>+'3.2'!$A35</f>
        <v>Médecine intensive</v>
      </c>
      <c r="W4" s="534" t="s">
        <v>1489</v>
      </c>
      <c r="X4" s="249" t="str">
        <f>+'3.2'!$A37</f>
        <v>Cardiologie</v>
      </c>
      <c r="Y4" s="249" t="str">
        <f>+'3.2'!$A38</f>
        <v>Chirurgie orale et maxillo-faciale</v>
      </c>
      <c r="Z4" s="249" t="str">
        <f>+'3.2'!$A39</f>
        <v>Médecine de l’enfant et de l’adolescent (sans formation approfondie)</v>
      </c>
      <c r="AA4" s="249" t="str">
        <f>+'3.2'!$A40</f>
        <v>Médecine de l’enfant et de l’adolescent avec formation approfondie en néonatologie</v>
      </c>
      <c r="AB4" s="249" t="str">
        <f>+'3.2'!$A41</f>
        <v>Chirurgie pédiatrique (sans formation approfondie)</v>
      </c>
      <c r="AC4" s="249" t="str">
        <f>+'3.2'!$A42</f>
        <v>Oncologie médicale</v>
      </c>
      <c r="AD4" s="249" t="str">
        <f>+'3.2'!$A43</f>
        <v>Néphrologie</v>
      </c>
      <c r="AE4" s="249" t="str">
        <f>+'3.2'!$A44</f>
        <v>Neurochirurgie</v>
      </c>
      <c r="AF4" s="249" t="str">
        <f>+'3.2'!$A45</f>
        <v>Neurologie</v>
      </c>
      <c r="AG4" s="249" t="str">
        <f>+'3.2'!$A46</f>
        <v>Médecine nucléaire</v>
      </c>
      <c r="AH4" s="249" t="str">
        <f>+'3.2'!$A47</f>
        <v>Ophtalmologie avec formation approfondie en chirurgie ophtalmologique</v>
      </c>
      <c r="AI4" s="249" t="str">
        <f>+'3.2'!$A48</f>
        <v>Chirurgie orthopédique et traumatologie de l’appareil locomoteur</v>
      </c>
      <c r="AJ4" s="249" t="str">
        <f>+'3.2'!$A49</f>
        <v>Oto-rhino-laryngologie (sans formation approfondie)</v>
      </c>
      <c r="AK4" s="249" t="str">
        <f>+'3.2'!$A50</f>
        <v>Oto-rhino-laryngologie avec formation approfondie en chirurgie cervico-faciale</v>
      </c>
      <c r="AL4" s="249" t="str">
        <f>+'3.2'!$A51</f>
        <v>Médecine physique et réadaptation</v>
      </c>
      <c r="AM4" s="249" t="str">
        <f>+'3.2'!$A52</f>
        <v>Chirurgie plastique, reconstructive et esthétique</v>
      </c>
      <c r="AN4" s="249" t="str">
        <f>+'3.2'!$A53</f>
        <v>Pneumologie</v>
      </c>
      <c r="AO4" s="249" t="str">
        <f>+'3.2'!$A54</f>
        <v>Psychiatrie et psychothérapie (sans formation approfondie)</v>
      </c>
      <c r="AP4" s="249" t="str">
        <f>+'3.2'!$A55</f>
        <v>Radiologie (sans formation approfondie)</v>
      </c>
      <c r="AQ4" s="249" t="str">
        <f>+'3.2'!$A56</f>
        <v>Radiologie avec formation approfondie en neuroradiologie invasive</v>
      </c>
      <c r="AR4" s="249" t="str">
        <f>+'3.2'!$A57</f>
        <v>Radio-oncologie / radiothérapie</v>
      </c>
      <c r="AS4" s="249" t="str">
        <f>+'3.2'!$A58</f>
        <v>Rhumatologie</v>
      </c>
      <c r="AT4" s="249" t="str">
        <f>+'3.2'!$A59</f>
        <v>Urologie (sans formation approfondie)</v>
      </c>
      <c r="AU4" s="249" t="str">
        <f>+'3.2'!$A60</f>
        <v>Urologie avec formation approfondie - urologie opératoire</v>
      </c>
      <c r="AV4" s="249" t="str">
        <f>+'3.2'!$A61</f>
        <v>Titre de formation approfondie en chirurgie de la colonne vertébrale</v>
      </c>
      <c r="AX4" s="535" t="s">
        <v>1490</v>
      </c>
    </row>
    <row r="5" spans="1:50" ht="31.75" customHeight="1" outlineLevel="1" x14ac:dyDescent="0.25">
      <c r="A5" s="453" t="str">
        <f>+'2.2'!C10</f>
        <v>PB</v>
      </c>
      <c r="B5" s="453" t="str">
        <f>+'2.2'!D10</f>
        <v>Paquet de base chirurgie et médecine interne</v>
      </c>
      <c r="C5" s="453" t="str">
        <f>+'2.2'!F10</f>
        <v>Médecine interne générale et chirurgie et anesthésiologie</v>
      </c>
      <c r="D5" s="252">
        <v>2</v>
      </c>
      <c r="E5" s="252">
        <v>2</v>
      </c>
      <c r="F5" s="252">
        <v>2</v>
      </c>
      <c r="G5" s="250"/>
      <c r="H5" s="252">
        <v>2</v>
      </c>
      <c r="I5" s="252">
        <v>2</v>
      </c>
      <c r="J5" s="250"/>
      <c r="K5" s="250"/>
      <c r="L5" s="252"/>
      <c r="M5" s="250"/>
      <c r="N5" s="250"/>
      <c r="O5" s="250"/>
      <c r="P5" s="250"/>
      <c r="Q5" s="277"/>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X5" s="244">
        <f>+MAX(D5:F5)+MAX(H5:I5)</f>
        <v>4</v>
      </c>
    </row>
    <row r="6" spans="1:50" ht="42" customHeight="1" outlineLevel="1" x14ac:dyDescent="0.25">
      <c r="A6" s="453" t="str">
        <f>+'2.2'!C11</f>
        <v>PBP</v>
      </c>
      <c r="B6" s="453" t="str">
        <f>+'2.2'!D11</f>
        <v>Paquet de base pour fournisseurs de prestations programmées</v>
      </c>
      <c r="C6" s="453" t="str">
        <f>+'2.2'!F11</f>
        <v>En fonction du groupe de prestations</v>
      </c>
      <c r="D6" s="250"/>
      <c r="E6" s="250"/>
      <c r="F6" s="250"/>
      <c r="G6" s="250"/>
      <c r="H6" s="250"/>
      <c r="I6" s="250"/>
      <c r="J6" s="250"/>
      <c r="K6" s="250"/>
      <c r="L6" s="250"/>
      <c r="M6" s="250"/>
      <c r="N6" s="250"/>
      <c r="O6" s="250"/>
      <c r="P6" s="250"/>
      <c r="Q6" s="277"/>
      <c r="R6" s="250"/>
      <c r="S6" s="250"/>
      <c r="T6" s="250"/>
      <c r="U6" s="250"/>
      <c r="V6" s="250"/>
      <c r="W6" s="250"/>
      <c r="X6" s="250"/>
      <c r="Y6" s="250"/>
      <c r="Z6" s="250"/>
      <c r="AA6" s="250"/>
      <c r="AB6" s="250"/>
      <c r="AC6" s="250"/>
      <c r="AD6" s="250"/>
      <c r="AE6" s="250"/>
      <c r="AF6" s="250"/>
      <c r="AG6" s="250"/>
      <c r="AH6" s="250"/>
      <c r="AI6" s="250"/>
      <c r="AJ6" s="250"/>
      <c r="AK6" s="250"/>
      <c r="AL6" s="250"/>
      <c r="AM6" s="250"/>
      <c r="AN6" s="250"/>
      <c r="AO6" s="250"/>
      <c r="AP6" s="250"/>
      <c r="AQ6" s="250"/>
      <c r="AR6" s="250"/>
      <c r="AS6" s="250"/>
      <c r="AT6" s="250"/>
      <c r="AU6" s="250"/>
      <c r="AV6" s="250"/>
      <c r="AX6" s="244">
        <f t="shared" ref="AX6:AX68" si="0">+MAX(D6:AV6)</f>
        <v>0</v>
      </c>
    </row>
    <row r="7" spans="1:50" ht="21" customHeight="1" outlineLevel="1" x14ac:dyDescent="0.25">
      <c r="A7" s="453" t="str">
        <f>+'2.2'!C12</f>
        <v>DER1</v>
      </c>
      <c r="B7" s="453" t="str">
        <f>+'2.2'!D12</f>
        <v>Dermatologie (y c. vénérologie)</v>
      </c>
      <c r="C7" s="453" t="str">
        <f>+'2.2'!F12</f>
        <v>(dermatologie et vénérologie)</v>
      </c>
      <c r="D7" s="250"/>
      <c r="E7" s="250"/>
      <c r="F7" s="250"/>
      <c r="G7" s="250"/>
      <c r="H7" s="250"/>
      <c r="I7" s="250"/>
      <c r="J7" s="250"/>
      <c r="K7" s="250"/>
      <c r="L7" s="250"/>
      <c r="M7" s="250">
        <v>2</v>
      </c>
      <c r="N7" s="250"/>
      <c r="O7" s="250"/>
      <c r="P7" s="250"/>
      <c r="Q7" s="277"/>
      <c r="R7" s="250"/>
      <c r="S7" s="250"/>
      <c r="T7" s="250"/>
      <c r="U7" s="250"/>
      <c r="V7" s="250"/>
      <c r="W7" s="250"/>
      <c r="X7" s="250"/>
      <c r="Y7" s="250"/>
      <c r="Z7" s="250"/>
      <c r="AA7" s="250"/>
      <c r="AB7" s="250"/>
      <c r="AC7" s="250"/>
      <c r="AD7" s="250"/>
      <c r="AE7" s="250"/>
      <c r="AF7" s="250"/>
      <c r="AG7" s="250"/>
      <c r="AH7" s="250"/>
      <c r="AI7" s="250"/>
      <c r="AJ7" s="250"/>
      <c r="AK7" s="250"/>
      <c r="AL7" s="250"/>
      <c r="AM7" s="250"/>
      <c r="AN7" s="250"/>
      <c r="AO7" s="250"/>
      <c r="AP7" s="250"/>
      <c r="AQ7" s="250"/>
      <c r="AR7" s="250"/>
      <c r="AS7" s="250"/>
      <c r="AT7" s="250"/>
      <c r="AU7" s="250"/>
      <c r="AV7" s="250"/>
      <c r="AX7" s="244">
        <f>+MAX(D7:AV7)</f>
        <v>2</v>
      </c>
    </row>
    <row r="8" spans="1:50" ht="21" customHeight="1" outlineLevel="1" x14ac:dyDescent="0.25">
      <c r="A8" s="453" t="str">
        <f>+'2.2'!C13</f>
        <v>DER1.1</v>
      </c>
      <c r="B8" s="453" t="str">
        <f>+'2.2'!D13</f>
        <v>Oncologie dermatologique</v>
      </c>
      <c r="C8" s="453" t="str">
        <f>+'2.2'!F13</f>
        <v>(dermatologie et vénérologie)</v>
      </c>
      <c r="D8" s="250"/>
      <c r="E8" s="250"/>
      <c r="F8" s="250"/>
      <c r="G8" s="250"/>
      <c r="H8" s="250"/>
      <c r="I8" s="250"/>
      <c r="J8" s="250"/>
      <c r="K8" s="250"/>
      <c r="L8" s="250"/>
      <c r="M8" s="251">
        <v>2</v>
      </c>
      <c r="N8" s="250"/>
      <c r="O8" s="250"/>
      <c r="P8" s="250"/>
      <c r="Q8" s="277"/>
      <c r="R8" s="250"/>
      <c r="S8" s="250"/>
      <c r="T8" s="250"/>
      <c r="U8" s="250"/>
      <c r="V8" s="250"/>
      <c r="W8" s="250"/>
      <c r="X8" s="250"/>
      <c r="Y8" s="250"/>
      <c r="Z8" s="250"/>
      <c r="AA8" s="250"/>
      <c r="AB8" s="250"/>
      <c r="AC8" s="250"/>
      <c r="AD8" s="250"/>
      <c r="AE8" s="250"/>
      <c r="AF8" s="250"/>
      <c r="AG8" s="250"/>
      <c r="AH8" s="250"/>
      <c r="AI8" s="250"/>
      <c r="AJ8" s="250"/>
      <c r="AK8" s="250"/>
      <c r="AL8" s="250"/>
      <c r="AM8" s="250"/>
      <c r="AN8" s="250"/>
      <c r="AO8" s="250"/>
      <c r="AP8" s="250"/>
      <c r="AQ8" s="250"/>
      <c r="AR8" s="250"/>
      <c r="AS8" s="250"/>
      <c r="AT8" s="250"/>
      <c r="AU8" s="250"/>
      <c r="AV8" s="250"/>
      <c r="AX8" s="244">
        <f t="shared" si="0"/>
        <v>2</v>
      </c>
    </row>
    <row r="9" spans="1:50" ht="21" customHeight="1" outlineLevel="1" x14ac:dyDescent="0.25">
      <c r="A9" s="453" t="str">
        <f>+'2.2'!C14</f>
        <v>DER1.2</v>
      </c>
      <c r="B9" s="453" t="str">
        <f>+'2.2'!D14</f>
        <v>Affections cutanées graves</v>
      </c>
      <c r="C9" s="453" t="str">
        <f>+'2.2'!F14</f>
        <v>(dermatologie et vénérologie)</v>
      </c>
      <c r="D9" s="250"/>
      <c r="E9" s="250"/>
      <c r="F9" s="250"/>
      <c r="G9" s="250"/>
      <c r="H9" s="250"/>
      <c r="I9" s="250"/>
      <c r="J9" s="250"/>
      <c r="K9" s="250"/>
      <c r="L9" s="250"/>
      <c r="M9" s="252">
        <v>2</v>
      </c>
      <c r="N9" s="250"/>
      <c r="O9" s="250"/>
      <c r="P9" s="250"/>
      <c r="Q9" s="277"/>
      <c r="R9" s="250"/>
      <c r="S9" s="250"/>
      <c r="T9" s="250"/>
      <c r="U9" s="250"/>
      <c r="V9" s="250"/>
      <c r="W9" s="250"/>
      <c r="X9" s="250"/>
      <c r="Y9" s="250"/>
      <c r="Z9" s="250"/>
      <c r="AA9" s="250"/>
      <c r="AB9" s="250"/>
      <c r="AC9" s="250"/>
      <c r="AD9" s="250"/>
      <c r="AE9" s="250"/>
      <c r="AF9" s="250"/>
      <c r="AG9" s="250"/>
      <c r="AH9" s="250"/>
      <c r="AI9" s="250"/>
      <c r="AJ9" s="250"/>
      <c r="AK9" s="250"/>
      <c r="AL9" s="250"/>
      <c r="AM9" s="250"/>
      <c r="AN9" s="250"/>
      <c r="AO9" s="250"/>
      <c r="AP9" s="250"/>
      <c r="AQ9" s="250"/>
      <c r="AR9" s="250"/>
      <c r="AS9" s="250"/>
      <c r="AT9" s="250"/>
      <c r="AU9" s="250"/>
      <c r="AV9" s="250"/>
      <c r="AX9" s="244">
        <f t="shared" si="0"/>
        <v>2</v>
      </c>
    </row>
    <row r="10" spans="1:50" ht="21" customHeight="1" outlineLevel="1" x14ac:dyDescent="0.25">
      <c r="A10" s="453" t="str">
        <f>+'2.2'!C15</f>
        <v>DER2</v>
      </c>
      <c r="B10" s="453" t="str">
        <f>+'2.2'!D15</f>
        <v>Traitement des plaies</v>
      </c>
      <c r="C10" s="453" t="str">
        <f>+'2.2'!F15</f>
        <v/>
      </c>
      <c r="D10" s="250"/>
      <c r="E10" s="250"/>
      <c r="F10" s="250"/>
      <c r="G10" s="250"/>
      <c r="H10" s="250"/>
      <c r="I10" s="250"/>
      <c r="J10" s="250"/>
      <c r="K10" s="250"/>
      <c r="L10" s="250"/>
      <c r="M10" s="250"/>
      <c r="N10" s="250"/>
      <c r="O10" s="250"/>
      <c r="P10" s="250"/>
      <c r="Q10" s="277"/>
      <c r="R10" s="250"/>
      <c r="S10" s="250"/>
      <c r="T10" s="250"/>
      <c r="U10" s="250"/>
      <c r="V10" s="250"/>
      <c r="W10" s="250"/>
      <c r="X10" s="250"/>
      <c r="Y10" s="250"/>
      <c r="Z10" s="250"/>
      <c r="AA10" s="250"/>
      <c r="AB10" s="250"/>
      <c r="AC10" s="250"/>
      <c r="AD10" s="250"/>
      <c r="AE10" s="250"/>
      <c r="AF10" s="250"/>
      <c r="AG10" s="250"/>
      <c r="AH10" s="250"/>
      <c r="AI10" s="250"/>
      <c r="AJ10" s="250"/>
      <c r="AK10" s="250"/>
      <c r="AL10" s="250"/>
      <c r="AM10" s="250"/>
      <c r="AN10" s="250"/>
      <c r="AO10" s="250"/>
      <c r="AP10" s="250"/>
      <c r="AQ10" s="250"/>
      <c r="AR10" s="250"/>
      <c r="AS10" s="250"/>
      <c r="AT10" s="250"/>
      <c r="AU10" s="250"/>
      <c r="AV10" s="250"/>
      <c r="AX10" s="244">
        <f t="shared" si="0"/>
        <v>0</v>
      </c>
    </row>
    <row r="11" spans="1:50" ht="21" customHeight="1" outlineLevel="1" x14ac:dyDescent="0.25">
      <c r="A11" s="453" t="str">
        <f>+'2.2'!C16</f>
        <v>HNO1</v>
      </c>
      <c r="B11" s="453" t="str">
        <f>+'2.2'!D16</f>
        <v>Oto-rhino-laryngologie (chirurgie ORL)</v>
      </c>
      <c r="C11" s="453" t="str">
        <f>+'2.2'!F16</f>
        <v>Oto-rhino-laryngologie</v>
      </c>
      <c r="D11" s="250"/>
      <c r="E11" s="250"/>
      <c r="F11" s="250"/>
      <c r="G11" s="250"/>
      <c r="H11" s="250"/>
      <c r="I11" s="250"/>
      <c r="J11" s="250"/>
      <c r="K11" s="250"/>
      <c r="L11" s="250"/>
      <c r="M11" s="250"/>
      <c r="N11" s="250"/>
      <c r="O11" s="250"/>
      <c r="P11" s="250"/>
      <c r="Q11" s="277"/>
      <c r="R11" s="250"/>
      <c r="S11" s="250"/>
      <c r="T11" s="250"/>
      <c r="U11" s="250"/>
      <c r="V11" s="250"/>
      <c r="W11" s="250"/>
      <c r="X11" s="250"/>
      <c r="Y11" s="250"/>
      <c r="Z11" s="250"/>
      <c r="AA11" s="250"/>
      <c r="AB11" s="250"/>
      <c r="AC11" s="250"/>
      <c r="AD11" s="250"/>
      <c r="AE11" s="250"/>
      <c r="AF11" s="250"/>
      <c r="AG11" s="250"/>
      <c r="AH11" s="250"/>
      <c r="AI11" s="250"/>
      <c r="AJ11" s="252">
        <v>2</v>
      </c>
      <c r="AK11" s="252">
        <v>2</v>
      </c>
      <c r="AL11" s="250"/>
      <c r="AM11" s="250"/>
      <c r="AN11" s="250"/>
      <c r="AO11" s="250"/>
      <c r="AP11" s="250"/>
      <c r="AQ11" s="250"/>
      <c r="AR11" s="250"/>
      <c r="AS11" s="250"/>
      <c r="AT11" s="250"/>
      <c r="AU11" s="250"/>
      <c r="AV11" s="250"/>
      <c r="AX11" s="244">
        <f t="shared" si="0"/>
        <v>2</v>
      </c>
    </row>
    <row r="12" spans="1:50" ht="21" customHeight="1" outlineLevel="1" x14ac:dyDescent="0.25">
      <c r="A12" s="453" t="str">
        <f>+'2.2'!C17</f>
        <v>HNO1.1</v>
      </c>
      <c r="B12" s="453" t="str">
        <f>+'2.2'!D17</f>
        <v>Chirurgie cervico-faciale</v>
      </c>
      <c r="C12" s="453" t="str">
        <f>+'2.2'!F17</f>
        <v>Oto-rhino-laryngologie</v>
      </c>
      <c r="D12" s="250"/>
      <c r="E12" s="250"/>
      <c r="F12" s="250"/>
      <c r="G12" s="250"/>
      <c r="H12" s="250"/>
      <c r="I12" s="250"/>
      <c r="J12" s="250"/>
      <c r="K12" s="250"/>
      <c r="L12" s="250"/>
      <c r="M12" s="250"/>
      <c r="N12" s="250"/>
      <c r="O12" s="250"/>
      <c r="P12" s="250"/>
      <c r="Q12" s="277"/>
      <c r="R12" s="250"/>
      <c r="S12" s="250"/>
      <c r="T12" s="250"/>
      <c r="U12" s="250"/>
      <c r="V12" s="250"/>
      <c r="W12" s="250"/>
      <c r="X12" s="250"/>
      <c r="Y12" s="250"/>
      <c r="Z12" s="250"/>
      <c r="AA12" s="250"/>
      <c r="AB12" s="250"/>
      <c r="AC12" s="250"/>
      <c r="AD12" s="250"/>
      <c r="AE12" s="250"/>
      <c r="AF12" s="250"/>
      <c r="AG12" s="250"/>
      <c r="AH12" s="250"/>
      <c r="AI12" s="250"/>
      <c r="AJ12" s="252">
        <v>2</v>
      </c>
      <c r="AK12" s="252">
        <v>2</v>
      </c>
      <c r="AL12" s="250"/>
      <c r="AM12" s="250"/>
      <c r="AN12" s="250"/>
      <c r="AO12" s="250"/>
      <c r="AP12" s="250"/>
      <c r="AQ12" s="250"/>
      <c r="AR12" s="250"/>
      <c r="AS12" s="250"/>
      <c r="AT12" s="250"/>
      <c r="AU12" s="250"/>
      <c r="AV12" s="250"/>
      <c r="AX12" s="244">
        <f t="shared" si="0"/>
        <v>2</v>
      </c>
    </row>
    <row r="13" spans="1:50" ht="39" customHeight="1" outlineLevel="1" x14ac:dyDescent="0.25">
      <c r="A13" s="453" t="str">
        <f>+'2.2'!C18</f>
        <v>HNO1.1.1</v>
      </c>
      <c r="B13" s="453" t="str">
        <f>+'2.2'!D18</f>
        <v>Interventions ORL complexes (chirurgie tumorale interdisciplinaire)</v>
      </c>
      <c r="C13" s="453" t="str">
        <f>+'2.2'!F18</f>
        <v>(Oto-rhino-laryngologie avec formation approfondie en chirurgie cervico-faciale)</v>
      </c>
      <c r="D13" s="250"/>
      <c r="E13" s="250"/>
      <c r="F13" s="250"/>
      <c r="G13" s="250"/>
      <c r="H13" s="250"/>
      <c r="I13" s="250"/>
      <c r="J13" s="250"/>
      <c r="K13" s="250"/>
      <c r="L13" s="250"/>
      <c r="M13" s="250"/>
      <c r="N13" s="250"/>
      <c r="O13" s="250"/>
      <c r="P13" s="250"/>
      <c r="Q13" s="277"/>
      <c r="R13" s="250"/>
      <c r="S13" s="250"/>
      <c r="T13" s="250"/>
      <c r="U13" s="250"/>
      <c r="V13" s="250"/>
      <c r="W13" s="250"/>
      <c r="X13" s="250"/>
      <c r="Y13" s="250"/>
      <c r="Z13" s="250"/>
      <c r="AA13" s="250"/>
      <c r="AB13" s="250"/>
      <c r="AC13" s="250"/>
      <c r="AD13" s="250"/>
      <c r="AE13" s="250"/>
      <c r="AF13" s="250"/>
      <c r="AG13" s="250"/>
      <c r="AH13" s="250"/>
      <c r="AI13" s="250"/>
      <c r="AJ13" s="250"/>
      <c r="AK13" s="252">
        <v>2</v>
      </c>
      <c r="AL13" s="250"/>
      <c r="AM13" s="250"/>
      <c r="AN13" s="250"/>
      <c r="AO13" s="250"/>
      <c r="AP13" s="250"/>
      <c r="AQ13" s="250"/>
      <c r="AR13" s="250"/>
      <c r="AS13" s="250"/>
      <c r="AT13" s="250"/>
      <c r="AU13" s="250"/>
      <c r="AV13" s="250"/>
      <c r="AX13" s="244">
        <f t="shared" si="0"/>
        <v>2</v>
      </c>
    </row>
    <row r="14" spans="1:50" ht="21" customHeight="1" outlineLevel="1" x14ac:dyDescent="0.25">
      <c r="A14" s="453" t="str">
        <f>+'2.2'!C19</f>
        <v>HNO1.2</v>
      </c>
      <c r="B14" s="453" t="str">
        <f>+'2.2'!D19</f>
        <v>Chirurgie élargie du nez et des sinus</v>
      </c>
      <c r="C14" s="453" t="str">
        <f>+'2.2'!F19</f>
        <v>Oto-rhino-laryngologie</v>
      </c>
      <c r="D14" s="250"/>
      <c r="E14" s="250"/>
      <c r="F14" s="250"/>
      <c r="G14" s="250"/>
      <c r="H14" s="250"/>
      <c r="I14" s="250"/>
      <c r="J14" s="250"/>
      <c r="K14" s="250"/>
      <c r="L14" s="250"/>
      <c r="M14" s="250"/>
      <c r="N14" s="250"/>
      <c r="O14" s="250"/>
      <c r="P14" s="250"/>
      <c r="Q14" s="277"/>
      <c r="R14" s="250"/>
      <c r="S14" s="250"/>
      <c r="T14" s="250"/>
      <c r="U14" s="250"/>
      <c r="V14" s="250"/>
      <c r="W14" s="250"/>
      <c r="X14" s="250"/>
      <c r="Y14" s="250"/>
      <c r="Z14" s="250"/>
      <c r="AA14" s="250"/>
      <c r="AB14" s="250"/>
      <c r="AC14" s="250"/>
      <c r="AD14" s="250"/>
      <c r="AE14" s="250"/>
      <c r="AF14" s="250"/>
      <c r="AG14" s="250"/>
      <c r="AH14" s="250"/>
      <c r="AI14" s="250"/>
      <c r="AJ14" s="252">
        <v>2</v>
      </c>
      <c r="AK14" s="252">
        <v>2</v>
      </c>
      <c r="AL14" s="250"/>
      <c r="AM14" s="250"/>
      <c r="AN14" s="250"/>
      <c r="AO14" s="250"/>
      <c r="AP14" s="250"/>
      <c r="AQ14" s="250"/>
      <c r="AR14" s="250"/>
      <c r="AS14" s="250"/>
      <c r="AT14" s="250"/>
      <c r="AU14" s="250"/>
      <c r="AV14" s="250"/>
      <c r="AX14" s="244">
        <f t="shared" si="0"/>
        <v>2</v>
      </c>
    </row>
    <row r="15" spans="1:50" ht="63.75" customHeight="1" outlineLevel="1" x14ac:dyDescent="0.25">
      <c r="A15" s="453" t="str">
        <f>+'2.2'!C20</f>
        <v>HNO1.2.1</v>
      </c>
      <c r="B15" s="453" t="str">
        <f>+'2.2'!D20</f>
        <v>Chirurgie élargie du nez et des sinus avec ouverture de la dure-mère (chirurgie interdisciplinaire de la base du crâne)</v>
      </c>
      <c r="C15" s="453" t="str">
        <f>+'2.2'!F20</f>
        <v>(Oto-rhino-laryngologie avec formation approfondie en chirurgie cervico-faciale)</v>
      </c>
      <c r="D15" s="250"/>
      <c r="E15" s="250"/>
      <c r="F15" s="250"/>
      <c r="G15" s="250"/>
      <c r="H15" s="250"/>
      <c r="I15" s="250"/>
      <c r="J15" s="250"/>
      <c r="K15" s="250"/>
      <c r="L15" s="250"/>
      <c r="M15" s="250"/>
      <c r="N15" s="250"/>
      <c r="O15" s="250"/>
      <c r="P15" s="250"/>
      <c r="Q15" s="277"/>
      <c r="R15" s="250"/>
      <c r="S15" s="250"/>
      <c r="T15" s="250"/>
      <c r="U15" s="250"/>
      <c r="V15" s="250"/>
      <c r="W15" s="250"/>
      <c r="X15" s="250"/>
      <c r="Y15" s="250"/>
      <c r="Z15" s="250"/>
      <c r="AA15" s="250"/>
      <c r="AB15" s="250"/>
      <c r="AC15" s="250"/>
      <c r="AD15" s="250"/>
      <c r="AE15" s="250"/>
      <c r="AF15" s="250"/>
      <c r="AG15" s="250"/>
      <c r="AH15" s="250"/>
      <c r="AI15" s="250"/>
      <c r="AJ15" s="250"/>
      <c r="AK15" s="252">
        <v>2</v>
      </c>
      <c r="AL15" s="250"/>
      <c r="AM15" s="250"/>
      <c r="AN15" s="250"/>
      <c r="AO15" s="250"/>
      <c r="AP15" s="250"/>
      <c r="AQ15" s="250"/>
      <c r="AR15" s="250"/>
      <c r="AS15" s="250"/>
      <c r="AT15" s="250"/>
      <c r="AU15" s="250"/>
      <c r="AV15" s="250"/>
      <c r="AX15" s="244">
        <f t="shared" si="0"/>
        <v>2</v>
      </c>
    </row>
    <row r="16" spans="1:50" ht="47.5" customHeight="1" outlineLevel="1" x14ac:dyDescent="0.25">
      <c r="A16" s="453" t="str">
        <f>+'2.2'!C21</f>
        <v>HNO1.3</v>
      </c>
      <c r="B16" s="453" t="str">
        <f>+'2.2'!D21</f>
        <v>Chirurgie de l’oreille moyenne (tympanoplastie, chirurgie mastoïdienne, ossiculoplastie y c. chirurgie stapédienne)</v>
      </c>
      <c r="C16" s="453" t="str">
        <f>+'2.2'!F21</f>
        <v>Oto-rhino-laryngologie</v>
      </c>
      <c r="D16" s="250"/>
      <c r="E16" s="250"/>
      <c r="F16" s="250"/>
      <c r="G16" s="250"/>
      <c r="H16" s="250"/>
      <c r="I16" s="250"/>
      <c r="J16" s="250"/>
      <c r="K16" s="250"/>
      <c r="L16" s="250"/>
      <c r="M16" s="250"/>
      <c r="N16" s="250"/>
      <c r="O16" s="250"/>
      <c r="P16" s="250"/>
      <c r="Q16" s="277"/>
      <c r="R16" s="250"/>
      <c r="S16" s="250"/>
      <c r="T16" s="250"/>
      <c r="U16" s="250"/>
      <c r="V16" s="250"/>
      <c r="W16" s="250"/>
      <c r="X16" s="250"/>
      <c r="Y16" s="250"/>
      <c r="Z16" s="250"/>
      <c r="AA16" s="250"/>
      <c r="AB16" s="250"/>
      <c r="AC16" s="250"/>
      <c r="AD16" s="250"/>
      <c r="AE16" s="250"/>
      <c r="AF16" s="250"/>
      <c r="AG16" s="250"/>
      <c r="AH16" s="250"/>
      <c r="AI16" s="250"/>
      <c r="AJ16" s="252">
        <v>2</v>
      </c>
      <c r="AK16" s="252">
        <v>2</v>
      </c>
      <c r="AL16" s="250"/>
      <c r="AM16" s="250"/>
      <c r="AN16" s="250"/>
      <c r="AO16" s="250"/>
      <c r="AP16" s="250"/>
      <c r="AQ16" s="250"/>
      <c r="AR16" s="250"/>
      <c r="AS16" s="250"/>
      <c r="AT16" s="250"/>
      <c r="AU16" s="250"/>
      <c r="AV16" s="250"/>
      <c r="AX16" s="244">
        <f t="shared" si="0"/>
        <v>2</v>
      </c>
    </row>
    <row r="17" spans="1:50" ht="36" customHeight="1" outlineLevel="1" x14ac:dyDescent="0.25">
      <c r="A17" s="453" t="str">
        <f>+'2.2'!C22</f>
        <v>HNO1.3.1</v>
      </c>
      <c r="B17" s="453" t="str">
        <f>+'2.2'!D22</f>
        <v>Chirurgie élargie de l’oreille avec oreille interne et/ou ouverture de la dure-mère</v>
      </c>
      <c r="C17" s="453" t="str">
        <f>+'2.2'!F22</f>
        <v>(Oto-rhino-laryngologie avec formation approfondie en chirurgie cervico-faciale)</v>
      </c>
      <c r="D17" s="250"/>
      <c r="E17" s="250"/>
      <c r="F17" s="250"/>
      <c r="G17" s="250"/>
      <c r="H17" s="250"/>
      <c r="I17" s="250"/>
      <c r="J17" s="250"/>
      <c r="K17" s="250"/>
      <c r="L17" s="250"/>
      <c r="M17" s="250"/>
      <c r="N17" s="250"/>
      <c r="O17" s="250"/>
      <c r="P17" s="250"/>
      <c r="Q17" s="277"/>
      <c r="R17" s="250"/>
      <c r="S17" s="250"/>
      <c r="T17" s="250"/>
      <c r="U17" s="250"/>
      <c r="V17" s="250"/>
      <c r="W17" s="250"/>
      <c r="X17" s="250"/>
      <c r="Y17" s="250"/>
      <c r="Z17" s="250"/>
      <c r="AA17" s="250"/>
      <c r="AB17" s="250"/>
      <c r="AC17" s="250"/>
      <c r="AD17" s="250"/>
      <c r="AE17" s="250"/>
      <c r="AF17" s="250"/>
      <c r="AG17" s="250"/>
      <c r="AH17" s="250"/>
      <c r="AI17" s="250"/>
      <c r="AJ17" s="250"/>
      <c r="AK17" s="252">
        <v>2</v>
      </c>
      <c r="AL17" s="250"/>
      <c r="AM17" s="250"/>
      <c r="AN17" s="250"/>
      <c r="AO17" s="250"/>
      <c r="AP17" s="250"/>
      <c r="AQ17" s="250"/>
      <c r="AR17" s="250"/>
      <c r="AS17" s="250"/>
      <c r="AT17" s="250"/>
      <c r="AU17" s="250"/>
      <c r="AV17" s="250"/>
      <c r="AX17" s="244">
        <f t="shared" si="0"/>
        <v>2</v>
      </c>
    </row>
    <row r="18" spans="1:50" s="531" customFormat="1" ht="19.25" customHeight="1" outlineLevel="1" x14ac:dyDescent="0.25">
      <c r="A18" s="529" t="str">
        <f>+'2.2'!C23</f>
        <v>HNO1.3.2</v>
      </c>
      <c r="B18" s="529" t="str">
        <f>+'2.2'!D23</f>
        <v>Implants cochléaires (CIMHS)</v>
      </c>
      <c r="C18" s="529" t="str">
        <f>+'2.2'!F23</f>
        <v/>
      </c>
      <c r="D18" s="530"/>
      <c r="E18" s="530"/>
      <c r="F18" s="530"/>
      <c r="G18" s="530"/>
      <c r="H18" s="530"/>
      <c r="I18" s="530"/>
      <c r="J18" s="530"/>
      <c r="K18" s="530"/>
      <c r="L18" s="530"/>
      <c r="M18" s="530"/>
      <c r="N18" s="530"/>
      <c r="O18" s="530"/>
      <c r="P18" s="530"/>
      <c r="Q18" s="530"/>
      <c r="R18" s="530"/>
      <c r="S18" s="530"/>
      <c r="T18" s="530"/>
      <c r="U18" s="530"/>
      <c r="V18" s="530"/>
      <c r="W18" s="530"/>
      <c r="X18" s="530"/>
      <c r="Y18" s="530"/>
      <c r="Z18" s="530"/>
      <c r="AA18" s="530"/>
      <c r="AB18" s="530"/>
      <c r="AC18" s="530"/>
      <c r="AD18" s="530"/>
      <c r="AE18" s="530"/>
      <c r="AF18" s="530"/>
      <c r="AG18" s="530"/>
      <c r="AH18" s="530"/>
      <c r="AI18" s="530"/>
      <c r="AJ18" s="530"/>
      <c r="AK18" s="530"/>
      <c r="AL18" s="530"/>
      <c r="AM18" s="530"/>
      <c r="AN18" s="530"/>
      <c r="AO18" s="530"/>
      <c r="AP18" s="530"/>
      <c r="AQ18" s="530"/>
      <c r="AR18" s="530"/>
      <c r="AS18" s="530"/>
      <c r="AT18" s="530"/>
      <c r="AU18" s="530"/>
      <c r="AV18" s="530"/>
      <c r="AX18" s="244"/>
    </row>
    <row r="19" spans="1:50" ht="25" outlineLevel="1" x14ac:dyDescent="0.25">
      <c r="A19" s="453" t="str">
        <f>+'2.2'!C24</f>
        <v>HNO2</v>
      </c>
      <c r="B19" s="453" t="str">
        <f>+'2.2'!D24</f>
        <v>Chirurgie de la thyroïde et des parathyroïdes</v>
      </c>
      <c r="C19" s="453" t="str">
        <f>+'2.2'!F24</f>
        <v>(Oto-rhino-laryngologie)
(chirurgie)</v>
      </c>
      <c r="D19" s="250"/>
      <c r="E19" s="250"/>
      <c r="F19" s="250"/>
      <c r="G19" s="250"/>
      <c r="H19" s="252">
        <v>2</v>
      </c>
      <c r="I19" s="252">
        <v>2</v>
      </c>
      <c r="J19" s="252">
        <v>2</v>
      </c>
      <c r="K19" s="252">
        <v>2</v>
      </c>
      <c r="L19" s="252">
        <v>2</v>
      </c>
      <c r="M19" s="250"/>
      <c r="N19" s="250"/>
      <c r="O19" s="250"/>
      <c r="P19" s="250"/>
      <c r="Q19" s="277"/>
      <c r="R19" s="250"/>
      <c r="S19" s="250"/>
      <c r="T19" s="250"/>
      <c r="U19" s="250"/>
      <c r="V19" s="250"/>
      <c r="W19" s="250"/>
      <c r="X19" s="250"/>
      <c r="Y19" s="250"/>
      <c r="Z19" s="250"/>
      <c r="AA19" s="250"/>
      <c r="AB19" s="250"/>
      <c r="AC19" s="250"/>
      <c r="AD19" s="250"/>
      <c r="AE19" s="250"/>
      <c r="AF19" s="250"/>
      <c r="AG19" s="250"/>
      <c r="AH19" s="250"/>
      <c r="AI19" s="250"/>
      <c r="AJ19" s="252">
        <v>2</v>
      </c>
      <c r="AK19" s="252">
        <v>2</v>
      </c>
      <c r="AL19" s="250"/>
      <c r="AM19" s="250"/>
      <c r="AN19" s="250"/>
      <c r="AO19" s="250"/>
      <c r="AP19" s="250"/>
      <c r="AQ19" s="250"/>
      <c r="AR19" s="250"/>
      <c r="AS19" s="250"/>
      <c r="AT19" s="250"/>
      <c r="AU19" s="250"/>
      <c r="AV19" s="250"/>
      <c r="AX19" s="244">
        <f t="shared" si="0"/>
        <v>2</v>
      </c>
    </row>
    <row r="20" spans="1:50" ht="37.5" outlineLevel="1" x14ac:dyDescent="0.25">
      <c r="A20" s="453" t="str">
        <f>+'2.2'!C25</f>
        <v>KIE1</v>
      </c>
      <c r="B20" s="453" t="str">
        <f>+'2.2'!D25</f>
        <v>Chirurgie maxillaire</v>
      </c>
      <c r="C20" s="453" t="str">
        <f>+'2.2'!F25</f>
        <v>(Chirurgie orale et maxillo-faciale)
(chirurgie plastique, reconstructive et esthétique)</v>
      </c>
      <c r="D20" s="250"/>
      <c r="E20" s="250"/>
      <c r="F20" s="250"/>
      <c r="G20" s="250"/>
      <c r="H20" s="250"/>
      <c r="I20" s="250"/>
      <c r="J20" s="250"/>
      <c r="K20" s="250"/>
      <c r="L20" s="250"/>
      <c r="M20" s="250"/>
      <c r="N20" s="250"/>
      <c r="O20" s="250"/>
      <c r="P20" s="250"/>
      <c r="Q20" s="277"/>
      <c r="R20" s="250"/>
      <c r="S20" s="250"/>
      <c r="T20" s="250"/>
      <c r="U20" s="250"/>
      <c r="V20" s="250"/>
      <c r="W20" s="250"/>
      <c r="X20" s="250"/>
      <c r="Y20" s="252">
        <v>2</v>
      </c>
      <c r="Z20" s="250"/>
      <c r="AA20" s="250"/>
      <c r="AB20" s="250"/>
      <c r="AC20" s="250"/>
      <c r="AD20" s="250"/>
      <c r="AE20" s="250"/>
      <c r="AF20" s="250"/>
      <c r="AG20" s="250"/>
      <c r="AH20" s="250"/>
      <c r="AI20" s="250"/>
      <c r="AJ20" s="250"/>
      <c r="AK20" s="250"/>
      <c r="AL20" s="250"/>
      <c r="AM20" s="252">
        <v>2</v>
      </c>
      <c r="AN20" s="250"/>
      <c r="AO20" s="250"/>
      <c r="AP20" s="250"/>
      <c r="AQ20" s="250"/>
      <c r="AR20" s="250"/>
      <c r="AS20" s="250"/>
      <c r="AT20" s="250"/>
      <c r="AU20" s="250"/>
      <c r="AV20" s="250"/>
      <c r="AX20" s="244">
        <f t="shared" si="0"/>
        <v>2</v>
      </c>
    </row>
    <row r="21" spans="1:50" outlineLevel="1" x14ac:dyDescent="0.25">
      <c r="A21" s="453" t="str">
        <f>+'2.2'!C26</f>
        <v>NCH1</v>
      </c>
      <c r="B21" s="453" t="str">
        <f>+'2.2'!D26</f>
        <v>Neurochirurgie crânienne</v>
      </c>
      <c r="C21" s="453" t="str">
        <f>+'2.2'!F26</f>
        <v>Neurochirurgie</v>
      </c>
      <c r="D21" s="250"/>
      <c r="E21" s="250"/>
      <c r="F21" s="250"/>
      <c r="G21" s="250"/>
      <c r="H21" s="250"/>
      <c r="I21" s="250"/>
      <c r="J21" s="250"/>
      <c r="K21" s="250"/>
      <c r="L21" s="250"/>
      <c r="M21" s="250"/>
      <c r="N21" s="250"/>
      <c r="O21" s="250"/>
      <c r="P21" s="250"/>
      <c r="Q21" s="277"/>
      <c r="R21" s="250"/>
      <c r="S21" s="250"/>
      <c r="T21" s="250"/>
      <c r="U21" s="250"/>
      <c r="V21" s="250"/>
      <c r="W21" s="250"/>
      <c r="X21" s="250"/>
      <c r="Y21" s="250"/>
      <c r="Z21" s="250"/>
      <c r="AA21" s="250"/>
      <c r="AB21" s="250"/>
      <c r="AC21" s="250"/>
      <c r="AD21" s="250"/>
      <c r="AE21" s="250">
        <v>2</v>
      </c>
      <c r="AF21" s="250"/>
      <c r="AG21" s="250"/>
      <c r="AH21" s="250"/>
      <c r="AI21" s="250"/>
      <c r="AJ21" s="250"/>
      <c r="AK21" s="250"/>
      <c r="AL21" s="250"/>
      <c r="AM21" s="250"/>
      <c r="AN21" s="250"/>
      <c r="AO21" s="250"/>
      <c r="AP21" s="250"/>
      <c r="AQ21" s="250"/>
      <c r="AR21" s="250"/>
      <c r="AS21" s="250"/>
      <c r="AT21" s="250"/>
      <c r="AU21" s="250"/>
      <c r="AV21" s="250"/>
      <c r="AX21" s="244">
        <f t="shared" si="0"/>
        <v>2</v>
      </c>
    </row>
    <row r="22" spans="1:50" outlineLevel="1" x14ac:dyDescent="0.25">
      <c r="A22" s="453" t="str">
        <f>+'2.2'!C27</f>
        <v>NCH1.1</v>
      </c>
      <c r="B22" s="453" t="str">
        <f>+'2.2'!D27</f>
        <v>Neurochirurgie spécialisée</v>
      </c>
      <c r="C22" s="453" t="str">
        <f>+'2.2'!F27</f>
        <v>Neurochirurgie</v>
      </c>
      <c r="D22" s="250"/>
      <c r="E22" s="250"/>
      <c r="F22" s="250"/>
      <c r="G22" s="250"/>
      <c r="H22" s="250"/>
      <c r="I22" s="250"/>
      <c r="J22" s="250"/>
      <c r="K22" s="250"/>
      <c r="L22" s="250"/>
      <c r="M22" s="250"/>
      <c r="N22" s="250"/>
      <c r="O22" s="250"/>
      <c r="P22" s="250"/>
      <c r="Q22" s="277"/>
      <c r="R22" s="250"/>
      <c r="S22" s="250"/>
      <c r="T22" s="250"/>
      <c r="U22" s="250"/>
      <c r="V22" s="250"/>
      <c r="W22" s="250"/>
      <c r="X22" s="250"/>
      <c r="Y22" s="250"/>
      <c r="Z22" s="250"/>
      <c r="AA22" s="250"/>
      <c r="AB22" s="250"/>
      <c r="AC22" s="250"/>
      <c r="AD22" s="250"/>
      <c r="AE22" s="253">
        <v>2</v>
      </c>
      <c r="AF22" s="250"/>
      <c r="AG22" s="250"/>
      <c r="AH22" s="250"/>
      <c r="AI22" s="250"/>
      <c r="AJ22" s="250"/>
      <c r="AK22" s="250"/>
      <c r="AL22" s="250"/>
      <c r="AM22" s="250"/>
      <c r="AN22" s="250"/>
      <c r="AO22" s="250"/>
      <c r="AP22" s="250"/>
      <c r="AQ22" s="250"/>
      <c r="AR22" s="250"/>
      <c r="AS22" s="250"/>
      <c r="AT22" s="250"/>
      <c r="AU22" s="250"/>
      <c r="AV22" s="250"/>
      <c r="AX22" s="244">
        <f t="shared" si="0"/>
        <v>2</v>
      </c>
    </row>
    <row r="23" spans="1:50" ht="49.25" customHeight="1" outlineLevel="1" x14ac:dyDescent="0.25">
      <c r="A23" s="453" t="str">
        <f>+'2.2'!C28</f>
        <v>NCH1.1.1</v>
      </c>
      <c r="B23" s="453" t="str">
        <f>+'2.2'!D28</f>
        <v>Traitement des pathologies vasculaires du SNC autres que les anomalies vasculaires complexes (CIMHS)</v>
      </c>
      <c r="C23" s="453"/>
      <c r="D23" s="250"/>
      <c r="E23" s="250"/>
      <c r="F23" s="250"/>
      <c r="G23" s="250"/>
      <c r="H23" s="250"/>
      <c r="I23" s="250"/>
      <c r="J23" s="250"/>
      <c r="K23" s="250"/>
      <c r="L23" s="250"/>
      <c r="M23" s="250"/>
      <c r="N23" s="250"/>
      <c r="O23" s="250"/>
      <c r="P23" s="250"/>
      <c r="Q23" s="277"/>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X23" s="244">
        <f t="shared" si="0"/>
        <v>0</v>
      </c>
    </row>
    <row r="24" spans="1:50" s="531" customFormat="1" ht="31.75" customHeight="1" outlineLevel="1" x14ac:dyDescent="0.25">
      <c r="A24" s="529" t="str">
        <f>+'2.2'!C29</f>
        <v>NCH1.1.1.1</v>
      </c>
      <c r="B24" s="529" t="str">
        <f>+'2.2'!D29</f>
        <v>Traitement des anomalies vasculaires complexes du SNC (CIMHS)</v>
      </c>
      <c r="C24" s="529"/>
      <c r="D24" s="530"/>
      <c r="E24" s="530"/>
      <c r="F24" s="530"/>
      <c r="G24" s="530"/>
      <c r="H24" s="530"/>
      <c r="I24" s="530"/>
      <c r="J24" s="530"/>
      <c r="K24" s="530"/>
      <c r="L24" s="530"/>
      <c r="M24" s="530"/>
      <c r="N24" s="530"/>
      <c r="O24" s="530"/>
      <c r="P24" s="530"/>
      <c r="Q24" s="530"/>
      <c r="R24" s="530"/>
      <c r="S24" s="530"/>
      <c r="T24" s="530"/>
      <c r="U24" s="530"/>
      <c r="V24" s="530"/>
      <c r="W24" s="530"/>
      <c r="X24" s="530"/>
      <c r="Y24" s="530"/>
      <c r="Z24" s="530"/>
      <c r="AA24" s="530"/>
      <c r="AB24" s="530"/>
      <c r="AC24" s="530"/>
      <c r="AD24" s="530"/>
      <c r="AE24" s="530"/>
      <c r="AF24" s="530"/>
      <c r="AG24" s="530"/>
      <c r="AH24" s="530"/>
      <c r="AI24" s="530"/>
      <c r="AJ24" s="530"/>
      <c r="AK24" s="530"/>
      <c r="AL24" s="530"/>
      <c r="AM24" s="530"/>
      <c r="AN24" s="530"/>
      <c r="AO24" s="530"/>
      <c r="AP24" s="530"/>
      <c r="AQ24" s="530"/>
      <c r="AR24" s="530"/>
      <c r="AS24" s="530"/>
      <c r="AT24" s="530"/>
      <c r="AU24" s="530"/>
      <c r="AV24" s="530"/>
      <c r="AX24" s="244"/>
    </row>
    <row r="25" spans="1:50" s="531" customFormat="1" ht="39" customHeight="1" outlineLevel="1" x14ac:dyDescent="0.25">
      <c r="A25" s="529" t="str">
        <f>+'2.2'!C30</f>
        <v>NCH1.1.2</v>
      </c>
      <c r="B25" s="529" t="str">
        <f>+'2.2'!D30</f>
        <v>Neurochirurgie stéréotaxique fonctionnelle (CIMHS)</v>
      </c>
      <c r="C25" s="529"/>
      <c r="D25" s="530"/>
      <c r="E25" s="530"/>
      <c r="F25" s="530"/>
      <c r="G25" s="530"/>
      <c r="H25" s="530"/>
      <c r="I25" s="530"/>
      <c r="J25" s="530"/>
      <c r="K25" s="530"/>
      <c r="L25" s="530"/>
      <c r="M25" s="530"/>
      <c r="N25" s="530"/>
      <c r="O25" s="530"/>
      <c r="P25" s="530"/>
      <c r="Q25" s="530"/>
      <c r="R25" s="530"/>
      <c r="S25" s="530"/>
      <c r="T25" s="530"/>
      <c r="U25" s="530"/>
      <c r="V25" s="530"/>
      <c r="W25" s="530"/>
      <c r="X25" s="530"/>
      <c r="Y25" s="530"/>
      <c r="Z25" s="530"/>
      <c r="AA25" s="530"/>
      <c r="AB25" s="530"/>
      <c r="AC25" s="530"/>
      <c r="AD25" s="530"/>
      <c r="AE25" s="530"/>
      <c r="AF25" s="530"/>
      <c r="AG25" s="530"/>
      <c r="AH25" s="530"/>
      <c r="AI25" s="530"/>
      <c r="AJ25" s="530"/>
      <c r="AK25" s="530"/>
      <c r="AL25" s="530"/>
      <c r="AM25" s="530"/>
      <c r="AN25" s="530"/>
      <c r="AO25" s="530"/>
      <c r="AP25" s="530"/>
      <c r="AQ25" s="530"/>
      <c r="AR25" s="530"/>
      <c r="AS25" s="530"/>
      <c r="AT25" s="530"/>
      <c r="AU25" s="530"/>
      <c r="AV25" s="530"/>
      <c r="AX25" s="244"/>
    </row>
    <row r="26" spans="1:50" s="531" customFormat="1" ht="24.5" customHeight="1" outlineLevel="1" x14ac:dyDescent="0.25">
      <c r="A26" s="529" t="str">
        <f>+'2.2'!C31</f>
        <v>NCH1.1.3</v>
      </c>
      <c r="B26" s="529" t="str">
        <f>+'2.2'!D31</f>
        <v>Chirurgie de l’épilepsie (CIMHS)</v>
      </c>
      <c r="C26" s="529"/>
      <c r="D26" s="530"/>
      <c r="E26" s="530"/>
      <c r="F26" s="530"/>
      <c r="G26" s="530"/>
      <c r="H26" s="530"/>
      <c r="I26" s="530"/>
      <c r="J26" s="530"/>
      <c r="K26" s="530"/>
      <c r="L26" s="530"/>
      <c r="M26" s="530"/>
      <c r="N26" s="530"/>
      <c r="O26" s="530"/>
      <c r="P26" s="530"/>
      <c r="Q26" s="530"/>
      <c r="R26" s="530"/>
      <c r="S26" s="530"/>
      <c r="T26" s="530"/>
      <c r="U26" s="530"/>
      <c r="V26" s="530"/>
      <c r="W26" s="530"/>
      <c r="X26" s="530"/>
      <c r="Y26" s="530"/>
      <c r="Z26" s="530"/>
      <c r="AA26" s="530"/>
      <c r="AB26" s="530"/>
      <c r="AC26" s="530"/>
      <c r="AD26" s="530"/>
      <c r="AE26" s="530"/>
      <c r="AF26" s="530"/>
      <c r="AG26" s="530"/>
      <c r="AH26" s="530"/>
      <c r="AI26" s="530"/>
      <c r="AJ26" s="530"/>
      <c r="AK26" s="530"/>
      <c r="AL26" s="530"/>
      <c r="AM26" s="530"/>
      <c r="AN26" s="530"/>
      <c r="AO26" s="530"/>
      <c r="AP26" s="530"/>
      <c r="AQ26" s="530"/>
      <c r="AR26" s="530"/>
      <c r="AS26" s="530"/>
      <c r="AT26" s="530"/>
      <c r="AU26" s="530"/>
      <c r="AV26" s="530"/>
      <c r="AX26" s="244"/>
    </row>
    <row r="27" spans="1:50" ht="22.25" customHeight="1" outlineLevel="1" x14ac:dyDescent="0.25">
      <c r="A27" s="453" t="str">
        <f>+'2.2'!C32</f>
        <v>NCH2</v>
      </c>
      <c r="B27" s="453" t="str">
        <f>+'2.2'!D32</f>
        <v>Neurochirurgie spinale</v>
      </c>
      <c r="C27" s="453" t="str">
        <f>+'2.2'!F32</f>
        <v>(Neurochirurgie)</v>
      </c>
      <c r="D27" s="250"/>
      <c r="E27" s="250"/>
      <c r="F27" s="250"/>
      <c r="G27" s="250"/>
      <c r="H27" s="250"/>
      <c r="I27" s="250"/>
      <c r="J27" s="250"/>
      <c r="K27" s="250"/>
      <c r="L27" s="250"/>
      <c r="M27" s="250"/>
      <c r="N27" s="250"/>
      <c r="O27" s="250"/>
      <c r="P27" s="250"/>
      <c r="Q27" s="277"/>
      <c r="R27" s="250"/>
      <c r="S27" s="250"/>
      <c r="T27" s="250"/>
      <c r="U27" s="250"/>
      <c r="V27" s="250"/>
      <c r="W27" s="250"/>
      <c r="X27" s="250"/>
      <c r="Y27" s="250"/>
      <c r="Z27" s="250"/>
      <c r="AA27" s="250"/>
      <c r="AB27" s="250"/>
      <c r="AC27" s="250"/>
      <c r="AD27" s="250"/>
      <c r="AE27" s="252">
        <v>2</v>
      </c>
      <c r="AF27" s="250"/>
      <c r="AG27" s="250"/>
      <c r="AH27" s="250"/>
      <c r="AI27" s="250"/>
      <c r="AJ27" s="250"/>
      <c r="AK27" s="250"/>
      <c r="AL27" s="250"/>
      <c r="AM27" s="250"/>
      <c r="AN27" s="250"/>
      <c r="AO27" s="250"/>
      <c r="AP27" s="250"/>
      <c r="AQ27" s="250"/>
      <c r="AR27" s="250"/>
      <c r="AS27" s="250"/>
      <c r="AT27" s="250"/>
      <c r="AU27" s="250"/>
      <c r="AV27" s="250"/>
      <c r="AX27" s="244">
        <f t="shared" si="0"/>
        <v>2</v>
      </c>
    </row>
    <row r="28" spans="1:50" s="531" customFormat="1" ht="32.5" customHeight="1" outlineLevel="1" x14ac:dyDescent="0.25">
      <c r="A28" s="529" t="str">
        <f>+'2.2'!C33</f>
        <v>NCH2.1</v>
      </c>
      <c r="B28" s="529" t="str">
        <f>+'2.2'!D33</f>
        <v>Processus expansifs intramédullaires primaires et secondaires (CIMHS)</v>
      </c>
      <c r="C28" s="529"/>
      <c r="D28" s="530"/>
      <c r="E28" s="530"/>
      <c r="F28" s="530"/>
      <c r="G28" s="530"/>
      <c r="H28" s="530"/>
      <c r="I28" s="530"/>
      <c r="J28" s="530"/>
      <c r="K28" s="530"/>
      <c r="L28" s="530"/>
      <c r="M28" s="530"/>
      <c r="N28" s="530"/>
      <c r="O28" s="530"/>
      <c r="P28" s="530"/>
      <c r="Q28" s="530"/>
      <c r="R28" s="530"/>
      <c r="S28" s="530"/>
      <c r="T28" s="530"/>
      <c r="U28" s="530"/>
      <c r="V28" s="530"/>
      <c r="W28" s="530"/>
      <c r="X28" s="530"/>
      <c r="Y28" s="530"/>
      <c r="Z28" s="530"/>
      <c r="AA28" s="530"/>
      <c r="AB28" s="530"/>
      <c r="AC28" s="530"/>
      <c r="AD28" s="530"/>
      <c r="AE28" s="530"/>
      <c r="AF28" s="530"/>
      <c r="AG28" s="530"/>
      <c r="AH28" s="530"/>
      <c r="AI28" s="530"/>
      <c r="AJ28" s="530"/>
      <c r="AK28" s="530"/>
      <c r="AL28" s="530"/>
      <c r="AM28" s="530"/>
      <c r="AN28" s="530"/>
      <c r="AO28" s="530"/>
      <c r="AP28" s="530"/>
      <c r="AQ28" s="530"/>
      <c r="AR28" s="530"/>
      <c r="AS28" s="530"/>
      <c r="AT28" s="530"/>
      <c r="AU28" s="530"/>
      <c r="AV28" s="530"/>
      <c r="AX28" s="244"/>
    </row>
    <row r="29" spans="1:50" outlineLevel="1" x14ac:dyDescent="0.25">
      <c r="A29" s="453" t="str">
        <f>+'2.2'!C34</f>
        <v>NCH3</v>
      </c>
      <c r="B29" s="453" t="str">
        <f>+'2.2'!D34</f>
        <v>Neurochirurgie périphérique</v>
      </c>
      <c r="C29" s="453" t="str">
        <f>+'2.2'!F34</f>
        <v>(Neurochirurgie)</v>
      </c>
      <c r="D29" s="250"/>
      <c r="E29" s="250"/>
      <c r="F29" s="250"/>
      <c r="G29" s="250"/>
      <c r="H29" s="250"/>
      <c r="I29" s="250"/>
      <c r="J29" s="250"/>
      <c r="K29" s="250"/>
      <c r="L29" s="250"/>
      <c r="M29" s="250"/>
      <c r="N29" s="250"/>
      <c r="O29" s="250"/>
      <c r="P29" s="250"/>
      <c r="Q29" s="277"/>
      <c r="R29" s="250"/>
      <c r="S29" s="250"/>
      <c r="T29" s="250"/>
      <c r="U29" s="250"/>
      <c r="V29" s="250"/>
      <c r="W29" s="250"/>
      <c r="X29" s="250"/>
      <c r="Y29" s="250"/>
      <c r="Z29" s="250"/>
      <c r="AA29" s="250"/>
      <c r="AB29" s="250"/>
      <c r="AC29" s="250"/>
      <c r="AD29" s="250"/>
      <c r="AE29" s="252">
        <v>2</v>
      </c>
      <c r="AF29" s="250"/>
      <c r="AG29" s="250"/>
      <c r="AH29" s="250"/>
      <c r="AI29" s="250"/>
      <c r="AJ29" s="250"/>
      <c r="AK29" s="250"/>
      <c r="AL29" s="250"/>
      <c r="AM29" s="250"/>
      <c r="AN29" s="250"/>
      <c r="AO29" s="250"/>
      <c r="AP29" s="250"/>
      <c r="AQ29" s="250"/>
      <c r="AR29" s="250"/>
      <c r="AS29" s="250"/>
      <c r="AT29" s="250"/>
      <c r="AU29" s="250"/>
      <c r="AV29" s="250"/>
      <c r="AX29" s="244">
        <f t="shared" si="0"/>
        <v>2</v>
      </c>
    </row>
    <row r="30" spans="1:50" outlineLevel="1" x14ac:dyDescent="0.25">
      <c r="A30" s="453" t="str">
        <f>+'2.2'!C35</f>
        <v>NEU1</v>
      </c>
      <c r="B30" s="453" t="str">
        <f>+'2.2'!D35</f>
        <v>Neurologie</v>
      </c>
      <c r="C30" s="453" t="str">
        <f>+'2.2'!F35</f>
        <v>(Neurologie)</v>
      </c>
      <c r="D30" s="250"/>
      <c r="E30" s="250"/>
      <c r="F30" s="250"/>
      <c r="G30" s="250"/>
      <c r="H30" s="250"/>
      <c r="I30" s="250"/>
      <c r="J30" s="250"/>
      <c r="K30" s="250"/>
      <c r="L30" s="250"/>
      <c r="M30" s="250"/>
      <c r="N30" s="250"/>
      <c r="O30" s="250"/>
      <c r="P30" s="250"/>
      <c r="Q30" s="277"/>
      <c r="R30" s="250"/>
      <c r="S30" s="250"/>
      <c r="T30" s="250"/>
      <c r="U30" s="250"/>
      <c r="V30" s="250"/>
      <c r="W30" s="250"/>
      <c r="X30" s="250"/>
      <c r="Y30" s="250"/>
      <c r="Z30" s="250"/>
      <c r="AA30" s="250"/>
      <c r="AB30" s="250"/>
      <c r="AC30" s="250"/>
      <c r="AD30" s="250"/>
      <c r="AE30" s="250"/>
      <c r="AF30" s="252">
        <v>2</v>
      </c>
      <c r="AG30" s="250"/>
      <c r="AH30" s="250"/>
      <c r="AI30" s="250"/>
      <c r="AJ30" s="250"/>
      <c r="AK30" s="250"/>
      <c r="AL30" s="250"/>
      <c r="AM30" s="250"/>
      <c r="AN30" s="250"/>
      <c r="AO30" s="250"/>
      <c r="AP30" s="250"/>
      <c r="AQ30" s="250"/>
      <c r="AR30" s="250"/>
      <c r="AS30" s="250"/>
      <c r="AT30" s="250"/>
      <c r="AU30" s="250"/>
      <c r="AV30" s="250"/>
      <c r="AX30" s="244">
        <f t="shared" si="0"/>
        <v>2</v>
      </c>
    </row>
    <row r="31" spans="1:50" ht="62.5" customHeight="1" outlineLevel="1" x14ac:dyDescent="0.25">
      <c r="A31" s="453" t="str">
        <f>+'2.2'!C36</f>
        <v>NEU2</v>
      </c>
      <c r="B31" s="453" t="str">
        <f>+'2.2'!D36</f>
        <v>Tumeur maligne secondaire du système nerveux</v>
      </c>
      <c r="C31" s="453" t="str">
        <f>+'2.2'!F36</f>
        <v>Médecine interne générale
Neurologie
Radio-oncologie / radiothérapie
Oncologie médicale</v>
      </c>
      <c r="D31" s="252">
        <v>2</v>
      </c>
      <c r="E31" s="252">
        <v>2</v>
      </c>
      <c r="F31" s="250"/>
      <c r="G31" s="250"/>
      <c r="H31" s="250"/>
      <c r="I31" s="250"/>
      <c r="J31" s="250"/>
      <c r="K31" s="250"/>
      <c r="L31" s="250"/>
      <c r="M31" s="250"/>
      <c r="N31" s="250"/>
      <c r="O31" s="250"/>
      <c r="P31" s="250"/>
      <c r="Q31" s="277"/>
      <c r="R31" s="250"/>
      <c r="S31" s="250"/>
      <c r="T31" s="250"/>
      <c r="U31" s="250"/>
      <c r="V31" s="250"/>
      <c r="W31" s="250"/>
      <c r="X31" s="250"/>
      <c r="Y31" s="250"/>
      <c r="Z31" s="250"/>
      <c r="AA31" s="250"/>
      <c r="AB31" s="250"/>
      <c r="AC31" s="250">
        <v>2</v>
      </c>
      <c r="AD31" s="250"/>
      <c r="AE31" s="250"/>
      <c r="AF31" s="250">
        <v>2</v>
      </c>
      <c r="AG31" s="250"/>
      <c r="AH31" s="250"/>
      <c r="AI31" s="250"/>
      <c r="AJ31" s="250"/>
      <c r="AK31" s="250"/>
      <c r="AL31" s="250"/>
      <c r="AM31" s="250"/>
      <c r="AN31" s="250"/>
      <c r="AO31" s="250"/>
      <c r="AP31" s="250"/>
      <c r="AQ31" s="254"/>
      <c r="AR31" s="250">
        <v>2</v>
      </c>
      <c r="AS31" s="249"/>
      <c r="AT31" s="250"/>
      <c r="AU31" s="250"/>
      <c r="AV31" s="250"/>
      <c r="AX31" s="244">
        <f t="shared" si="0"/>
        <v>2</v>
      </c>
    </row>
    <row r="32" spans="1:50" ht="25" outlineLevel="1" x14ac:dyDescent="0.25">
      <c r="A32" s="453" t="str">
        <f>+'2.2'!C37</f>
        <v>NEU2.1</v>
      </c>
      <c r="B32" s="453" t="str">
        <f>+'2.2'!D37</f>
        <v>Tumeur primaire du système nerveux (sans patients palliatifs)</v>
      </c>
      <c r="C32" s="453" t="str">
        <f>+'2.2'!F37</f>
        <v>Neurologie
Neurochirurgie</v>
      </c>
      <c r="D32" s="252"/>
      <c r="E32" s="252"/>
      <c r="F32" s="250"/>
      <c r="G32" s="250"/>
      <c r="H32" s="250"/>
      <c r="I32" s="250"/>
      <c r="J32" s="250"/>
      <c r="K32" s="250"/>
      <c r="L32" s="250"/>
      <c r="M32" s="250"/>
      <c r="N32" s="250"/>
      <c r="O32" s="250"/>
      <c r="P32" s="250"/>
      <c r="Q32" s="277"/>
      <c r="R32" s="250"/>
      <c r="S32" s="250"/>
      <c r="T32" s="250"/>
      <c r="U32" s="250"/>
      <c r="V32" s="250"/>
      <c r="W32" s="250"/>
      <c r="X32" s="250"/>
      <c r="Y32" s="250"/>
      <c r="Z32" s="250"/>
      <c r="AA32" s="250"/>
      <c r="AB32" s="250"/>
      <c r="AC32" s="250"/>
      <c r="AD32" s="250"/>
      <c r="AE32" s="250">
        <v>2</v>
      </c>
      <c r="AF32" s="250">
        <v>2</v>
      </c>
      <c r="AG32" s="250"/>
      <c r="AH32" s="250"/>
      <c r="AI32" s="250"/>
      <c r="AJ32" s="250"/>
      <c r="AK32" s="250"/>
      <c r="AL32" s="250"/>
      <c r="AM32" s="250"/>
      <c r="AN32" s="250"/>
      <c r="AO32" s="250"/>
      <c r="AP32" s="250"/>
      <c r="AQ32" s="250"/>
      <c r="AR32" s="250"/>
      <c r="AS32" s="250"/>
      <c r="AT32" s="250"/>
      <c r="AU32" s="250"/>
      <c r="AV32" s="250"/>
      <c r="AX32" s="244">
        <f t="shared" si="0"/>
        <v>2</v>
      </c>
    </row>
    <row r="33" spans="1:50" ht="25" outlineLevel="1" x14ac:dyDescent="0.25">
      <c r="A33" s="453" t="str">
        <f>+'2.2'!C38</f>
        <v>NEU3</v>
      </c>
      <c r="B33" s="453" t="str">
        <f>+'2.2'!D38</f>
        <v>Maladies cérébrovasculaires</v>
      </c>
      <c r="C33" s="453" t="str">
        <f>+'2.2'!F38</f>
        <v>Neurologie
Médecine interne générale</v>
      </c>
      <c r="D33" s="252">
        <v>2</v>
      </c>
      <c r="E33" s="252">
        <v>2</v>
      </c>
      <c r="F33" s="250"/>
      <c r="G33" s="250"/>
      <c r="H33" s="250"/>
      <c r="I33" s="250"/>
      <c r="J33" s="250"/>
      <c r="K33" s="250"/>
      <c r="L33" s="250"/>
      <c r="M33" s="250"/>
      <c r="N33" s="250"/>
      <c r="O33" s="250"/>
      <c r="P33" s="250"/>
      <c r="Q33" s="277"/>
      <c r="R33" s="250"/>
      <c r="S33" s="250"/>
      <c r="T33" s="250"/>
      <c r="U33" s="250"/>
      <c r="V33" s="250"/>
      <c r="W33" s="250"/>
      <c r="X33" s="250"/>
      <c r="Y33" s="250"/>
      <c r="Z33" s="250"/>
      <c r="AA33" s="250"/>
      <c r="AB33" s="250"/>
      <c r="AC33" s="250"/>
      <c r="AD33" s="250"/>
      <c r="AE33" s="250"/>
      <c r="AF33" s="250">
        <v>2</v>
      </c>
      <c r="AG33" s="250"/>
      <c r="AH33" s="250"/>
      <c r="AI33" s="250"/>
      <c r="AJ33" s="250"/>
      <c r="AK33" s="250"/>
      <c r="AL33" s="250"/>
      <c r="AM33" s="250"/>
      <c r="AN33" s="250"/>
      <c r="AO33" s="250"/>
      <c r="AP33" s="250"/>
      <c r="AQ33" s="250"/>
      <c r="AR33" s="250"/>
      <c r="AS33" s="250"/>
      <c r="AT33" s="250"/>
      <c r="AU33" s="250"/>
      <c r="AV33" s="250"/>
      <c r="AX33" s="244">
        <f t="shared" si="0"/>
        <v>2</v>
      </c>
    </row>
    <row r="34" spans="1:50" s="531" customFormat="1" ht="25" outlineLevel="1" x14ac:dyDescent="0.25">
      <c r="A34" s="529" t="str">
        <f>+'2.2'!C39</f>
        <v>NEU3.1</v>
      </c>
      <c r="B34" s="529" t="str">
        <f>+'2.2'!D39</f>
        <v>Traitement des maladies cérébrovasculaires en Stroke Center (CIMHS)</v>
      </c>
      <c r="C34" s="529" t="str">
        <f>+'2.2'!F39</f>
        <v/>
      </c>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530"/>
      <c r="AN34" s="530"/>
      <c r="AO34" s="530"/>
      <c r="AP34" s="530"/>
      <c r="AQ34" s="530"/>
      <c r="AR34" s="530"/>
      <c r="AS34" s="530"/>
      <c r="AT34" s="530"/>
      <c r="AU34" s="530"/>
      <c r="AV34" s="530"/>
      <c r="AX34" s="244"/>
    </row>
    <row r="35" spans="1:50" outlineLevel="1" x14ac:dyDescent="0.25">
      <c r="A35" s="453" t="str">
        <f>+'2.2'!C40</f>
        <v>NEU4</v>
      </c>
      <c r="B35" s="453" t="str">
        <f>+'2.2'!D40</f>
        <v>Epileptologie : diagnostic complexe</v>
      </c>
      <c r="C35" s="453" t="str">
        <f>+'2.2'!F40</f>
        <v>Neurologie</v>
      </c>
      <c r="D35" s="250"/>
      <c r="E35" s="250"/>
      <c r="F35" s="250"/>
      <c r="G35" s="250"/>
      <c r="H35" s="250"/>
      <c r="I35" s="250"/>
      <c r="J35" s="250"/>
      <c r="K35" s="250"/>
      <c r="L35" s="250"/>
      <c r="M35" s="250"/>
      <c r="N35" s="250"/>
      <c r="O35" s="250"/>
      <c r="P35" s="250"/>
      <c r="Q35" s="277"/>
      <c r="R35" s="250"/>
      <c r="S35" s="250"/>
      <c r="T35" s="250"/>
      <c r="U35" s="250"/>
      <c r="V35" s="250"/>
      <c r="W35" s="250"/>
      <c r="X35" s="250"/>
      <c r="Y35" s="250"/>
      <c r="Z35" s="250"/>
      <c r="AA35" s="250"/>
      <c r="AB35" s="250"/>
      <c r="AC35" s="250"/>
      <c r="AD35" s="250"/>
      <c r="AE35" s="250"/>
      <c r="AF35" s="250">
        <v>2</v>
      </c>
      <c r="AG35" s="250"/>
      <c r="AH35" s="250"/>
      <c r="AI35" s="250"/>
      <c r="AJ35" s="250"/>
      <c r="AK35" s="250"/>
      <c r="AL35" s="250"/>
      <c r="AM35" s="250"/>
      <c r="AN35" s="250"/>
      <c r="AO35" s="250"/>
      <c r="AP35" s="250"/>
      <c r="AQ35" s="250"/>
      <c r="AR35" s="250"/>
      <c r="AS35" s="250"/>
      <c r="AT35" s="250"/>
      <c r="AU35" s="250"/>
      <c r="AV35" s="250"/>
      <c r="AX35" s="244">
        <f t="shared" si="0"/>
        <v>2</v>
      </c>
    </row>
    <row r="36" spans="1:50" outlineLevel="1" x14ac:dyDescent="0.25">
      <c r="A36" s="453" t="str">
        <f>+'2.2'!C41</f>
        <v>NEU4.1</v>
      </c>
      <c r="B36" s="453" t="str">
        <f>+'2.2'!D41</f>
        <v>Epileptologie : traitement complexe</v>
      </c>
      <c r="C36" s="453" t="str">
        <f>+'2.2'!F41</f>
        <v>Neurologie</v>
      </c>
      <c r="D36" s="250"/>
      <c r="E36" s="250"/>
      <c r="F36" s="250"/>
      <c r="G36" s="250"/>
      <c r="H36" s="250"/>
      <c r="I36" s="250"/>
      <c r="J36" s="250"/>
      <c r="K36" s="250"/>
      <c r="L36" s="250"/>
      <c r="M36" s="250"/>
      <c r="N36" s="250"/>
      <c r="O36" s="250"/>
      <c r="P36" s="250"/>
      <c r="Q36" s="277"/>
      <c r="R36" s="250"/>
      <c r="S36" s="250"/>
      <c r="T36" s="250"/>
      <c r="U36" s="250"/>
      <c r="V36" s="250"/>
      <c r="W36" s="250"/>
      <c r="X36" s="250"/>
      <c r="Y36" s="250"/>
      <c r="Z36" s="250"/>
      <c r="AA36" s="250"/>
      <c r="AB36" s="250"/>
      <c r="AC36" s="250"/>
      <c r="AD36" s="250"/>
      <c r="AE36" s="250"/>
      <c r="AF36" s="250">
        <v>2</v>
      </c>
      <c r="AG36" s="250"/>
      <c r="AH36" s="250"/>
      <c r="AI36" s="250"/>
      <c r="AJ36" s="250"/>
      <c r="AK36" s="250"/>
      <c r="AL36" s="250"/>
      <c r="AM36" s="250"/>
      <c r="AN36" s="250"/>
      <c r="AO36" s="250"/>
      <c r="AP36" s="250"/>
      <c r="AQ36" s="250"/>
      <c r="AR36" s="250"/>
      <c r="AS36" s="250"/>
      <c r="AT36" s="250"/>
      <c r="AU36" s="250"/>
      <c r="AV36" s="250"/>
      <c r="AX36" s="244">
        <f t="shared" si="0"/>
        <v>2</v>
      </c>
    </row>
    <row r="37" spans="1:50" s="531" customFormat="1" ht="25" outlineLevel="1" x14ac:dyDescent="0.25">
      <c r="A37" s="529" t="str">
        <f>+'2.2'!C42</f>
        <v>NEU4.2</v>
      </c>
      <c r="B37" s="529" t="str">
        <f>+'2.2'!D42</f>
        <v>Epileptologie : diagnostic préopératoire de l’épilepsie (CIMHS)</v>
      </c>
      <c r="C37" s="529"/>
      <c r="D37" s="530"/>
      <c r="E37" s="530"/>
      <c r="F37" s="530"/>
      <c r="G37" s="530"/>
      <c r="H37" s="530"/>
      <c r="I37" s="530"/>
      <c r="J37" s="530"/>
      <c r="K37" s="530"/>
      <c r="L37" s="530"/>
      <c r="M37" s="530"/>
      <c r="N37" s="530"/>
      <c r="O37" s="530"/>
      <c r="P37" s="530"/>
      <c r="Q37" s="530"/>
      <c r="R37" s="530"/>
      <c r="S37" s="530"/>
      <c r="T37" s="530"/>
      <c r="U37" s="530"/>
      <c r="V37" s="530"/>
      <c r="W37" s="530"/>
      <c r="X37" s="530"/>
      <c r="Y37" s="530"/>
      <c r="Z37" s="530"/>
      <c r="AA37" s="530"/>
      <c r="AB37" s="530"/>
      <c r="AC37" s="530"/>
      <c r="AD37" s="530"/>
      <c r="AE37" s="530"/>
      <c r="AF37" s="530"/>
      <c r="AG37" s="530"/>
      <c r="AH37" s="530"/>
      <c r="AI37" s="530"/>
      <c r="AJ37" s="530"/>
      <c r="AK37" s="530"/>
      <c r="AL37" s="530"/>
      <c r="AM37" s="530"/>
      <c r="AN37" s="530"/>
      <c r="AO37" s="530"/>
      <c r="AP37" s="530"/>
      <c r="AQ37" s="530"/>
      <c r="AR37" s="530"/>
      <c r="AS37" s="530"/>
      <c r="AT37" s="530"/>
      <c r="AU37" s="530"/>
      <c r="AV37" s="530"/>
      <c r="AX37" s="244"/>
    </row>
    <row r="38" spans="1:50" ht="25" outlineLevel="1" x14ac:dyDescent="0.25">
      <c r="A38" s="453" t="str">
        <f>+'2.2'!C43</f>
        <v>AUG1</v>
      </c>
      <c r="B38" s="453" t="str">
        <f>+'2.2'!D43</f>
        <v>Ophtalmologie</v>
      </c>
      <c r="C38" s="453" t="str">
        <f>+'2.2'!F43</f>
        <v>(Ophtalmologie avec formation approfondie en chirurgie ophtalmologique)</v>
      </c>
      <c r="D38" s="250"/>
      <c r="E38" s="250"/>
      <c r="F38" s="250"/>
      <c r="G38" s="250"/>
      <c r="H38" s="250"/>
      <c r="I38" s="250"/>
      <c r="J38" s="250"/>
      <c r="K38" s="250"/>
      <c r="L38" s="250"/>
      <c r="M38" s="250"/>
      <c r="N38" s="250"/>
      <c r="O38" s="250"/>
      <c r="P38" s="250"/>
      <c r="Q38" s="277"/>
      <c r="R38" s="250"/>
      <c r="S38" s="250"/>
      <c r="T38" s="250"/>
      <c r="U38" s="250"/>
      <c r="V38" s="250"/>
      <c r="W38" s="250"/>
      <c r="X38" s="250"/>
      <c r="Y38" s="250"/>
      <c r="Z38" s="250"/>
      <c r="AA38" s="250"/>
      <c r="AB38" s="250"/>
      <c r="AC38" s="250"/>
      <c r="AD38" s="250"/>
      <c r="AE38" s="250"/>
      <c r="AF38" s="250"/>
      <c r="AG38" s="250"/>
      <c r="AH38" s="252">
        <v>2</v>
      </c>
      <c r="AI38" s="250"/>
      <c r="AJ38" s="250"/>
      <c r="AK38" s="250"/>
      <c r="AL38" s="250"/>
      <c r="AM38" s="250"/>
      <c r="AN38" s="250"/>
      <c r="AO38" s="250"/>
      <c r="AP38" s="250"/>
      <c r="AQ38" s="250"/>
      <c r="AR38" s="250"/>
      <c r="AS38" s="250"/>
      <c r="AT38" s="250"/>
      <c r="AU38" s="250"/>
      <c r="AV38" s="250"/>
      <c r="AX38" s="244">
        <f t="shared" si="0"/>
        <v>2</v>
      </c>
    </row>
    <row r="39" spans="1:50" ht="25" outlineLevel="1" x14ac:dyDescent="0.25">
      <c r="A39" s="453" t="str">
        <f>+'2.2'!C44</f>
        <v>AUG1.1</v>
      </c>
      <c r="B39" s="453" t="str">
        <f>+'2.2'!D44</f>
        <v>Strabologie</v>
      </c>
      <c r="C39" s="453" t="str">
        <f>+'2.2'!F44</f>
        <v>(Ophtalmologie avec formation approfondie en chirurgie ophtalmologique)</v>
      </c>
      <c r="D39" s="250"/>
      <c r="E39" s="250"/>
      <c r="F39" s="250"/>
      <c r="G39" s="250"/>
      <c r="H39" s="250"/>
      <c r="I39" s="250"/>
      <c r="J39" s="250"/>
      <c r="K39" s="250"/>
      <c r="L39" s="250"/>
      <c r="M39" s="250"/>
      <c r="N39" s="250"/>
      <c r="O39" s="250"/>
      <c r="P39" s="250"/>
      <c r="Q39" s="277"/>
      <c r="R39" s="250"/>
      <c r="S39" s="250"/>
      <c r="T39" s="250"/>
      <c r="U39" s="250"/>
      <c r="V39" s="250"/>
      <c r="W39" s="250"/>
      <c r="X39" s="250"/>
      <c r="Y39" s="250"/>
      <c r="Z39" s="250"/>
      <c r="AA39" s="250"/>
      <c r="AB39" s="250"/>
      <c r="AC39" s="250"/>
      <c r="AD39" s="250"/>
      <c r="AE39" s="250"/>
      <c r="AF39" s="250"/>
      <c r="AG39" s="250"/>
      <c r="AH39" s="252">
        <v>2</v>
      </c>
      <c r="AI39" s="250"/>
      <c r="AJ39" s="250"/>
      <c r="AK39" s="250"/>
      <c r="AL39" s="250"/>
      <c r="AM39" s="250"/>
      <c r="AN39" s="250"/>
      <c r="AO39" s="250"/>
      <c r="AP39" s="250"/>
      <c r="AQ39" s="250"/>
      <c r="AR39" s="250"/>
      <c r="AS39" s="250"/>
      <c r="AT39" s="250"/>
      <c r="AU39" s="250"/>
      <c r="AV39" s="250"/>
      <c r="AX39" s="244">
        <f t="shared" si="0"/>
        <v>2</v>
      </c>
    </row>
    <row r="40" spans="1:50" ht="25" outlineLevel="1" x14ac:dyDescent="0.25">
      <c r="A40" s="453" t="str">
        <f>+'2.2'!C45</f>
        <v>AUG1.2</v>
      </c>
      <c r="B40" s="453" t="str">
        <f>+'2.2'!D45</f>
        <v>Orbite, paupières, voies lacrymales</v>
      </c>
      <c r="C40" s="453" t="str">
        <f>+'2.2'!F45</f>
        <v>(Ophtalmologie avec formation approfondie en chirurgie ophtalmologique)</v>
      </c>
      <c r="D40" s="250"/>
      <c r="E40" s="250"/>
      <c r="F40" s="250"/>
      <c r="G40" s="250"/>
      <c r="H40" s="250"/>
      <c r="I40" s="250"/>
      <c r="J40" s="250"/>
      <c r="K40" s="250"/>
      <c r="L40" s="250"/>
      <c r="M40" s="250"/>
      <c r="N40" s="250"/>
      <c r="O40" s="250"/>
      <c r="P40" s="250"/>
      <c r="Q40" s="277"/>
      <c r="R40" s="250"/>
      <c r="S40" s="250"/>
      <c r="T40" s="250"/>
      <c r="U40" s="250"/>
      <c r="V40" s="250"/>
      <c r="W40" s="250"/>
      <c r="X40" s="250"/>
      <c r="Y40" s="250"/>
      <c r="Z40" s="250"/>
      <c r="AA40" s="250"/>
      <c r="AB40" s="250"/>
      <c r="AC40" s="250"/>
      <c r="AD40" s="250"/>
      <c r="AE40" s="250"/>
      <c r="AF40" s="250"/>
      <c r="AG40" s="250"/>
      <c r="AH40" s="252">
        <v>2</v>
      </c>
      <c r="AI40" s="250"/>
      <c r="AJ40" s="250"/>
      <c r="AK40" s="250"/>
      <c r="AL40" s="250"/>
      <c r="AM40" s="250"/>
      <c r="AN40" s="250"/>
      <c r="AO40" s="250"/>
      <c r="AP40" s="250"/>
      <c r="AQ40" s="250"/>
      <c r="AR40" s="250"/>
      <c r="AS40" s="250"/>
      <c r="AT40" s="250"/>
      <c r="AU40" s="250"/>
      <c r="AV40" s="250"/>
      <c r="AX40" s="244">
        <f t="shared" si="0"/>
        <v>2</v>
      </c>
    </row>
    <row r="41" spans="1:50" ht="25" outlineLevel="1" x14ac:dyDescent="0.25">
      <c r="A41" s="453" t="str">
        <f>+'2.2'!C46</f>
        <v>AUG1.3</v>
      </c>
      <c r="B41" s="453" t="str">
        <f>+'2.2'!D46</f>
        <v>Chirurgie spécialisée du segment antérieur</v>
      </c>
      <c r="C41" s="453" t="str">
        <f>+'2.2'!F46</f>
        <v>(Ophtalmologie avec formation approfondie en chirurgie ophtalmologique)</v>
      </c>
      <c r="D41" s="250"/>
      <c r="E41" s="250"/>
      <c r="F41" s="250"/>
      <c r="G41" s="250"/>
      <c r="H41" s="250"/>
      <c r="I41" s="250"/>
      <c r="J41" s="250"/>
      <c r="K41" s="250"/>
      <c r="L41" s="250"/>
      <c r="M41" s="250"/>
      <c r="N41" s="250"/>
      <c r="O41" s="250"/>
      <c r="P41" s="250"/>
      <c r="Q41" s="277"/>
      <c r="R41" s="250"/>
      <c r="S41" s="250"/>
      <c r="T41" s="250"/>
      <c r="U41" s="250"/>
      <c r="V41" s="250"/>
      <c r="W41" s="250"/>
      <c r="X41" s="250"/>
      <c r="Y41" s="250"/>
      <c r="Z41" s="250"/>
      <c r="AA41" s="250"/>
      <c r="AB41" s="250"/>
      <c r="AC41" s="250"/>
      <c r="AD41" s="250"/>
      <c r="AE41" s="250"/>
      <c r="AF41" s="250"/>
      <c r="AG41" s="250"/>
      <c r="AH41" s="252">
        <v>2</v>
      </c>
      <c r="AI41" s="250"/>
      <c r="AJ41" s="250"/>
      <c r="AK41" s="250"/>
      <c r="AL41" s="250"/>
      <c r="AM41" s="250"/>
      <c r="AN41" s="250"/>
      <c r="AO41" s="250"/>
      <c r="AP41" s="250"/>
      <c r="AQ41" s="250"/>
      <c r="AR41" s="250"/>
      <c r="AS41" s="250"/>
      <c r="AT41" s="250"/>
      <c r="AU41" s="250"/>
      <c r="AV41" s="250"/>
      <c r="AX41" s="244">
        <f t="shared" si="0"/>
        <v>2</v>
      </c>
    </row>
    <row r="42" spans="1:50" ht="25" outlineLevel="1" x14ac:dyDescent="0.25">
      <c r="A42" s="453" t="str">
        <f>+'2.2'!C47</f>
        <v>AUG1.4</v>
      </c>
      <c r="B42" s="453" t="str">
        <f>+'2.2'!D47</f>
        <v>Cataracte</v>
      </c>
      <c r="C42" s="453" t="str">
        <f>+'2.2'!F47</f>
        <v>(Ophtalmologie avec formation approfondie en chirurgie ophtalmologique)</v>
      </c>
      <c r="D42" s="250"/>
      <c r="E42" s="250"/>
      <c r="F42" s="250"/>
      <c r="G42" s="250"/>
      <c r="H42" s="250"/>
      <c r="I42" s="250"/>
      <c r="J42" s="250"/>
      <c r="K42" s="250"/>
      <c r="L42" s="250"/>
      <c r="M42" s="250"/>
      <c r="N42" s="250"/>
      <c r="O42" s="250"/>
      <c r="P42" s="250"/>
      <c r="Q42" s="277"/>
      <c r="R42" s="250"/>
      <c r="S42" s="250"/>
      <c r="T42" s="250"/>
      <c r="U42" s="250"/>
      <c r="V42" s="250"/>
      <c r="W42" s="250"/>
      <c r="X42" s="250"/>
      <c r="Y42" s="250"/>
      <c r="Z42" s="250"/>
      <c r="AA42" s="250"/>
      <c r="AB42" s="250"/>
      <c r="AC42" s="250"/>
      <c r="AD42" s="250"/>
      <c r="AE42" s="250"/>
      <c r="AF42" s="250"/>
      <c r="AG42" s="250"/>
      <c r="AH42" s="252">
        <v>2</v>
      </c>
      <c r="AI42" s="250"/>
      <c r="AJ42" s="250"/>
      <c r="AK42" s="250"/>
      <c r="AL42" s="250"/>
      <c r="AM42" s="250"/>
      <c r="AN42" s="250"/>
      <c r="AO42" s="250"/>
      <c r="AP42" s="250"/>
      <c r="AQ42" s="250"/>
      <c r="AR42" s="250"/>
      <c r="AS42" s="250"/>
      <c r="AT42" s="250"/>
      <c r="AU42" s="250"/>
      <c r="AV42" s="250"/>
      <c r="AX42" s="244">
        <f t="shared" si="0"/>
        <v>2</v>
      </c>
    </row>
    <row r="43" spans="1:50" ht="25" outlineLevel="1" x14ac:dyDescent="0.25">
      <c r="A43" s="453" t="str">
        <f>+'2.2'!C48</f>
        <v>AUG1.5</v>
      </c>
      <c r="B43" s="453" t="str">
        <f>+'2.2'!D48</f>
        <v>Affections du corps vitré / de la rétine</v>
      </c>
      <c r="C43" s="453" t="str">
        <f>+'2.2'!F48</f>
        <v>(Ophtalmologie avec formation approfondie en chirurgie ophtalmologique)</v>
      </c>
      <c r="D43" s="250"/>
      <c r="E43" s="250"/>
      <c r="F43" s="250"/>
      <c r="G43" s="250"/>
      <c r="H43" s="250"/>
      <c r="I43" s="250"/>
      <c r="J43" s="250"/>
      <c r="K43" s="250"/>
      <c r="L43" s="250"/>
      <c r="M43" s="250"/>
      <c r="N43" s="250"/>
      <c r="O43" s="250"/>
      <c r="P43" s="250"/>
      <c r="Q43" s="277"/>
      <c r="R43" s="250"/>
      <c r="S43" s="250"/>
      <c r="T43" s="250"/>
      <c r="U43" s="250"/>
      <c r="V43" s="250"/>
      <c r="W43" s="250"/>
      <c r="X43" s="250"/>
      <c r="Y43" s="250"/>
      <c r="Z43" s="250"/>
      <c r="AA43" s="250"/>
      <c r="AB43" s="250"/>
      <c r="AC43" s="250"/>
      <c r="AD43" s="250"/>
      <c r="AE43" s="250"/>
      <c r="AF43" s="250"/>
      <c r="AG43" s="250"/>
      <c r="AH43" s="252">
        <v>2</v>
      </c>
      <c r="AI43" s="250"/>
      <c r="AJ43" s="250"/>
      <c r="AK43" s="250"/>
      <c r="AL43" s="250"/>
      <c r="AM43" s="250"/>
      <c r="AN43" s="250"/>
      <c r="AO43" s="250"/>
      <c r="AP43" s="250"/>
      <c r="AQ43" s="250"/>
      <c r="AR43" s="250"/>
      <c r="AS43" s="250"/>
      <c r="AT43" s="250"/>
      <c r="AU43" s="250"/>
      <c r="AV43" s="250"/>
      <c r="AX43" s="244">
        <f t="shared" si="0"/>
        <v>2</v>
      </c>
    </row>
    <row r="44" spans="1:50" outlineLevel="1" x14ac:dyDescent="0.25">
      <c r="A44" s="453" t="str">
        <f>+'2.2'!C49</f>
        <v>END1</v>
      </c>
      <c r="B44" s="453" t="str">
        <f>+'2.2'!D49</f>
        <v>Endocrinologie</v>
      </c>
      <c r="C44" s="453" t="str">
        <f>+'2.2'!F49</f>
        <v>(Endocrinologie/diabétologie)</v>
      </c>
      <c r="D44" s="250"/>
      <c r="E44" s="250"/>
      <c r="F44" s="250"/>
      <c r="G44" s="250"/>
      <c r="H44" s="250"/>
      <c r="I44" s="250"/>
      <c r="J44" s="250"/>
      <c r="K44" s="250"/>
      <c r="L44" s="250"/>
      <c r="M44" s="250"/>
      <c r="N44" s="250">
        <v>2</v>
      </c>
      <c r="O44" s="250"/>
      <c r="P44" s="250"/>
      <c r="Q44" s="277"/>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50"/>
      <c r="AR44" s="250"/>
      <c r="AS44" s="250"/>
      <c r="AT44" s="250"/>
      <c r="AU44" s="250"/>
      <c r="AV44" s="250"/>
      <c r="AX44" s="244">
        <f t="shared" si="0"/>
        <v>2</v>
      </c>
    </row>
    <row r="45" spans="1:50" outlineLevel="1" x14ac:dyDescent="0.25">
      <c r="A45" s="453" t="str">
        <f>+'2.2'!C50</f>
        <v>GAE1</v>
      </c>
      <c r="B45" s="453" t="str">
        <f>+'2.2'!D50</f>
        <v>Gastroentérologie</v>
      </c>
      <c r="C45" s="453" t="str">
        <f>+'2.2'!F50</f>
        <v>(Gastroentérologie)</v>
      </c>
      <c r="D45" s="250"/>
      <c r="E45" s="250"/>
      <c r="F45" s="250"/>
      <c r="G45" s="250"/>
      <c r="H45" s="250"/>
      <c r="I45" s="250"/>
      <c r="J45" s="250"/>
      <c r="K45" s="250"/>
      <c r="L45" s="250"/>
      <c r="M45" s="250"/>
      <c r="N45" s="250"/>
      <c r="O45" s="252">
        <v>2</v>
      </c>
      <c r="P45" s="250"/>
      <c r="Q45" s="277"/>
      <c r="R45" s="250"/>
      <c r="S45" s="250"/>
      <c r="T45" s="250"/>
      <c r="U45" s="250"/>
      <c r="V45" s="250"/>
      <c r="W45" s="250"/>
      <c r="X45" s="250"/>
      <c r="Y45" s="250"/>
      <c r="Z45" s="250"/>
      <c r="AA45" s="250"/>
      <c r="AB45" s="250"/>
      <c r="AC45" s="250"/>
      <c r="AD45" s="250"/>
      <c r="AE45" s="250"/>
      <c r="AF45" s="250"/>
      <c r="AG45" s="250"/>
      <c r="AH45" s="250"/>
      <c r="AI45" s="250"/>
      <c r="AJ45" s="250"/>
      <c r="AK45" s="250"/>
      <c r="AL45" s="250"/>
      <c r="AM45" s="250"/>
      <c r="AN45" s="250"/>
      <c r="AO45" s="250"/>
      <c r="AP45" s="250"/>
      <c r="AQ45" s="250"/>
      <c r="AR45" s="250"/>
      <c r="AS45" s="250"/>
      <c r="AT45" s="250"/>
      <c r="AU45" s="250"/>
      <c r="AV45" s="250"/>
      <c r="AX45" s="244">
        <f t="shared" si="0"/>
        <v>2</v>
      </c>
    </row>
    <row r="46" spans="1:50" outlineLevel="1" x14ac:dyDescent="0.25">
      <c r="A46" s="453" t="str">
        <f>+'2.2'!C51</f>
        <v>GAE1.1</v>
      </c>
      <c r="B46" s="453" t="str">
        <f>+'2.2'!D51</f>
        <v>Gastroentérologie spécialisée</v>
      </c>
      <c r="C46" s="453" t="str">
        <f>+'2.2'!F51</f>
        <v>Gastroentérologie</v>
      </c>
      <c r="D46" s="250"/>
      <c r="E46" s="250"/>
      <c r="F46" s="250"/>
      <c r="G46" s="250"/>
      <c r="H46" s="250"/>
      <c r="I46" s="250"/>
      <c r="J46" s="250"/>
      <c r="K46" s="250"/>
      <c r="L46" s="250"/>
      <c r="M46" s="250"/>
      <c r="N46" s="250"/>
      <c r="O46" s="250">
        <v>2</v>
      </c>
      <c r="P46" s="250"/>
      <c r="Q46" s="277"/>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250"/>
      <c r="AQ46" s="250"/>
      <c r="AR46" s="250"/>
      <c r="AS46" s="250"/>
      <c r="AT46" s="250"/>
      <c r="AU46" s="250"/>
      <c r="AV46" s="250"/>
      <c r="AX46" s="244">
        <f t="shared" si="0"/>
        <v>2</v>
      </c>
    </row>
    <row r="47" spans="1:50" ht="25" outlineLevel="1" x14ac:dyDescent="0.25">
      <c r="A47" s="453" t="str">
        <f>+'2.2'!C52</f>
        <v>VIS1</v>
      </c>
      <c r="B47" s="453" t="str">
        <f>+'2.2'!D52</f>
        <v>Chirurgie viscérale</v>
      </c>
      <c r="C47" s="453" t="str">
        <f>+'2.2'!F52</f>
        <v>(Chirurgie avec formation approfondie en chirurgie viscérale)</v>
      </c>
      <c r="D47" s="250"/>
      <c r="E47" s="250"/>
      <c r="F47" s="250"/>
      <c r="G47" s="250"/>
      <c r="H47" s="250"/>
      <c r="I47" s="250"/>
      <c r="J47" s="250"/>
      <c r="K47" s="250"/>
      <c r="L47" s="252">
        <v>2</v>
      </c>
      <c r="M47" s="250"/>
      <c r="N47" s="250"/>
      <c r="O47" s="250"/>
      <c r="P47" s="250"/>
      <c r="Q47" s="277"/>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c r="AS47" s="250"/>
      <c r="AT47" s="250"/>
      <c r="AU47" s="250"/>
      <c r="AV47" s="250"/>
      <c r="AX47" s="244">
        <f t="shared" si="0"/>
        <v>2</v>
      </c>
    </row>
    <row r="48" spans="1:50" s="531" customFormat="1" ht="25" outlineLevel="1" x14ac:dyDescent="0.25">
      <c r="A48" s="529" t="str">
        <f>+'2.2'!C53</f>
        <v>VIS1.1</v>
      </c>
      <c r="B48" s="529" t="str">
        <f>+'2.2'!D53</f>
        <v>Interventions majeures sur le pancréas (CIMHS)</v>
      </c>
      <c r="C48" s="529" t="str">
        <f>+'2.2'!F53</f>
        <v/>
      </c>
      <c r="D48" s="530"/>
      <c r="E48" s="530"/>
      <c r="F48" s="530"/>
      <c r="G48" s="530"/>
      <c r="H48" s="530"/>
      <c r="I48" s="530"/>
      <c r="J48" s="530"/>
      <c r="K48" s="530"/>
      <c r="L48" s="530"/>
      <c r="M48" s="530"/>
      <c r="N48" s="530"/>
      <c r="O48" s="530"/>
      <c r="P48" s="530"/>
      <c r="Q48" s="530"/>
      <c r="R48" s="530"/>
      <c r="S48" s="530"/>
      <c r="T48" s="530"/>
      <c r="U48" s="530"/>
      <c r="V48" s="530"/>
      <c r="W48" s="530"/>
      <c r="X48" s="530"/>
      <c r="Y48" s="530"/>
      <c r="Z48" s="530"/>
      <c r="AA48" s="530"/>
      <c r="AB48" s="530"/>
      <c r="AC48" s="530"/>
      <c r="AD48" s="530"/>
      <c r="AE48" s="530"/>
      <c r="AF48" s="530"/>
      <c r="AG48" s="530"/>
      <c r="AH48" s="530"/>
      <c r="AI48" s="530"/>
      <c r="AJ48" s="530"/>
      <c r="AK48" s="530"/>
      <c r="AL48" s="530"/>
      <c r="AM48" s="530"/>
      <c r="AN48" s="530"/>
      <c r="AO48" s="530"/>
      <c r="AP48" s="530"/>
      <c r="AQ48" s="530"/>
      <c r="AR48" s="530"/>
      <c r="AS48" s="530"/>
      <c r="AT48" s="530"/>
      <c r="AU48" s="530"/>
      <c r="AV48" s="530"/>
      <c r="AX48" s="244"/>
    </row>
    <row r="49" spans="1:50" s="531" customFormat="1" outlineLevel="1" x14ac:dyDescent="0.25">
      <c r="A49" s="529" t="str">
        <f>+'2.2'!C54</f>
        <v>VIS1.2</v>
      </c>
      <c r="B49" s="529" t="str">
        <f>+'2.2'!D54</f>
        <v>Interventions majeures sur le foie (CIMHS)</v>
      </c>
      <c r="C49" s="529" t="str">
        <f>+'2.2'!F54</f>
        <v/>
      </c>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530"/>
      <c r="AD49" s="530"/>
      <c r="AE49" s="530"/>
      <c r="AF49" s="530"/>
      <c r="AG49" s="530"/>
      <c r="AH49" s="530"/>
      <c r="AI49" s="530"/>
      <c r="AJ49" s="530"/>
      <c r="AK49" s="530"/>
      <c r="AL49" s="530"/>
      <c r="AM49" s="530"/>
      <c r="AN49" s="530"/>
      <c r="AO49" s="530"/>
      <c r="AP49" s="530"/>
      <c r="AQ49" s="530"/>
      <c r="AR49" s="530"/>
      <c r="AS49" s="530"/>
      <c r="AT49" s="530"/>
      <c r="AU49" s="530"/>
      <c r="AV49" s="530"/>
      <c r="AX49" s="244"/>
    </row>
    <row r="50" spans="1:50" s="531" customFormat="1" outlineLevel="1" x14ac:dyDescent="0.25">
      <c r="A50" s="529" t="str">
        <f>+'2.2'!C55</f>
        <v>VIS1.3</v>
      </c>
      <c r="B50" s="529" t="str">
        <f>+'2.2'!D55</f>
        <v>Chirurgie de l’œsophage (CIMHS)</v>
      </c>
      <c r="C50" s="529" t="str">
        <f>+'2.2'!F55</f>
        <v/>
      </c>
      <c r="D50" s="530"/>
      <c r="E50" s="530"/>
      <c r="F50" s="530"/>
      <c r="G50" s="530"/>
      <c r="H50" s="530"/>
      <c r="I50" s="530"/>
      <c r="J50" s="530"/>
      <c r="K50" s="530"/>
      <c r="L50" s="530"/>
      <c r="M50" s="530"/>
      <c r="N50" s="530"/>
      <c r="O50" s="530"/>
      <c r="P50" s="530"/>
      <c r="Q50" s="530"/>
      <c r="R50" s="530"/>
      <c r="S50" s="530"/>
      <c r="T50" s="530"/>
      <c r="U50" s="530"/>
      <c r="V50" s="530"/>
      <c r="W50" s="530"/>
      <c r="X50" s="530"/>
      <c r="Y50" s="530"/>
      <c r="Z50" s="530"/>
      <c r="AA50" s="530"/>
      <c r="AB50" s="530"/>
      <c r="AC50" s="530"/>
      <c r="AD50" s="530"/>
      <c r="AE50" s="530"/>
      <c r="AF50" s="530"/>
      <c r="AG50" s="530"/>
      <c r="AH50" s="530"/>
      <c r="AI50" s="530"/>
      <c r="AJ50" s="530"/>
      <c r="AK50" s="530"/>
      <c r="AL50" s="530"/>
      <c r="AM50" s="530"/>
      <c r="AN50" s="530"/>
      <c r="AO50" s="530"/>
      <c r="AP50" s="530"/>
      <c r="AQ50" s="530"/>
      <c r="AR50" s="530"/>
      <c r="AS50" s="530"/>
      <c r="AT50" s="530"/>
      <c r="AU50" s="530"/>
      <c r="AV50" s="530"/>
      <c r="AX50" s="244"/>
    </row>
    <row r="51" spans="1:50" ht="25" outlineLevel="1" x14ac:dyDescent="0.25">
      <c r="A51" s="453" t="str">
        <f>+'2.2'!C56</f>
        <v>VIS1.4</v>
      </c>
      <c r="B51" s="453" t="str">
        <f>+'2.2'!D56</f>
        <v>Chirurgie bariatrique</v>
      </c>
      <c r="C51" s="453" t="str">
        <f>+'2.2'!F56</f>
        <v>(Chirurgie avec formation approfondie en chirurgie viscérale)</v>
      </c>
      <c r="D51" s="250"/>
      <c r="E51" s="250"/>
      <c r="F51" s="250"/>
      <c r="G51" s="250"/>
      <c r="H51" s="250"/>
      <c r="I51" s="250"/>
      <c r="J51" s="250"/>
      <c r="K51" s="250"/>
      <c r="L51" s="250">
        <v>2</v>
      </c>
      <c r="M51" s="250"/>
      <c r="N51" s="250"/>
      <c r="O51" s="250"/>
      <c r="P51" s="250"/>
      <c r="Q51" s="277"/>
      <c r="R51" s="250"/>
      <c r="S51" s="250"/>
      <c r="T51" s="250"/>
      <c r="U51" s="250"/>
      <c r="V51" s="250"/>
      <c r="W51" s="250"/>
      <c r="X51" s="250"/>
      <c r="Y51" s="250"/>
      <c r="Z51" s="250"/>
      <c r="AA51" s="250"/>
      <c r="AB51" s="250"/>
      <c r="AC51" s="250"/>
      <c r="AD51" s="250"/>
      <c r="AE51" s="250"/>
      <c r="AF51" s="250"/>
      <c r="AG51" s="250"/>
      <c r="AH51" s="250"/>
      <c r="AI51" s="250"/>
      <c r="AJ51" s="250"/>
      <c r="AK51" s="250"/>
      <c r="AL51" s="250"/>
      <c r="AM51" s="250"/>
      <c r="AN51" s="250"/>
      <c r="AO51" s="250"/>
      <c r="AP51" s="250"/>
      <c r="AQ51" s="250"/>
      <c r="AR51" s="250"/>
      <c r="AS51" s="250"/>
      <c r="AT51" s="250"/>
      <c r="AU51" s="250"/>
      <c r="AV51" s="250"/>
      <c r="AX51" s="244">
        <f t="shared" si="0"/>
        <v>2</v>
      </c>
    </row>
    <row r="52" spans="1:50" s="531" customFormat="1" outlineLevel="1" x14ac:dyDescent="0.25">
      <c r="A52" s="529" t="str">
        <f>+'2.2'!C57</f>
        <v>VIS1.4.1</v>
      </c>
      <c r="B52" s="529" t="str">
        <f>+'2.2'!D57</f>
        <v>Chirurgie bariatrique spécialisée (CIMHS)</v>
      </c>
      <c r="C52" s="529" t="str">
        <f>+'2.2'!F57</f>
        <v/>
      </c>
      <c r="D52" s="530"/>
      <c r="E52" s="530"/>
      <c r="F52" s="530"/>
      <c r="G52" s="530"/>
      <c r="H52" s="530"/>
      <c r="I52" s="530"/>
      <c r="J52" s="530"/>
      <c r="K52" s="530"/>
      <c r="L52" s="530"/>
      <c r="M52" s="530"/>
      <c r="N52" s="530"/>
      <c r="O52" s="530"/>
      <c r="P52" s="530"/>
      <c r="Q52" s="530"/>
      <c r="R52" s="530"/>
      <c r="S52" s="530"/>
      <c r="T52" s="530"/>
      <c r="U52" s="530"/>
      <c r="V52" s="530"/>
      <c r="W52" s="530"/>
      <c r="X52" s="530"/>
      <c r="Y52" s="530"/>
      <c r="Z52" s="530"/>
      <c r="AA52" s="530"/>
      <c r="AB52" s="530"/>
      <c r="AC52" s="530"/>
      <c r="AD52" s="530"/>
      <c r="AE52" s="530"/>
      <c r="AF52" s="530"/>
      <c r="AG52" s="530"/>
      <c r="AH52" s="530"/>
      <c r="AI52" s="530"/>
      <c r="AJ52" s="530"/>
      <c r="AK52" s="530"/>
      <c r="AL52" s="530"/>
      <c r="AM52" s="530"/>
      <c r="AN52" s="530"/>
      <c r="AO52" s="530"/>
      <c r="AP52" s="530"/>
      <c r="AQ52" s="530"/>
      <c r="AR52" s="530"/>
      <c r="AS52" s="530"/>
      <c r="AT52" s="530"/>
      <c r="AU52" s="530"/>
      <c r="AV52" s="530"/>
      <c r="AX52" s="244"/>
    </row>
    <row r="53" spans="1:50" s="531" customFormat="1" outlineLevel="1" x14ac:dyDescent="0.25">
      <c r="A53" s="529" t="str">
        <f>+'2.2'!C58</f>
        <v>VIS1.5</v>
      </c>
      <c r="B53" s="529" t="str">
        <f>+'2.2'!D58</f>
        <v>Interventions sur le bas rectum (CIMHS)</v>
      </c>
      <c r="C53" s="529" t="str">
        <f>+'2.2'!F58</f>
        <v/>
      </c>
      <c r="D53" s="530"/>
      <c r="E53" s="530"/>
      <c r="F53" s="530"/>
      <c r="G53" s="530"/>
      <c r="H53" s="530"/>
      <c r="I53" s="530"/>
      <c r="J53" s="530"/>
      <c r="K53" s="530"/>
      <c r="L53" s="530"/>
      <c r="M53" s="530"/>
      <c r="N53" s="530"/>
      <c r="O53" s="530"/>
      <c r="P53" s="530"/>
      <c r="Q53" s="530"/>
      <c r="R53" s="530"/>
      <c r="S53" s="530"/>
      <c r="T53" s="530"/>
      <c r="U53" s="530"/>
      <c r="V53" s="530"/>
      <c r="W53" s="530"/>
      <c r="X53" s="530"/>
      <c r="Y53" s="530"/>
      <c r="Z53" s="530"/>
      <c r="AA53" s="530"/>
      <c r="AB53" s="530"/>
      <c r="AC53" s="530"/>
      <c r="AD53" s="530"/>
      <c r="AE53" s="530"/>
      <c r="AF53" s="530"/>
      <c r="AG53" s="530"/>
      <c r="AH53" s="530"/>
      <c r="AI53" s="530"/>
      <c r="AJ53" s="530"/>
      <c r="AK53" s="530"/>
      <c r="AL53" s="530"/>
      <c r="AM53" s="530"/>
      <c r="AN53" s="530"/>
      <c r="AO53" s="530"/>
      <c r="AP53" s="530"/>
      <c r="AQ53" s="530"/>
      <c r="AR53" s="530"/>
      <c r="AS53" s="530"/>
      <c r="AT53" s="530"/>
      <c r="AU53" s="530"/>
      <c r="AV53" s="530"/>
      <c r="AX53" s="244"/>
    </row>
    <row r="54" spans="1:50" ht="37.5" outlineLevel="1" x14ac:dyDescent="0.25">
      <c r="A54" s="453" t="str">
        <f>+'2.2'!C59</f>
        <v>HAE1</v>
      </c>
      <c r="B54" s="453" t="str">
        <f>+'2.2'!D59</f>
        <v>Lymphomes agressifs et leucémies aiguës</v>
      </c>
      <c r="C54" s="453" t="str">
        <f>+'2.2'!F59</f>
        <v>Hématologie
Oncologie médicale
Médecine interne générale</v>
      </c>
      <c r="D54" s="254">
        <v>2</v>
      </c>
      <c r="E54" s="254">
        <v>2</v>
      </c>
      <c r="F54" s="250"/>
      <c r="G54" s="250"/>
      <c r="H54" s="250"/>
      <c r="I54" s="250"/>
      <c r="J54" s="250"/>
      <c r="K54" s="250"/>
      <c r="L54" s="250"/>
      <c r="M54" s="250"/>
      <c r="N54" s="250"/>
      <c r="O54" s="250"/>
      <c r="P54" s="250"/>
      <c r="Q54" s="277"/>
      <c r="R54" s="254">
        <v>2</v>
      </c>
      <c r="S54" s="250"/>
      <c r="T54" s="250"/>
      <c r="U54" s="250"/>
      <c r="V54" s="250"/>
      <c r="W54" s="250"/>
      <c r="X54" s="250"/>
      <c r="Y54" s="250"/>
      <c r="Z54" s="250"/>
      <c r="AA54" s="250"/>
      <c r="AB54" s="250"/>
      <c r="AC54" s="252">
        <v>2</v>
      </c>
      <c r="AD54" s="250"/>
      <c r="AE54" s="250"/>
      <c r="AF54" s="250"/>
      <c r="AG54" s="250"/>
      <c r="AH54" s="250"/>
      <c r="AI54" s="250"/>
      <c r="AJ54" s="250"/>
      <c r="AK54" s="250"/>
      <c r="AL54" s="250"/>
      <c r="AM54" s="250"/>
      <c r="AN54" s="250"/>
      <c r="AO54" s="250"/>
      <c r="AP54" s="250"/>
      <c r="AQ54" s="250"/>
      <c r="AR54" s="250"/>
      <c r="AS54" s="250"/>
      <c r="AT54" s="250"/>
      <c r="AU54" s="250"/>
      <c r="AV54" s="250"/>
      <c r="AX54" s="244">
        <f t="shared" si="0"/>
        <v>2</v>
      </c>
    </row>
    <row r="55" spans="1:50" ht="37.5" outlineLevel="1" x14ac:dyDescent="0.25">
      <c r="A55" s="453" t="str">
        <f>+'2.2'!C60</f>
        <v>HAE1.1</v>
      </c>
      <c r="B55" s="453" t="str">
        <f>+'2.2'!D60</f>
        <v>Lymphomes très agressifs et leucémies aiguës avec chimiothérapie curative</v>
      </c>
      <c r="C55" s="453" t="str">
        <f>+'2.2'!F60</f>
        <v xml:space="preserve">Hématologie
Oncologie médicale
</v>
      </c>
      <c r="D55" s="254">
        <v>2</v>
      </c>
      <c r="E55" s="254">
        <v>2</v>
      </c>
      <c r="F55" s="250"/>
      <c r="G55" s="250"/>
      <c r="H55" s="250"/>
      <c r="I55" s="250"/>
      <c r="J55" s="250"/>
      <c r="K55" s="250"/>
      <c r="L55" s="250"/>
      <c r="M55" s="250"/>
      <c r="N55" s="250"/>
      <c r="O55" s="250"/>
      <c r="P55" s="250"/>
      <c r="Q55" s="277"/>
      <c r="R55" s="252">
        <v>2</v>
      </c>
      <c r="S55" s="250"/>
      <c r="T55" s="250"/>
      <c r="U55" s="250"/>
      <c r="V55" s="250"/>
      <c r="W55" s="250"/>
      <c r="X55" s="250"/>
      <c r="Y55" s="250"/>
      <c r="Z55" s="250"/>
      <c r="AA55" s="250"/>
      <c r="AB55" s="250"/>
      <c r="AC55" s="252">
        <v>2</v>
      </c>
      <c r="AD55" s="250"/>
      <c r="AE55" s="250"/>
      <c r="AF55" s="250"/>
      <c r="AG55" s="250"/>
      <c r="AH55" s="250"/>
      <c r="AI55" s="250"/>
      <c r="AJ55" s="250"/>
      <c r="AK55" s="250"/>
      <c r="AL55" s="250"/>
      <c r="AM55" s="250"/>
      <c r="AN55" s="250"/>
      <c r="AO55" s="250"/>
      <c r="AP55" s="250"/>
      <c r="AQ55" s="250"/>
      <c r="AR55" s="250"/>
      <c r="AS55" s="250"/>
      <c r="AT55" s="250"/>
      <c r="AU55" s="250"/>
      <c r="AV55" s="250"/>
      <c r="AX55" s="244">
        <f t="shared" si="0"/>
        <v>2</v>
      </c>
    </row>
    <row r="56" spans="1:50" ht="37.5" outlineLevel="1" x14ac:dyDescent="0.25">
      <c r="A56" s="453" t="str">
        <f>+'2.2'!C61</f>
        <v>HAE2</v>
      </c>
      <c r="B56" s="453" t="str">
        <f>+'2.2'!D61</f>
        <v>Lymphomes indolents et leucémies chroniques</v>
      </c>
      <c r="C56" s="453" t="str">
        <f>+'2.2'!F61</f>
        <v>Hématologie
Oncologie médicale
Médecine interne générale</v>
      </c>
      <c r="D56" s="254">
        <v>2</v>
      </c>
      <c r="E56" s="254">
        <v>2</v>
      </c>
      <c r="F56" s="250"/>
      <c r="G56" s="250"/>
      <c r="H56" s="250"/>
      <c r="I56" s="250"/>
      <c r="J56" s="250"/>
      <c r="K56" s="250"/>
      <c r="L56" s="250"/>
      <c r="M56" s="250"/>
      <c r="N56" s="250"/>
      <c r="O56" s="250"/>
      <c r="P56" s="250"/>
      <c r="Q56" s="277"/>
      <c r="R56" s="252">
        <v>2</v>
      </c>
      <c r="S56" s="250"/>
      <c r="T56" s="250"/>
      <c r="U56" s="250"/>
      <c r="V56" s="250"/>
      <c r="W56" s="250"/>
      <c r="X56" s="250"/>
      <c r="Y56" s="250"/>
      <c r="Z56" s="250"/>
      <c r="AA56" s="250"/>
      <c r="AB56" s="250"/>
      <c r="AC56" s="252">
        <v>2</v>
      </c>
      <c r="AD56" s="250"/>
      <c r="AE56" s="250"/>
      <c r="AF56" s="250"/>
      <c r="AG56" s="250"/>
      <c r="AH56" s="250"/>
      <c r="AI56" s="250"/>
      <c r="AJ56" s="250"/>
      <c r="AK56" s="250"/>
      <c r="AL56" s="250"/>
      <c r="AM56" s="250"/>
      <c r="AN56" s="250"/>
      <c r="AO56" s="250"/>
      <c r="AP56" s="250"/>
      <c r="AQ56" s="250"/>
      <c r="AR56" s="250"/>
      <c r="AS56" s="250"/>
      <c r="AT56" s="250"/>
      <c r="AU56" s="250"/>
      <c r="AV56" s="250"/>
      <c r="AX56" s="244">
        <f t="shared" si="0"/>
        <v>2</v>
      </c>
    </row>
    <row r="57" spans="1:50" ht="37.5" outlineLevel="1" x14ac:dyDescent="0.25">
      <c r="A57" s="453" t="str">
        <f>+'2.2'!C62</f>
        <v>HAE3</v>
      </c>
      <c r="B57" s="453" t="str">
        <f>+'2.2'!D62</f>
        <v>Affections myéloprolifératives et syndromes myélodysplasiques</v>
      </c>
      <c r="C57" s="453" t="str">
        <f>+'2.2'!F62</f>
        <v>Hématologie
Oncologie médicale
Médecine interne générale</v>
      </c>
      <c r="D57" s="254">
        <v>2</v>
      </c>
      <c r="E57" s="254">
        <v>2</v>
      </c>
      <c r="F57" s="250"/>
      <c r="G57" s="250"/>
      <c r="H57" s="250"/>
      <c r="I57" s="250"/>
      <c r="J57" s="250"/>
      <c r="K57" s="250"/>
      <c r="L57" s="250"/>
      <c r="M57" s="250"/>
      <c r="N57" s="250"/>
      <c r="O57" s="250"/>
      <c r="P57" s="250"/>
      <c r="Q57" s="277"/>
      <c r="R57" s="252">
        <v>2</v>
      </c>
      <c r="S57" s="250"/>
      <c r="T57" s="250"/>
      <c r="U57" s="250"/>
      <c r="V57" s="250"/>
      <c r="W57" s="250"/>
      <c r="X57" s="250"/>
      <c r="Y57" s="250"/>
      <c r="Z57" s="250"/>
      <c r="AA57" s="250"/>
      <c r="AB57" s="250"/>
      <c r="AC57" s="252">
        <v>2</v>
      </c>
      <c r="AD57" s="250"/>
      <c r="AE57" s="250"/>
      <c r="AF57" s="250"/>
      <c r="AG57" s="250"/>
      <c r="AH57" s="250"/>
      <c r="AI57" s="250"/>
      <c r="AJ57" s="250"/>
      <c r="AK57" s="250"/>
      <c r="AL57" s="250"/>
      <c r="AM57" s="250"/>
      <c r="AN57" s="250"/>
      <c r="AO57" s="250"/>
      <c r="AP57" s="250"/>
      <c r="AQ57" s="250"/>
      <c r="AR57" s="250"/>
      <c r="AS57" s="250"/>
      <c r="AT57" s="250"/>
      <c r="AU57" s="250"/>
      <c r="AV57" s="250"/>
      <c r="AX57" s="244">
        <f t="shared" si="0"/>
        <v>2</v>
      </c>
    </row>
    <row r="58" spans="1:50" ht="25" outlineLevel="1" x14ac:dyDescent="0.25">
      <c r="A58" s="453" t="str">
        <f>+'2.2'!C63</f>
        <v>HAE4</v>
      </c>
      <c r="B58" s="453" t="str">
        <f>+'2.2'!D63</f>
        <v>Transplantation de cellules souches hématopoïétiques autologues</v>
      </c>
      <c r="C58" s="453" t="str">
        <f>+'2.2'!F63</f>
        <v>(Oncologie médicale)
(Hématologie)</v>
      </c>
      <c r="D58" s="250"/>
      <c r="E58" s="250"/>
      <c r="F58" s="250"/>
      <c r="G58" s="250"/>
      <c r="H58" s="250"/>
      <c r="I58" s="250"/>
      <c r="J58" s="250"/>
      <c r="K58" s="250"/>
      <c r="L58" s="250"/>
      <c r="M58" s="250"/>
      <c r="N58" s="250"/>
      <c r="O58" s="250"/>
      <c r="P58" s="250"/>
      <c r="Q58" s="277"/>
      <c r="R58" s="250">
        <v>2</v>
      </c>
      <c r="S58" s="250"/>
      <c r="T58" s="250"/>
      <c r="U58" s="250"/>
      <c r="V58" s="250"/>
      <c r="W58" s="250"/>
      <c r="X58" s="250"/>
      <c r="Y58" s="250"/>
      <c r="Z58" s="250"/>
      <c r="AA58" s="250"/>
      <c r="AB58" s="250"/>
      <c r="AC58" s="250">
        <v>2</v>
      </c>
      <c r="AD58" s="250"/>
      <c r="AE58" s="250"/>
      <c r="AF58" s="250"/>
      <c r="AG58" s="250"/>
      <c r="AH58" s="250"/>
      <c r="AI58" s="250"/>
      <c r="AJ58" s="250"/>
      <c r="AK58" s="250"/>
      <c r="AL58" s="250"/>
      <c r="AM58" s="250"/>
      <c r="AN58" s="250"/>
      <c r="AO58" s="250"/>
      <c r="AP58" s="250"/>
      <c r="AQ58" s="250"/>
      <c r="AR58" s="250"/>
      <c r="AS58" s="250"/>
      <c r="AT58" s="250"/>
      <c r="AU58" s="250"/>
      <c r="AV58" s="250"/>
      <c r="AX58" s="244">
        <f t="shared" si="0"/>
        <v>2</v>
      </c>
    </row>
    <row r="59" spans="1:50" s="531" customFormat="1" ht="25" outlineLevel="1" x14ac:dyDescent="0.25">
      <c r="A59" s="529" t="str">
        <f>+'2.2'!C64</f>
        <v>HAE5</v>
      </c>
      <c r="B59" s="529" t="str">
        <f>+'2.2'!D64</f>
        <v>Transplantation allogénique de cellules souches hématopoïétiques (CIMHS)</v>
      </c>
      <c r="C59" s="529" t="str">
        <f>+'2.2'!F64</f>
        <v/>
      </c>
      <c r="D59" s="530"/>
      <c r="E59" s="530"/>
      <c r="F59" s="530"/>
      <c r="G59" s="530"/>
      <c r="H59" s="530"/>
      <c r="I59" s="530"/>
      <c r="J59" s="530"/>
      <c r="K59" s="530"/>
      <c r="L59" s="530"/>
      <c r="M59" s="530"/>
      <c r="N59" s="530"/>
      <c r="O59" s="530"/>
      <c r="P59" s="530"/>
      <c r="Q59" s="530"/>
      <c r="R59" s="530"/>
      <c r="S59" s="530"/>
      <c r="T59" s="530"/>
      <c r="U59" s="530"/>
      <c r="V59" s="530"/>
      <c r="W59" s="530"/>
      <c r="X59" s="530"/>
      <c r="Y59" s="530"/>
      <c r="Z59" s="530"/>
      <c r="AA59" s="530"/>
      <c r="AB59" s="530"/>
      <c r="AC59" s="530"/>
      <c r="AD59" s="530"/>
      <c r="AE59" s="530"/>
      <c r="AF59" s="530"/>
      <c r="AG59" s="530"/>
      <c r="AH59" s="530"/>
      <c r="AI59" s="530"/>
      <c r="AJ59" s="530"/>
      <c r="AK59" s="530"/>
      <c r="AL59" s="530"/>
      <c r="AM59" s="530"/>
      <c r="AN59" s="530"/>
      <c r="AO59" s="530"/>
      <c r="AP59" s="530"/>
      <c r="AQ59" s="530"/>
      <c r="AR59" s="530"/>
      <c r="AS59" s="530"/>
      <c r="AT59" s="530"/>
      <c r="AU59" s="530"/>
      <c r="AV59" s="530"/>
      <c r="AX59" s="244"/>
    </row>
    <row r="60" spans="1:50" ht="37.5" outlineLevel="1" x14ac:dyDescent="0.25">
      <c r="A60" s="453" t="str">
        <f>+'2.2'!C65</f>
        <v>GEF1</v>
      </c>
      <c r="B60" s="453" t="str">
        <f>+'2.2'!D65</f>
        <v>Chirurgie vasculaire périphérique (artérielle)</v>
      </c>
      <c r="C60" s="453" t="str">
        <f>+'2.2'!F65</f>
        <v>(Chirurgie vasculaire)
(chirurgie cardiaque et vasculaire thoracique)</v>
      </c>
      <c r="D60" s="250"/>
      <c r="E60" s="250"/>
      <c r="F60" s="250"/>
      <c r="G60" s="250"/>
      <c r="H60" s="250"/>
      <c r="I60" s="250"/>
      <c r="J60" s="252">
        <v>2</v>
      </c>
      <c r="K60" s="250"/>
      <c r="L60" s="250"/>
      <c r="M60" s="250"/>
      <c r="N60" s="250"/>
      <c r="O60" s="250"/>
      <c r="P60" s="250"/>
      <c r="Q60" s="277"/>
      <c r="R60" s="250"/>
      <c r="S60" s="250"/>
      <c r="T60" s="250">
        <v>2</v>
      </c>
      <c r="U60" s="250"/>
      <c r="V60" s="250"/>
      <c r="W60" s="250"/>
      <c r="X60" s="250"/>
      <c r="Y60" s="250"/>
      <c r="Z60" s="250"/>
      <c r="AA60" s="250"/>
      <c r="AB60" s="250"/>
      <c r="AC60" s="250"/>
      <c r="AD60" s="250"/>
      <c r="AE60" s="250"/>
      <c r="AF60" s="250"/>
      <c r="AG60" s="250"/>
      <c r="AH60" s="250"/>
      <c r="AI60" s="250"/>
      <c r="AJ60" s="250"/>
      <c r="AK60" s="250"/>
      <c r="AL60" s="250"/>
      <c r="AM60" s="250"/>
      <c r="AN60" s="250"/>
      <c r="AO60" s="250"/>
      <c r="AP60" s="250"/>
      <c r="AQ60" s="250"/>
      <c r="AR60" s="250"/>
      <c r="AS60" s="250"/>
      <c r="AT60" s="250"/>
      <c r="AU60" s="250"/>
      <c r="AV60" s="250"/>
      <c r="AX60" s="244">
        <f t="shared" si="0"/>
        <v>2</v>
      </c>
    </row>
    <row r="61" spans="1:50" ht="62.5" outlineLevel="1" x14ac:dyDescent="0.25">
      <c r="A61" s="453" t="str">
        <f>+'2.2'!C66</f>
        <v>ANG1</v>
      </c>
      <c r="B61" s="453" t="str">
        <f>+'2.2'!D66</f>
        <v>IInterventions sur les vaisseaux périphériques (artériels)</v>
      </c>
      <c r="C61" s="453" t="str">
        <f>+'2.2'!F66</f>
        <v xml:space="preserve">Angiologie
Radiologie interventionnelle EBIR
Cardiologie
Chirurgie vasculaire   
Oncologie médicale                                                                                                                                                                              </v>
      </c>
      <c r="D61" s="250"/>
      <c r="E61" s="250"/>
      <c r="F61" s="250"/>
      <c r="G61" s="252">
        <v>2</v>
      </c>
      <c r="H61" s="250"/>
      <c r="I61" s="250"/>
      <c r="J61" s="250">
        <v>2</v>
      </c>
      <c r="K61" s="250"/>
      <c r="L61" s="250"/>
      <c r="M61" s="250"/>
      <c r="N61" s="250"/>
      <c r="O61" s="250"/>
      <c r="P61" s="250"/>
      <c r="Q61" s="277"/>
      <c r="R61" s="250"/>
      <c r="S61" s="250"/>
      <c r="T61" s="250"/>
      <c r="U61" s="250"/>
      <c r="V61" s="250"/>
      <c r="W61" s="250">
        <v>2</v>
      </c>
      <c r="X61" s="252">
        <v>2</v>
      </c>
      <c r="Y61" s="250"/>
      <c r="Z61" s="250"/>
      <c r="AA61" s="250"/>
      <c r="AB61" s="250"/>
      <c r="AC61" s="250">
        <v>2</v>
      </c>
      <c r="AD61" s="250"/>
      <c r="AE61" s="250"/>
      <c r="AF61" s="250"/>
      <c r="AG61" s="250"/>
      <c r="AH61" s="250"/>
      <c r="AI61" s="250"/>
      <c r="AJ61" s="250"/>
      <c r="AK61" s="250"/>
      <c r="AL61" s="250"/>
      <c r="AM61" s="250"/>
      <c r="AN61" s="250"/>
      <c r="AO61" s="250"/>
      <c r="AP61" s="252">
        <v>2</v>
      </c>
      <c r="AQ61" s="252">
        <v>2</v>
      </c>
      <c r="AR61" s="250"/>
      <c r="AS61" s="250"/>
      <c r="AT61" s="250"/>
      <c r="AU61" s="250"/>
      <c r="AV61" s="250"/>
      <c r="AX61" s="244">
        <f t="shared" si="0"/>
        <v>2</v>
      </c>
    </row>
    <row r="62" spans="1:50" ht="67.5" customHeight="1" outlineLevel="1" x14ac:dyDescent="0.25">
      <c r="A62" s="528" t="str">
        <f>+'2.2'!C67</f>
        <v>GEFA</v>
      </c>
      <c r="B62" s="528" t="str">
        <f>+'2.2'!D67</f>
        <v>Interventions et chirurgie vasculaire sur les vaisseaux intra-abdominaux</v>
      </c>
      <c r="C62" s="528" t="str">
        <f>+'2.2'!F67</f>
        <v>Chirurgie vasculaire
Chirurgie cardiaque et vasculaire thoracique
(Angiologie)
(Radiologie)
(Cardiologie)</v>
      </c>
      <c r="D62" s="250"/>
      <c r="E62" s="250"/>
      <c r="F62" s="250"/>
      <c r="G62" s="253">
        <v>2</v>
      </c>
      <c r="H62" s="250"/>
      <c r="I62" s="250"/>
      <c r="J62" s="253">
        <v>2</v>
      </c>
      <c r="K62" s="250"/>
      <c r="L62" s="250"/>
      <c r="M62" s="250"/>
      <c r="N62" s="250"/>
      <c r="O62" s="250"/>
      <c r="P62" s="250"/>
      <c r="Q62" s="277"/>
      <c r="R62" s="250"/>
      <c r="S62" s="250"/>
      <c r="T62" s="251">
        <v>2</v>
      </c>
      <c r="U62" s="250"/>
      <c r="V62" s="250"/>
      <c r="W62" s="250"/>
      <c r="X62" s="253">
        <v>2</v>
      </c>
      <c r="Y62" s="250"/>
      <c r="Z62" s="250"/>
      <c r="AA62" s="250"/>
      <c r="AB62" s="250"/>
      <c r="AC62" s="250"/>
      <c r="AD62" s="250"/>
      <c r="AE62" s="250"/>
      <c r="AF62" s="250"/>
      <c r="AG62" s="250"/>
      <c r="AH62" s="250"/>
      <c r="AI62" s="250"/>
      <c r="AJ62" s="250"/>
      <c r="AK62" s="250"/>
      <c r="AL62" s="250"/>
      <c r="AM62" s="250"/>
      <c r="AN62" s="250"/>
      <c r="AO62" s="250"/>
      <c r="AP62" s="253">
        <v>2</v>
      </c>
      <c r="AQ62" s="253">
        <v>2</v>
      </c>
      <c r="AR62" s="250"/>
      <c r="AS62" s="250"/>
      <c r="AT62" s="250"/>
      <c r="AU62" s="250"/>
      <c r="AV62" s="250"/>
      <c r="AX62" s="244">
        <f t="shared" si="0"/>
        <v>2</v>
      </c>
    </row>
    <row r="63" spans="1:50" ht="62.5" outlineLevel="1" x14ac:dyDescent="0.25">
      <c r="A63" s="453" t="str">
        <f>+'2.2'!C68</f>
        <v>GEF3</v>
      </c>
      <c r="B63" s="453" t="str">
        <f>+'2.2'!D68</f>
        <v>Chirurgie carotidienne</v>
      </c>
      <c r="C63" s="453" t="str">
        <f>+'2.2'!F68</f>
        <v>(Chirurgie vasculaire)
(Chirurgie cardiaque et vasculaire thoracique, chirurgie vasculaire)      
(Radiologie interventionnelle EBIR)
(Neurochirurgie)</v>
      </c>
      <c r="D63" s="250"/>
      <c r="E63" s="250"/>
      <c r="F63" s="250"/>
      <c r="G63" s="250"/>
      <c r="H63" s="250"/>
      <c r="I63" s="250"/>
      <c r="J63" s="252">
        <v>2</v>
      </c>
      <c r="K63" s="250"/>
      <c r="L63" s="250"/>
      <c r="M63" s="250"/>
      <c r="N63" s="250"/>
      <c r="O63" s="250"/>
      <c r="P63" s="250"/>
      <c r="Q63" s="277"/>
      <c r="R63" s="250"/>
      <c r="S63" s="250"/>
      <c r="T63" s="255">
        <v>2</v>
      </c>
      <c r="U63" s="250"/>
      <c r="V63" s="250"/>
      <c r="W63" s="250">
        <v>2</v>
      </c>
      <c r="X63" s="250"/>
      <c r="Y63" s="250"/>
      <c r="Z63" s="250"/>
      <c r="AA63" s="250"/>
      <c r="AB63" s="250"/>
      <c r="AC63" s="250"/>
      <c r="AD63" s="250"/>
      <c r="AE63" s="252">
        <v>2</v>
      </c>
      <c r="AF63" s="250"/>
      <c r="AG63" s="250"/>
      <c r="AH63" s="250"/>
      <c r="AI63" s="250"/>
      <c r="AJ63" s="250"/>
      <c r="AK63" s="250"/>
      <c r="AL63" s="250"/>
      <c r="AM63" s="250"/>
      <c r="AN63" s="250"/>
      <c r="AO63" s="250"/>
      <c r="AP63" s="250"/>
      <c r="AQ63" s="250"/>
      <c r="AR63" s="250"/>
      <c r="AS63" s="250"/>
      <c r="AT63" s="250"/>
      <c r="AU63" s="250"/>
      <c r="AV63" s="250"/>
      <c r="AX63" s="244">
        <f t="shared" si="0"/>
        <v>2</v>
      </c>
    </row>
    <row r="64" spans="1:50" ht="62.5" outlineLevel="1" x14ac:dyDescent="0.25">
      <c r="A64" s="453" t="str">
        <f>+'2.2'!C69</f>
        <v>ANG3</v>
      </c>
      <c r="B64" s="453" t="str">
        <f>+'2.2'!D69</f>
        <v>Interventions sur la carotide et les vaisseaux extracrâniens</v>
      </c>
      <c r="C64" s="453" t="str">
        <f>+'2.2'!F69</f>
        <v>(Angiologie)
(Radiologie)
(Cardiologie)
(Radiologie avec formation approfondie en neuroradiologie invasive)</v>
      </c>
      <c r="D64" s="250"/>
      <c r="E64" s="250"/>
      <c r="F64" s="250"/>
      <c r="G64" s="252">
        <v>2</v>
      </c>
      <c r="H64" s="250"/>
      <c r="I64" s="250"/>
      <c r="J64" s="250"/>
      <c r="K64" s="250"/>
      <c r="L64" s="250"/>
      <c r="M64" s="250"/>
      <c r="N64" s="250"/>
      <c r="O64" s="250"/>
      <c r="P64" s="250"/>
      <c r="Q64" s="277"/>
      <c r="R64" s="250"/>
      <c r="S64" s="250"/>
      <c r="T64" s="250"/>
      <c r="U64" s="250"/>
      <c r="V64" s="250"/>
      <c r="W64" s="250"/>
      <c r="X64" s="252">
        <v>2</v>
      </c>
      <c r="Y64" s="250"/>
      <c r="Z64" s="250"/>
      <c r="AA64" s="250"/>
      <c r="AB64" s="250"/>
      <c r="AC64" s="250"/>
      <c r="AD64" s="250"/>
      <c r="AE64" s="250"/>
      <c r="AF64" s="250"/>
      <c r="AG64" s="250"/>
      <c r="AH64" s="250"/>
      <c r="AI64" s="250"/>
      <c r="AJ64" s="250"/>
      <c r="AK64" s="250"/>
      <c r="AL64" s="250"/>
      <c r="AM64" s="250"/>
      <c r="AN64" s="250"/>
      <c r="AO64" s="250"/>
      <c r="AP64" s="252">
        <v>2</v>
      </c>
      <c r="AQ64" s="252">
        <v>2</v>
      </c>
      <c r="AR64" s="250"/>
      <c r="AS64" s="250"/>
      <c r="AT64" s="250"/>
      <c r="AU64" s="250"/>
      <c r="AV64" s="250"/>
      <c r="AX64" s="244">
        <f t="shared" si="0"/>
        <v>2</v>
      </c>
    </row>
    <row r="65" spans="1:50" ht="25" outlineLevel="1" x14ac:dyDescent="0.25">
      <c r="A65" s="453" t="str">
        <f>+'2.2'!C70</f>
        <v>RAD1</v>
      </c>
      <c r="B65" s="453" t="str">
        <f>+'2.2'!D70</f>
        <v>Radiologie interventionnelle (pour les vaisseaux, seulement diagnostique)</v>
      </c>
      <c r="C65" s="453" t="str">
        <f>+'2.2'!F70</f>
        <v>Radiologie</v>
      </c>
      <c r="D65" s="250"/>
      <c r="E65" s="250"/>
      <c r="F65" s="250"/>
      <c r="G65" s="250"/>
      <c r="H65" s="250"/>
      <c r="I65" s="250"/>
      <c r="J65" s="250"/>
      <c r="K65" s="250"/>
      <c r="L65" s="250"/>
      <c r="M65" s="250"/>
      <c r="N65" s="250"/>
      <c r="O65" s="250"/>
      <c r="P65" s="250"/>
      <c r="Q65" s="277"/>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v>2</v>
      </c>
      <c r="AQ65" s="250">
        <v>2</v>
      </c>
      <c r="AR65" s="250"/>
      <c r="AS65" s="250"/>
      <c r="AT65" s="250"/>
      <c r="AU65" s="250"/>
      <c r="AV65" s="250"/>
      <c r="AX65" s="244">
        <f t="shared" si="0"/>
        <v>2</v>
      </c>
    </row>
    <row r="66" spans="1:50" outlineLevel="1" x14ac:dyDescent="0.25">
      <c r="A66" s="453" t="str">
        <f>+'2.2'!C71</f>
        <v>RAD2</v>
      </c>
      <c r="B66" s="453" t="str">
        <f>+'2.2'!D71</f>
        <v>Radiologie interventionnelle complexe</v>
      </c>
      <c r="C66" s="453" t="str">
        <f>+'2.2'!F71</f>
        <v>Radiologie interventionnelle EBIR</v>
      </c>
      <c r="D66" s="250"/>
      <c r="E66" s="250"/>
      <c r="F66" s="250"/>
      <c r="G66" s="250"/>
      <c r="H66" s="250"/>
      <c r="I66" s="250"/>
      <c r="J66" s="250"/>
      <c r="K66" s="250"/>
      <c r="L66" s="250"/>
      <c r="M66" s="250"/>
      <c r="N66" s="250"/>
      <c r="O66" s="250"/>
      <c r="P66" s="250"/>
      <c r="Q66" s="277"/>
      <c r="R66" s="250"/>
      <c r="S66" s="250"/>
      <c r="T66" s="250"/>
      <c r="U66" s="250"/>
      <c r="V66" s="250"/>
      <c r="W66" s="250">
        <v>2</v>
      </c>
      <c r="X66" s="250"/>
      <c r="Y66" s="250"/>
      <c r="Z66" s="250"/>
      <c r="AA66" s="250"/>
      <c r="AB66" s="250"/>
      <c r="AC66" s="250"/>
      <c r="AD66" s="250"/>
      <c r="AE66" s="250"/>
      <c r="AF66" s="250"/>
      <c r="AG66" s="250"/>
      <c r="AH66" s="250"/>
      <c r="AI66" s="250"/>
      <c r="AJ66" s="250"/>
      <c r="AK66" s="250"/>
      <c r="AL66" s="250"/>
      <c r="AM66" s="250"/>
      <c r="AN66" s="250"/>
      <c r="AO66" s="250"/>
      <c r="AP66" s="250"/>
      <c r="AQ66" s="250"/>
      <c r="AR66" s="250"/>
      <c r="AS66" s="250"/>
      <c r="AT66" s="250"/>
      <c r="AU66" s="250"/>
      <c r="AV66" s="250"/>
      <c r="AX66" s="244">
        <f t="shared" si="0"/>
        <v>2</v>
      </c>
    </row>
    <row r="67" spans="1:50" outlineLevel="1" x14ac:dyDescent="0.25">
      <c r="A67" s="453" t="str">
        <f>+'2.2'!C72</f>
        <v>HER1</v>
      </c>
      <c r="B67" s="453" t="str">
        <f>+'2.2'!D72</f>
        <v>Chirurgie cardiaque simple</v>
      </c>
      <c r="C67" s="453" t="str">
        <f>+'2.2'!F72</f>
        <v>Chirurgie cardiaque et vasculaire thoracique</v>
      </c>
      <c r="D67" s="250"/>
      <c r="E67" s="250"/>
      <c r="F67" s="250"/>
      <c r="G67" s="250"/>
      <c r="H67" s="250"/>
      <c r="I67" s="250"/>
      <c r="J67" s="253"/>
      <c r="K67" s="253"/>
      <c r="L67" s="250"/>
      <c r="M67" s="250"/>
      <c r="N67" s="250"/>
      <c r="O67" s="250"/>
      <c r="P67" s="250"/>
      <c r="Q67" s="277"/>
      <c r="R67" s="250"/>
      <c r="S67" s="250"/>
      <c r="T67" s="253">
        <v>2</v>
      </c>
      <c r="U67" s="250"/>
      <c r="V67" s="250"/>
      <c r="W67" s="250"/>
      <c r="X67" s="250"/>
      <c r="Y67" s="250"/>
      <c r="Z67" s="250"/>
      <c r="AA67" s="250"/>
      <c r="AB67" s="250"/>
      <c r="AC67" s="250"/>
      <c r="AD67" s="250"/>
      <c r="AE67" s="250"/>
      <c r="AF67" s="250"/>
      <c r="AG67" s="250"/>
      <c r="AH67" s="250"/>
      <c r="AI67" s="250"/>
      <c r="AJ67" s="250"/>
      <c r="AK67" s="250"/>
      <c r="AL67" s="250"/>
      <c r="AM67" s="250"/>
      <c r="AN67" s="250"/>
      <c r="AO67" s="250"/>
      <c r="AP67" s="250"/>
      <c r="AQ67" s="250"/>
      <c r="AR67" s="250"/>
      <c r="AS67" s="250"/>
      <c r="AT67" s="250"/>
      <c r="AU67" s="250"/>
      <c r="AV67" s="250"/>
      <c r="AX67" s="244">
        <f t="shared" si="0"/>
        <v>2</v>
      </c>
    </row>
    <row r="68" spans="1:50" ht="37.5" outlineLevel="1" x14ac:dyDescent="0.25">
      <c r="A68" s="453" t="str">
        <f>+'2.2'!C73</f>
        <v>HER1.1</v>
      </c>
      <c r="B68" s="453" t="str">
        <f>+'2.2'!D73</f>
        <v>Chirurgie cardiaque et chirurgie vasculaire avec machine cœur-poumons (sans chirurgie coronarienne)</v>
      </c>
      <c r="C68" s="453" t="str">
        <f>+'2.2'!F73</f>
        <v>Chirurgie cardiaque et vasculaire thoracique</v>
      </c>
      <c r="D68" s="250"/>
      <c r="E68" s="250"/>
      <c r="F68" s="250"/>
      <c r="G68" s="250"/>
      <c r="H68" s="250"/>
      <c r="I68" s="250"/>
      <c r="J68" s="253"/>
      <c r="K68" s="253"/>
      <c r="L68" s="250"/>
      <c r="M68" s="250"/>
      <c r="N68" s="250"/>
      <c r="O68" s="250"/>
      <c r="P68" s="250"/>
      <c r="Q68" s="277"/>
      <c r="R68" s="250"/>
      <c r="S68" s="250"/>
      <c r="T68" s="253">
        <v>2</v>
      </c>
      <c r="U68" s="250"/>
      <c r="V68" s="250"/>
      <c r="W68" s="250"/>
      <c r="X68" s="250"/>
      <c r="Y68" s="250"/>
      <c r="Z68" s="250"/>
      <c r="AA68" s="250"/>
      <c r="AB68" s="250"/>
      <c r="AC68" s="250"/>
      <c r="AD68" s="250"/>
      <c r="AE68" s="250"/>
      <c r="AF68" s="250"/>
      <c r="AG68" s="250"/>
      <c r="AH68" s="250"/>
      <c r="AI68" s="250"/>
      <c r="AJ68" s="250"/>
      <c r="AK68" s="250"/>
      <c r="AL68" s="250"/>
      <c r="AM68" s="250"/>
      <c r="AN68" s="250"/>
      <c r="AO68" s="250"/>
      <c r="AP68" s="250"/>
      <c r="AQ68" s="250"/>
      <c r="AR68" s="250"/>
      <c r="AS68" s="250"/>
      <c r="AT68" s="250"/>
      <c r="AU68" s="250"/>
      <c r="AV68" s="250"/>
      <c r="AX68" s="244">
        <f t="shared" si="0"/>
        <v>2</v>
      </c>
    </row>
    <row r="69" spans="1:50" outlineLevel="1" x14ac:dyDescent="0.25">
      <c r="A69" s="453" t="str">
        <f>+'2.2'!C74</f>
        <v>HER1.1.1</v>
      </c>
      <c r="B69" s="453" t="str">
        <f>+'2.2'!D74</f>
        <v>Chirurgie coronarienne (PAC)</v>
      </c>
      <c r="C69" s="453" t="str">
        <f>+'2.2'!F74</f>
        <v>Chirurgie cardiaque et vasculaire thoracique</v>
      </c>
      <c r="D69" s="250"/>
      <c r="E69" s="250"/>
      <c r="F69" s="250"/>
      <c r="H69" s="250"/>
      <c r="I69" s="250"/>
      <c r="J69" s="253"/>
      <c r="K69" s="253"/>
      <c r="L69" s="250"/>
      <c r="M69" s="250"/>
      <c r="N69" s="250"/>
      <c r="O69" s="250"/>
      <c r="P69" s="250"/>
      <c r="Q69" s="277"/>
      <c r="R69" s="250"/>
      <c r="S69" s="250"/>
      <c r="T69" s="253">
        <v>2</v>
      </c>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250"/>
      <c r="AV69" s="250"/>
      <c r="AX69" s="244">
        <f t="shared" ref="AX69:AX130" si="1">+MAX(D69:AV69)</f>
        <v>2</v>
      </c>
    </row>
    <row r="70" spans="1:50" ht="25" outlineLevel="1" x14ac:dyDescent="0.25">
      <c r="A70" s="453" t="str">
        <f>+'2.2'!C75</f>
        <v>HER1.1.2</v>
      </c>
      <c r="B70" s="453" t="str">
        <f>+'2.2'!D75</f>
        <v>Chirurgie cardiaque congénitale complexe</v>
      </c>
      <c r="C70" s="453" t="str">
        <f>+'2.2'!F75</f>
        <v>Chirurgie cardiaque et vasculaire thoracique
Cardiologie</v>
      </c>
      <c r="D70" s="250"/>
      <c r="E70" s="250"/>
      <c r="F70" s="250"/>
      <c r="G70" s="250"/>
      <c r="H70" s="250"/>
      <c r="I70" s="250"/>
      <c r="J70" s="253"/>
      <c r="K70" s="253"/>
      <c r="L70" s="250"/>
      <c r="M70" s="250"/>
      <c r="N70" s="250"/>
      <c r="O70" s="250"/>
      <c r="P70" s="250"/>
      <c r="Q70" s="277"/>
      <c r="R70" s="250"/>
      <c r="S70" s="250"/>
      <c r="T70" s="253">
        <v>2</v>
      </c>
      <c r="U70" s="250"/>
      <c r="V70" s="250"/>
      <c r="W70" s="250"/>
      <c r="X70" s="253">
        <v>2</v>
      </c>
      <c r="Y70" s="250"/>
      <c r="Z70" s="250"/>
      <c r="AA70" s="250"/>
      <c r="AB70" s="250"/>
      <c r="AC70" s="250"/>
      <c r="AD70" s="250"/>
      <c r="AE70" s="250"/>
      <c r="AF70" s="250"/>
      <c r="AG70" s="250"/>
      <c r="AH70" s="250"/>
      <c r="AI70" s="250"/>
      <c r="AJ70" s="250"/>
      <c r="AK70" s="250"/>
      <c r="AL70" s="250"/>
      <c r="AM70" s="250"/>
      <c r="AN70" s="250"/>
      <c r="AO70" s="250"/>
      <c r="AP70" s="250"/>
      <c r="AQ70" s="250"/>
      <c r="AR70" s="250"/>
      <c r="AS70" s="250"/>
      <c r="AT70" s="250"/>
      <c r="AU70" s="250"/>
      <c r="AV70" s="250"/>
      <c r="AX70" s="244">
        <f t="shared" si="1"/>
        <v>2</v>
      </c>
    </row>
    <row r="71" spans="1:50" outlineLevel="1" x14ac:dyDescent="0.25">
      <c r="A71" s="453" t="str">
        <f>+'2.2'!C76</f>
        <v>HER1.1.3</v>
      </c>
      <c r="B71" s="453" t="str">
        <f>+'2.2'!D76</f>
        <v>Chirurgie et interventions sur l’aorte thoracique</v>
      </c>
      <c r="C71" s="453" t="str">
        <f>+'2.2'!F76</f>
        <v>Chirurgie cardiaque et vasculaire thoracique</v>
      </c>
      <c r="D71" s="250"/>
      <c r="E71" s="250"/>
      <c r="F71" s="250"/>
      <c r="G71" s="250"/>
      <c r="H71" s="250"/>
      <c r="I71" s="250"/>
      <c r="J71" s="253"/>
      <c r="K71" s="253"/>
      <c r="L71" s="250"/>
      <c r="M71" s="250"/>
      <c r="N71" s="250"/>
      <c r="O71" s="250"/>
      <c r="P71" s="250"/>
      <c r="Q71" s="277"/>
      <c r="R71" s="250"/>
      <c r="S71" s="250"/>
      <c r="T71" s="253">
        <v>2</v>
      </c>
      <c r="U71" s="250"/>
      <c r="V71" s="250"/>
      <c r="W71" s="250"/>
      <c r="X71" s="250"/>
      <c r="Y71" s="250"/>
      <c r="Z71" s="250"/>
      <c r="AA71" s="250"/>
      <c r="AB71" s="250"/>
      <c r="AC71" s="250"/>
      <c r="AD71" s="250"/>
      <c r="AE71" s="250"/>
      <c r="AF71" s="250"/>
      <c r="AG71" s="250"/>
      <c r="AH71" s="250"/>
      <c r="AI71" s="250"/>
      <c r="AJ71" s="250"/>
      <c r="AK71" s="250"/>
      <c r="AL71" s="250"/>
      <c r="AM71" s="250"/>
      <c r="AN71" s="250"/>
      <c r="AO71" s="250"/>
      <c r="AP71" s="250"/>
      <c r="AQ71" s="250"/>
      <c r="AR71" s="250"/>
      <c r="AS71" s="250"/>
      <c r="AT71" s="250"/>
      <c r="AU71" s="250"/>
      <c r="AV71" s="250"/>
      <c r="AX71" s="244">
        <f t="shared" si="1"/>
        <v>2</v>
      </c>
    </row>
    <row r="72" spans="1:50" outlineLevel="1" x14ac:dyDescent="0.25">
      <c r="A72" s="453" t="str">
        <f>+'2.2'!C77</f>
        <v>HER1.1.4</v>
      </c>
      <c r="B72" s="453" t="str">
        <f>+'2.2'!D77</f>
        <v>Interventions ouvertes sur la valve aortique</v>
      </c>
      <c r="C72" s="453" t="str">
        <f>+'2.2'!F77</f>
        <v>Chirurgie cardiaque et vasculaire thoracique</v>
      </c>
      <c r="D72" s="250"/>
      <c r="E72" s="250"/>
      <c r="F72" s="250"/>
      <c r="G72" s="250"/>
      <c r="H72" s="250"/>
      <c r="I72" s="250"/>
      <c r="J72" s="253"/>
      <c r="K72" s="253"/>
      <c r="L72" s="250"/>
      <c r="M72" s="250"/>
      <c r="N72" s="250"/>
      <c r="O72" s="250"/>
      <c r="P72" s="250"/>
      <c r="Q72" s="277"/>
      <c r="R72" s="250"/>
      <c r="S72" s="250"/>
      <c r="T72" s="253">
        <v>2</v>
      </c>
      <c r="U72" s="250"/>
      <c r="V72" s="250"/>
      <c r="W72" s="250"/>
      <c r="X72" s="250"/>
      <c r="Y72" s="250"/>
      <c r="Z72" s="250"/>
      <c r="AA72" s="250"/>
      <c r="AB72" s="250"/>
      <c r="AC72" s="250"/>
      <c r="AD72" s="250"/>
      <c r="AE72" s="250"/>
      <c r="AF72" s="250"/>
      <c r="AG72" s="250"/>
      <c r="AH72" s="250"/>
      <c r="AI72" s="250"/>
      <c r="AJ72" s="250"/>
      <c r="AK72" s="250"/>
      <c r="AL72" s="250"/>
      <c r="AM72" s="250"/>
      <c r="AN72" s="250"/>
      <c r="AO72" s="250"/>
      <c r="AP72" s="250"/>
      <c r="AQ72" s="250"/>
      <c r="AR72" s="250"/>
      <c r="AS72" s="250"/>
      <c r="AT72" s="250"/>
      <c r="AU72" s="250"/>
      <c r="AV72" s="250"/>
      <c r="AX72" s="244">
        <f t="shared" si="1"/>
        <v>2</v>
      </c>
    </row>
    <row r="73" spans="1:50" outlineLevel="1" x14ac:dyDescent="0.25">
      <c r="A73" s="453" t="str">
        <f>+'2.2'!C78</f>
        <v>HER1.1.5</v>
      </c>
      <c r="B73" s="453" t="str">
        <f>+'2.2'!D78</f>
        <v>Interventions ouvertes sur la valve mitrale</v>
      </c>
      <c r="C73" s="453" t="str">
        <f>+'2.2'!F78</f>
        <v>Chirurgie cardiaque et vasculaire thoracique</v>
      </c>
      <c r="D73" s="250"/>
      <c r="E73" s="250"/>
      <c r="F73" s="250"/>
      <c r="G73" s="250"/>
      <c r="H73" s="250"/>
      <c r="I73" s="250"/>
      <c r="J73" s="253"/>
      <c r="K73" s="253"/>
      <c r="L73" s="250"/>
      <c r="M73" s="250"/>
      <c r="N73" s="250"/>
      <c r="O73" s="250"/>
      <c r="P73" s="250"/>
      <c r="Q73" s="277"/>
      <c r="R73" s="250"/>
      <c r="S73" s="250"/>
      <c r="T73" s="253">
        <v>2</v>
      </c>
      <c r="U73" s="250"/>
      <c r="V73" s="250"/>
      <c r="W73" s="250"/>
      <c r="X73" s="250"/>
      <c r="Y73" s="250"/>
      <c r="Z73" s="250"/>
      <c r="AA73" s="250"/>
      <c r="AB73" s="250"/>
      <c r="AC73" s="250"/>
      <c r="AD73" s="250"/>
      <c r="AE73" s="250"/>
      <c r="AF73" s="250"/>
      <c r="AG73" s="250"/>
      <c r="AH73" s="250"/>
      <c r="AI73" s="250"/>
      <c r="AJ73" s="250"/>
      <c r="AK73" s="250"/>
      <c r="AL73" s="250"/>
      <c r="AM73" s="250"/>
      <c r="AN73" s="250"/>
      <c r="AO73" s="250"/>
      <c r="AP73" s="250"/>
      <c r="AQ73" s="250"/>
      <c r="AR73" s="250"/>
      <c r="AS73" s="250"/>
      <c r="AT73" s="250"/>
      <c r="AU73" s="250"/>
      <c r="AV73" s="250"/>
      <c r="AX73" s="244">
        <f t="shared" si="1"/>
        <v>2</v>
      </c>
    </row>
    <row r="74" spans="1:50" ht="25" outlineLevel="1" x14ac:dyDescent="0.25">
      <c r="A74" s="453" t="str">
        <f>+'2.2'!C79</f>
        <v>KAR1</v>
      </c>
      <c r="B74" s="453" t="str">
        <f>+'2.2'!D79</f>
        <v>Cardiologie (y c. stimulateur cardiaque)</v>
      </c>
      <c r="C74" s="453" t="str">
        <f>+'2.2'!F79</f>
        <v>Cardiologie 
Chirurgie cardiaque et vasculaire thoracique</v>
      </c>
      <c r="D74" s="252"/>
      <c r="E74" s="252"/>
      <c r="F74" s="250"/>
      <c r="G74" s="250"/>
      <c r="H74" s="250"/>
      <c r="I74" s="250"/>
      <c r="J74" s="252"/>
      <c r="K74" s="252"/>
      <c r="L74" s="250"/>
      <c r="M74" s="250"/>
      <c r="N74" s="250"/>
      <c r="O74" s="250"/>
      <c r="P74" s="250"/>
      <c r="Q74" s="277"/>
      <c r="R74" s="250"/>
      <c r="S74" s="250"/>
      <c r="T74" s="256">
        <v>2</v>
      </c>
      <c r="U74" s="250"/>
      <c r="V74" s="250"/>
      <c r="W74" s="250"/>
      <c r="X74" s="250">
        <v>2</v>
      </c>
      <c r="Y74" s="250"/>
      <c r="Z74" s="250"/>
      <c r="AA74" s="250"/>
      <c r="AB74" s="250"/>
      <c r="AC74" s="250"/>
      <c r="AD74" s="250"/>
      <c r="AE74" s="250"/>
      <c r="AF74" s="250"/>
      <c r="AG74" s="250"/>
      <c r="AH74" s="250"/>
      <c r="AI74" s="250"/>
      <c r="AJ74" s="250"/>
      <c r="AK74" s="250"/>
      <c r="AL74" s="250"/>
      <c r="AM74" s="250"/>
      <c r="AN74" s="250"/>
      <c r="AO74" s="250"/>
      <c r="AP74" s="250"/>
      <c r="AQ74" s="250"/>
      <c r="AR74" s="250"/>
      <c r="AS74" s="250"/>
      <c r="AT74" s="250"/>
      <c r="AU74" s="250"/>
      <c r="AV74" s="250"/>
      <c r="AX74" s="244">
        <f t="shared" si="1"/>
        <v>2</v>
      </c>
    </row>
    <row r="75" spans="1:50" outlineLevel="1" x14ac:dyDescent="0.25">
      <c r="A75" s="453" t="str">
        <f>+'2.2'!C80</f>
        <v>KAR2</v>
      </c>
      <c r="B75" s="453" t="str">
        <f>+'2.2'!D80</f>
        <v>Electrophysiologie et CRT</v>
      </c>
      <c r="C75" s="453" t="str">
        <f>+'2.2'!F80</f>
        <v>Cardiologie</v>
      </c>
      <c r="D75" s="250"/>
      <c r="E75" s="250"/>
      <c r="F75" s="250"/>
      <c r="G75" s="250"/>
      <c r="H75" s="250"/>
      <c r="I75" s="250"/>
      <c r="J75" s="252"/>
      <c r="K75" s="252"/>
      <c r="L75" s="250"/>
      <c r="M75" s="250"/>
      <c r="N75" s="250"/>
      <c r="O75" s="250"/>
      <c r="P75" s="250"/>
      <c r="Q75" s="277"/>
      <c r="R75" s="250"/>
      <c r="S75" s="250"/>
      <c r="T75" s="250"/>
      <c r="U75" s="250"/>
      <c r="V75" s="250"/>
      <c r="W75" s="250"/>
      <c r="X75" s="253">
        <v>2</v>
      </c>
      <c r="Y75" s="250"/>
      <c r="Z75" s="250"/>
      <c r="AA75" s="250"/>
      <c r="AB75" s="250"/>
      <c r="AC75" s="250"/>
      <c r="AD75" s="250"/>
      <c r="AE75" s="250"/>
      <c r="AF75" s="250"/>
      <c r="AG75" s="250"/>
      <c r="AH75" s="250"/>
      <c r="AI75" s="250"/>
      <c r="AJ75" s="250"/>
      <c r="AK75" s="250"/>
      <c r="AL75" s="250"/>
      <c r="AM75" s="250"/>
      <c r="AN75" s="250"/>
      <c r="AO75" s="250"/>
      <c r="AP75" s="250"/>
      <c r="AQ75" s="250"/>
      <c r="AR75" s="250"/>
      <c r="AS75" s="250"/>
      <c r="AT75" s="250"/>
      <c r="AU75" s="250"/>
      <c r="AV75" s="250"/>
      <c r="AX75" s="244">
        <f t="shared" si="1"/>
        <v>2</v>
      </c>
    </row>
    <row r="76" spans="1:50" ht="25" outlineLevel="1" x14ac:dyDescent="0.25">
      <c r="A76" s="453" t="str">
        <f>+'2.2'!C81</f>
        <v>KAR3</v>
      </c>
      <c r="B76" s="453" t="str">
        <f>+'2.2'!D81</f>
        <v>Cardiologie interventionnelle (interventions coronariennes)</v>
      </c>
      <c r="C76" s="453" t="str">
        <f>+'2.2'!F81</f>
        <v>Cardiologie</v>
      </c>
      <c r="D76" s="250"/>
      <c r="E76" s="250"/>
      <c r="F76" s="250"/>
      <c r="G76" s="250"/>
      <c r="H76" s="250"/>
      <c r="I76" s="250"/>
      <c r="J76" s="252"/>
      <c r="K76" s="252"/>
      <c r="L76" s="250"/>
      <c r="M76" s="250"/>
      <c r="N76" s="250"/>
      <c r="O76" s="250"/>
      <c r="P76" s="250"/>
      <c r="Q76" s="277"/>
      <c r="R76" s="250"/>
      <c r="S76" s="250"/>
      <c r="T76" s="250"/>
      <c r="U76" s="249"/>
      <c r="V76" s="249"/>
      <c r="W76" s="249"/>
      <c r="X76" s="253">
        <v>2</v>
      </c>
      <c r="Y76" s="250"/>
      <c r="Z76" s="250"/>
      <c r="AA76" s="250"/>
      <c r="AB76" s="250"/>
      <c r="AC76" s="250"/>
      <c r="AD76" s="250"/>
      <c r="AE76" s="250"/>
      <c r="AF76" s="250"/>
      <c r="AG76" s="250"/>
      <c r="AH76" s="250"/>
      <c r="AI76" s="250"/>
      <c r="AJ76" s="250"/>
      <c r="AK76" s="250"/>
      <c r="AL76" s="250"/>
      <c r="AM76" s="250"/>
      <c r="AN76" s="250"/>
      <c r="AO76" s="250"/>
      <c r="AP76" s="250"/>
      <c r="AQ76" s="250"/>
      <c r="AR76" s="250"/>
      <c r="AS76" s="250"/>
      <c r="AT76" s="250"/>
      <c r="AU76" s="250"/>
      <c r="AV76" s="250"/>
      <c r="AX76" s="244">
        <f t="shared" si="1"/>
        <v>2</v>
      </c>
    </row>
    <row r="77" spans="1:50" ht="25" outlineLevel="1" x14ac:dyDescent="0.25">
      <c r="A77" s="453" t="str">
        <f>+'2.2'!C82</f>
        <v>KAR3.1</v>
      </c>
      <c r="B77" s="453" t="str">
        <f>+'2.2'!D82</f>
        <v>Cardiologie interventionnelle (interventions structurelles)</v>
      </c>
      <c r="C77" s="453" t="str">
        <f>+'2.2'!F82</f>
        <v>Cardiologie
Chirurgie cardiaque et vasculaire thoracique</v>
      </c>
      <c r="D77" s="250"/>
      <c r="E77" s="250"/>
      <c r="F77" s="250"/>
      <c r="G77" s="250"/>
      <c r="H77" s="250"/>
      <c r="I77" s="250"/>
      <c r="J77" s="252"/>
      <c r="K77" s="252"/>
      <c r="L77" s="250"/>
      <c r="M77" s="250"/>
      <c r="N77" s="250"/>
      <c r="O77" s="250"/>
      <c r="P77" s="250"/>
      <c r="Q77" s="277"/>
      <c r="R77" s="250"/>
      <c r="S77" s="250"/>
      <c r="T77" s="253">
        <v>2</v>
      </c>
      <c r="U77" s="510"/>
      <c r="V77" s="510"/>
      <c r="W77" s="510"/>
      <c r="X77" s="253">
        <v>2</v>
      </c>
      <c r="Y77" s="510"/>
      <c r="Z77" s="250"/>
      <c r="AA77" s="250"/>
      <c r="AB77" s="250"/>
      <c r="AC77" s="250"/>
      <c r="AD77" s="250"/>
      <c r="AE77" s="250"/>
      <c r="AF77" s="250"/>
      <c r="AG77" s="250"/>
      <c r="AH77" s="250"/>
      <c r="AI77" s="250"/>
      <c r="AJ77" s="250"/>
      <c r="AK77" s="250"/>
      <c r="AL77" s="250"/>
      <c r="AM77" s="250"/>
      <c r="AN77" s="250"/>
      <c r="AO77" s="250"/>
      <c r="AP77" s="250"/>
      <c r="AQ77" s="250"/>
      <c r="AR77" s="250"/>
      <c r="AS77" s="250"/>
      <c r="AT77" s="250"/>
      <c r="AU77" s="250"/>
      <c r="AV77" s="250"/>
      <c r="AX77" s="244">
        <f t="shared" si="1"/>
        <v>2</v>
      </c>
    </row>
    <row r="78" spans="1:50" ht="25" outlineLevel="1" x14ac:dyDescent="0.25">
      <c r="A78" s="453" t="str">
        <f>+'2.2'!C83</f>
        <v>KAR3.1.1</v>
      </c>
      <c r="B78" s="453" t="str">
        <f>+'2.2'!D83</f>
        <v>Cardiologie interventionnelle complexe (interventions structurelles)</v>
      </c>
      <c r="C78" s="453" t="str">
        <f>+'2.2'!F83</f>
        <v>Cardiologie
Chirurgie cardiaque et vasculaire thoracique</v>
      </c>
      <c r="D78" s="250"/>
      <c r="E78" s="250"/>
      <c r="F78" s="250"/>
      <c r="G78" s="250"/>
      <c r="H78" s="250"/>
      <c r="I78" s="250"/>
      <c r="J78" s="253"/>
      <c r="K78" s="253"/>
      <c r="L78" s="250"/>
      <c r="M78" s="250"/>
      <c r="N78" s="250"/>
      <c r="O78" s="250"/>
      <c r="P78" s="250"/>
      <c r="Q78" s="277"/>
      <c r="R78" s="250"/>
      <c r="S78" s="250"/>
      <c r="T78" s="250">
        <v>2</v>
      </c>
      <c r="U78" s="249"/>
      <c r="V78" s="249"/>
      <c r="W78" s="249"/>
      <c r="X78" s="250">
        <v>2</v>
      </c>
      <c r="Y78" s="250"/>
      <c r="Z78" s="250"/>
      <c r="AA78" s="250"/>
      <c r="AB78" s="250"/>
      <c r="AC78" s="250"/>
      <c r="AD78" s="250"/>
      <c r="AE78" s="250"/>
      <c r="AF78" s="250"/>
      <c r="AG78" s="250"/>
      <c r="AH78" s="250"/>
      <c r="AI78" s="250"/>
      <c r="AJ78" s="250"/>
      <c r="AK78" s="250"/>
      <c r="AL78" s="250"/>
      <c r="AM78" s="250"/>
      <c r="AN78" s="250"/>
      <c r="AO78" s="250"/>
      <c r="AP78" s="250"/>
      <c r="AQ78" s="250"/>
      <c r="AR78" s="250"/>
      <c r="AS78" s="250"/>
      <c r="AT78" s="250"/>
      <c r="AU78" s="250"/>
      <c r="AV78" s="250"/>
      <c r="AX78" s="244">
        <f t="shared" si="1"/>
        <v>2</v>
      </c>
    </row>
    <row r="79" spans="1:50" ht="25" outlineLevel="1" x14ac:dyDescent="0.25">
      <c r="A79" s="453" t="str">
        <f>+'2.2'!C84</f>
        <v>NEP1</v>
      </c>
      <c r="B79" s="453" t="str">
        <f>+'2.2'!D84</f>
        <v>Néphrologie (défaillance rénale aiguë et insuffisance rénale chronique terminale)</v>
      </c>
      <c r="C79" s="453" t="str">
        <f>+'2.2'!F84</f>
        <v>(Néphrologie)
Médecine intensive</v>
      </c>
      <c r="D79" s="250"/>
      <c r="E79" s="250"/>
      <c r="F79" s="250"/>
      <c r="G79" s="250"/>
      <c r="H79" s="250"/>
      <c r="I79" s="250"/>
      <c r="J79" s="250"/>
      <c r="K79" s="250"/>
      <c r="L79" s="250"/>
      <c r="M79" s="250"/>
      <c r="N79" s="250"/>
      <c r="O79" s="250"/>
      <c r="P79" s="250"/>
      <c r="Q79" s="277"/>
      <c r="R79" s="250"/>
      <c r="S79" s="250"/>
      <c r="T79" s="250"/>
      <c r="U79" s="250"/>
      <c r="V79" s="250">
        <v>2</v>
      </c>
      <c r="W79" s="250"/>
      <c r="X79" s="250"/>
      <c r="Y79" s="250"/>
      <c r="Z79" s="250"/>
      <c r="AA79" s="250"/>
      <c r="AB79" s="250"/>
      <c r="AC79" s="250"/>
      <c r="AD79" s="252">
        <v>2</v>
      </c>
      <c r="AE79" s="250"/>
      <c r="AF79" s="250"/>
      <c r="AG79" s="250"/>
      <c r="AH79" s="250"/>
      <c r="AI79" s="250"/>
      <c r="AJ79" s="250"/>
      <c r="AK79" s="250"/>
      <c r="AL79" s="250"/>
      <c r="AM79" s="250"/>
      <c r="AN79" s="250"/>
      <c r="AO79" s="250"/>
      <c r="AP79" s="250"/>
      <c r="AQ79" s="250"/>
      <c r="AR79" s="250"/>
      <c r="AS79" s="250"/>
      <c r="AT79" s="250"/>
      <c r="AU79" s="250"/>
      <c r="AV79" s="250"/>
      <c r="AX79" s="244">
        <f t="shared" si="1"/>
        <v>2</v>
      </c>
    </row>
    <row r="80" spans="1:50" ht="25" outlineLevel="1" x14ac:dyDescent="0.25">
      <c r="A80" s="453" t="str">
        <f>+'2.2'!C85</f>
        <v>URO1</v>
      </c>
      <c r="B80" s="453" t="str">
        <f>+'2.2'!D85</f>
        <v>Urologie sans titre de formation approfondie « urologie opératoire »</v>
      </c>
      <c r="C80" s="453" t="str">
        <f>+'2.2'!F85</f>
        <v>(Urologie)</v>
      </c>
      <c r="D80" s="250"/>
      <c r="E80" s="250"/>
      <c r="F80" s="250"/>
      <c r="G80" s="250"/>
      <c r="H80" s="250"/>
      <c r="I80" s="250"/>
      <c r="J80" s="250"/>
      <c r="K80" s="250"/>
      <c r="L80" s="250"/>
      <c r="M80" s="250"/>
      <c r="N80" s="250"/>
      <c r="O80" s="250"/>
      <c r="P80" s="250"/>
      <c r="Q80" s="277"/>
      <c r="R80" s="250"/>
      <c r="S80" s="250"/>
      <c r="T80" s="250"/>
      <c r="U80" s="250"/>
      <c r="V80" s="250"/>
      <c r="W80" s="250"/>
      <c r="X80" s="250"/>
      <c r="Y80" s="250"/>
      <c r="Z80" s="250"/>
      <c r="AA80" s="250"/>
      <c r="AB80" s="250"/>
      <c r="AC80" s="250"/>
      <c r="AD80" s="250"/>
      <c r="AE80" s="250"/>
      <c r="AF80" s="250"/>
      <c r="AG80" s="250"/>
      <c r="AH80" s="250"/>
      <c r="AI80" s="250"/>
      <c r="AJ80" s="250"/>
      <c r="AK80" s="250"/>
      <c r="AL80" s="250"/>
      <c r="AM80" s="250"/>
      <c r="AN80" s="250"/>
      <c r="AO80" s="250"/>
      <c r="AP80" s="250"/>
      <c r="AQ80" s="250"/>
      <c r="AR80" s="250"/>
      <c r="AS80" s="250"/>
      <c r="AT80" s="252">
        <v>2</v>
      </c>
      <c r="AU80" s="252"/>
      <c r="AV80" s="252"/>
      <c r="AX80" s="244">
        <f t="shared" si="1"/>
        <v>2</v>
      </c>
    </row>
    <row r="81" spans="1:50" ht="25" outlineLevel="1" x14ac:dyDescent="0.25">
      <c r="A81" s="453" t="str">
        <f>+'2.2'!C86</f>
        <v>URO1.1</v>
      </c>
      <c r="B81" s="453" t="str">
        <f>+'2.2'!D86</f>
        <v>Urologie avec titre de formation approfondie « urologie opératoire »</v>
      </c>
      <c r="C81" s="453" t="str">
        <f>+'2.2'!F86</f>
        <v>(Urologie avec formation approfondie en urologie opératoire)</v>
      </c>
      <c r="D81" s="250"/>
      <c r="E81" s="250"/>
      <c r="F81" s="250"/>
      <c r="G81" s="250"/>
      <c r="H81" s="250"/>
      <c r="I81" s="250"/>
      <c r="J81" s="250"/>
      <c r="K81" s="250"/>
      <c r="L81" s="250"/>
      <c r="M81" s="250"/>
      <c r="N81" s="250"/>
      <c r="O81" s="250"/>
      <c r="P81" s="250"/>
      <c r="Q81" s="277"/>
      <c r="R81" s="250"/>
      <c r="S81" s="250"/>
      <c r="T81" s="250"/>
      <c r="U81" s="250"/>
      <c r="V81" s="250"/>
      <c r="W81" s="250"/>
      <c r="X81" s="250"/>
      <c r="Y81" s="250"/>
      <c r="Z81" s="250"/>
      <c r="AA81" s="250"/>
      <c r="AB81" s="250"/>
      <c r="AC81" s="250"/>
      <c r="AD81" s="250"/>
      <c r="AE81" s="250"/>
      <c r="AF81" s="250"/>
      <c r="AG81" s="250"/>
      <c r="AH81" s="250"/>
      <c r="AI81" s="250"/>
      <c r="AJ81" s="250"/>
      <c r="AK81" s="250"/>
      <c r="AL81" s="250"/>
      <c r="AM81" s="250"/>
      <c r="AN81" s="250"/>
      <c r="AO81" s="250"/>
      <c r="AP81" s="250"/>
      <c r="AQ81" s="250"/>
      <c r="AR81" s="250"/>
      <c r="AS81" s="250"/>
      <c r="AT81" s="250"/>
      <c r="AU81" s="252">
        <v>2</v>
      </c>
      <c r="AV81" s="252"/>
      <c r="AX81" s="244">
        <f t="shared" si="1"/>
        <v>2</v>
      </c>
    </row>
    <row r="82" spans="1:50" ht="25" outlineLevel="1" x14ac:dyDescent="0.25">
      <c r="A82" s="453" t="str">
        <f>+'2.2'!C87</f>
        <v>URO1.1.1</v>
      </c>
      <c r="B82" s="453" t="str">
        <f>+'2.2'!D87</f>
        <v>Prostatectomie radicale</v>
      </c>
      <c r="C82" s="453" t="str">
        <f>+'2.2'!F87</f>
        <v>(Urologie avec formation approfondie en urologie opératoire)</v>
      </c>
      <c r="D82" s="250"/>
      <c r="E82" s="250"/>
      <c r="F82" s="250"/>
      <c r="G82" s="250"/>
      <c r="H82" s="250"/>
      <c r="I82" s="250"/>
      <c r="J82" s="250"/>
      <c r="K82" s="250"/>
      <c r="L82" s="250"/>
      <c r="M82" s="250"/>
      <c r="N82" s="250"/>
      <c r="O82" s="250"/>
      <c r="P82" s="250"/>
      <c r="Q82" s="277"/>
      <c r="R82" s="250"/>
      <c r="S82" s="250"/>
      <c r="T82" s="250"/>
      <c r="U82" s="250"/>
      <c r="V82" s="250"/>
      <c r="W82" s="250"/>
      <c r="X82" s="250"/>
      <c r="Y82" s="250"/>
      <c r="Z82" s="250"/>
      <c r="AA82" s="250"/>
      <c r="AB82" s="250"/>
      <c r="AC82" s="250"/>
      <c r="AD82" s="250"/>
      <c r="AE82" s="250"/>
      <c r="AF82" s="250"/>
      <c r="AG82" s="250"/>
      <c r="AH82" s="250"/>
      <c r="AI82" s="250"/>
      <c r="AJ82" s="250"/>
      <c r="AK82" s="250"/>
      <c r="AL82" s="250"/>
      <c r="AM82" s="250"/>
      <c r="AN82" s="250"/>
      <c r="AO82" s="250"/>
      <c r="AP82" s="250"/>
      <c r="AQ82" s="250"/>
      <c r="AR82" s="250"/>
      <c r="AS82" s="250"/>
      <c r="AT82" s="250"/>
      <c r="AU82" s="252">
        <v>2</v>
      </c>
      <c r="AV82" s="252"/>
      <c r="AX82" s="244">
        <f t="shared" si="1"/>
        <v>2</v>
      </c>
    </row>
    <row r="83" spans="1:50" s="531" customFormat="1" ht="24.5" customHeight="1" outlineLevel="1" x14ac:dyDescent="0.25">
      <c r="A83" s="529" t="str">
        <f>+'2.2'!C88</f>
        <v>URO1.1.2</v>
      </c>
      <c r="B83" s="529" t="str">
        <f>+'2.2'!D88</f>
        <v>Cystectomie radicale (CIMHS)</v>
      </c>
      <c r="C83" s="529" t="str">
        <f>+'2.2'!F88</f>
        <v/>
      </c>
      <c r="D83" s="530"/>
      <c r="E83" s="530"/>
      <c r="F83" s="530"/>
      <c r="G83" s="530"/>
      <c r="H83" s="530"/>
      <c r="I83" s="530"/>
      <c r="J83" s="530"/>
      <c r="K83" s="530"/>
      <c r="L83" s="530"/>
      <c r="M83" s="530"/>
      <c r="N83" s="530"/>
      <c r="O83" s="530"/>
      <c r="P83" s="530"/>
      <c r="Q83" s="530"/>
      <c r="R83" s="530"/>
      <c r="S83" s="530"/>
      <c r="T83" s="530"/>
      <c r="U83" s="530"/>
      <c r="V83" s="530"/>
      <c r="W83" s="530"/>
      <c r="X83" s="530"/>
      <c r="Y83" s="530"/>
      <c r="Z83" s="530"/>
      <c r="AA83" s="530"/>
      <c r="AB83" s="530"/>
      <c r="AC83" s="530"/>
      <c r="AD83" s="530"/>
      <c r="AE83" s="530"/>
      <c r="AF83" s="530"/>
      <c r="AG83" s="530"/>
      <c r="AH83" s="530"/>
      <c r="AI83" s="530"/>
      <c r="AJ83" s="530"/>
      <c r="AK83" s="530"/>
      <c r="AL83" s="530"/>
      <c r="AM83" s="530"/>
      <c r="AN83" s="530"/>
      <c r="AO83" s="530"/>
      <c r="AP83" s="530"/>
      <c r="AQ83" s="530"/>
      <c r="AR83" s="530"/>
      <c r="AS83" s="530"/>
      <c r="AT83" s="530"/>
      <c r="AU83" s="532">
        <v>2</v>
      </c>
      <c r="AV83" s="532"/>
      <c r="AX83" s="244"/>
    </row>
    <row r="84" spans="1:50" ht="25" outlineLevel="1" x14ac:dyDescent="0.25">
      <c r="A84" s="453" t="str">
        <f>+'2.2'!C89</f>
        <v>URO1.1.3</v>
      </c>
      <c r="B84" s="453" t="str">
        <f>+'2.2'!D89</f>
        <v>Chirurgie complexe des reins (néphrectomie pour tumeur et résection partielle du rein)</v>
      </c>
      <c r="C84" s="453" t="str">
        <f>+'2.2'!F89</f>
        <v>(Urologie avec formation approfondie en urologie opératoire)</v>
      </c>
      <c r="D84" s="250"/>
      <c r="E84" s="250"/>
      <c r="F84" s="250"/>
      <c r="G84" s="250"/>
      <c r="H84" s="250"/>
      <c r="I84" s="250"/>
      <c r="J84" s="250"/>
      <c r="K84" s="250"/>
      <c r="L84" s="250"/>
      <c r="M84" s="250"/>
      <c r="N84" s="250"/>
      <c r="O84" s="250"/>
      <c r="P84" s="250"/>
      <c r="Q84" s="277"/>
      <c r="R84" s="250"/>
      <c r="S84" s="250"/>
      <c r="T84" s="250"/>
      <c r="U84" s="250"/>
      <c r="V84" s="250"/>
      <c r="W84" s="250"/>
      <c r="X84" s="250"/>
      <c r="Y84" s="250"/>
      <c r="Z84" s="250"/>
      <c r="AA84" s="250"/>
      <c r="AB84" s="250"/>
      <c r="AC84" s="250"/>
      <c r="AD84" s="250"/>
      <c r="AE84" s="250"/>
      <c r="AF84" s="250"/>
      <c r="AG84" s="250"/>
      <c r="AH84" s="250"/>
      <c r="AI84" s="250"/>
      <c r="AJ84" s="250"/>
      <c r="AK84" s="250"/>
      <c r="AL84" s="250"/>
      <c r="AM84" s="250"/>
      <c r="AN84" s="250"/>
      <c r="AO84" s="250"/>
      <c r="AP84" s="250"/>
      <c r="AQ84" s="250"/>
      <c r="AR84" s="250"/>
      <c r="AS84" s="250"/>
      <c r="AT84" s="250"/>
      <c r="AU84" s="252">
        <v>2</v>
      </c>
      <c r="AV84" s="252"/>
      <c r="AX84" s="244">
        <f t="shared" si="1"/>
        <v>2</v>
      </c>
    </row>
    <row r="85" spans="1:50" ht="50" outlineLevel="1" x14ac:dyDescent="0.25">
      <c r="A85" s="453" t="str">
        <f>+'2.2'!C90</f>
        <v>URO1.1.4</v>
      </c>
      <c r="B85" s="453" t="str">
        <f>+'2.2'!D90</f>
        <v>Surrénalectomie isolée</v>
      </c>
      <c r="C85" s="453" t="str">
        <f>+'2.2'!F90</f>
        <v>(Urologie avec formation approfondie en urologie opératoire)
(Chirurgie avec formation approfondie en chirurgie viscérale)</v>
      </c>
      <c r="D85" s="250"/>
      <c r="E85" s="250"/>
      <c r="F85" s="250"/>
      <c r="G85" s="250"/>
      <c r="H85" s="250"/>
      <c r="I85" s="250"/>
      <c r="J85" s="250"/>
      <c r="K85" s="250"/>
      <c r="L85" s="252">
        <v>2</v>
      </c>
      <c r="M85" s="250"/>
      <c r="N85" s="250"/>
      <c r="O85" s="250"/>
      <c r="P85" s="250"/>
      <c r="Q85" s="277"/>
      <c r="R85" s="250"/>
      <c r="S85" s="250"/>
      <c r="T85" s="250"/>
      <c r="U85" s="250"/>
      <c r="V85" s="250"/>
      <c r="W85" s="250"/>
      <c r="X85" s="250"/>
      <c r="Y85" s="250"/>
      <c r="Z85" s="250"/>
      <c r="AA85" s="250"/>
      <c r="AB85" s="250"/>
      <c r="AC85" s="250"/>
      <c r="AD85" s="250"/>
      <c r="AE85" s="250"/>
      <c r="AF85" s="250"/>
      <c r="AG85" s="250"/>
      <c r="AH85" s="250"/>
      <c r="AI85" s="250"/>
      <c r="AJ85" s="250"/>
      <c r="AK85" s="250"/>
      <c r="AL85" s="250"/>
      <c r="AM85" s="250"/>
      <c r="AN85" s="250"/>
      <c r="AO85" s="250"/>
      <c r="AP85" s="250"/>
      <c r="AQ85" s="250"/>
      <c r="AR85" s="250"/>
      <c r="AS85" s="250"/>
      <c r="AT85" s="250"/>
      <c r="AU85" s="252">
        <v>2</v>
      </c>
      <c r="AV85" s="252"/>
      <c r="AX85" s="244">
        <f t="shared" si="1"/>
        <v>2</v>
      </c>
    </row>
    <row r="86" spans="1:50" ht="37.5" outlineLevel="1" x14ac:dyDescent="0.25">
      <c r="A86" s="453" t="str">
        <f>+'2.2'!C91</f>
        <v>URO1.1.7</v>
      </c>
      <c r="B86" s="453" t="str">
        <f>+'2.2'!D91</f>
        <v>Implantation d’un sphincter urinaire artificiel</v>
      </c>
      <c r="C86" s="453" t="str">
        <f>+'2.2'!F91</f>
        <v>(Urologie avec formations approfondies en urologie opératoire, en neuro-urologie et en urologie de la femme)</v>
      </c>
      <c r="D86" s="250"/>
      <c r="E86" s="250"/>
      <c r="F86" s="250"/>
      <c r="G86" s="250"/>
      <c r="H86" s="250"/>
      <c r="I86" s="250"/>
      <c r="J86" s="250"/>
      <c r="K86" s="250"/>
      <c r="L86" s="252"/>
      <c r="M86" s="250"/>
      <c r="N86" s="250"/>
      <c r="O86" s="250"/>
      <c r="P86" s="250"/>
      <c r="Q86" s="277"/>
      <c r="R86" s="250"/>
      <c r="S86" s="250"/>
      <c r="T86" s="250"/>
      <c r="U86" s="250"/>
      <c r="V86" s="250"/>
      <c r="W86" s="250"/>
      <c r="X86" s="250"/>
      <c r="Y86" s="250"/>
      <c r="Z86" s="250"/>
      <c r="AA86" s="250"/>
      <c r="AB86" s="250"/>
      <c r="AC86" s="250"/>
      <c r="AD86" s="250"/>
      <c r="AE86" s="250"/>
      <c r="AF86" s="250"/>
      <c r="AG86" s="250"/>
      <c r="AH86" s="250"/>
      <c r="AI86" s="250"/>
      <c r="AJ86" s="250"/>
      <c r="AK86" s="250"/>
      <c r="AL86" s="250"/>
      <c r="AM86" s="250"/>
      <c r="AN86" s="250"/>
      <c r="AO86" s="250"/>
      <c r="AP86" s="250"/>
      <c r="AQ86" s="250"/>
      <c r="AR86" s="250"/>
      <c r="AS86" s="250"/>
      <c r="AT86" s="250"/>
      <c r="AU86" s="252">
        <v>2</v>
      </c>
      <c r="AV86" s="252"/>
      <c r="AX86" s="244">
        <f t="shared" si="1"/>
        <v>2</v>
      </c>
    </row>
    <row r="87" spans="1:50" ht="25" outlineLevel="1" x14ac:dyDescent="0.25">
      <c r="A87" s="453" t="str">
        <f>+'2.2'!C92</f>
        <v>URO1.1.8</v>
      </c>
      <c r="B87" s="453" t="str">
        <f>+'2.2'!D92</f>
        <v>Néphrostomie percutanée avec fragmentation de calculs</v>
      </c>
      <c r="C87" s="453" t="str">
        <f>+'2.2'!F92</f>
        <v>(Urologie avec formation approfondie en urologie opératoire)</v>
      </c>
      <c r="D87" s="250"/>
      <c r="E87" s="250"/>
      <c r="F87" s="250"/>
      <c r="G87" s="250"/>
      <c r="H87" s="250"/>
      <c r="I87" s="250"/>
      <c r="J87" s="250"/>
      <c r="K87" s="250"/>
      <c r="L87" s="252"/>
      <c r="M87" s="250"/>
      <c r="N87" s="250"/>
      <c r="O87" s="250"/>
      <c r="P87" s="250"/>
      <c r="Q87" s="277"/>
      <c r="R87" s="250"/>
      <c r="S87" s="250"/>
      <c r="T87" s="250"/>
      <c r="U87" s="250"/>
      <c r="V87" s="250"/>
      <c r="W87" s="250"/>
      <c r="X87" s="250"/>
      <c r="Y87" s="250"/>
      <c r="Z87" s="250"/>
      <c r="AA87" s="250"/>
      <c r="AB87" s="250"/>
      <c r="AC87" s="250"/>
      <c r="AD87" s="250"/>
      <c r="AE87" s="250"/>
      <c r="AF87" s="250"/>
      <c r="AG87" s="250"/>
      <c r="AH87" s="250"/>
      <c r="AI87" s="250"/>
      <c r="AJ87" s="250"/>
      <c r="AK87" s="250"/>
      <c r="AL87" s="250"/>
      <c r="AM87" s="250"/>
      <c r="AN87" s="250"/>
      <c r="AO87" s="250"/>
      <c r="AP87" s="250"/>
      <c r="AQ87" s="250"/>
      <c r="AR87" s="250"/>
      <c r="AS87" s="250"/>
      <c r="AT87" s="250"/>
      <c r="AU87" s="252">
        <v>2</v>
      </c>
      <c r="AV87" s="252"/>
      <c r="AX87" s="244">
        <f t="shared" si="1"/>
        <v>2</v>
      </c>
    </row>
    <row r="88" spans="1:50" outlineLevel="1" x14ac:dyDescent="0.25">
      <c r="A88" s="453" t="str">
        <f>+'2.2'!C93</f>
        <v>PNE1</v>
      </c>
      <c r="B88" s="453" t="str">
        <f>+'2.2'!D93</f>
        <v>Pneumologie</v>
      </c>
      <c r="C88" s="453" t="str">
        <f>+'2.2'!F93</f>
        <v>(Pneumologie)</v>
      </c>
      <c r="D88" s="252"/>
      <c r="E88" s="252"/>
      <c r="F88" s="250"/>
      <c r="G88" s="250"/>
      <c r="H88" s="250"/>
      <c r="I88" s="250"/>
      <c r="J88" s="250"/>
      <c r="K88" s="250"/>
      <c r="L88" s="250"/>
      <c r="M88" s="250"/>
      <c r="N88" s="250"/>
      <c r="O88" s="250"/>
      <c r="P88" s="250"/>
      <c r="Q88" s="277"/>
      <c r="R88" s="250"/>
      <c r="S88" s="250"/>
      <c r="T88" s="250"/>
      <c r="U88" s="250"/>
      <c r="V88" s="252"/>
      <c r="W88" s="252"/>
      <c r="X88" s="250"/>
      <c r="Y88" s="250"/>
      <c r="Z88" s="250"/>
      <c r="AA88" s="250"/>
      <c r="AB88" s="250"/>
      <c r="AC88" s="250"/>
      <c r="AD88" s="250"/>
      <c r="AE88" s="250"/>
      <c r="AF88" s="250"/>
      <c r="AG88" s="250"/>
      <c r="AH88" s="250"/>
      <c r="AI88" s="250"/>
      <c r="AJ88" s="250"/>
      <c r="AK88" s="250"/>
      <c r="AL88" s="250"/>
      <c r="AM88" s="250"/>
      <c r="AN88" s="250">
        <v>2</v>
      </c>
      <c r="AO88" s="250"/>
      <c r="AP88" s="250"/>
      <c r="AQ88" s="250"/>
      <c r="AR88" s="250"/>
      <c r="AS88" s="250"/>
      <c r="AT88" s="250"/>
      <c r="AU88" s="250"/>
      <c r="AV88" s="252"/>
      <c r="AX88" s="244">
        <f t="shared" si="1"/>
        <v>2</v>
      </c>
    </row>
    <row r="89" spans="1:50" ht="25" outlineLevel="1" x14ac:dyDescent="0.25">
      <c r="A89" s="453" t="str">
        <f>+'2.2'!C94</f>
        <v>PNE1.1</v>
      </c>
      <c r="B89" s="453" t="str">
        <f>+'2.2'!D94</f>
        <v>Pneumologie avec assistance ventilatoire spéciale</v>
      </c>
      <c r="C89" s="453" t="str">
        <f>+'2.2'!F94</f>
        <v>Pneumologie</v>
      </c>
      <c r="D89" s="252"/>
      <c r="E89" s="252"/>
      <c r="F89" s="250"/>
      <c r="G89" s="250"/>
      <c r="H89" s="250"/>
      <c r="I89" s="250"/>
      <c r="J89" s="250"/>
      <c r="K89" s="250"/>
      <c r="L89" s="250"/>
      <c r="M89" s="250"/>
      <c r="N89" s="250"/>
      <c r="O89" s="250"/>
      <c r="P89" s="250"/>
      <c r="Q89" s="277"/>
      <c r="R89" s="250"/>
      <c r="S89" s="250"/>
      <c r="T89" s="250"/>
      <c r="U89" s="250"/>
      <c r="V89" s="252"/>
      <c r="W89" s="252"/>
      <c r="X89" s="250"/>
      <c r="Y89" s="250"/>
      <c r="Z89" s="250"/>
      <c r="AA89" s="250"/>
      <c r="AB89" s="250"/>
      <c r="AC89" s="250"/>
      <c r="AD89" s="250"/>
      <c r="AE89" s="250"/>
      <c r="AF89" s="250"/>
      <c r="AG89" s="250"/>
      <c r="AH89" s="250"/>
      <c r="AI89" s="250"/>
      <c r="AJ89" s="250"/>
      <c r="AK89" s="250"/>
      <c r="AL89" s="250"/>
      <c r="AM89" s="250"/>
      <c r="AN89" s="252">
        <v>2</v>
      </c>
      <c r="AO89" s="250"/>
      <c r="AP89" s="250"/>
      <c r="AQ89" s="250"/>
      <c r="AR89" s="250"/>
      <c r="AS89" s="250"/>
      <c r="AT89" s="250"/>
      <c r="AU89" s="250"/>
      <c r="AV89" s="252"/>
      <c r="AX89" s="244">
        <f t="shared" si="1"/>
        <v>2</v>
      </c>
    </row>
    <row r="90" spans="1:50" ht="25" outlineLevel="1" x14ac:dyDescent="0.25">
      <c r="A90" s="453" t="str">
        <f>+'2.2'!C95</f>
        <v>PNE1.2</v>
      </c>
      <c r="B90" s="453" t="str">
        <f>+'2.2'!D95</f>
        <v>Evaluation avant ou status après transplantation pulmonaire</v>
      </c>
      <c r="C90" s="453" t="str">
        <f>+'2.2'!F95</f>
        <v>Pneumologie</v>
      </c>
      <c r="D90" s="250"/>
      <c r="E90" s="250"/>
      <c r="F90" s="250"/>
      <c r="G90" s="250"/>
      <c r="H90" s="250"/>
      <c r="I90" s="250"/>
      <c r="J90" s="250"/>
      <c r="K90" s="250"/>
      <c r="L90" s="250"/>
      <c r="M90" s="250"/>
      <c r="N90" s="250"/>
      <c r="O90" s="250"/>
      <c r="P90" s="250"/>
      <c r="Q90" s="277"/>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v>2</v>
      </c>
      <c r="AO90" s="250"/>
      <c r="AP90" s="250"/>
      <c r="AQ90" s="250"/>
      <c r="AR90" s="250"/>
      <c r="AS90" s="250"/>
      <c r="AT90" s="250"/>
      <c r="AU90" s="250"/>
      <c r="AV90" s="252"/>
      <c r="AX90" s="244">
        <f t="shared" si="1"/>
        <v>2</v>
      </c>
    </row>
    <row r="91" spans="1:50" outlineLevel="1" x14ac:dyDescent="0.25">
      <c r="A91" s="453" t="str">
        <f>+'2.2'!C96</f>
        <v>PNE1.3</v>
      </c>
      <c r="B91" s="453" t="str">
        <f>+'2.2'!D96</f>
        <v>Mmucoviscidose</v>
      </c>
      <c r="C91" s="453" t="str">
        <f>+'2.2'!F96</f>
        <v>Pneumologie</v>
      </c>
      <c r="D91" s="250"/>
      <c r="E91" s="250"/>
      <c r="F91" s="250"/>
      <c r="G91" s="250"/>
      <c r="H91" s="250"/>
      <c r="I91" s="250"/>
      <c r="J91" s="250"/>
      <c r="K91" s="250"/>
      <c r="L91" s="250"/>
      <c r="M91" s="250"/>
      <c r="N91" s="250"/>
      <c r="O91" s="250"/>
      <c r="P91" s="250"/>
      <c r="Q91" s="277"/>
      <c r="R91" s="250"/>
      <c r="S91" s="250"/>
      <c r="T91" s="250"/>
      <c r="U91" s="250"/>
      <c r="V91" s="250"/>
      <c r="W91" s="250"/>
      <c r="X91" s="250"/>
      <c r="Y91" s="250"/>
      <c r="Z91" s="250"/>
      <c r="AA91" s="250"/>
      <c r="AB91" s="250"/>
      <c r="AC91" s="250"/>
      <c r="AD91" s="250"/>
      <c r="AE91" s="250"/>
      <c r="AF91" s="250"/>
      <c r="AG91" s="250"/>
      <c r="AH91" s="250"/>
      <c r="AI91" s="250"/>
      <c r="AJ91" s="250"/>
      <c r="AK91" s="250"/>
      <c r="AL91" s="250"/>
      <c r="AM91" s="250"/>
      <c r="AN91" s="250">
        <v>2</v>
      </c>
      <c r="AO91" s="250"/>
      <c r="AP91" s="250"/>
      <c r="AQ91" s="250"/>
      <c r="AR91" s="250"/>
      <c r="AS91" s="250"/>
      <c r="AT91" s="250"/>
      <c r="AU91" s="250"/>
      <c r="AV91" s="250"/>
      <c r="AX91" s="244">
        <f t="shared" si="1"/>
        <v>2</v>
      </c>
    </row>
    <row r="92" spans="1:50" ht="62.5" outlineLevel="1" x14ac:dyDescent="0.25">
      <c r="A92" s="453" t="str">
        <f>+'2.2'!C97</f>
        <v>PNE2</v>
      </c>
      <c r="B92" s="453" t="str">
        <f>+'2.2'!D97</f>
        <v>Polysomnographie</v>
      </c>
      <c r="C92" s="453" t="str">
        <f>+'2.2'!F97</f>
        <v>Certificat de capacité en médecine du sommeil avec titre 
de spécialiste en pneumologie ou neurologie ou
psychiatrie et psychothérapie</v>
      </c>
      <c r="D92" s="250"/>
      <c r="E92" s="250"/>
      <c r="F92" s="250"/>
      <c r="G92" s="250"/>
      <c r="H92" s="250"/>
      <c r="I92" s="250"/>
      <c r="J92" s="250"/>
      <c r="K92" s="250"/>
      <c r="L92" s="250"/>
      <c r="M92" s="250"/>
      <c r="N92" s="250"/>
      <c r="O92" s="250"/>
      <c r="P92" s="250"/>
      <c r="Q92" s="277"/>
      <c r="R92" s="250"/>
      <c r="S92" s="250"/>
      <c r="T92" s="250"/>
      <c r="U92" s="250"/>
      <c r="V92" s="250"/>
      <c r="W92" s="250"/>
      <c r="X92" s="250"/>
      <c r="Y92" s="250"/>
      <c r="Z92" s="250"/>
      <c r="AA92" s="250"/>
      <c r="AB92" s="250"/>
      <c r="AC92" s="250"/>
      <c r="AD92" s="250"/>
      <c r="AE92" s="250"/>
      <c r="AF92" s="251"/>
      <c r="AG92" s="250"/>
      <c r="AH92" s="250"/>
      <c r="AI92" s="250"/>
      <c r="AJ92" s="250"/>
      <c r="AK92" s="250"/>
      <c r="AL92" s="250"/>
      <c r="AM92" s="250"/>
      <c r="AN92" s="251"/>
      <c r="AO92" s="251"/>
      <c r="AP92" s="250"/>
      <c r="AQ92" s="250"/>
      <c r="AR92" s="250"/>
      <c r="AS92" s="250"/>
      <c r="AT92" s="250"/>
      <c r="AU92" s="250"/>
      <c r="AV92" s="250"/>
      <c r="AX92" s="244">
        <f t="shared" si="1"/>
        <v>0</v>
      </c>
    </row>
    <row r="93" spans="1:50" ht="50" outlineLevel="1" x14ac:dyDescent="0.25">
      <c r="A93" s="453" t="str">
        <f>+'2.2'!C98</f>
        <v>THO1</v>
      </c>
      <c r="B93" s="453" t="str">
        <f>+'2.2'!D98</f>
        <v>Chirurgie thoracique</v>
      </c>
      <c r="C93" s="453" t="str">
        <f>+'2.2'!F98</f>
        <v>Chirurgie, avec formation approfondie en chirurgie générale et traumatologie ou chirurgie viscérale
Chirurgie thoracique</v>
      </c>
      <c r="D93" s="250"/>
      <c r="E93" s="250"/>
      <c r="F93" s="250"/>
      <c r="G93" s="250"/>
      <c r="H93" s="250"/>
      <c r="I93" s="255">
        <v>2</v>
      </c>
      <c r="J93" s="250"/>
      <c r="K93" s="250">
        <v>2</v>
      </c>
      <c r="L93" s="255">
        <v>2</v>
      </c>
      <c r="M93" s="250"/>
      <c r="N93" s="250"/>
      <c r="O93" s="250"/>
      <c r="P93" s="250"/>
      <c r="Q93" s="277"/>
      <c r="R93" s="250"/>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X93" s="244">
        <f t="shared" si="1"/>
        <v>2</v>
      </c>
    </row>
    <row r="94" spans="1:50" ht="37.5" outlineLevel="1" x14ac:dyDescent="0.25">
      <c r="A94" s="453" t="str">
        <f>+'2.2'!C99</f>
        <v>THO1.1</v>
      </c>
      <c r="B94" s="453" t="str">
        <f>+'2.2'!D99</f>
        <v>Néoplasmes malins de l'appareil respiratoire (résection curative par lobectomie / pneumonectomie)</v>
      </c>
      <c r="C94" s="453" t="str">
        <f>+'2.2'!F99</f>
        <v>Chirurgie thoracique</v>
      </c>
      <c r="D94" s="250"/>
      <c r="E94" s="250"/>
      <c r="F94" s="250"/>
      <c r="G94" s="250"/>
      <c r="H94" s="250"/>
      <c r="I94" s="250"/>
      <c r="J94" s="250"/>
      <c r="K94" s="250">
        <v>2</v>
      </c>
      <c r="L94" s="250"/>
      <c r="M94" s="250"/>
      <c r="N94" s="250"/>
      <c r="O94" s="250"/>
      <c r="P94" s="250"/>
      <c r="Q94" s="277"/>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X94" s="244">
        <f t="shared" si="1"/>
        <v>2</v>
      </c>
    </row>
    <row r="95" spans="1:50" ht="21" customHeight="1" outlineLevel="1" x14ac:dyDescent="0.25">
      <c r="A95" s="453" t="str">
        <f>+'2.2'!C100</f>
        <v>THO1.2</v>
      </c>
      <c r="B95" s="453" t="str">
        <f>+'2.2'!D100</f>
        <v>Opérations sur le médiastin</v>
      </c>
      <c r="C95" s="453" t="str">
        <f>+'2.2'!F100</f>
        <v>Chirurgie thoracique</v>
      </c>
      <c r="D95" s="250"/>
      <c r="E95" s="250"/>
      <c r="F95" s="250"/>
      <c r="G95" s="250"/>
      <c r="H95" s="250"/>
      <c r="I95" s="250"/>
      <c r="J95" s="250"/>
      <c r="K95" s="250">
        <v>2</v>
      </c>
      <c r="L95" s="250"/>
      <c r="M95" s="250"/>
      <c r="N95" s="250"/>
      <c r="O95" s="250"/>
      <c r="P95" s="250"/>
      <c r="Q95" s="277"/>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X95" s="244">
        <f t="shared" si="1"/>
        <v>2</v>
      </c>
    </row>
    <row r="96" spans="1:50" s="531" customFormat="1" outlineLevel="1" x14ac:dyDescent="0.25">
      <c r="A96" s="529" t="str">
        <f>+'2.2'!C101</f>
        <v>TPL1</v>
      </c>
      <c r="B96" s="529" t="str">
        <f>+'2.2'!D101</f>
        <v>Transplantation cardiaque (CIMHS)</v>
      </c>
      <c r="C96" s="529" t="str">
        <f>+'2.2'!F101</f>
        <v/>
      </c>
      <c r="D96" s="530"/>
      <c r="E96" s="530"/>
      <c r="F96" s="530"/>
      <c r="G96" s="530"/>
      <c r="H96" s="530"/>
      <c r="I96" s="530"/>
      <c r="J96" s="530"/>
      <c r="K96" s="530"/>
      <c r="L96" s="530"/>
      <c r="M96" s="530"/>
      <c r="N96" s="530"/>
      <c r="O96" s="530"/>
      <c r="P96" s="530"/>
      <c r="Q96" s="530"/>
      <c r="R96" s="530"/>
      <c r="S96" s="530"/>
      <c r="T96" s="530"/>
      <c r="U96" s="530"/>
      <c r="V96" s="530"/>
      <c r="W96" s="530"/>
      <c r="X96" s="530"/>
      <c r="Y96" s="530"/>
      <c r="Z96" s="530"/>
      <c r="AA96" s="530"/>
      <c r="AB96" s="530"/>
      <c r="AC96" s="530"/>
      <c r="AD96" s="530"/>
      <c r="AE96" s="530"/>
      <c r="AF96" s="530"/>
      <c r="AG96" s="530"/>
      <c r="AH96" s="530"/>
      <c r="AI96" s="530"/>
      <c r="AJ96" s="530"/>
      <c r="AK96" s="530"/>
      <c r="AL96" s="530"/>
      <c r="AM96" s="530"/>
      <c r="AN96" s="530"/>
      <c r="AO96" s="530"/>
      <c r="AP96" s="530"/>
      <c r="AQ96" s="530"/>
      <c r="AR96" s="530"/>
      <c r="AS96" s="530"/>
      <c r="AT96" s="530"/>
      <c r="AU96" s="530"/>
      <c r="AV96" s="530"/>
      <c r="AX96" s="244"/>
    </row>
    <row r="97" spans="1:50" s="531" customFormat="1" outlineLevel="1" x14ac:dyDescent="0.25">
      <c r="A97" s="529" t="str">
        <f>+'2.2'!C102</f>
        <v>TPL2</v>
      </c>
      <c r="B97" s="529" t="str">
        <f>+'2.2'!D102</f>
        <v>Transplantation pulmonaire (CIMHS)</v>
      </c>
      <c r="C97" s="529" t="str">
        <f>+'2.2'!F102</f>
        <v/>
      </c>
      <c r="D97" s="530"/>
      <c r="E97" s="530"/>
      <c r="F97" s="530"/>
      <c r="G97" s="530"/>
      <c r="H97" s="530"/>
      <c r="I97" s="530"/>
      <c r="J97" s="530"/>
      <c r="K97" s="530"/>
      <c r="L97" s="530"/>
      <c r="M97" s="530"/>
      <c r="N97" s="530"/>
      <c r="O97" s="530"/>
      <c r="P97" s="530"/>
      <c r="Q97" s="530"/>
      <c r="R97" s="530"/>
      <c r="S97" s="530"/>
      <c r="T97" s="530"/>
      <c r="U97" s="530"/>
      <c r="V97" s="530"/>
      <c r="W97" s="530"/>
      <c r="X97" s="530"/>
      <c r="Y97" s="530"/>
      <c r="Z97" s="530"/>
      <c r="AA97" s="530"/>
      <c r="AB97" s="530"/>
      <c r="AC97" s="530"/>
      <c r="AD97" s="530"/>
      <c r="AE97" s="530"/>
      <c r="AF97" s="530"/>
      <c r="AG97" s="530"/>
      <c r="AH97" s="530"/>
      <c r="AI97" s="530"/>
      <c r="AJ97" s="530"/>
      <c r="AK97" s="530"/>
      <c r="AL97" s="530"/>
      <c r="AM97" s="530"/>
      <c r="AN97" s="530"/>
      <c r="AO97" s="530"/>
      <c r="AP97" s="530"/>
      <c r="AQ97" s="530"/>
      <c r="AR97" s="530"/>
      <c r="AS97" s="530"/>
      <c r="AT97" s="530"/>
      <c r="AU97" s="530"/>
      <c r="AV97" s="530"/>
      <c r="AX97" s="244"/>
    </row>
    <row r="98" spans="1:50" s="531" customFormat="1" outlineLevel="1" x14ac:dyDescent="0.25">
      <c r="A98" s="529" t="str">
        <f>+'2.2'!C103</f>
        <v>TPL3</v>
      </c>
      <c r="B98" s="529" t="str">
        <f>+'2.2'!D103</f>
        <v>Transplantation hépatique (CIMHS)</v>
      </c>
      <c r="C98" s="529" t="str">
        <f>+'2.2'!F103</f>
        <v/>
      </c>
      <c r="D98" s="530"/>
      <c r="E98" s="530"/>
      <c r="F98" s="530"/>
      <c r="G98" s="530"/>
      <c r="H98" s="530"/>
      <c r="I98" s="530"/>
      <c r="J98" s="530"/>
      <c r="K98" s="530"/>
      <c r="L98" s="530"/>
      <c r="M98" s="530"/>
      <c r="N98" s="530"/>
      <c r="O98" s="530"/>
      <c r="P98" s="530"/>
      <c r="Q98" s="530"/>
      <c r="R98" s="530"/>
      <c r="S98" s="530"/>
      <c r="T98" s="530"/>
      <c r="U98" s="530"/>
      <c r="V98" s="530"/>
      <c r="W98" s="530"/>
      <c r="X98" s="530"/>
      <c r="Y98" s="530"/>
      <c r="Z98" s="530"/>
      <c r="AA98" s="530"/>
      <c r="AB98" s="530"/>
      <c r="AC98" s="530"/>
      <c r="AD98" s="530"/>
      <c r="AE98" s="530"/>
      <c r="AF98" s="530"/>
      <c r="AG98" s="530"/>
      <c r="AH98" s="530"/>
      <c r="AI98" s="530"/>
      <c r="AJ98" s="530"/>
      <c r="AK98" s="530"/>
      <c r="AL98" s="530"/>
      <c r="AM98" s="530"/>
      <c r="AN98" s="530"/>
      <c r="AO98" s="530"/>
      <c r="AP98" s="530"/>
      <c r="AQ98" s="530"/>
      <c r="AR98" s="530"/>
      <c r="AS98" s="530"/>
      <c r="AT98" s="530"/>
      <c r="AU98" s="530"/>
      <c r="AV98" s="530"/>
      <c r="AX98" s="244"/>
    </row>
    <row r="99" spans="1:50" s="531" customFormat="1" outlineLevel="1" x14ac:dyDescent="0.25">
      <c r="A99" s="529" t="str">
        <f>+'2.2'!C104</f>
        <v>TPL4</v>
      </c>
      <c r="B99" s="529" t="str">
        <f>+'2.2'!D104</f>
        <v>Transplantation de pancréas (CIMHS)</v>
      </c>
      <c r="C99" s="529" t="str">
        <f>+'2.2'!F104</f>
        <v/>
      </c>
      <c r="D99" s="530"/>
      <c r="E99" s="530"/>
      <c r="F99" s="530"/>
      <c r="G99" s="530"/>
      <c r="H99" s="530"/>
      <c r="I99" s="530"/>
      <c r="J99" s="530"/>
      <c r="K99" s="530"/>
      <c r="L99" s="530"/>
      <c r="M99" s="530"/>
      <c r="N99" s="530"/>
      <c r="O99" s="530"/>
      <c r="P99" s="530"/>
      <c r="Q99" s="530"/>
      <c r="R99" s="530"/>
      <c r="S99" s="530"/>
      <c r="T99" s="530"/>
      <c r="U99" s="530"/>
      <c r="V99" s="530"/>
      <c r="W99" s="530"/>
      <c r="X99" s="530"/>
      <c r="Y99" s="530"/>
      <c r="Z99" s="530"/>
      <c r="AA99" s="530"/>
      <c r="AB99" s="530"/>
      <c r="AC99" s="530"/>
      <c r="AD99" s="530"/>
      <c r="AE99" s="530"/>
      <c r="AF99" s="530"/>
      <c r="AG99" s="530"/>
      <c r="AH99" s="530"/>
      <c r="AI99" s="530"/>
      <c r="AJ99" s="530"/>
      <c r="AK99" s="530"/>
      <c r="AL99" s="530"/>
      <c r="AM99" s="530"/>
      <c r="AN99" s="530"/>
      <c r="AO99" s="530"/>
      <c r="AP99" s="530"/>
      <c r="AQ99" s="530"/>
      <c r="AR99" s="530"/>
      <c r="AS99" s="530"/>
      <c r="AT99" s="530"/>
      <c r="AU99" s="530"/>
      <c r="AV99" s="530"/>
      <c r="AX99" s="244"/>
    </row>
    <row r="100" spans="1:50" s="531" customFormat="1" outlineLevel="1" x14ac:dyDescent="0.25">
      <c r="A100" s="529" t="str">
        <f>+'2.2'!C105</f>
        <v>TPL5</v>
      </c>
      <c r="B100" s="529" t="str">
        <f>+'2.2'!D105</f>
        <v>Transplantation rénale (CIMHS)</v>
      </c>
      <c r="C100" s="529" t="str">
        <f>+'2.2'!F105</f>
        <v/>
      </c>
      <c r="D100" s="530"/>
      <c r="E100" s="530"/>
      <c r="F100" s="530"/>
      <c r="G100" s="530"/>
      <c r="H100" s="530"/>
      <c r="I100" s="530"/>
      <c r="J100" s="530"/>
      <c r="K100" s="530"/>
      <c r="L100" s="530"/>
      <c r="M100" s="530"/>
      <c r="N100" s="530"/>
      <c r="O100" s="530"/>
      <c r="P100" s="530"/>
      <c r="Q100" s="530"/>
      <c r="R100" s="530"/>
      <c r="S100" s="530"/>
      <c r="T100" s="530"/>
      <c r="U100" s="530"/>
      <c r="V100" s="530"/>
      <c r="W100" s="530"/>
      <c r="X100" s="530"/>
      <c r="Y100" s="530"/>
      <c r="Z100" s="530"/>
      <c r="AA100" s="530"/>
      <c r="AB100" s="530"/>
      <c r="AC100" s="530"/>
      <c r="AD100" s="530"/>
      <c r="AE100" s="530"/>
      <c r="AF100" s="530"/>
      <c r="AG100" s="530"/>
      <c r="AH100" s="530"/>
      <c r="AI100" s="530"/>
      <c r="AJ100" s="530"/>
      <c r="AK100" s="530"/>
      <c r="AL100" s="530"/>
      <c r="AM100" s="530"/>
      <c r="AN100" s="530"/>
      <c r="AO100" s="530"/>
      <c r="AP100" s="530"/>
      <c r="AQ100" s="530"/>
      <c r="AR100" s="530"/>
      <c r="AS100" s="530"/>
      <c r="AT100" s="530"/>
      <c r="AU100" s="530"/>
      <c r="AV100" s="530"/>
      <c r="AX100" s="244"/>
    </row>
    <row r="101" spans="1:50" outlineLevel="1" x14ac:dyDescent="0.25">
      <c r="A101" s="453" t="str">
        <f>+'2.2'!C106</f>
        <v>TPL6</v>
      </c>
      <c r="B101" s="453" t="str">
        <f>+'2.2'!D106</f>
        <v>Transplantation intestinale</v>
      </c>
      <c r="C101" s="453" t="str">
        <f>+'2.2'!F106</f>
        <v/>
      </c>
      <c r="D101" s="250"/>
      <c r="E101" s="250"/>
      <c r="F101" s="250"/>
      <c r="G101" s="250"/>
      <c r="H101" s="250"/>
      <c r="I101" s="250"/>
      <c r="J101" s="250"/>
      <c r="K101" s="250"/>
      <c r="L101" s="250"/>
      <c r="M101" s="250"/>
      <c r="N101" s="250"/>
      <c r="O101" s="250"/>
      <c r="P101" s="250"/>
      <c r="Q101" s="277"/>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X101" s="244">
        <f t="shared" si="1"/>
        <v>0</v>
      </c>
    </row>
    <row r="102" spans="1:50" outlineLevel="1" x14ac:dyDescent="0.25">
      <c r="A102" s="453" t="str">
        <f>+'2.2'!C107</f>
        <v>TPL7</v>
      </c>
      <c r="B102" s="453" t="str">
        <f>+'2.2'!D107</f>
        <v>Transplantation splénique</v>
      </c>
      <c r="C102" s="453" t="str">
        <f>+'2.2'!F107</f>
        <v/>
      </c>
      <c r="D102" s="250"/>
      <c r="E102" s="250"/>
      <c r="F102" s="250"/>
      <c r="G102" s="250"/>
      <c r="H102" s="250"/>
      <c r="I102" s="250"/>
      <c r="J102" s="250"/>
      <c r="K102" s="250"/>
      <c r="L102" s="250"/>
      <c r="M102" s="250"/>
      <c r="N102" s="250"/>
      <c r="O102" s="250"/>
      <c r="P102" s="250"/>
      <c r="Q102" s="277"/>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X102" s="244">
        <f t="shared" si="1"/>
        <v>0</v>
      </c>
    </row>
    <row r="103" spans="1:50" ht="50" outlineLevel="1" x14ac:dyDescent="0.25">
      <c r="A103" s="453" t="str">
        <f>+'2.2'!C108</f>
        <v>BEW1</v>
      </c>
      <c r="B103" s="453" t="str">
        <f>+'2.2'!D108</f>
        <v>Chirurgie de l’appareil locomoteur</v>
      </c>
      <c r="C103" s="453" t="str">
        <f>+'2.2'!F108</f>
        <v>(Chirurgie orthopédique et traumatologie de l’appareil locomoteur)
(Chirurgie avec formation approfondie en chirurgie générale et traumatologie)</v>
      </c>
      <c r="D103" s="250"/>
      <c r="E103" s="250"/>
      <c r="F103" s="250"/>
      <c r="G103" s="250"/>
      <c r="H103" s="250"/>
      <c r="I103" s="252">
        <v>2</v>
      </c>
      <c r="J103" s="250"/>
      <c r="K103" s="250"/>
      <c r="L103" s="250"/>
      <c r="M103" s="250"/>
      <c r="N103" s="250"/>
      <c r="O103" s="250"/>
      <c r="P103" s="250"/>
      <c r="Q103" s="277"/>
      <c r="R103" s="250"/>
      <c r="S103" s="250"/>
      <c r="T103" s="250"/>
      <c r="U103" s="250"/>
      <c r="V103" s="250"/>
      <c r="W103" s="250"/>
      <c r="X103" s="250"/>
      <c r="Y103" s="250"/>
      <c r="Z103" s="250"/>
      <c r="AA103" s="250"/>
      <c r="AB103" s="250"/>
      <c r="AC103" s="250"/>
      <c r="AD103" s="250"/>
      <c r="AE103" s="250"/>
      <c r="AF103" s="250"/>
      <c r="AG103" s="250"/>
      <c r="AH103" s="250"/>
      <c r="AI103" s="252">
        <v>2</v>
      </c>
      <c r="AJ103" s="250"/>
      <c r="AK103" s="250"/>
      <c r="AL103" s="250"/>
      <c r="AM103" s="250"/>
      <c r="AN103" s="250"/>
      <c r="AO103" s="250"/>
      <c r="AP103" s="250"/>
      <c r="AQ103" s="250"/>
      <c r="AR103" s="250"/>
      <c r="AS103" s="250"/>
      <c r="AT103" s="250"/>
      <c r="AU103" s="250"/>
      <c r="AV103" s="250"/>
      <c r="AX103" s="244">
        <f t="shared" si="1"/>
        <v>2</v>
      </c>
    </row>
    <row r="104" spans="1:50" ht="25" outlineLevel="1" x14ac:dyDescent="0.25">
      <c r="A104" s="453" t="str">
        <f>+'2.2'!C109</f>
        <v>BEW2</v>
      </c>
      <c r="B104" s="453" t="str">
        <f>+'2.2'!D109</f>
        <v>Orthopédie</v>
      </c>
      <c r="C104" s="453" t="str">
        <f>+'2.2'!F109</f>
        <v>(Chirurgie orthopédique et traumatologie de l’appareil locomoteur)</v>
      </c>
      <c r="D104" s="250"/>
      <c r="E104" s="250"/>
      <c r="F104" s="250"/>
      <c r="G104" s="250"/>
      <c r="H104" s="250"/>
      <c r="I104" s="250"/>
      <c r="J104" s="250"/>
      <c r="K104" s="250"/>
      <c r="L104" s="250"/>
      <c r="M104" s="250"/>
      <c r="N104" s="250"/>
      <c r="O104" s="250"/>
      <c r="P104" s="250"/>
      <c r="Q104" s="277"/>
      <c r="R104" s="250"/>
      <c r="S104" s="250"/>
      <c r="T104" s="250"/>
      <c r="U104" s="250"/>
      <c r="V104" s="250"/>
      <c r="W104" s="250"/>
      <c r="X104" s="250"/>
      <c r="Y104" s="250"/>
      <c r="Z104" s="250"/>
      <c r="AA104" s="250"/>
      <c r="AB104" s="250"/>
      <c r="AC104" s="250"/>
      <c r="AD104" s="250"/>
      <c r="AE104" s="250"/>
      <c r="AF104" s="250"/>
      <c r="AG104" s="250"/>
      <c r="AH104" s="250"/>
      <c r="AI104" s="252">
        <v>2</v>
      </c>
      <c r="AJ104" s="250"/>
      <c r="AK104" s="250"/>
      <c r="AL104" s="250"/>
      <c r="AM104" s="250"/>
      <c r="AN104" s="250"/>
      <c r="AO104" s="250"/>
      <c r="AP104" s="250"/>
      <c r="AQ104" s="250"/>
      <c r="AR104" s="250"/>
      <c r="AS104" s="250"/>
      <c r="AT104" s="250"/>
      <c r="AU104" s="250"/>
      <c r="AV104" s="250"/>
      <c r="AX104" s="244">
        <f t="shared" si="1"/>
        <v>2</v>
      </c>
    </row>
    <row r="105" spans="1:50" outlineLevel="1" x14ac:dyDescent="0.25">
      <c r="A105" s="453" t="str">
        <f>+'2.2'!C110</f>
        <v>BEW3</v>
      </c>
      <c r="B105" s="453" t="str">
        <f>+'2.2'!D110</f>
        <v>Chirurgie de la main</v>
      </c>
      <c r="C105" s="453" t="str">
        <f>+'2.2'!F110</f>
        <v>((Chirurgie de la main)</v>
      </c>
      <c r="D105" s="250"/>
      <c r="E105" s="250"/>
      <c r="F105" s="250"/>
      <c r="G105" s="250"/>
      <c r="H105" s="250"/>
      <c r="I105" s="250"/>
      <c r="J105" s="250"/>
      <c r="K105" s="250"/>
      <c r="L105" s="250"/>
      <c r="M105" s="250"/>
      <c r="N105" s="250"/>
      <c r="O105" s="250"/>
      <c r="P105" s="250"/>
      <c r="Q105" s="277"/>
      <c r="R105" s="250"/>
      <c r="S105" s="252">
        <v>2</v>
      </c>
      <c r="T105" s="250"/>
      <c r="U105" s="250"/>
      <c r="V105" s="250"/>
      <c r="W105" s="250"/>
      <c r="X105" s="250"/>
      <c r="Y105" s="250"/>
      <c r="Z105" s="250"/>
      <c r="AA105" s="250"/>
      <c r="AB105" s="250"/>
      <c r="AC105" s="250"/>
      <c r="AD105" s="250"/>
      <c r="AE105" s="250"/>
      <c r="AF105" s="250"/>
      <c r="AG105" s="250"/>
      <c r="AH105" s="250"/>
      <c r="AI105" s="250"/>
      <c r="AJ105" s="250"/>
      <c r="AK105" s="250"/>
      <c r="AL105" s="250"/>
      <c r="AM105" s="250"/>
      <c r="AN105" s="250"/>
      <c r="AO105" s="250"/>
      <c r="AP105" s="250"/>
      <c r="AQ105" s="250"/>
      <c r="AR105" s="250"/>
      <c r="AS105" s="250"/>
      <c r="AT105" s="250"/>
      <c r="AU105" s="250"/>
      <c r="AV105" s="250"/>
      <c r="AX105" s="244">
        <f t="shared" si="1"/>
        <v>2</v>
      </c>
    </row>
    <row r="106" spans="1:50" ht="50" outlineLevel="1" x14ac:dyDescent="0.25">
      <c r="A106" s="453" t="str">
        <f>+'2.2'!C111</f>
        <v>BEW4</v>
      </c>
      <c r="B106" s="453" t="str">
        <f>+'2.2'!D111</f>
        <v>Arthroscopie de l’épaule et du coude</v>
      </c>
      <c r="C106" s="453" t="str">
        <f>+'2.2'!F111</f>
        <v>(Chirurgie orthopédique et traumatologie de l’appareil locomoteur)
(Chirurgie avec formation approfondie en chirurgie générale et traumatologie)</v>
      </c>
      <c r="D106" s="250"/>
      <c r="E106" s="250"/>
      <c r="F106" s="250"/>
      <c r="G106" s="250"/>
      <c r="H106" s="250"/>
      <c r="I106" s="252">
        <v>2</v>
      </c>
      <c r="J106" s="250"/>
      <c r="K106" s="250"/>
      <c r="L106" s="250"/>
      <c r="M106" s="250"/>
      <c r="N106" s="250"/>
      <c r="O106" s="250"/>
      <c r="P106" s="250"/>
      <c r="Q106" s="277"/>
      <c r="R106" s="250"/>
      <c r="S106" s="250"/>
      <c r="T106" s="250"/>
      <c r="U106" s="250"/>
      <c r="V106" s="250"/>
      <c r="W106" s="250"/>
      <c r="X106" s="250"/>
      <c r="Y106" s="250"/>
      <c r="Z106" s="250"/>
      <c r="AA106" s="250"/>
      <c r="AB106" s="250"/>
      <c r="AC106" s="250"/>
      <c r="AD106" s="250"/>
      <c r="AE106" s="250"/>
      <c r="AF106" s="250"/>
      <c r="AG106" s="250"/>
      <c r="AH106" s="250"/>
      <c r="AI106" s="252">
        <v>2</v>
      </c>
      <c r="AJ106" s="250"/>
      <c r="AK106" s="250"/>
      <c r="AL106" s="250"/>
      <c r="AM106" s="250"/>
      <c r="AN106" s="250"/>
      <c r="AO106" s="250"/>
      <c r="AP106" s="250"/>
      <c r="AQ106" s="250"/>
      <c r="AR106" s="250"/>
      <c r="AS106" s="250"/>
      <c r="AT106" s="250"/>
      <c r="AU106" s="250"/>
      <c r="AV106" s="250"/>
      <c r="AX106" s="244">
        <f t="shared" si="1"/>
        <v>2</v>
      </c>
    </row>
    <row r="107" spans="1:50" ht="50" outlineLevel="1" x14ac:dyDescent="0.25">
      <c r="A107" s="453" t="str">
        <f>+'2.2'!C112</f>
        <v>BEW5</v>
      </c>
      <c r="B107" s="453" t="str">
        <f>+'2.2'!D112</f>
        <v>Arthroscopie du genou</v>
      </c>
      <c r="C107" s="453" t="str">
        <f>+'2.2'!F112</f>
        <v>(Chirurgie orthopédique et traumatologie de l’appareil locomoteur)
(Chirurgie avec formation approfondie en chirurgie générale et traumatologie)</v>
      </c>
      <c r="D107" s="250"/>
      <c r="E107" s="250"/>
      <c r="F107" s="250"/>
      <c r="G107" s="250"/>
      <c r="H107" s="250"/>
      <c r="I107" s="252">
        <v>2</v>
      </c>
      <c r="J107" s="250"/>
      <c r="K107" s="250"/>
      <c r="L107" s="250"/>
      <c r="M107" s="250"/>
      <c r="N107" s="250"/>
      <c r="O107" s="250"/>
      <c r="P107" s="250"/>
      <c r="Q107" s="277"/>
      <c r="R107" s="250"/>
      <c r="S107" s="250"/>
      <c r="T107" s="250"/>
      <c r="U107" s="250"/>
      <c r="V107" s="250"/>
      <c r="W107" s="250"/>
      <c r="X107" s="250"/>
      <c r="Y107" s="250"/>
      <c r="Z107" s="250"/>
      <c r="AA107" s="250"/>
      <c r="AB107" s="250"/>
      <c r="AC107" s="250"/>
      <c r="AD107" s="250"/>
      <c r="AE107" s="250"/>
      <c r="AF107" s="250"/>
      <c r="AG107" s="250"/>
      <c r="AH107" s="250"/>
      <c r="AI107" s="252">
        <v>2</v>
      </c>
      <c r="AJ107" s="250"/>
      <c r="AK107" s="250"/>
      <c r="AL107" s="250"/>
      <c r="AM107" s="250"/>
      <c r="AN107" s="250"/>
      <c r="AO107" s="250"/>
      <c r="AP107" s="250"/>
      <c r="AQ107" s="250"/>
      <c r="AR107" s="250"/>
      <c r="AS107" s="250"/>
      <c r="AT107" s="250"/>
      <c r="AU107" s="250"/>
      <c r="AV107" s="250"/>
      <c r="AX107" s="244">
        <f t="shared" si="1"/>
        <v>2</v>
      </c>
    </row>
    <row r="108" spans="1:50" ht="62.5" outlineLevel="1" x14ac:dyDescent="0.25">
      <c r="A108" s="453" t="str">
        <f>+'2.2'!C113</f>
        <v>BEW6</v>
      </c>
      <c r="B108" s="453" t="str">
        <f>+'2.2'!D113</f>
        <v>Reconstruction des membres supérieurs</v>
      </c>
      <c r="C108" s="453" t="str">
        <f>+'2.2'!F113</f>
        <v>(Chirurgie orthopédique et traumatologie de l’appareil locomoteur)
(Chirurgie avec formation approfondie en chirurgie générale et traumatologie)
(Chirurgie de la main)</v>
      </c>
      <c r="D108" s="250"/>
      <c r="E108" s="250"/>
      <c r="F108" s="250"/>
      <c r="G108" s="250"/>
      <c r="H108" s="250"/>
      <c r="I108" s="252">
        <v>2</v>
      </c>
      <c r="J108" s="250"/>
      <c r="K108" s="250"/>
      <c r="L108" s="250"/>
      <c r="M108" s="250"/>
      <c r="N108" s="250"/>
      <c r="O108" s="250"/>
      <c r="P108" s="250"/>
      <c r="Q108" s="277"/>
      <c r="R108" s="250"/>
      <c r="S108" s="252">
        <v>2</v>
      </c>
      <c r="T108" s="250"/>
      <c r="U108" s="250"/>
      <c r="V108" s="250"/>
      <c r="W108" s="250"/>
      <c r="X108" s="250"/>
      <c r="Y108" s="250"/>
      <c r="Z108" s="250"/>
      <c r="AA108" s="250"/>
      <c r="AB108" s="250"/>
      <c r="AC108" s="250"/>
      <c r="AD108" s="250"/>
      <c r="AE108" s="250"/>
      <c r="AF108" s="250"/>
      <c r="AG108" s="250"/>
      <c r="AH108" s="250"/>
      <c r="AI108" s="252">
        <v>2</v>
      </c>
      <c r="AJ108" s="250"/>
      <c r="AK108" s="250"/>
      <c r="AL108" s="250"/>
      <c r="AM108" s="250"/>
      <c r="AN108" s="250"/>
      <c r="AO108" s="250"/>
      <c r="AP108" s="250"/>
      <c r="AQ108" s="250"/>
      <c r="AR108" s="250"/>
      <c r="AS108" s="250"/>
      <c r="AT108" s="250"/>
      <c r="AU108" s="250"/>
      <c r="AV108" s="250"/>
      <c r="AX108" s="244">
        <f t="shared" si="1"/>
        <v>2</v>
      </c>
    </row>
    <row r="109" spans="1:50" ht="50" outlineLevel="1" x14ac:dyDescent="0.25">
      <c r="A109" s="453" t="str">
        <f>+'2.2'!C114</f>
        <v>BEW7</v>
      </c>
      <c r="B109" s="453" t="str">
        <f>+'2.2'!D114</f>
        <v>Reconstruction des membres inférieurs</v>
      </c>
      <c r="C109" s="453" t="str">
        <f>+'2.2'!F114</f>
        <v>(Chirurgie orthopédique et traumatologie de l’appareil locomoteur)
(Chirurgie avec formation approfondie en chirurgie générale et traumatologie)</v>
      </c>
      <c r="D109" s="250"/>
      <c r="E109" s="250"/>
      <c r="F109" s="250"/>
      <c r="G109" s="250"/>
      <c r="H109" s="250"/>
      <c r="I109" s="252">
        <v>2</v>
      </c>
      <c r="J109" s="250"/>
      <c r="K109" s="250"/>
      <c r="L109" s="250"/>
      <c r="M109" s="250"/>
      <c r="N109" s="250"/>
      <c r="O109" s="250"/>
      <c r="P109" s="250"/>
      <c r="Q109" s="277"/>
      <c r="R109" s="250"/>
      <c r="S109" s="250"/>
      <c r="T109" s="250"/>
      <c r="U109" s="250"/>
      <c r="V109" s="250"/>
      <c r="W109" s="250"/>
      <c r="X109" s="250"/>
      <c r="Y109" s="250"/>
      <c r="Z109" s="250"/>
      <c r="AA109" s="250"/>
      <c r="AB109" s="250"/>
      <c r="AC109" s="250"/>
      <c r="AD109" s="250"/>
      <c r="AE109" s="250"/>
      <c r="AF109" s="250"/>
      <c r="AG109" s="250"/>
      <c r="AH109" s="250"/>
      <c r="AI109" s="252">
        <v>2</v>
      </c>
      <c r="AJ109" s="250"/>
      <c r="AK109" s="250"/>
      <c r="AL109" s="250"/>
      <c r="AM109" s="250">
        <v>2</v>
      </c>
      <c r="AN109" s="250"/>
      <c r="AO109" s="250"/>
      <c r="AP109" s="250"/>
      <c r="AQ109" s="250"/>
      <c r="AR109" s="250"/>
      <c r="AS109" s="250"/>
      <c r="AT109" s="250"/>
      <c r="AU109" s="250"/>
      <c r="AV109" s="250"/>
      <c r="AX109" s="244">
        <f t="shared" si="1"/>
        <v>2</v>
      </c>
    </row>
    <row r="110" spans="1:50" ht="50" outlineLevel="1" x14ac:dyDescent="0.25">
      <c r="A110" s="528" t="str">
        <f>+'2.2'!C115</f>
        <v xml:space="preserve">BEW7.1 </v>
      </c>
      <c r="B110" s="528" t="str">
        <f>+'2.2'!D115</f>
        <v>Prothèses de hanche de première intention</v>
      </c>
      <c r="C110" s="453" t="str">
        <f>+'2.2'!F115</f>
        <v>(Chirurgie orthopédique et traumatologie de l’appareil locomoteur)
(Chirurgie avec formation approfondie en chirurgie générale et traumatologie)</v>
      </c>
      <c r="D110" s="250"/>
      <c r="E110" s="250"/>
      <c r="F110" s="250"/>
      <c r="G110" s="250"/>
      <c r="H110" s="250"/>
      <c r="I110" s="257">
        <v>2</v>
      </c>
      <c r="J110" s="250"/>
      <c r="K110" s="250"/>
      <c r="L110" s="250"/>
      <c r="M110" s="250"/>
      <c r="N110" s="250"/>
      <c r="O110" s="250"/>
      <c r="P110" s="250"/>
      <c r="Q110" s="277"/>
      <c r="R110" s="250"/>
      <c r="S110" s="250"/>
      <c r="T110" s="250"/>
      <c r="U110" s="250"/>
      <c r="V110" s="250"/>
      <c r="W110" s="250"/>
      <c r="X110" s="250"/>
      <c r="Y110" s="250"/>
      <c r="Z110" s="250"/>
      <c r="AA110" s="250"/>
      <c r="AB110" s="250"/>
      <c r="AC110" s="250"/>
      <c r="AD110" s="250"/>
      <c r="AE110" s="250"/>
      <c r="AF110" s="250"/>
      <c r="AG110" s="250"/>
      <c r="AH110" s="250"/>
      <c r="AI110" s="252">
        <v>2</v>
      </c>
      <c r="AJ110" s="250"/>
      <c r="AK110" s="250"/>
      <c r="AL110" s="250"/>
      <c r="AM110" s="250"/>
      <c r="AN110" s="250"/>
      <c r="AO110" s="250"/>
      <c r="AP110" s="250"/>
      <c r="AQ110" s="250"/>
      <c r="AR110" s="250"/>
      <c r="AS110" s="250"/>
      <c r="AT110" s="250"/>
      <c r="AU110" s="250"/>
      <c r="AV110" s="250"/>
      <c r="AX110" s="244">
        <f t="shared" si="1"/>
        <v>2</v>
      </c>
    </row>
    <row r="111" spans="1:50" ht="25" outlineLevel="1" x14ac:dyDescent="0.25">
      <c r="A111" s="528" t="str">
        <f>+'2.2'!C116</f>
        <v>BEW7.1.1</v>
      </c>
      <c r="B111" s="528" t="str">
        <f>+'2.2'!D116</f>
        <v>Reprises de prothèse de hanche</v>
      </c>
      <c r="C111" s="453" t="str">
        <f>+'2.2'!F116</f>
        <v>(Chirurgie orthopédique et traumatologie de l’appareil locomoteur)</v>
      </c>
      <c r="D111" s="250"/>
      <c r="E111" s="250"/>
      <c r="F111" s="250"/>
      <c r="G111" s="250"/>
      <c r="H111" s="250"/>
      <c r="I111" s="250"/>
      <c r="J111" s="250"/>
      <c r="K111" s="250"/>
      <c r="L111" s="250"/>
      <c r="M111" s="250"/>
      <c r="N111" s="250"/>
      <c r="O111" s="250"/>
      <c r="P111" s="250"/>
      <c r="Q111" s="277"/>
      <c r="R111" s="250"/>
      <c r="S111" s="250"/>
      <c r="T111" s="250"/>
      <c r="U111" s="250"/>
      <c r="V111" s="250"/>
      <c r="W111" s="250"/>
      <c r="X111" s="250"/>
      <c r="Y111" s="250"/>
      <c r="Z111" s="250"/>
      <c r="AA111" s="250"/>
      <c r="AB111" s="250"/>
      <c r="AC111" s="250"/>
      <c r="AD111" s="250"/>
      <c r="AE111" s="250"/>
      <c r="AF111" s="250"/>
      <c r="AG111" s="250"/>
      <c r="AH111" s="250"/>
      <c r="AI111" s="252">
        <v>2</v>
      </c>
      <c r="AJ111" s="250"/>
      <c r="AK111" s="250"/>
      <c r="AL111" s="250"/>
      <c r="AM111" s="250"/>
      <c r="AN111" s="250"/>
      <c r="AO111" s="250"/>
      <c r="AP111" s="250"/>
      <c r="AQ111" s="250"/>
      <c r="AR111" s="250"/>
      <c r="AS111" s="250"/>
      <c r="AT111" s="250"/>
      <c r="AU111" s="250"/>
      <c r="AV111" s="250"/>
      <c r="AX111" s="244">
        <f t="shared" si="1"/>
        <v>2</v>
      </c>
    </row>
    <row r="112" spans="1:50" ht="25" outlineLevel="1" x14ac:dyDescent="0.25">
      <c r="A112" s="528" t="str">
        <f>+'2.2'!C117</f>
        <v>BEW7.2</v>
      </c>
      <c r="B112" s="528" t="str">
        <f>+'2.2'!D117</f>
        <v>Prothèses du genou de première intention</v>
      </c>
      <c r="C112" s="453" t="str">
        <f>+'2.2'!F117</f>
        <v>(Chirurgie orthopédique et traumatologie de l’appareil locomoteur)</v>
      </c>
      <c r="D112" s="250"/>
      <c r="E112" s="250"/>
      <c r="F112" s="250"/>
      <c r="G112" s="250"/>
      <c r="H112" s="250"/>
      <c r="I112" s="250"/>
      <c r="J112" s="250"/>
      <c r="K112" s="250"/>
      <c r="L112" s="250"/>
      <c r="M112" s="250"/>
      <c r="N112" s="250"/>
      <c r="O112" s="250"/>
      <c r="P112" s="250"/>
      <c r="Q112" s="277"/>
      <c r="R112" s="250"/>
      <c r="S112" s="250"/>
      <c r="T112" s="250"/>
      <c r="U112" s="250"/>
      <c r="V112" s="250"/>
      <c r="W112" s="250"/>
      <c r="X112" s="250"/>
      <c r="Y112" s="250"/>
      <c r="Z112" s="250"/>
      <c r="AA112" s="250"/>
      <c r="AB112" s="250"/>
      <c r="AC112" s="250"/>
      <c r="AD112" s="250"/>
      <c r="AE112" s="250"/>
      <c r="AF112" s="250"/>
      <c r="AG112" s="250"/>
      <c r="AH112" s="250"/>
      <c r="AI112" s="252">
        <v>2</v>
      </c>
      <c r="AJ112" s="250"/>
      <c r="AK112" s="250"/>
      <c r="AL112" s="250"/>
      <c r="AM112" s="250"/>
      <c r="AN112" s="250"/>
      <c r="AO112" s="250"/>
      <c r="AP112" s="250"/>
      <c r="AQ112" s="250"/>
      <c r="AR112" s="250"/>
      <c r="AS112" s="250"/>
      <c r="AT112" s="250"/>
      <c r="AU112" s="250"/>
      <c r="AV112" s="250"/>
      <c r="AX112" s="244">
        <f t="shared" si="1"/>
        <v>2</v>
      </c>
    </row>
    <row r="113" spans="1:50" ht="25" outlineLevel="1" x14ac:dyDescent="0.25">
      <c r="A113" s="528" t="str">
        <f>+'2.2'!C118</f>
        <v>BEW7.2.1</v>
      </c>
      <c r="B113" s="528" t="str">
        <f>+'2.2'!D118</f>
        <v>Reprises de prothèses de genou</v>
      </c>
      <c r="C113" s="453" t="str">
        <f>+'2.2'!F118</f>
        <v>(Chirurgie orthopédique et traumatologie de l’appareil locomoteur)</v>
      </c>
      <c r="D113" s="250"/>
      <c r="E113" s="250"/>
      <c r="F113" s="250"/>
      <c r="G113" s="250"/>
      <c r="H113" s="250"/>
      <c r="I113" s="250"/>
      <c r="J113" s="250"/>
      <c r="K113" s="250"/>
      <c r="L113" s="250"/>
      <c r="M113" s="250"/>
      <c r="N113" s="250"/>
      <c r="O113" s="250"/>
      <c r="P113" s="250"/>
      <c r="Q113" s="277"/>
      <c r="R113" s="250"/>
      <c r="S113" s="250"/>
      <c r="T113" s="250"/>
      <c r="U113" s="250"/>
      <c r="V113" s="250"/>
      <c r="W113" s="250"/>
      <c r="X113" s="250"/>
      <c r="Y113" s="250"/>
      <c r="Z113" s="250"/>
      <c r="AA113" s="250"/>
      <c r="AB113" s="250"/>
      <c r="AC113" s="250"/>
      <c r="AD113" s="250"/>
      <c r="AE113" s="250"/>
      <c r="AF113" s="250"/>
      <c r="AG113" s="250"/>
      <c r="AH113" s="250"/>
      <c r="AI113" s="252">
        <v>2</v>
      </c>
      <c r="AJ113" s="250"/>
      <c r="AK113" s="250"/>
      <c r="AL113" s="250"/>
      <c r="AM113" s="250"/>
      <c r="AN113" s="250"/>
      <c r="AO113" s="250"/>
      <c r="AP113" s="250"/>
      <c r="AQ113" s="250"/>
      <c r="AR113" s="250"/>
      <c r="AS113" s="250"/>
      <c r="AT113" s="250"/>
      <c r="AU113" s="250"/>
      <c r="AV113" s="250"/>
      <c r="AX113" s="244">
        <f t="shared" si="1"/>
        <v>2</v>
      </c>
    </row>
    <row r="114" spans="1:50" ht="37.5" outlineLevel="1" x14ac:dyDescent="0.25">
      <c r="A114" s="453" t="str">
        <f>+'2.2'!C119</f>
        <v>BEW8</v>
      </c>
      <c r="B114" s="453" t="str">
        <f>+'2.2'!D119</f>
        <v>Chirurgie de la colonne vertébrale</v>
      </c>
      <c r="C114" s="453" t="str">
        <f>+'2.2'!F119</f>
        <v xml:space="preserve">(Titre de formation approfondie en chirurgie de la colonne vertébrale)
</v>
      </c>
      <c r="D114" s="250"/>
      <c r="E114" s="250"/>
      <c r="F114" s="250"/>
      <c r="G114" s="250"/>
      <c r="H114" s="250"/>
      <c r="I114" s="252"/>
      <c r="J114" s="250"/>
      <c r="K114" s="250"/>
      <c r="L114" s="250"/>
      <c r="M114" s="250"/>
      <c r="N114" s="250"/>
      <c r="O114" s="250"/>
      <c r="P114" s="250"/>
      <c r="Q114" s="277"/>
      <c r="R114" s="250"/>
      <c r="S114" s="250"/>
      <c r="T114" s="250"/>
      <c r="U114" s="250"/>
      <c r="V114" s="250"/>
      <c r="W114" s="250"/>
      <c r="X114" s="250"/>
      <c r="Y114" s="250"/>
      <c r="Z114" s="250"/>
      <c r="AA114" s="250"/>
      <c r="AB114" s="250"/>
      <c r="AC114" s="250"/>
      <c r="AD114" s="250"/>
      <c r="AE114" s="252"/>
      <c r="AF114" s="250"/>
      <c r="AG114" s="250"/>
      <c r="AH114" s="250"/>
      <c r="AI114" s="252"/>
      <c r="AJ114" s="250"/>
      <c r="AK114" s="250"/>
      <c r="AL114" s="250"/>
      <c r="AM114" s="250"/>
      <c r="AN114" s="250"/>
      <c r="AO114" s="250"/>
      <c r="AP114" s="250"/>
      <c r="AQ114" s="250"/>
      <c r="AR114" s="250"/>
      <c r="AS114" s="250"/>
      <c r="AT114" s="250"/>
      <c r="AU114" s="250"/>
      <c r="AV114" s="250">
        <v>2</v>
      </c>
      <c r="AX114" s="244">
        <f t="shared" si="1"/>
        <v>2</v>
      </c>
    </row>
    <row r="115" spans="1:50" ht="37.5" outlineLevel="1" x14ac:dyDescent="0.25">
      <c r="A115" s="453" t="str">
        <f>+'2.2'!C120</f>
        <v>BEW8.1</v>
      </c>
      <c r="B115" s="453" t="str">
        <f>+'2.2'!D120</f>
        <v>Chirurgie spécialisée de la colonne vertébrale</v>
      </c>
      <c r="C115" s="453" t="str">
        <f>+'2.2'!F120</f>
        <v xml:space="preserve">(Titre de formation approfondie en chirurgie de la colonne vertébrale)
</v>
      </c>
      <c r="D115" s="250"/>
      <c r="E115" s="250"/>
      <c r="F115" s="250"/>
      <c r="G115" s="250"/>
      <c r="H115" s="250"/>
      <c r="I115" s="252"/>
      <c r="J115" s="250"/>
      <c r="K115" s="250"/>
      <c r="L115" s="250"/>
      <c r="M115" s="250"/>
      <c r="N115" s="250"/>
      <c r="O115" s="250"/>
      <c r="P115" s="250"/>
      <c r="Q115" s="277"/>
      <c r="R115" s="250"/>
      <c r="S115" s="250"/>
      <c r="T115" s="250"/>
      <c r="U115" s="250"/>
      <c r="V115" s="250"/>
      <c r="W115" s="250"/>
      <c r="X115" s="250"/>
      <c r="Y115" s="250"/>
      <c r="Z115" s="250"/>
      <c r="AA115" s="250"/>
      <c r="AB115" s="250"/>
      <c r="AC115" s="250"/>
      <c r="AD115" s="250"/>
      <c r="AE115" s="252"/>
      <c r="AF115" s="250"/>
      <c r="AG115" s="250"/>
      <c r="AH115" s="250"/>
      <c r="AI115" s="252"/>
      <c r="AJ115" s="250"/>
      <c r="AK115" s="250"/>
      <c r="AL115" s="250"/>
      <c r="AM115" s="250"/>
      <c r="AN115" s="250"/>
      <c r="AO115" s="250"/>
      <c r="AP115" s="250"/>
      <c r="AQ115" s="250"/>
      <c r="AR115" s="250"/>
      <c r="AS115" s="250"/>
      <c r="AT115" s="250"/>
      <c r="AU115" s="250"/>
      <c r="AV115" s="250">
        <v>2</v>
      </c>
      <c r="AX115" s="244">
        <f t="shared" si="1"/>
        <v>2</v>
      </c>
    </row>
    <row r="116" spans="1:50" ht="37.5" outlineLevel="1" x14ac:dyDescent="0.25">
      <c r="A116" s="453" t="str">
        <f>+'2.2'!C121</f>
        <v>BEW8.1.1</v>
      </c>
      <c r="B116" s="453" t="str">
        <f>+'2.2'!D121</f>
        <v>Chirurgie complexe de la colonne vertébrale</v>
      </c>
      <c r="C116" s="453" t="str">
        <f>+'2.2'!F121</f>
        <v xml:space="preserve">(Titre de formation approfondie en chirurgie de la colonne vertébrale)
</v>
      </c>
      <c r="D116" s="250"/>
      <c r="E116" s="250"/>
      <c r="F116" s="250"/>
      <c r="G116" s="250"/>
      <c r="H116" s="250"/>
      <c r="I116" s="252"/>
      <c r="J116" s="250"/>
      <c r="K116" s="250"/>
      <c r="L116" s="250"/>
      <c r="M116" s="250"/>
      <c r="N116" s="250"/>
      <c r="O116" s="250"/>
      <c r="P116" s="250"/>
      <c r="Q116" s="277"/>
      <c r="R116" s="250"/>
      <c r="S116" s="250"/>
      <c r="T116" s="250"/>
      <c r="U116" s="250"/>
      <c r="V116" s="250"/>
      <c r="W116" s="250"/>
      <c r="X116" s="250"/>
      <c r="Y116" s="250"/>
      <c r="Z116" s="250"/>
      <c r="AA116" s="250"/>
      <c r="AB116" s="250"/>
      <c r="AC116" s="250"/>
      <c r="AD116" s="250"/>
      <c r="AE116" s="252"/>
      <c r="AF116" s="250"/>
      <c r="AG116" s="250"/>
      <c r="AH116" s="250"/>
      <c r="AI116" s="252"/>
      <c r="AJ116" s="250"/>
      <c r="AK116" s="250"/>
      <c r="AL116" s="250"/>
      <c r="AM116" s="250"/>
      <c r="AN116" s="250"/>
      <c r="AO116" s="250"/>
      <c r="AP116" s="250"/>
      <c r="AQ116" s="250"/>
      <c r="AR116" s="250"/>
      <c r="AS116" s="250"/>
      <c r="AT116" s="250"/>
      <c r="AU116" s="250"/>
      <c r="AV116" s="250">
        <v>2</v>
      </c>
      <c r="AX116" s="244">
        <f t="shared" si="1"/>
        <v>2</v>
      </c>
    </row>
    <row r="117" spans="1:50" ht="25" outlineLevel="1" x14ac:dyDescent="0.25">
      <c r="A117" s="453" t="str">
        <f>+'2.2'!C122</f>
        <v>BEW9</v>
      </c>
      <c r="B117" s="453" t="str">
        <f>+'2.2'!D122</f>
        <v>Tumeurs osseuses</v>
      </c>
      <c r="C117" s="453" t="str">
        <f>+'2.2'!F122</f>
        <v>(Chirurgie orthopédique et traumatologie de l’appareil locomoteur)</v>
      </c>
      <c r="D117" s="250"/>
      <c r="E117" s="250"/>
      <c r="F117" s="250"/>
      <c r="G117" s="250"/>
      <c r="H117" s="250"/>
      <c r="I117" s="250"/>
      <c r="J117" s="250"/>
      <c r="K117" s="250"/>
      <c r="L117" s="250"/>
      <c r="M117" s="250"/>
      <c r="N117" s="250"/>
      <c r="O117" s="250"/>
      <c r="P117" s="250"/>
      <c r="Q117" s="277"/>
      <c r="R117" s="250"/>
      <c r="S117" s="250"/>
      <c r="T117" s="250"/>
      <c r="U117" s="250"/>
      <c r="V117" s="250"/>
      <c r="W117" s="250"/>
      <c r="X117" s="250"/>
      <c r="Y117" s="250"/>
      <c r="Z117" s="250"/>
      <c r="AA117" s="250"/>
      <c r="AB117" s="250"/>
      <c r="AC117" s="250"/>
      <c r="AD117" s="250"/>
      <c r="AE117" s="250"/>
      <c r="AF117" s="250"/>
      <c r="AG117" s="250"/>
      <c r="AH117" s="250"/>
      <c r="AI117" s="252">
        <v>2</v>
      </c>
      <c r="AJ117" s="250"/>
      <c r="AK117" s="250"/>
      <c r="AL117" s="250"/>
      <c r="AM117" s="250"/>
      <c r="AN117" s="250"/>
      <c r="AO117" s="250"/>
      <c r="AP117" s="250"/>
      <c r="AQ117" s="250"/>
      <c r="AR117" s="250"/>
      <c r="AS117" s="250"/>
      <c r="AT117" s="250"/>
      <c r="AU117" s="250"/>
      <c r="AV117" s="250"/>
      <c r="AX117" s="244">
        <f t="shared" si="1"/>
        <v>2</v>
      </c>
    </row>
    <row r="118" spans="1:50" ht="25" outlineLevel="1" x14ac:dyDescent="0.25">
      <c r="A118" s="453" t="str">
        <f>+'2.2'!C123</f>
        <v>BEW10</v>
      </c>
      <c r="B118" s="453" t="str">
        <f>+'2.2'!D123</f>
        <v>Chirurgie du plexus</v>
      </c>
      <c r="C118" s="453" t="str">
        <f>+'2.2'!F123</f>
        <v>(Chirurgie de la main)
(Neurochirurgie)</v>
      </c>
      <c r="D118" s="250"/>
      <c r="E118" s="250"/>
      <c r="F118" s="250"/>
      <c r="G118" s="250"/>
      <c r="H118" s="250"/>
      <c r="I118" s="250"/>
      <c r="J118" s="250"/>
      <c r="K118" s="250"/>
      <c r="L118" s="250"/>
      <c r="M118" s="250"/>
      <c r="N118" s="250"/>
      <c r="O118" s="250"/>
      <c r="P118" s="250"/>
      <c r="Q118" s="277"/>
      <c r="R118" s="250"/>
      <c r="S118" s="253">
        <v>2</v>
      </c>
      <c r="T118" s="250"/>
      <c r="U118" s="250"/>
      <c r="V118" s="250"/>
      <c r="W118" s="250"/>
      <c r="X118" s="250"/>
      <c r="Y118" s="250"/>
      <c r="Z118" s="250"/>
      <c r="AA118" s="250"/>
      <c r="AB118" s="250"/>
      <c r="AC118" s="250"/>
      <c r="AD118" s="250"/>
      <c r="AE118" s="252">
        <v>2</v>
      </c>
      <c r="AF118" s="250"/>
      <c r="AG118" s="250"/>
      <c r="AH118" s="250"/>
      <c r="AI118" s="250"/>
      <c r="AJ118" s="250"/>
      <c r="AK118" s="250"/>
      <c r="AL118" s="250"/>
      <c r="AM118" s="250"/>
      <c r="AN118" s="250"/>
      <c r="AO118" s="250"/>
      <c r="AP118" s="250"/>
      <c r="AQ118" s="250"/>
      <c r="AR118" s="250"/>
      <c r="AS118" s="250"/>
      <c r="AT118" s="250"/>
      <c r="AU118" s="250"/>
      <c r="AV118" s="250"/>
      <c r="AX118" s="244">
        <f t="shared" si="1"/>
        <v>2</v>
      </c>
    </row>
    <row r="119" spans="1:50" outlineLevel="1" x14ac:dyDescent="0.25">
      <c r="A119" s="453" t="str">
        <f>+'2.2'!C124</f>
        <v>BEW11</v>
      </c>
      <c r="B119" s="453" t="str">
        <f>+'2.2'!D124</f>
        <v>Réimplantations</v>
      </c>
      <c r="C119" s="453" t="str">
        <f>+'2.2'!F124</f>
        <v>Chirurgie de la main</v>
      </c>
      <c r="D119" s="250"/>
      <c r="E119" s="250"/>
      <c r="F119" s="250"/>
      <c r="G119" s="250"/>
      <c r="H119" s="250"/>
      <c r="I119" s="250"/>
      <c r="J119" s="250"/>
      <c r="K119" s="250"/>
      <c r="L119" s="250"/>
      <c r="M119" s="250"/>
      <c r="N119" s="250"/>
      <c r="O119" s="250"/>
      <c r="P119" s="250"/>
      <c r="Q119" s="277"/>
      <c r="R119" s="250"/>
      <c r="S119" s="253">
        <v>2</v>
      </c>
      <c r="T119" s="250"/>
      <c r="U119" s="250"/>
      <c r="V119" s="250"/>
      <c r="W119" s="250"/>
      <c r="X119" s="250"/>
      <c r="Y119" s="250"/>
      <c r="Z119" s="250"/>
      <c r="AA119" s="250"/>
      <c r="AB119" s="250"/>
      <c r="AC119" s="250"/>
      <c r="AD119" s="250"/>
      <c r="AE119" s="250"/>
      <c r="AF119" s="250"/>
      <c r="AG119" s="250"/>
      <c r="AH119" s="250"/>
      <c r="AI119" s="250"/>
      <c r="AJ119" s="250"/>
      <c r="AK119" s="250"/>
      <c r="AL119" s="250"/>
      <c r="AM119" s="250"/>
      <c r="AN119" s="250"/>
      <c r="AO119" s="250"/>
      <c r="AP119" s="250"/>
      <c r="AQ119" s="250"/>
      <c r="AR119" s="250"/>
      <c r="AS119" s="250"/>
      <c r="AT119" s="250"/>
      <c r="AU119" s="250"/>
      <c r="AV119" s="250"/>
      <c r="AX119" s="244">
        <f t="shared" si="1"/>
        <v>2</v>
      </c>
    </row>
    <row r="120" spans="1:50" ht="25" outlineLevel="1" x14ac:dyDescent="0.25">
      <c r="A120" s="453" t="s">
        <v>1454</v>
      </c>
      <c r="B120" s="453" t="str">
        <f>+'2.2'!D125</f>
        <v>Rhumatologie</v>
      </c>
      <c r="C120" s="453" t="str">
        <f>+'2.2'!F125</f>
        <v>(Rhumatologie)
(Médecine physique et réadaptation)</v>
      </c>
      <c r="D120" s="250"/>
      <c r="E120" s="250"/>
      <c r="F120" s="250"/>
      <c r="G120" s="250"/>
      <c r="H120" s="250"/>
      <c r="I120" s="250"/>
      <c r="J120" s="250"/>
      <c r="K120" s="250"/>
      <c r="L120" s="250"/>
      <c r="M120" s="250"/>
      <c r="N120" s="250"/>
      <c r="O120" s="250"/>
      <c r="P120" s="250"/>
      <c r="Q120" s="277"/>
      <c r="R120" s="250"/>
      <c r="S120" s="250"/>
      <c r="T120" s="250"/>
      <c r="U120" s="250"/>
      <c r="V120" s="250"/>
      <c r="W120" s="250"/>
      <c r="X120" s="250"/>
      <c r="Y120" s="250"/>
      <c r="Z120" s="250"/>
      <c r="AA120" s="250"/>
      <c r="AB120" s="250"/>
      <c r="AC120" s="250"/>
      <c r="AD120" s="250"/>
      <c r="AE120" s="250"/>
      <c r="AF120" s="250"/>
      <c r="AG120" s="250"/>
      <c r="AH120" s="250"/>
      <c r="AI120" s="250"/>
      <c r="AJ120" s="250"/>
      <c r="AK120" s="250"/>
      <c r="AL120" s="250">
        <v>2</v>
      </c>
      <c r="AM120" s="250"/>
      <c r="AN120" s="250"/>
      <c r="AO120" s="250"/>
      <c r="AP120" s="250"/>
      <c r="AQ120" s="250"/>
      <c r="AR120" s="250"/>
      <c r="AS120" s="250">
        <v>2</v>
      </c>
      <c r="AT120" s="250"/>
      <c r="AU120" s="250"/>
      <c r="AV120" s="250"/>
      <c r="AX120" s="244">
        <f t="shared" si="1"/>
        <v>2</v>
      </c>
    </row>
    <row r="121" spans="1:50" ht="37.5" outlineLevel="1" x14ac:dyDescent="0.25">
      <c r="A121" s="453" t="str">
        <f>+'2.2'!C126</f>
        <v>RHE2</v>
      </c>
      <c r="B121" s="453" t="str">
        <f>+'2.2'!D126</f>
        <v>Rhumatologie interdisciplinaire</v>
      </c>
      <c r="C121" s="453" t="str">
        <f>+'2.2'!F126</f>
        <v>Rhumatologie
Rhumatologie et médecine physique et réadaptation</v>
      </c>
      <c r="D121" s="250"/>
      <c r="E121" s="250"/>
      <c r="F121" s="250"/>
      <c r="G121" s="250"/>
      <c r="H121" s="250"/>
      <c r="I121" s="250"/>
      <c r="J121" s="250"/>
      <c r="K121" s="250"/>
      <c r="L121" s="250"/>
      <c r="M121" s="250"/>
      <c r="N121" s="250"/>
      <c r="O121" s="250"/>
      <c r="P121" s="250"/>
      <c r="Q121" s="277"/>
      <c r="R121" s="250"/>
      <c r="S121" s="250"/>
      <c r="T121" s="250"/>
      <c r="U121" s="250"/>
      <c r="V121" s="250"/>
      <c r="W121" s="250"/>
      <c r="X121" s="250"/>
      <c r="Y121" s="250"/>
      <c r="Z121" s="250"/>
      <c r="AA121" s="250"/>
      <c r="AB121" s="250"/>
      <c r="AC121" s="250"/>
      <c r="AD121" s="250"/>
      <c r="AE121" s="250"/>
      <c r="AF121" s="250"/>
      <c r="AG121" s="250"/>
      <c r="AH121" s="250"/>
      <c r="AI121" s="250"/>
      <c r="AJ121" s="250"/>
      <c r="AK121" s="250"/>
      <c r="AL121" s="250">
        <v>2</v>
      </c>
      <c r="AM121" s="250"/>
      <c r="AN121" s="250"/>
      <c r="AO121" s="250"/>
      <c r="AP121" s="250"/>
      <c r="AQ121" s="250"/>
      <c r="AR121" s="250"/>
      <c r="AS121" s="250">
        <v>2</v>
      </c>
      <c r="AT121" s="250"/>
      <c r="AU121" s="250"/>
      <c r="AV121" s="250"/>
      <c r="AX121" s="244">
        <f t="shared" si="1"/>
        <v>2</v>
      </c>
    </row>
    <row r="122" spans="1:50" outlineLevel="1" x14ac:dyDescent="0.25">
      <c r="A122" s="453" t="str">
        <f>+'2.2'!C127</f>
        <v>GYN1</v>
      </c>
      <c r="B122" s="453" t="str">
        <f>+'2.2'!D127</f>
        <v>Gynécologie</v>
      </c>
      <c r="C122" s="453" t="str">
        <f>+'2.2'!F127</f>
        <v>(Gynécologie et obstétrique)</v>
      </c>
      <c r="D122" s="250"/>
      <c r="E122" s="250"/>
      <c r="F122" s="250"/>
      <c r="G122" s="250"/>
      <c r="H122" s="250"/>
      <c r="I122" s="250"/>
      <c r="J122" s="250"/>
      <c r="K122" s="250"/>
      <c r="L122" s="250"/>
      <c r="M122" s="250"/>
      <c r="N122" s="250"/>
      <c r="O122" s="250"/>
      <c r="P122" s="253">
        <v>2</v>
      </c>
      <c r="Q122" s="254">
        <v>2</v>
      </c>
      <c r="R122" s="250"/>
      <c r="S122" s="250"/>
      <c r="T122" s="250"/>
      <c r="U122" s="250"/>
      <c r="V122" s="250"/>
      <c r="W122" s="250"/>
      <c r="X122" s="250"/>
      <c r="Y122" s="250"/>
      <c r="Z122" s="250"/>
      <c r="AA122" s="250"/>
      <c r="AB122" s="250"/>
      <c r="AC122" s="250"/>
      <c r="AD122" s="250"/>
      <c r="AE122" s="250"/>
      <c r="AF122" s="250"/>
      <c r="AG122" s="250"/>
      <c r="AH122" s="250"/>
      <c r="AI122" s="250"/>
      <c r="AJ122" s="250"/>
      <c r="AK122" s="250"/>
      <c r="AL122" s="250"/>
      <c r="AM122" s="250"/>
      <c r="AN122" s="250"/>
      <c r="AO122" s="250"/>
      <c r="AP122" s="250"/>
      <c r="AQ122" s="250"/>
      <c r="AR122" s="250"/>
      <c r="AS122" s="250"/>
      <c r="AT122" s="250"/>
      <c r="AU122" s="250"/>
      <c r="AV122" s="250"/>
      <c r="AX122" s="244">
        <f t="shared" si="1"/>
        <v>2</v>
      </c>
    </row>
    <row r="123" spans="1:50" ht="50" outlineLevel="1" x14ac:dyDescent="0.25">
      <c r="A123" s="453" t="str">
        <f>+'2.2'!C128</f>
        <v>GYNT</v>
      </c>
      <c r="B123" s="453" t="str">
        <f>+'2.2'!D128</f>
        <v>Tumeurs gynécologiques</v>
      </c>
      <c r="C123" s="453" t="str">
        <f>+'2.2'!F128</f>
        <v>Gynécologie et obstétrique avec formation approfondie en oncologie gynécologique 
Exceptionnellement chirurgie avec formation approfondie en chirurgie viscérale</v>
      </c>
      <c r="D123" s="250"/>
      <c r="E123" s="250"/>
      <c r="F123" s="250"/>
      <c r="G123" s="250"/>
      <c r="H123" s="250"/>
      <c r="I123" s="250"/>
      <c r="J123" s="250"/>
      <c r="K123" s="250"/>
      <c r="L123" s="255">
        <v>2</v>
      </c>
      <c r="M123" s="250"/>
      <c r="N123" s="250"/>
      <c r="O123" s="250"/>
      <c r="P123" s="253">
        <v>2</v>
      </c>
      <c r="Q123" s="254">
        <v>2</v>
      </c>
      <c r="R123" s="250"/>
      <c r="S123" s="250"/>
      <c r="T123" s="250"/>
      <c r="U123" s="250"/>
      <c r="V123" s="250"/>
      <c r="W123" s="250"/>
      <c r="X123" s="250"/>
      <c r="Y123" s="250"/>
      <c r="Z123" s="250"/>
      <c r="AA123" s="250"/>
      <c r="AB123" s="250"/>
      <c r="AC123" s="250"/>
      <c r="AD123" s="250"/>
      <c r="AE123" s="250"/>
      <c r="AF123" s="250"/>
      <c r="AG123" s="250"/>
      <c r="AH123" s="250"/>
      <c r="AI123" s="250"/>
      <c r="AJ123" s="250"/>
      <c r="AK123" s="250"/>
      <c r="AL123" s="250"/>
      <c r="AM123" s="250"/>
      <c r="AN123" s="250"/>
      <c r="AO123" s="250"/>
      <c r="AP123" s="250"/>
      <c r="AQ123" s="250"/>
      <c r="AR123" s="250"/>
      <c r="AS123" s="250"/>
      <c r="AT123" s="250"/>
      <c r="AU123" s="250"/>
      <c r="AV123" s="250"/>
      <c r="AX123" s="244">
        <f t="shared" si="1"/>
        <v>2</v>
      </c>
    </row>
    <row r="124" spans="1:50" ht="37.5" outlineLevel="1" x14ac:dyDescent="0.25">
      <c r="A124" s="453" t="str">
        <f>+'2.2'!C129</f>
        <v>GYN2</v>
      </c>
      <c r="B124" s="453" t="str">
        <f>+'2.2'!D129</f>
        <v>Centre de sénologie certifié reconnu</v>
      </c>
      <c r="C124" s="453" t="str">
        <f>+'2.2'!F129</f>
        <v>(Preuve de 50 opérations en qualité d’opérateur principal sur des néoplasmes des glandes mammaires)</v>
      </c>
      <c r="D124" s="250"/>
      <c r="E124" s="250"/>
      <c r="F124" s="250"/>
      <c r="G124" s="250"/>
      <c r="H124" s="250"/>
      <c r="I124" s="250"/>
      <c r="J124" s="250"/>
      <c r="K124" s="250"/>
      <c r="L124" s="250"/>
      <c r="M124" s="250"/>
      <c r="N124" s="250"/>
      <c r="O124" s="250"/>
      <c r="P124" s="250">
        <v>2</v>
      </c>
      <c r="Q124" s="277">
        <v>2</v>
      </c>
      <c r="R124" s="250"/>
      <c r="S124" s="250"/>
      <c r="T124" s="250"/>
      <c r="U124" s="250"/>
      <c r="V124" s="250"/>
      <c r="W124" s="250"/>
      <c r="X124" s="250"/>
      <c r="Y124" s="250"/>
      <c r="Z124" s="250"/>
      <c r="AA124" s="250"/>
      <c r="AB124" s="250"/>
      <c r="AC124" s="250"/>
      <c r="AD124" s="250"/>
      <c r="AE124" s="250"/>
      <c r="AF124" s="250"/>
      <c r="AG124" s="250"/>
      <c r="AH124" s="250"/>
      <c r="AI124" s="250"/>
      <c r="AJ124" s="250"/>
      <c r="AK124" s="250"/>
      <c r="AL124" s="250"/>
      <c r="AM124" s="250">
        <v>2</v>
      </c>
      <c r="AN124" s="250"/>
      <c r="AO124" s="250"/>
      <c r="AP124" s="250"/>
      <c r="AQ124" s="250"/>
      <c r="AR124" s="250"/>
      <c r="AS124" s="250"/>
      <c r="AT124" s="250"/>
      <c r="AU124" s="250"/>
      <c r="AV124" s="250"/>
      <c r="AX124" s="244">
        <f t="shared" si="1"/>
        <v>2</v>
      </c>
    </row>
    <row r="125" spans="1:50" ht="37.5" outlineLevel="1" x14ac:dyDescent="0.25">
      <c r="A125" s="453" t="str">
        <f>+'2.2'!C130</f>
        <v>PLC1</v>
      </c>
      <c r="B125" s="453" t="str">
        <f>+'2.2'!D130</f>
        <v>Interventions liées à la transsexualité</v>
      </c>
      <c r="C125" s="453" t="str">
        <f>+'2.2'!F130</f>
        <v>Chirurgie plastique, reconstructive et esthétique
Gynécologie et obstétrique</v>
      </c>
      <c r="D125" s="250"/>
      <c r="E125" s="250"/>
      <c r="F125" s="250"/>
      <c r="G125" s="250"/>
      <c r="H125" s="250"/>
      <c r="I125" s="250"/>
      <c r="J125" s="250"/>
      <c r="K125" s="250"/>
      <c r="L125" s="250"/>
      <c r="M125" s="250"/>
      <c r="N125" s="250"/>
      <c r="O125" s="250"/>
      <c r="P125" s="250">
        <v>2</v>
      </c>
      <c r="Q125" s="277">
        <v>2</v>
      </c>
      <c r="R125" s="250"/>
      <c r="S125" s="250"/>
      <c r="T125" s="250"/>
      <c r="U125" s="250"/>
      <c r="V125" s="250"/>
      <c r="W125" s="250"/>
      <c r="X125" s="250"/>
      <c r="Y125" s="250"/>
      <c r="Z125" s="250"/>
      <c r="AA125" s="250"/>
      <c r="AB125" s="250"/>
      <c r="AC125" s="250"/>
      <c r="AD125" s="250"/>
      <c r="AE125" s="250"/>
      <c r="AF125" s="250"/>
      <c r="AG125" s="250"/>
      <c r="AH125" s="250"/>
      <c r="AI125" s="250"/>
      <c r="AJ125" s="250"/>
      <c r="AK125" s="250"/>
      <c r="AL125" s="250"/>
      <c r="AM125" s="250">
        <v>2</v>
      </c>
      <c r="AN125" s="250"/>
      <c r="AO125" s="250"/>
      <c r="AP125" s="250"/>
      <c r="AQ125" s="250"/>
      <c r="AR125" s="250"/>
      <c r="AS125" s="250"/>
      <c r="AT125" s="250"/>
      <c r="AU125" s="250"/>
      <c r="AV125" s="250"/>
      <c r="AX125" s="244">
        <f t="shared" si="1"/>
        <v>2</v>
      </c>
    </row>
    <row r="126" spans="1:50" outlineLevel="1" x14ac:dyDescent="0.25">
      <c r="A126" s="453" t="str">
        <f>+'2.2'!C131</f>
        <v>GEBH</v>
      </c>
      <c r="B126" s="453" t="str">
        <f>+'2.2'!D131</f>
        <v>GEBH Maisons de naissance (≥ 36 0/7 SA)</v>
      </c>
      <c r="C126" s="453" t="str">
        <f>+'2.2'!F131</f>
        <v>(Gynécologie et obstétrique)</v>
      </c>
      <c r="D126" s="250"/>
      <c r="E126" s="250"/>
      <c r="F126" s="250"/>
      <c r="G126" s="250"/>
      <c r="H126" s="250"/>
      <c r="I126" s="250"/>
      <c r="J126" s="250"/>
      <c r="K126" s="250"/>
      <c r="L126" s="250"/>
      <c r="M126" s="250"/>
      <c r="N126" s="250"/>
      <c r="O126" s="250"/>
      <c r="P126" s="250"/>
      <c r="Q126" s="277"/>
      <c r="R126" s="250"/>
      <c r="S126" s="250"/>
      <c r="T126" s="250"/>
      <c r="U126" s="250"/>
      <c r="V126" s="250"/>
      <c r="W126" s="250"/>
      <c r="X126" s="250"/>
      <c r="Y126" s="250"/>
      <c r="Z126" s="250"/>
      <c r="AA126" s="250"/>
      <c r="AB126" s="250"/>
      <c r="AC126" s="250"/>
      <c r="AD126" s="250"/>
      <c r="AE126" s="250"/>
      <c r="AF126" s="250"/>
      <c r="AG126" s="250"/>
      <c r="AH126" s="250"/>
      <c r="AI126" s="250"/>
      <c r="AJ126" s="250"/>
      <c r="AK126" s="250"/>
      <c r="AL126" s="250"/>
      <c r="AM126" s="250"/>
      <c r="AN126" s="250"/>
      <c r="AO126" s="250"/>
      <c r="AP126" s="250"/>
      <c r="AQ126" s="250"/>
      <c r="AR126" s="250"/>
      <c r="AS126" s="250"/>
      <c r="AT126" s="250"/>
      <c r="AU126" s="250"/>
      <c r="AV126" s="250"/>
      <c r="AX126" s="244">
        <f t="shared" si="1"/>
        <v>0</v>
      </c>
    </row>
    <row r="127" spans="1:50" ht="25" outlineLevel="1" x14ac:dyDescent="0.25">
      <c r="A127" s="453" t="str">
        <f>+'2.2'!C132</f>
        <v>GEBS</v>
      </c>
      <c r="B127" s="453" t="str">
        <f>+'2.2'!D132</f>
        <v>Obstétrique dirigée par des sages-femmes à l’hôpital ou en milieu hospitalier</v>
      </c>
      <c r="C127" s="453" t="str">
        <f>+'2.2'!F132</f>
        <v/>
      </c>
      <c r="D127" s="250"/>
      <c r="E127" s="250"/>
      <c r="F127" s="250"/>
      <c r="G127" s="250"/>
      <c r="H127" s="250"/>
      <c r="I127" s="250"/>
      <c r="J127" s="250"/>
      <c r="K127" s="250"/>
      <c r="L127" s="250"/>
      <c r="M127" s="250"/>
      <c r="N127" s="250"/>
      <c r="O127" s="250"/>
      <c r="P127" s="250"/>
      <c r="Q127" s="277"/>
      <c r="R127" s="250"/>
      <c r="S127" s="250"/>
      <c r="T127" s="250"/>
      <c r="U127" s="250"/>
      <c r="V127" s="250"/>
      <c r="W127" s="250"/>
      <c r="X127" s="250"/>
      <c r="Y127" s="250"/>
      <c r="Z127" s="250"/>
      <c r="AA127" s="250"/>
      <c r="AB127" s="250"/>
      <c r="AC127" s="250"/>
      <c r="AD127" s="250"/>
      <c r="AE127" s="250"/>
      <c r="AF127" s="250"/>
      <c r="AG127" s="250"/>
      <c r="AH127" s="250"/>
      <c r="AI127" s="250"/>
      <c r="AJ127" s="250"/>
      <c r="AK127" s="250"/>
      <c r="AL127" s="250"/>
      <c r="AM127" s="250"/>
      <c r="AN127" s="250"/>
      <c r="AO127" s="250"/>
      <c r="AP127" s="250"/>
      <c r="AQ127" s="250"/>
      <c r="AR127" s="250"/>
      <c r="AS127" s="250"/>
      <c r="AT127" s="250"/>
      <c r="AU127" s="250"/>
      <c r="AV127" s="250"/>
      <c r="AX127" s="244">
        <f t="shared" si="1"/>
        <v>0</v>
      </c>
    </row>
    <row r="128" spans="1:50" ht="25" outlineLevel="1" x14ac:dyDescent="0.25">
      <c r="A128" s="453" t="str">
        <f>+'2.2'!C133</f>
        <v>GEB1</v>
      </c>
      <c r="B128" s="453" t="str">
        <f>+'2.2'!D133</f>
        <v>Soins de base en obstétrique (AG ≥ 35 0/7 SA et PN 2000 g)</v>
      </c>
      <c r="C128" s="453" t="str">
        <f>+'2.2'!F133</f>
        <v>(Gynécologie et obstétrique)</v>
      </c>
      <c r="D128" s="250"/>
      <c r="E128" s="250"/>
      <c r="F128" s="250"/>
      <c r="G128" s="250"/>
      <c r="H128" s="250"/>
      <c r="I128" s="250"/>
      <c r="J128" s="250"/>
      <c r="K128" s="250"/>
      <c r="L128" s="250"/>
      <c r="M128" s="250"/>
      <c r="N128" s="250"/>
      <c r="O128" s="250"/>
      <c r="P128" s="253">
        <v>2</v>
      </c>
      <c r="Q128" s="254">
        <v>2</v>
      </c>
      <c r="R128" s="250"/>
      <c r="S128" s="250"/>
      <c r="T128" s="250"/>
      <c r="U128" s="250"/>
      <c r="V128" s="250"/>
      <c r="W128" s="250"/>
      <c r="X128" s="250"/>
      <c r="Y128" s="250"/>
      <c r="Z128" s="250"/>
      <c r="AA128" s="250"/>
      <c r="AB128" s="250"/>
      <c r="AC128" s="250"/>
      <c r="AD128" s="250"/>
      <c r="AE128" s="250"/>
      <c r="AF128" s="250"/>
      <c r="AG128" s="250"/>
      <c r="AH128" s="250"/>
      <c r="AI128" s="250"/>
      <c r="AJ128" s="250"/>
      <c r="AK128" s="250"/>
      <c r="AL128" s="250"/>
      <c r="AM128" s="250"/>
      <c r="AN128" s="250"/>
      <c r="AO128" s="250"/>
      <c r="AP128" s="250"/>
      <c r="AQ128" s="250"/>
      <c r="AR128" s="250"/>
      <c r="AS128" s="250"/>
      <c r="AT128" s="250"/>
      <c r="AU128" s="250"/>
      <c r="AV128" s="250"/>
      <c r="AX128" s="244">
        <f t="shared" si="1"/>
        <v>2</v>
      </c>
    </row>
    <row r="129" spans="1:50" outlineLevel="1" x14ac:dyDescent="0.25">
      <c r="A129" s="453" t="str">
        <f>+'2.2'!C134</f>
        <v>GEB1.1</v>
      </c>
      <c r="B129" s="453" t="str">
        <f>+'2.2'!D134</f>
        <v>Obstétrique (≥ 32 0/7 SA et PN 1250 g)</v>
      </c>
      <c r="C129" s="453" t="str">
        <f>+'2.2'!F134</f>
        <v>Gynécologie et obstétrique</v>
      </c>
      <c r="D129" s="250"/>
      <c r="E129" s="250"/>
      <c r="F129" s="250"/>
      <c r="G129" s="250"/>
      <c r="H129" s="250"/>
      <c r="I129" s="250"/>
      <c r="J129" s="250"/>
      <c r="K129" s="250"/>
      <c r="L129" s="250"/>
      <c r="M129" s="250"/>
      <c r="N129" s="250"/>
      <c r="O129" s="250"/>
      <c r="P129" s="253">
        <v>2</v>
      </c>
      <c r="Q129" s="254">
        <v>2</v>
      </c>
      <c r="R129" s="250"/>
      <c r="S129" s="250"/>
      <c r="T129" s="250"/>
      <c r="U129" s="250"/>
      <c r="V129" s="250"/>
      <c r="W129" s="250"/>
      <c r="X129" s="250"/>
      <c r="Y129" s="250"/>
      <c r="Z129" s="250"/>
      <c r="AA129" s="250"/>
      <c r="AB129" s="250"/>
      <c r="AC129" s="250"/>
      <c r="AD129" s="250"/>
      <c r="AE129" s="250"/>
      <c r="AF129" s="250"/>
      <c r="AG129" s="250"/>
      <c r="AH129" s="250"/>
      <c r="AI129" s="250"/>
      <c r="AJ129" s="250"/>
      <c r="AK129" s="250"/>
      <c r="AL129" s="250"/>
      <c r="AM129" s="250"/>
      <c r="AN129" s="250"/>
      <c r="AO129" s="250"/>
      <c r="AP129" s="250"/>
      <c r="AQ129" s="250"/>
      <c r="AR129" s="250"/>
      <c r="AS129" s="250"/>
      <c r="AT129" s="250"/>
      <c r="AU129" s="250"/>
      <c r="AV129" s="250"/>
      <c r="AX129" s="244">
        <f t="shared" si="1"/>
        <v>2</v>
      </c>
    </row>
    <row r="130" spans="1:50" ht="25" outlineLevel="1" x14ac:dyDescent="0.25">
      <c r="A130" s="453" t="str">
        <f>+'2.2'!C135</f>
        <v>GEB1.1.1</v>
      </c>
      <c r="B130" s="453" t="str">
        <f>+'2.2'!D135</f>
        <v>Obstétrique spécialisée</v>
      </c>
      <c r="C130" s="453" t="str">
        <f>+'2.2'!F135</f>
        <v>Gynécologie et obstétrique avec formation approfondie en médecine fœto-maternelle</v>
      </c>
      <c r="D130" s="250"/>
      <c r="E130" s="250"/>
      <c r="F130" s="250"/>
      <c r="G130" s="250"/>
      <c r="H130" s="250"/>
      <c r="I130" s="250"/>
      <c r="J130" s="250"/>
      <c r="K130" s="250"/>
      <c r="L130" s="250"/>
      <c r="M130" s="250"/>
      <c r="N130" s="258"/>
      <c r="O130" s="258"/>
      <c r="P130" s="250"/>
      <c r="Q130" s="277">
        <v>2</v>
      </c>
      <c r="R130" s="250"/>
      <c r="S130" s="250"/>
      <c r="T130" s="250"/>
      <c r="U130" s="250"/>
      <c r="V130" s="250"/>
      <c r="W130" s="250"/>
      <c r="X130" s="250"/>
      <c r="Y130" s="250"/>
      <c r="Z130" s="250"/>
      <c r="AA130" s="250"/>
      <c r="AB130" s="250"/>
      <c r="AC130" s="250"/>
      <c r="AD130" s="250"/>
      <c r="AE130" s="250"/>
      <c r="AF130" s="250"/>
      <c r="AG130" s="250"/>
      <c r="AH130" s="250"/>
      <c r="AI130" s="250"/>
      <c r="AJ130" s="250"/>
      <c r="AK130" s="250"/>
      <c r="AL130" s="250"/>
      <c r="AM130" s="250"/>
      <c r="AN130" s="250"/>
      <c r="AO130" s="250"/>
      <c r="AP130" s="250"/>
      <c r="AQ130" s="250"/>
      <c r="AR130" s="250"/>
      <c r="AS130" s="250"/>
      <c r="AT130" s="250"/>
      <c r="AU130" s="250"/>
      <c r="AV130" s="250"/>
      <c r="AX130" s="244">
        <f t="shared" si="1"/>
        <v>2</v>
      </c>
    </row>
    <row r="131" spans="1:50" ht="25" outlineLevel="1" x14ac:dyDescent="0.25">
      <c r="A131" s="453" t="str">
        <f>+'2.2'!C136</f>
        <v>NEOG</v>
      </c>
      <c r="B131" s="453" t="str">
        <f>+'2.2'!D136</f>
        <v>Soins de base aux nouveau-nés (AG ≥ 36 0/7 SA et PN 2000 g)</v>
      </c>
      <c r="C131" s="453" t="str">
        <f>+'2.2'!F136</f>
        <v/>
      </c>
      <c r="D131" s="250"/>
      <c r="E131" s="250"/>
      <c r="F131" s="250"/>
      <c r="G131" s="250"/>
      <c r="H131" s="250"/>
      <c r="I131" s="250"/>
      <c r="J131" s="250"/>
      <c r="K131" s="250"/>
      <c r="L131" s="250"/>
      <c r="M131" s="250"/>
      <c r="N131" s="250"/>
      <c r="O131" s="250"/>
      <c r="P131" s="250"/>
      <c r="Q131" s="277"/>
      <c r="R131" s="250"/>
      <c r="S131" s="250"/>
      <c r="T131" s="250"/>
      <c r="U131" s="250"/>
      <c r="V131" s="250"/>
      <c r="W131" s="250"/>
      <c r="X131" s="250"/>
      <c r="Y131" s="250"/>
      <c r="Z131" s="250"/>
      <c r="AA131" s="250"/>
      <c r="AB131" s="250"/>
      <c r="AC131" s="250"/>
      <c r="AD131" s="250"/>
      <c r="AE131" s="250"/>
      <c r="AF131" s="250"/>
      <c r="AG131" s="250"/>
      <c r="AH131" s="250"/>
      <c r="AI131" s="250"/>
      <c r="AJ131" s="250"/>
      <c r="AK131" s="250"/>
      <c r="AL131" s="250"/>
      <c r="AM131" s="250"/>
      <c r="AN131" s="250"/>
      <c r="AO131" s="250"/>
      <c r="AP131" s="250"/>
      <c r="AQ131" s="250"/>
      <c r="AR131" s="250"/>
      <c r="AS131" s="250"/>
      <c r="AT131" s="250"/>
      <c r="AU131" s="250"/>
      <c r="AV131" s="250"/>
      <c r="AX131" s="244">
        <f t="shared" ref="AX131:AX148" si="2">+MAX(D131:AV131)</f>
        <v>0</v>
      </c>
    </row>
    <row r="132" spans="1:50" ht="25" outlineLevel="1" x14ac:dyDescent="0.25">
      <c r="A132" s="453" t="str">
        <f>+'2.2'!C137</f>
        <v>NEO1</v>
      </c>
      <c r="B132" s="453" t="str">
        <f>+'2.2'!D137</f>
        <v>Soins de base aux nouveau-nés (AG ≥ 35 0/7 SA et PN 2000 g)</v>
      </c>
      <c r="C132" s="453" t="str">
        <f>+'2.2'!F137</f>
        <v>(Gynécologie et obstétrique)
(médecine de l’enfant et de l’adolescent)</v>
      </c>
      <c r="D132" s="258"/>
      <c r="E132" s="258"/>
      <c r="F132" s="258"/>
      <c r="G132" s="258"/>
      <c r="H132" s="258"/>
      <c r="I132" s="258"/>
      <c r="J132" s="258"/>
      <c r="K132" s="258"/>
      <c r="L132" s="258"/>
      <c r="M132" s="258"/>
      <c r="N132" s="250"/>
      <c r="O132" s="259"/>
      <c r="P132" s="260">
        <v>2</v>
      </c>
      <c r="Q132" s="278">
        <v>2</v>
      </c>
      <c r="R132" s="258"/>
      <c r="S132" s="258"/>
      <c r="T132" s="258"/>
      <c r="U132" s="258"/>
      <c r="V132" s="258"/>
      <c r="W132" s="258"/>
      <c r="X132" s="258"/>
      <c r="Y132" s="258"/>
      <c r="Z132" s="252">
        <v>2</v>
      </c>
      <c r="AA132" s="252">
        <v>2</v>
      </c>
      <c r="AB132" s="258"/>
      <c r="AC132" s="258"/>
      <c r="AD132" s="258"/>
      <c r="AE132" s="258"/>
      <c r="AF132" s="258"/>
      <c r="AG132" s="258"/>
      <c r="AH132" s="258"/>
      <c r="AI132" s="258"/>
      <c r="AJ132" s="258"/>
      <c r="AK132" s="258"/>
      <c r="AL132" s="258"/>
      <c r="AM132" s="258"/>
      <c r="AN132" s="258"/>
      <c r="AO132" s="258"/>
      <c r="AP132" s="258"/>
      <c r="AQ132" s="250"/>
      <c r="AR132" s="250"/>
      <c r="AS132" s="250"/>
      <c r="AT132" s="250"/>
      <c r="AU132" s="250"/>
      <c r="AV132" s="250"/>
      <c r="AX132" s="244">
        <f t="shared" si="2"/>
        <v>2</v>
      </c>
    </row>
    <row r="133" spans="1:50" ht="25" outlineLevel="1" x14ac:dyDescent="0.25">
      <c r="A133" s="453" t="str">
        <f>+'2.2'!C138</f>
        <v>NEO1.1</v>
      </c>
      <c r="B133" s="453" t="str">
        <f>+'2.2'!D138</f>
        <v>Néonatologie (AG ≥ 32 0/7 SA et PN 1250 g)</v>
      </c>
      <c r="C133" s="453" t="str">
        <f>+'2.2'!F138</f>
        <v>Médecine de l’enfant et de l’adolescent avec formation approfondie en néonatologie</v>
      </c>
      <c r="D133" s="250"/>
      <c r="E133" s="250"/>
      <c r="F133" s="250"/>
      <c r="G133" s="250"/>
      <c r="H133" s="250"/>
      <c r="I133" s="250"/>
      <c r="J133" s="250"/>
      <c r="K133" s="250"/>
      <c r="L133" s="250"/>
      <c r="M133" s="250"/>
      <c r="N133" s="250"/>
      <c r="O133" s="250"/>
      <c r="P133" s="250"/>
      <c r="Q133" s="277"/>
      <c r="R133" s="250"/>
      <c r="S133" s="250"/>
      <c r="T133" s="250"/>
      <c r="U133" s="250"/>
      <c r="V133" s="250"/>
      <c r="W133" s="250"/>
      <c r="X133" s="250"/>
      <c r="Y133" s="250"/>
      <c r="Z133" s="250"/>
      <c r="AA133" s="253">
        <v>2</v>
      </c>
      <c r="AB133" s="250"/>
      <c r="AC133" s="250"/>
      <c r="AD133" s="250"/>
      <c r="AE133" s="250"/>
      <c r="AF133" s="250"/>
      <c r="AG133" s="250"/>
      <c r="AH133" s="250"/>
      <c r="AI133" s="250"/>
      <c r="AJ133" s="250"/>
      <c r="AK133" s="250"/>
      <c r="AL133" s="250"/>
      <c r="AM133" s="250"/>
      <c r="AN133" s="250"/>
      <c r="AO133" s="250"/>
      <c r="AP133" s="250"/>
      <c r="AQ133" s="250"/>
      <c r="AR133" s="250"/>
      <c r="AS133" s="250"/>
      <c r="AT133" s="250"/>
      <c r="AU133" s="250"/>
      <c r="AV133" s="250"/>
      <c r="AX133" s="244">
        <f t="shared" si="2"/>
        <v>2</v>
      </c>
    </row>
    <row r="134" spans="1:50" ht="25" outlineLevel="1" x14ac:dyDescent="0.25">
      <c r="A134" s="453" t="str">
        <f>+'2.2'!C139</f>
        <v>NEO1.1.1</v>
      </c>
      <c r="B134" s="453" t="str">
        <f>+'2.2'!D139</f>
        <v>Néonatologie spécialisée (AG ≥ 28 0/7 SA et PN ≥1000 g)</v>
      </c>
      <c r="C134" s="453" t="str">
        <f>+'2.2'!F139</f>
        <v>Médecine de l’enfant et de l’adolescent avec formation approfondie en néonatologie</v>
      </c>
      <c r="D134" s="250"/>
      <c r="E134" s="250"/>
      <c r="F134" s="250"/>
      <c r="G134" s="250"/>
      <c r="H134" s="250"/>
      <c r="I134" s="250"/>
      <c r="J134" s="250"/>
      <c r="K134" s="250"/>
      <c r="L134" s="250"/>
      <c r="M134" s="250"/>
      <c r="N134" s="250"/>
      <c r="O134" s="250"/>
      <c r="P134" s="250"/>
      <c r="Q134" s="277"/>
      <c r="R134" s="250"/>
      <c r="S134" s="250"/>
      <c r="T134" s="250"/>
      <c r="U134" s="250"/>
      <c r="V134" s="250"/>
      <c r="W134" s="250"/>
      <c r="X134" s="250"/>
      <c r="Y134" s="250"/>
      <c r="Z134" s="250"/>
      <c r="AA134" s="253">
        <v>2</v>
      </c>
      <c r="AB134" s="250"/>
      <c r="AC134" s="250"/>
      <c r="AD134" s="250"/>
      <c r="AE134" s="250"/>
      <c r="AF134" s="250"/>
      <c r="AG134" s="250"/>
      <c r="AH134" s="250"/>
      <c r="AI134" s="250"/>
      <c r="AJ134" s="250"/>
      <c r="AK134" s="250"/>
      <c r="AL134" s="250"/>
      <c r="AM134" s="250"/>
      <c r="AN134" s="250"/>
      <c r="AO134" s="250"/>
      <c r="AP134" s="250"/>
      <c r="AQ134" s="250"/>
      <c r="AR134" s="250"/>
      <c r="AS134" s="250"/>
      <c r="AT134" s="250"/>
      <c r="AU134" s="250"/>
      <c r="AV134" s="250"/>
      <c r="AX134" s="244">
        <f t="shared" si="2"/>
        <v>2</v>
      </c>
    </row>
    <row r="135" spans="1:50" ht="25" outlineLevel="1" x14ac:dyDescent="0.25">
      <c r="A135" s="453" t="str">
        <f>+'2.2'!C140</f>
        <v>NEO1.1.1.1</v>
      </c>
      <c r="B135" s="453" t="str">
        <f>+'2.2'!D140</f>
        <v>Néonatologie hautement spécialisée (AG &lt; 32 0/7 SA et PN &lt; 1500 g)</v>
      </c>
      <c r="C135" s="453" t="str">
        <f>+'2.2'!F140</f>
        <v>Médecine de l’enfant et de l’adolescent avec formation approfondie en néonatologie</v>
      </c>
      <c r="D135" s="250"/>
      <c r="E135" s="250"/>
      <c r="F135" s="250"/>
      <c r="G135" s="250"/>
      <c r="H135" s="250"/>
      <c r="I135" s="250"/>
      <c r="J135" s="250"/>
      <c r="K135" s="250"/>
      <c r="L135" s="250"/>
      <c r="M135" s="250"/>
      <c r="N135" s="250"/>
      <c r="O135" s="250"/>
      <c r="P135" s="250"/>
      <c r="Q135" s="277"/>
      <c r="R135" s="250"/>
      <c r="S135" s="250"/>
      <c r="T135" s="250"/>
      <c r="U135" s="250"/>
      <c r="V135" s="250"/>
      <c r="W135" s="250"/>
      <c r="X135" s="250"/>
      <c r="Y135" s="250"/>
      <c r="Z135" s="250"/>
      <c r="AA135" s="253">
        <v>2</v>
      </c>
      <c r="AB135" s="250"/>
      <c r="AC135" s="250"/>
      <c r="AD135" s="250"/>
      <c r="AE135" s="250"/>
      <c r="AF135" s="250"/>
      <c r="AG135" s="250"/>
      <c r="AH135" s="250"/>
      <c r="AI135" s="250"/>
      <c r="AJ135" s="250"/>
      <c r="AK135" s="250"/>
      <c r="AL135" s="250"/>
      <c r="AM135" s="250"/>
      <c r="AN135" s="250"/>
      <c r="AO135" s="250"/>
      <c r="AP135" s="250"/>
      <c r="AQ135" s="250"/>
      <c r="AR135" s="250"/>
      <c r="AS135" s="250"/>
      <c r="AT135" s="250"/>
      <c r="AU135" s="250"/>
      <c r="AV135" s="250"/>
      <c r="AX135" s="244">
        <f t="shared" si="2"/>
        <v>2</v>
      </c>
    </row>
    <row r="136" spans="1:50" ht="25" outlineLevel="1" x14ac:dyDescent="0.25">
      <c r="A136" s="453" t="str">
        <f>+'2.2'!C141</f>
        <v>ONK1</v>
      </c>
      <c r="B136" s="453" t="str">
        <f>+'2.2'!D141</f>
        <v>Oncologie</v>
      </c>
      <c r="C136" s="453" t="str">
        <f>+'2.2'!F141</f>
        <v>(Oncologie médicale)
(Médecine interne générale)</v>
      </c>
      <c r="D136" s="252">
        <v>2</v>
      </c>
      <c r="E136" s="252">
        <v>2</v>
      </c>
      <c r="F136" s="250"/>
      <c r="G136" s="250"/>
      <c r="H136" s="250"/>
      <c r="I136" s="250"/>
      <c r="J136" s="250"/>
      <c r="K136" s="250"/>
      <c r="L136" s="250"/>
      <c r="M136" s="250"/>
      <c r="N136" s="250"/>
      <c r="O136" s="250"/>
      <c r="P136" s="250"/>
      <c r="Q136" s="277"/>
      <c r="R136" s="250"/>
      <c r="S136" s="250"/>
      <c r="T136" s="250"/>
      <c r="U136" s="250"/>
      <c r="V136" s="250"/>
      <c r="W136" s="250"/>
      <c r="X136" s="250"/>
      <c r="Y136" s="250"/>
      <c r="Z136" s="250"/>
      <c r="AA136" s="250"/>
      <c r="AB136" s="250"/>
      <c r="AC136" s="252">
        <v>2</v>
      </c>
      <c r="AD136" s="250"/>
      <c r="AE136" s="250"/>
      <c r="AF136" s="250"/>
      <c r="AG136" s="250"/>
      <c r="AH136" s="250"/>
      <c r="AI136" s="250"/>
      <c r="AJ136" s="250"/>
      <c r="AK136" s="250"/>
      <c r="AL136" s="250"/>
      <c r="AM136" s="250"/>
      <c r="AN136" s="250"/>
      <c r="AO136" s="250"/>
      <c r="AP136" s="250"/>
      <c r="AQ136" s="250"/>
      <c r="AR136" s="250"/>
      <c r="AS136" s="250"/>
      <c r="AT136" s="250"/>
      <c r="AU136" s="250"/>
      <c r="AV136" s="250"/>
      <c r="AX136" s="244">
        <f t="shared" si="2"/>
        <v>2</v>
      </c>
    </row>
    <row r="137" spans="1:50" outlineLevel="1" x14ac:dyDescent="0.25">
      <c r="A137" s="453" t="str">
        <f>+'2.2'!C142</f>
        <v>RAO1</v>
      </c>
      <c r="B137" s="453" t="str">
        <f>+'2.2'!D142</f>
        <v>Radio-oncologie</v>
      </c>
      <c r="C137" s="453" t="str">
        <f>+'2.2'!F142</f>
        <v>Radio-oncologie / radiothérapie</v>
      </c>
      <c r="D137" s="252"/>
      <c r="E137" s="252"/>
      <c r="F137" s="250"/>
      <c r="G137" s="250"/>
      <c r="H137" s="250"/>
      <c r="I137" s="250"/>
      <c r="J137" s="250"/>
      <c r="K137" s="250"/>
      <c r="L137" s="250"/>
      <c r="M137" s="250"/>
      <c r="N137" s="250"/>
      <c r="O137" s="250"/>
      <c r="P137" s="250"/>
      <c r="Q137" s="277"/>
      <c r="R137" s="250"/>
      <c r="S137" s="250"/>
      <c r="T137" s="250"/>
      <c r="U137" s="250"/>
      <c r="V137" s="250"/>
      <c r="W137" s="250"/>
      <c r="X137" s="250"/>
      <c r="Y137" s="250"/>
      <c r="Z137" s="250"/>
      <c r="AA137" s="250"/>
      <c r="AB137" s="250"/>
      <c r="AC137" s="250"/>
      <c r="AD137" s="250"/>
      <c r="AE137" s="250"/>
      <c r="AF137" s="250"/>
      <c r="AG137" s="250"/>
      <c r="AH137" s="250"/>
      <c r="AI137" s="250"/>
      <c r="AJ137" s="250"/>
      <c r="AK137" s="250"/>
      <c r="AL137" s="250"/>
      <c r="AM137" s="250"/>
      <c r="AN137" s="250"/>
      <c r="AO137" s="250"/>
      <c r="AP137" s="250"/>
      <c r="AQ137" s="250"/>
      <c r="AR137" s="252">
        <v>2</v>
      </c>
      <c r="AS137" s="250"/>
      <c r="AT137" s="250"/>
      <c r="AU137" s="250"/>
      <c r="AV137" s="250"/>
      <c r="AX137" s="244">
        <f t="shared" si="2"/>
        <v>2</v>
      </c>
    </row>
    <row r="138" spans="1:50" outlineLevel="1" x14ac:dyDescent="0.25">
      <c r="A138" s="453" t="str">
        <f>+'2.2'!C143</f>
        <v>NUK1</v>
      </c>
      <c r="B138" s="453" t="str">
        <f>+'2.2'!D143</f>
        <v>Médecine nucléaire</v>
      </c>
      <c r="C138" s="453" t="str">
        <f>+'2.2'!F143</f>
        <v>Médecine nucléaire</v>
      </c>
      <c r="D138" s="252"/>
      <c r="E138" s="252"/>
      <c r="F138" s="250"/>
      <c r="G138" s="250"/>
      <c r="H138" s="250"/>
      <c r="I138" s="250"/>
      <c r="J138" s="250"/>
      <c r="K138" s="250"/>
      <c r="L138" s="250"/>
      <c r="M138" s="250"/>
      <c r="N138" s="250"/>
      <c r="O138" s="250"/>
      <c r="P138" s="250"/>
      <c r="Q138" s="277"/>
      <c r="R138" s="250"/>
      <c r="S138" s="250"/>
      <c r="T138" s="250"/>
      <c r="U138" s="250"/>
      <c r="V138" s="250"/>
      <c r="W138" s="250"/>
      <c r="X138" s="250"/>
      <c r="Y138" s="250"/>
      <c r="Z138" s="250"/>
      <c r="AA138" s="250"/>
      <c r="AB138" s="250"/>
      <c r="AC138" s="250"/>
      <c r="AD138" s="250"/>
      <c r="AE138" s="250"/>
      <c r="AF138" s="250"/>
      <c r="AG138" s="279">
        <v>0</v>
      </c>
      <c r="AH138" s="250"/>
      <c r="AI138" s="250"/>
      <c r="AJ138" s="250"/>
      <c r="AK138" s="250"/>
      <c r="AL138" s="250"/>
      <c r="AM138" s="250"/>
      <c r="AN138" s="250"/>
      <c r="AO138" s="250"/>
      <c r="AP138" s="250"/>
      <c r="AQ138" s="250"/>
      <c r="AR138" s="250"/>
      <c r="AS138" s="250"/>
      <c r="AT138" s="250"/>
      <c r="AU138" s="250"/>
      <c r="AV138" s="250"/>
      <c r="AX138" s="244">
        <f>+MAX(D138:AV138)</f>
        <v>0</v>
      </c>
    </row>
    <row r="139" spans="1:50" ht="25" outlineLevel="1" x14ac:dyDescent="0.25">
      <c r="A139" s="453" t="str">
        <f>+'2.2'!C144</f>
        <v>UNF1</v>
      </c>
      <c r="B139" s="528" t="str">
        <f>+'2.2'!D144</f>
        <v>Chirurgie orthopédique et traumatologique (polytraumatismes)</v>
      </c>
      <c r="C139" s="453" t="str">
        <f>+'2.2'!F144</f>
        <v/>
      </c>
      <c r="D139" s="261"/>
      <c r="E139" s="261"/>
      <c r="F139" s="250"/>
      <c r="G139" s="250"/>
      <c r="H139" s="250"/>
      <c r="I139" s="261"/>
      <c r="J139" s="250"/>
      <c r="K139" s="250"/>
      <c r="L139" s="261"/>
      <c r="M139" s="250"/>
      <c r="N139" s="250"/>
      <c r="O139" s="250"/>
      <c r="P139" s="250"/>
      <c r="Q139" s="277"/>
      <c r="R139" s="250"/>
      <c r="S139" s="261"/>
      <c r="T139" s="250"/>
      <c r="U139" s="250"/>
      <c r="V139" s="261"/>
      <c r="W139" s="261"/>
      <c r="X139" s="250"/>
      <c r="Y139" s="250"/>
      <c r="Z139" s="250"/>
      <c r="AA139" s="250"/>
      <c r="AB139" s="250"/>
      <c r="AC139" s="250"/>
      <c r="AD139" s="250"/>
      <c r="AE139" s="250"/>
      <c r="AF139" s="250"/>
      <c r="AG139" s="250"/>
      <c r="AH139" s="250"/>
      <c r="AI139" s="250"/>
      <c r="AJ139" s="250"/>
      <c r="AK139" s="250"/>
      <c r="AL139" s="250"/>
      <c r="AM139" s="250"/>
      <c r="AN139" s="250"/>
      <c r="AO139" s="250"/>
      <c r="AP139" s="250"/>
      <c r="AQ139" s="250"/>
      <c r="AR139" s="250"/>
      <c r="AS139" s="250"/>
      <c r="AT139" s="250"/>
      <c r="AU139" s="250"/>
      <c r="AV139" s="250"/>
      <c r="AX139" s="244">
        <f t="shared" si="2"/>
        <v>0</v>
      </c>
    </row>
    <row r="140" spans="1:50" s="531" customFormat="1" outlineLevel="1" x14ac:dyDescent="0.25">
      <c r="A140" s="529" t="str">
        <f>+'2.2'!C145</f>
        <v>UNF1.1</v>
      </c>
      <c r="B140" s="533" t="str">
        <f>+'2.2'!D145</f>
        <v>Prise en charge des blessés graves (CIMHS)</v>
      </c>
      <c r="C140" s="529" t="str">
        <f>+'2.2'!F145</f>
        <v/>
      </c>
      <c r="D140" s="530"/>
      <c r="E140" s="530"/>
      <c r="F140" s="530"/>
      <c r="G140" s="530"/>
      <c r="H140" s="530"/>
      <c r="I140" s="530"/>
      <c r="J140" s="530"/>
      <c r="K140" s="530"/>
      <c r="L140" s="530"/>
      <c r="M140" s="530"/>
      <c r="N140" s="530"/>
      <c r="O140" s="530"/>
      <c r="P140" s="530"/>
      <c r="Q140" s="530"/>
      <c r="R140" s="530"/>
      <c r="S140" s="530"/>
      <c r="T140" s="530"/>
      <c r="U140" s="530"/>
      <c r="V140" s="530"/>
      <c r="W140" s="530"/>
      <c r="X140" s="530"/>
      <c r="Y140" s="530"/>
      <c r="Z140" s="530"/>
      <c r="AA140" s="530"/>
      <c r="AB140" s="530"/>
      <c r="AC140" s="530"/>
      <c r="AD140" s="530"/>
      <c r="AE140" s="530"/>
      <c r="AF140" s="530"/>
      <c r="AG140" s="530"/>
      <c r="AH140" s="530"/>
      <c r="AI140" s="530"/>
      <c r="AJ140" s="530"/>
      <c r="AK140" s="530"/>
      <c r="AL140" s="530"/>
      <c r="AM140" s="530"/>
      <c r="AN140" s="530"/>
      <c r="AO140" s="530"/>
      <c r="AP140" s="530"/>
      <c r="AQ140" s="530"/>
      <c r="AR140" s="530"/>
      <c r="AS140" s="530"/>
      <c r="AT140" s="530"/>
      <c r="AU140" s="530"/>
      <c r="AV140" s="530"/>
      <c r="AX140" s="244"/>
    </row>
    <row r="141" spans="1:50" s="531" customFormat="1" outlineLevel="1" x14ac:dyDescent="0.25">
      <c r="A141" s="529" t="str">
        <f>+'2.2'!C146</f>
        <v>UNF2</v>
      </c>
      <c r="B141" s="529" t="str">
        <f>+'2.2'!D146</f>
        <v>Brûlures graves (CIMHS)</v>
      </c>
      <c r="C141" s="529" t="str">
        <f>+'2.2'!F146</f>
        <v/>
      </c>
      <c r="D141" s="530"/>
      <c r="E141" s="530"/>
      <c r="F141" s="530"/>
      <c r="G141" s="530"/>
      <c r="H141" s="530"/>
      <c r="I141" s="530"/>
      <c r="J141" s="530"/>
      <c r="K141" s="530"/>
      <c r="L141" s="530"/>
      <c r="M141" s="530"/>
      <c r="N141" s="530"/>
      <c r="O141" s="530"/>
      <c r="P141" s="530"/>
      <c r="Q141" s="530"/>
      <c r="R141" s="530"/>
      <c r="S141" s="530"/>
      <c r="T141" s="530"/>
      <c r="U141" s="530"/>
      <c r="V141" s="530"/>
      <c r="W141" s="530"/>
      <c r="X141" s="530"/>
      <c r="Y141" s="530"/>
      <c r="Z141" s="530"/>
      <c r="AA141" s="530"/>
      <c r="AB141" s="530"/>
      <c r="AC141" s="530"/>
      <c r="AD141" s="530"/>
      <c r="AE141" s="530"/>
      <c r="AF141" s="530"/>
      <c r="AG141" s="530"/>
      <c r="AH141" s="530"/>
      <c r="AI141" s="530"/>
      <c r="AJ141" s="530"/>
      <c r="AK141" s="530"/>
      <c r="AL141" s="530"/>
      <c r="AM141" s="530"/>
      <c r="AN141" s="530"/>
      <c r="AO141" s="530"/>
      <c r="AP141" s="530"/>
      <c r="AQ141" s="530"/>
      <c r="AR141" s="530"/>
      <c r="AS141" s="530"/>
      <c r="AT141" s="530"/>
      <c r="AU141" s="530"/>
      <c r="AV141" s="530"/>
      <c r="AX141" s="244"/>
    </row>
    <row r="142" spans="1:50" outlineLevel="1" x14ac:dyDescent="0.25">
      <c r="A142" s="453" t="str">
        <f>+'2.2'!C147</f>
        <v>KINM</v>
      </c>
      <c r="B142" s="453" t="str">
        <f>+'2.2'!D147</f>
        <v>Pédiatrie</v>
      </c>
      <c r="C142" s="453" t="str">
        <f>+'2.2'!F147</f>
        <v>Médecine de l’enfant et de l’adolescent</v>
      </c>
      <c r="D142" s="250"/>
      <c r="E142" s="250"/>
      <c r="F142" s="250"/>
      <c r="G142" s="250"/>
      <c r="H142" s="250"/>
      <c r="I142" s="250"/>
      <c r="J142" s="250"/>
      <c r="K142" s="250"/>
      <c r="L142" s="250"/>
      <c r="M142" s="250"/>
      <c r="N142" s="250"/>
      <c r="O142" s="250"/>
      <c r="P142" s="250"/>
      <c r="Q142" s="277"/>
      <c r="R142" s="250"/>
      <c r="S142" s="250"/>
      <c r="T142" s="250"/>
      <c r="U142" s="250"/>
      <c r="V142" s="250"/>
      <c r="W142" s="250"/>
      <c r="X142" s="250"/>
      <c r="Y142" s="250"/>
      <c r="Z142" s="250">
        <v>2</v>
      </c>
      <c r="AA142" s="252">
        <v>2</v>
      </c>
      <c r="AB142" s="250"/>
      <c r="AC142" s="250"/>
      <c r="AD142" s="250"/>
      <c r="AE142" s="250"/>
      <c r="AF142" s="250"/>
      <c r="AG142" s="250"/>
      <c r="AH142" s="250"/>
      <c r="AI142" s="250"/>
      <c r="AJ142" s="250"/>
      <c r="AK142" s="250"/>
      <c r="AL142" s="250"/>
      <c r="AM142" s="250"/>
      <c r="AN142" s="250"/>
      <c r="AO142" s="250"/>
      <c r="AP142" s="250"/>
      <c r="AQ142" s="250"/>
      <c r="AR142" s="250"/>
      <c r="AS142" s="250"/>
      <c r="AT142" s="250"/>
      <c r="AU142" s="250"/>
      <c r="AV142" s="250"/>
      <c r="AX142" s="244">
        <f t="shared" si="2"/>
        <v>2</v>
      </c>
    </row>
    <row r="143" spans="1:50" outlineLevel="1" x14ac:dyDescent="0.25">
      <c r="A143" s="453" t="str">
        <f>+'2.2'!C148</f>
        <v>KINC</v>
      </c>
      <c r="B143" s="453" t="str">
        <f>+'2.2'!D148</f>
        <v>Chirurgie pédiatrique</v>
      </c>
      <c r="C143" s="453" t="str">
        <f>+'2.2'!F148</f>
        <v>Chirurgie pédiatrique</v>
      </c>
      <c r="D143" s="250"/>
      <c r="E143" s="250"/>
      <c r="F143" s="250"/>
      <c r="G143" s="250"/>
      <c r="H143" s="250"/>
      <c r="I143" s="250"/>
      <c r="J143" s="250"/>
      <c r="K143" s="250"/>
      <c r="L143" s="250"/>
      <c r="M143" s="250"/>
      <c r="N143" s="250"/>
      <c r="O143" s="250"/>
      <c r="P143" s="250"/>
      <c r="Q143" s="277"/>
      <c r="R143" s="250"/>
      <c r="S143" s="250"/>
      <c r="T143" s="250"/>
      <c r="U143" s="250"/>
      <c r="V143" s="250"/>
      <c r="W143" s="250"/>
      <c r="X143" s="250"/>
      <c r="Y143" s="250"/>
      <c r="Z143" s="250"/>
      <c r="AA143" s="250"/>
      <c r="AB143" s="250">
        <v>2</v>
      </c>
      <c r="AC143" s="250"/>
      <c r="AD143" s="250"/>
      <c r="AE143" s="250"/>
      <c r="AF143" s="250"/>
      <c r="AG143" s="250"/>
      <c r="AH143" s="250"/>
      <c r="AI143" s="250"/>
      <c r="AJ143" s="250"/>
      <c r="AK143" s="250"/>
      <c r="AL143" s="250"/>
      <c r="AM143" s="250"/>
      <c r="AN143" s="250"/>
      <c r="AO143" s="250"/>
      <c r="AP143" s="250"/>
      <c r="AQ143" s="250"/>
      <c r="AR143" s="250"/>
      <c r="AS143" s="250"/>
      <c r="AT143" s="250"/>
      <c r="AU143" s="250"/>
      <c r="AV143" s="250"/>
      <c r="AX143" s="244">
        <f t="shared" si="2"/>
        <v>2</v>
      </c>
    </row>
    <row r="144" spans="1:50" outlineLevel="1" x14ac:dyDescent="0.25">
      <c r="A144" s="453" t="str">
        <f>+'2.2'!C149</f>
        <v>KINB</v>
      </c>
      <c r="B144" s="453" t="str">
        <f>+'2.2'!D149</f>
        <v>Chirurgie pédiatrique de base</v>
      </c>
      <c r="C144" s="453" t="str">
        <f>+'2.2'!F149</f>
        <v/>
      </c>
      <c r="D144" s="250"/>
      <c r="E144" s="250"/>
      <c r="F144" s="250"/>
      <c r="G144" s="250"/>
      <c r="H144" s="250"/>
      <c r="I144" s="250"/>
      <c r="J144" s="250"/>
      <c r="K144" s="250"/>
      <c r="L144" s="250"/>
      <c r="M144" s="250"/>
      <c r="N144" s="250"/>
      <c r="O144" s="250"/>
      <c r="P144" s="250"/>
      <c r="Q144" s="277"/>
      <c r="R144" s="250"/>
      <c r="S144" s="250"/>
      <c r="T144" s="250"/>
      <c r="U144" s="250"/>
      <c r="V144" s="250"/>
      <c r="W144" s="250"/>
      <c r="X144" s="250"/>
      <c r="Y144" s="250"/>
      <c r="Z144" s="250"/>
      <c r="AA144" s="250"/>
      <c r="AB144" s="250"/>
      <c r="AC144" s="250"/>
      <c r="AD144" s="250"/>
      <c r="AE144" s="250"/>
      <c r="AF144" s="250"/>
      <c r="AG144" s="250"/>
      <c r="AH144" s="250"/>
      <c r="AI144" s="250"/>
      <c r="AJ144" s="250"/>
      <c r="AK144" s="250"/>
      <c r="AL144" s="250"/>
      <c r="AM144" s="250"/>
      <c r="AN144" s="250"/>
      <c r="AO144" s="250"/>
      <c r="AP144" s="250"/>
      <c r="AQ144" s="250"/>
      <c r="AR144" s="250"/>
      <c r="AS144" s="250"/>
      <c r="AT144" s="250"/>
      <c r="AU144" s="250"/>
      <c r="AV144" s="250"/>
      <c r="AX144" s="244">
        <f t="shared" si="2"/>
        <v>0</v>
      </c>
    </row>
    <row r="145" spans="1:50" ht="25" outlineLevel="1" x14ac:dyDescent="0.25">
      <c r="A145" s="453" t="str">
        <f>+'2.2'!C150</f>
        <v>GER</v>
      </c>
      <c r="B145" s="453" t="str">
        <f>+'2.2'!D150</f>
        <v>Centre de compétences en gériatrie aiguë</v>
      </c>
      <c r="C145" s="453" t="str">
        <f>+'2.2'!F150</f>
        <v>Médecine interne générale avec formation approfondie en gériatrie</v>
      </c>
      <c r="D145" s="250"/>
      <c r="E145" s="250">
        <v>2</v>
      </c>
      <c r="F145" s="250"/>
      <c r="G145" s="250"/>
      <c r="H145" s="250"/>
      <c r="I145" s="250"/>
      <c r="J145" s="250"/>
      <c r="K145" s="250"/>
      <c r="L145" s="250"/>
      <c r="M145" s="250"/>
      <c r="N145" s="250"/>
      <c r="O145" s="250"/>
      <c r="P145" s="250"/>
      <c r="Q145" s="277"/>
      <c r="R145" s="250"/>
      <c r="S145" s="250"/>
      <c r="T145" s="250"/>
      <c r="U145" s="250"/>
      <c r="V145" s="250"/>
      <c r="W145" s="250"/>
      <c r="X145" s="250"/>
      <c r="Y145" s="250"/>
      <c r="Z145" s="250"/>
      <c r="AA145" s="250"/>
      <c r="AB145" s="250"/>
      <c r="AC145" s="250"/>
      <c r="AD145" s="250"/>
      <c r="AE145" s="250"/>
      <c r="AF145" s="250"/>
      <c r="AG145" s="250"/>
      <c r="AH145" s="250"/>
      <c r="AI145" s="250"/>
      <c r="AJ145" s="250"/>
      <c r="AK145" s="250"/>
      <c r="AL145" s="250"/>
      <c r="AM145" s="250"/>
      <c r="AN145" s="250"/>
      <c r="AO145" s="250"/>
      <c r="AP145" s="250"/>
      <c r="AQ145" s="250"/>
      <c r="AR145" s="250"/>
      <c r="AS145" s="250"/>
      <c r="AT145" s="250"/>
      <c r="AU145" s="250"/>
      <c r="AV145" s="250"/>
      <c r="AX145" s="244">
        <f t="shared" si="2"/>
        <v>2</v>
      </c>
    </row>
    <row r="146" spans="1:50" outlineLevel="1" x14ac:dyDescent="0.25">
      <c r="A146" s="453" t="str">
        <f>+'2.2'!C151</f>
        <v>PAL</v>
      </c>
      <c r="B146" s="453" t="str">
        <f>+'2.2'!D151</f>
        <v>Centre de compétences en soins palliatifs</v>
      </c>
      <c r="C146" s="453" t="str">
        <f>+'2.2'!F151</f>
        <v>Médecine interne générale</v>
      </c>
      <c r="D146" s="252">
        <v>2</v>
      </c>
      <c r="E146" s="252">
        <v>2</v>
      </c>
      <c r="F146" s="250"/>
      <c r="G146" s="250"/>
      <c r="H146" s="250"/>
      <c r="I146" s="250"/>
      <c r="J146" s="250"/>
      <c r="K146" s="250"/>
      <c r="L146" s="250"/>
      <c r="M146" s="250"/>
      <c r="N146" s="250"/>
      <c r="O146" s="250"/>
      <c r="P146" s="250"/>
      <c r="Q146" s="277"/>
      <c r="R146" s="250"/>
      <c r="S146" s="250"/>
      <c r="T146" s="250"/>
      <c r="U146" s="250"/>
      <c r="V146" s="250"/>
      <c r="W146" s="250"/>
      <c r="X146" s="250"/>
      <c r="Y146" s="250"/>
      <c r="Z146" s="250"/>
      <c r="AA146" s="250"/>
      <c r="AB146" s="250"/>
      <c r="AC146" s="250"/>
      <c r="AD146" s="250"/>
      <c r="AE146" s="250"/>
      <c r="AF146" s="250"/>
      <c r="AG146" s="250"/>
      <c r="AH146" s="250"/>
      <c r="AI146" s="250"/>
      <c r="AJ146" s="250"/>
      <c r="AK146" s="250"/>
      <c r="AL146" s="250"/>
      <c r="AM146" s="250"/>
      <c r="AN146" s="250"/>
      <c r="AO146" s="250"/>
      <c r="AP146" s="250"/>
      <c r="AQ146" s="250"/>
      <c r="AR146" s="250"/>
      <c r="AS146" s="250"/>
      <c r="AT146" s="250"/>
      <c r="AU146" s="250"/>
      <c r="AV146" s="250"/>
      <c r="AX146" s="244">
        <f t="shared" si="2"/>
        <v>2</v>
      </c>
    </row>
    <row r="147" spans="1:50" ht="46" customHeight="1" outlineLevel="1" x14ac:dyDescent="0.25">
      <c r="A147" s="453" t="str">
        <f>+'2.2'!C152</f>
        <v>AVA</v>
      </c>
      <c r="B147" s="453" t="str">
        <f>+'2.2'!D152</f>
        <v>Ssoins somatiques aigus de personnes souffrant de maladies de dépendance</v>
      </c>
      <c r="C147" s="453" t="str">
        <f>+'2.2'!F152</f>
        <v>Médecine interne générale
(Psychiatrie et psychothérapie)</v>
      </c>
      <c r="D147" s="252">
        <v>2</v>
      </c>
      <c r="E147" s="252">
        <v>2</v>
      </c>
      <c r="F147" s="250"/>
      <c r="G147" s="250"/>
      <c r="H147" s="250"/>
      <c r="I147" s="250"/>
      <c r="J147" s="250"/>
      <c r="K147" s="250"/>
      <c r="L147" s="250"/>
      <c r="M147" s="250"/>
      <c r="N147" s="250"/>
      <c r="O147" s="250"/>
      <c r="P147" s="250"/>
      <c r="Q147" s="277"/>
      <c r="R147" s="250"/>
      <c r="S147" s="250"/>
      <c r="T147" s="250"/>
      <c r="U147" s="250"/>
      <c r="V147" s="250"/>
      <c r="W147" s="250"/>
      <c r="X147" s="250"/>
      <c r="Y147" s="250"/>
      <c r="Z147" s="250"/>
      <c r="AA147" s="250"/>
      <c r="AB147" s="250"/>
      <c r="AC147" s="250"/>
      <c r="AD147" s="250"/>
      <c r="AE147" s="250"/>
      <c r="AF147" s="250"/>
      <c r="AG147" s="250"/>
      <c r="AH147" s="250"/>
      <c r="AI147" s="250"/>
      <c r="AJ147" s="250"/>
      <c r="AK147" s="250"/>
      <c r="AL147" s="250"/>
      <c r="AM147" s="250"/>
      <c r="AN147" s="250"/>
      <c r="AO147" s="250">
        <v>2</v>
      </c>
      <c r="AP147" s="250"/>
      <c r="AQ147" s="250"/>
      <c r="AR147" s="250"/>
      <c r="AS147" s="250"/>
      <c r="AT147" s="250"/>
      <c r="AU147" s="250"/>
      <c r="AV147" s="250"/>
      <c r="AX147" s="244">
        <f t="shared" si="2"/>
        <v>2</v>
      </c>
    </row>
    <row r="148" spans="1:50" outlineLevel="1" x14ac:dyDescent="0.25">
      <c r="A148" s="453" t="str">
        <f>+'2.2'!C153</f>
        <v>ISO</v>
      </c>
      <c r="B148" s="453" t="str">
        <f>+'2.2'!D153</f>
        <v>Unité d’isolement spéciale (CIMHS)</v>
      </c>
      <c r="C148" s="453" t="str">
        <f>+'2.2'!F153</f>
        <v/>
      </c>
      <c r="D148" s="252"/>
      <c r="E148" s="252"/>
      <c r="F148" s="250"/>
      <c r="G148" s="250"/>
      <c r="H148" s="250"/>
      <c r="I148" s="250"/>
      <c r="J148" s="250"/>
      <c r="K148" s="250"/>
      <c r="L148" s="250"/>
      <c r="M148" s="250"/>
      <c r="N148" s="250"/>
      <c r="O148" s="250"/>
      <c r="P148" s="250"/>
      <c r="Q148" s="277"/>
      <c r="R148" s="250"/>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250"/>
      <c r="AQ148" s="250"/>
      <c r="AR148" s="250"/>
      <c r="AS148" s="250"/>
      <c r="AT148" s="250"/>
      <c r="AU148" s="250"/>
      <c r="AV148" s="250"/>
      <c r="AX148" s="244">
        <f t="shared" si="2"/>
        <v>0</v>
      </c>
    </row>
    <row r="149" spans="1:50" outlineLevel="1" x14ac:dyDescent="0.25">
      <c r="D149" s="242">
        <f t="shared" ref="D149:V149" si="3">+SUM(D5:D148)</f>
        <v>20</v>
      </c>
      <c r="E149" s="242">
        <f t="shared" si="3"/>
        <v>22</v>
      </c>
      <c r="F149" s="242">
        <f t="shared" si="3"/>
        <v>2</v>
      </c>
      <c r="G149" s="242">
        <f t="shared" si="3"/>
        <v>6</v>
      </c>
      <c r="H149" s="242">
        <f t="shared" si="3"/>
        <v>4</v>
      </c>
      <c r="I149" s="242">
        <f t="shared" si="3"/>
        <v>18</v>
      </c>
      <c r="J149" s="242">
        <f t="shared" si="3"/>
        <v>10</v>
      </c>
      <c r="K149" s="242">
        <f t="shared" si="3"/>
        <v>8</v>
      </c>
      <c r="L149" s="242">
        <f t="shared" si="3"/>
        <v>12</v>
      </c>
      <c r="M149" s="242">
        <f t="shared" si="3"/>
        <v>6</v>
      </c>
      <c r="N149" s="242">
        <f t="shared" si="3"/>
        <v>2</v>
      </c>
      <c r="O149" s="242">
        <f t="shared" si="3"/>
        <v>4</v>
      </c>
      <c r="P149" s="242">
        <f t="shared" si="3"/>
        <v>14</v>
      </c>
      <c r="Q149" s="242">
        <f t="shared" si="3"/>
        <v>16</v>
      </c>
      <c r="R149" s="242">
        <f t="shared" si="3"/>
        <v>10</v>
      </c>
      <c r="S149" s="242">
        <f t="shared" si="3"/>
        <v>8</v>
      </c>
      <c r="T149" s="242">
        <f t="shared" si="3"/>
        <v>26</v>
      </c>
      <c r="U149" s="242">
        <f t="shared" si="3"/>
        <v>0</v>
      </c>
      <c r="V149" s="242">
        <f t="shared" si="3"/>
        <v>2</v>
      </c>
      <c r="X149" s="242">
        <f t="shared" ref="X149:AT149" si="4">+SUM(X5:X148)</f>
        <v>18</v>
      </c>
      <c r="Y149" s="242">
        <f t="shared" si="4"/>
        <v>2</v>
      </c>
      <c r="Z149" s="242">
        <f t="shared" si="4"/>
        <v>4</v>
      </c>
      <c r="AA149" s="242">
        <f t="shared" si="4"/>
        <v>10</v>
      </c>
      <c r="AB149" s="242">
        <f t="shared" si="4"/>
        <v>2</v>
      </c>
      <c r="AC149" s="242">
        <f t="shared" si="4"/>
        <v>16</v>
      </c>
      <c r="AD149" s="242">
        <f t="shared" si="4"/>
        <v>2</v>
      </c>
      <c r="AE149" s="242">
        <f t="shared" si="4"/>
        <v>14</v>
      </c>
      <c r="AF149" s="242">
        <f t="shared" si="4"/>
        <v>12</v>
      </c>
      <c r="AG149" s="242">
        <f t="shared" si="4"/>
        <v>0</v>
      </c>
      <c r="AH149" s="242">
        <f t="shared" si="4"/>
        <v>12</v>
      </c>
      <c r="AI149" s="242">
        <f t="shared" si="4"/>
        <v>22</v>
      </c>
      <c r="AJ149" s="242">
        <f t="shared" si="4"/>
        <v>10</v>
      </c>
      <c r="AK149" s="242">
        <f t="shared" si="4"/>
        <v>16</v>
      </c>
      <c r="AL149" s="242">
        <f t="shared" si="4"/>
        <v>4</v>
      </c>
      <c r="AM149" s="242">
        <f t="shared" si="4"/>
        <v>8</v>
      </c>
      <c r="AN149" s="242">
        <f t="shared" si="4"/>
        <v>8</v>
      </c>
      <c r="AO149" s="242">
        <f t="shared" si="4"/>
        <v>2</v>
      </c>
      <c r="AP149" s="242">
        <f t="shared" si="4"/>
        <v>8</v>
      </c>
      <c r="AQ149" s="242">
        <f t="shared" si="4"/>
        <v>8</v>
      </c>
      <c r="AR149" s="242">
        <f t="shared" si="4"/>
        <v>4</v>
      </c>
      <c r="AS149" s="242">
        <f t="shared" si="4"/>
        <v>4</v>
      </c>
      <c r="AT149" s="242">
        <f t="shared" si="4"/>
        <v>2</v>
      </c>
      <c r="AV149" s="242">
        <f>+SUM(AV5:AV148)</f>
        <v>6</v>
      </c>
    </row>
    <row r="150" spans="1:50" outlineLevel="1" x14ac:dyDescent="0.25">
      <c r="B150" s="243" t="s">
        <v>1455</v>
      </c>
      <c r="D150" s="242">
        <f t="shared" ref="D150:V150" si="5">+SUM(D5:D148)</f>
        <v>20</v>
      </c>
      <c r="E150" s="242">
        <f t="shared" si="5"/>
        <v>22</v>
      </c>
      <c r="F150" s="242">
        <f t="shared" si="5"/>
        <v>2</v>
      </c>
      <c r="G150" s="242">
        <f t="shared" si="5"/>
        <v>6</v>
      </c>
      <c r="H150" s="242">
        <f t="shared" si="5"/>
        <v>4</v>
      </c>
      <c r="I150" s="242">
        <f t="shared" si="5"/>
        <v>18</v>
      </c>
      <c r="J150" s="242">
        <f t="shared" si="5"/>
        <v>10</v>
      </c>
      <c r="K150" s="242">
        <f t="shared" si="5"/>
        <v>8</v>
      </c>
      <c r="L150" s="242">
        <f t="shared" si="5"/>
        <v>12</v>
      </c>
      <c r="M150" s="242">
        <f t="shared" si="5"/>
        <v>6</v>
      </c>
      <c r="N150" s="242">
        <f t="shared" si="5"/>
        <v>2</v>
      </c>
      <c r="O150" s="242">
        <f t="shared" si="5"/>
        <v>4</v>
      </c>
      <c r="P150" s="242">
        <f t="shared" si="5"/>
        <v>14</v>
      </c>
      <c r="Q150" s="242">
        <f t="shared" si="5"/>
        <v>16</v>
      </c>
      <c r="R150" s="242">
        <f t="shared" si="5"/>
        <v>10</v>
      </c>
      <c r="S150" s="242">
        <f t="shared" si="5"/>
        <v>8</v>
      </c>
      <c r="T150" s="242">
        <f t="shared" si="5"/>
        <v>26</v>
      </c>
      <c r="U150" s="242">
        <f t="shared" si="5"/>
        <v>0</v>
      </c>
      <c r="V150" s="242">
        <f t="shared" si="5"/>
        <v>2</v>
      </c>
      <c r="X150" s="242">
        <f t="shared" ref="X150:AT150" si="6">+SUM(X5:X148)</f>
        <v>18</v>
      </c>
      <c r="Y150" s="242">
        <f t="shared" si="6"/>
        <v>2</v>
      </c>
      <c r="Z150" s="242">
        <f t="shared" si="6"/>
        <v>4</v>
      </c>
      <c r="AA150" s="242">
        <f t="shared" si="6"/>
        <v>10</v>
      </c>
      <c r="AB150" s="242">
        <f t="shared" si="6"/>
        <v>2</v>
      </c>
      <c r="AC150" s="242">
        <f t="shared" si="6"/>
        <v>16</v>
      </c>
      <c r="AD150" s="242">
        <f t="shared" si="6"/>
        <v>2</v>
      </c>
      <c r="AE150" s="242">
        <f t="shared" si="6"/>
        <v>14</v>
      </c>
      <c r="AF150" s="242">
        <f t="shared" si="6"/>
        <v>12</v>
      </c>
      <c r="AG150" s="242">
        <f t="shared" si="6"/>
        <v>0</v>
      </c>
      <c r="AH150" s="242">
        <f t="shared" si="6"/>
        <v>12</v>
      </c>
      <c r="AI150" s="242">
        <f t="shared" si="6"/>
        <v>22</v>
      </c>
      <c r="AJ150" s="242">
        <f t="shared" si="6"/>
        <v>10</v>
      </c>
      <c r="AK150" s="242">
        <f t="shared" si="6"/>
        <v>16</v>
      </c>
      <c r="AL150" s="242">
        <f t="shared" si="6"/>
        <v>4</v>
      </c>
      <c r="AM150" s="242">
        <f t="shared" si="6"/>
        <v>8</v>
      </c>
      <c r="AN150" s="242">
        <f t="shared" si="6"/>
        <v>8</v>
      </c>
      <c r="AO150" s="242">
        <f t="shared" si="6"/>
        <v>2</v>
      </c>
      <c r="AP150" s="242">
        <f t="shared" si="6"/>
        <v>8</v>
      </c>
      <c r="AQ150" s="242">
        <f t="shared" si="6"/>
        <v>8</v>
      </c>
      <c r="AR150" s="242">
        <f t="shared" si="6"/>
        <v>4</v>
      </c>
      <c r="AS150" s="242">
        <f t="shared" si="6"/>
        <v>4</v>
      </c>
      <c r="AT150" s="242">
        <f t="shared" si="6"/>
        <v>2</v>
      </c>
      <c r="AV150" s="242">
        <f>+SUM(AV5:AV148)</f>
        <v>6</v>
      </c>
    </row>
    <row r="153" spans="1:50" x14ac:dyDescent="0.25">
      <c r="AX153" s="265"/>
    </row>
    <row r="154" spans="1:50" x14ac:dyDescent="0.25">
      <c r="AX154" s="265"/>
    </row>
    <row r="155" spans="1:50" x14ac:dyDescent="0.25">
      <c r="AX155" s="265"/>
    </row>
    <row r="156" spans="1:50" ht="13" x14ac:dyDescent="0.25">
      <c r="A156" s="1117" t="s">
        <v>1456</v>
      </c>
      <c r="B156" s="1117"/>
      <c r="C156" s="1118"/>
      <c r="AX156" s="265"/>
    </row>
    <row r="157" spans="1:50" ht="87.5" x14ac:dyDescent="0.25">
      <c r="A157" s="262"/>
      <c r="B157" s="263"/>
      <c r="C157" s="263"/>
      <c r="D157" s="264" t="str">
        <f t="shared" ref="D157:AV157" si="7">+D4</f>
        <v>Médecine interne générale (sans formation approfondie)</v>
      </c>
      <c r="E157" s="264" t="str">
        <f t="shared" si="7"/>
        <v>Médecine interne générale, avec formation approfondie en gériatrie</v>
      </c>
      <c r="F157" s="264" t="str">
        <f t="shared" si="7"/>
        <v>Anesthésiologie</v>
      </c>
      <c r="G157" s="264" t="str">
        <f t="shared" si="7"/>
        <v>Angiologie</v>
      </c>
      <c r="H157" s="264" t="str">
        <f t="shared" si="7"/>
        <v>Chirurgie (sans formation approfondie)</v>
      </c>
      <c r="I157" s="264" t="str">
        <f t="shared" si="7"/>
        <v>Chirurgie, avec formation approfondie - Chirurgie générale et traumatologie</v>
      </c>
      <c r="J157" s="264" t="str">
        <f t="shared" si="7"/>
        <v>Chirurgie vasculaire</v>
      </c>
      <c r="K157" s="264" t="str">
        <f t="shared" si="7"/>
        <v>Chirurgie thoracique</v>
      </c>
      <c r="L157" s="264" t="str">
        <f t="shared" si="7"/>
        <v>Chirurgie avec formation approfondie en chirurgie viscérale</v>
      </c>
      <c r="M157" s="264" t="str">
        <f t="shared" si="7"/>
        <v>Dermatologie et vénérologie</v>
      </c>
      <c r="N157" s="264" t="str">
        <f t="shared" si="7"/>
        <v>Endocrinologie / diabétologie</v>
      </c>
      <c r="O157" s="264" t="str">
        <f t="shared" si="7"/>
        <v>Gastroentérologie</v>
      </c>
      <c r="P157" s="264" t="str">
        <f t="shared" si="7"/>
        <v>Gynécologie et obstétrique (sans formation approfondie)</v>
      </c>
      <c r="Q157" s="264" t="str">
        <f t="shared" si="7"/>
        <v>Gynécologie et obstétrique avec formation approfondie en médecine médecine fœto-maternelle</v>
      </c>
      <c r="R157" s="264" t="str">
        <f t="shared" si="7"/>
        <v>Hématologie</v>
      </c>
      <c r="S157" s="264" t="str">
        <f t="shared" si="7"/>
        <v>Chirurgie de la main</v>
      </c>
      <c r="T157" s="264" t="str">
        <f t="shared" si="7"/>
        <v>Chirurgie cardiaque et vasculaire thoracique</v>
      </c>
      <c r="U157" s="264" t="str">
        <f t="shared" si="7"/>
        <v>Infectiologie</v>
      </c>
      <c r="V157" s="264" t="str">
        <f t="shared" si="7"/>
        <v>Médecine intensive</v>
      </c>
      <c r="W157" s="264" t="str">
        <f t="shared" si="7"/>
        <v>Radiologie interventionnelle EBIR</v>
      </c>
      <c r="X157" s="264" t="str">
        <f t="shared" si="7"/>
        <v>Cardiologie</v>
      </c>
      <c r="Y157" s="264" t="str">
        <f t="shared" si="7"/>
        <v>Chirurgie orale et maxillo-faciale</v>
      </c>
      <c r="Z157" s="264" t="str">
        <f t="shared" si="7"/>
        <v>Médecine de l’enfant et de l’adolescent (sans formation approfondie)</v>
      </c>
      <c r="AA157" s="264" t="str">
        <f t="shared" si="7"/>
        <v>Médecine de l’enfant et de l’adolescent avec formation approfondie en néonatologie</v>
      </c>
      <c r="AB157" s="264" t="str">
        <f t="shared" si="7"/>
        <v>Chirurgie pédiatrique (sans formation approfondie)</v>
      </c>
      <c r="AC157" s="264" t="str">
        <f t="shared" si="7"/>
        <v>Oncologie médicale</v>
      </c>
      <c r="AD157" s="264" t="str">
        <f t="shared" si="7"/>
        <v>Néphrologie</v>
      </c>
      <c r="AE157" s="264" t="str">
        <f t="shared" si="7"/>
        <v>Neurochirurgie</v>
      </c>
      <c r="AF157" s="264" t="str">
        <f t="shared" si="7"/>
        <v>Neurologie</v>
      </c>
      <c r="AG157" s="264" t="str">
        <f t="shared" si="7"/>
        <v>Médecine nucléaire</v>
      </c>
      <c r="AH157" s="264" t="str">
        <f t="shared" si="7"/>
        <v>Ophtalmologie avec formation approfondie en chirurgie ophtalmologique</v>
      </c>
      <c r="AI157" s="264" t="str">
        <f t="shared" si="7"/>
        <v>Chirurgie orthopédique et traumatologie de l’appareil locomoteur</v>
      </c>
      <c r="AJ157" s="264" t="str">
        <f t="shared" si="7"/>
        <v>Oto-rhino-laryngologie (sans formation approfondie)</v>
      </c>
      <c r="AK157" s="264" t="str">
        <f t="shared" si="7"/>
        <v>Oto-rhino-laryngologie avec formation approfondie en chirurgie cervico-faciale</v>
      </c>
      <c r="AL157" s="264" t="str">
        <f t="shared" si="7"/>
        <v>Médecine physique et réadaptation</v>
      </c>
      <c r="AM157" s="264" t="str">
        <f t="shared" si="7"/>
        <v>Chirurgie plastique, reconstructive et esthétique</v>
      </c>
      <c r="AN157" s="264" t="str">
        <f t="shared" si="7"/>
        <v>Pneumologie</v>
      </c>
      <c r="AO157" s="264" t="str">
        <f t="shared" si="7"/>
        <v>Psychiatrie et psychothérapie (sans formation approfondie)</v>
      </c>
      <c r="AP157" s="264" t="str">
        <f t="shared" si="7"/>
        <v>Radiologie (sans formation approfondie)</v>
      </c>
      <c r="AQ157" s="264" t="str">
        <f t="shared" si="7"/>
        <v>Radiologie avec formation approfondie en neuroradiologie invasive</v>
      </c>
      <c r="AR157" s="264" t="str">
        <f t="shared" si="7"/>
        <v>Radio-oncologie / radiothérapie</v>
      </c>
      <c r="AS157" s="264" t="str">
        <f t="shared" si="7"/>
        <v>Rhumatologie</v>
      </c>
      <c r="AT157" s="264" t="str">
        <f t="shared" si="7"/>
        <v>Urologie (sans formation approfondie)</v>
      </c>
      <c r="AU157" s="264" t="str">
        <f t="shared" si="7"/>
        <v>Urologie avec formation approfondie - urologie opératoire</v>
      </c>
      <c r="AV157" s="269" t="str">
        <f t="shared" si="7"/>
        <v>Titre de formation approfondie en chirurgie de la colonne vertébrale</v>
      </c>
      <c r="AX157" s="270" t="s">
        <v>1457</v>
      </c>
    </row>
    <row r="158" spans="1:50" ht="31.75" customHeight="1" x14ac:dyDescent="0.25">
      <c r="A158" s="266"/>
      <c r="B158" s="267"/>
      <c r="C158" s="271" t="s">
        <v>1458</v>
      </c>
      <c r="D158" s="268">
        <f>VLOOKUP(D157,'3.2'!$A$17:$F$61,6,FALSE)</f>
        <v>0</v>
      </c>
      <c r="E158" s="268">
        <f>VLOOKUP(E157,'3.2'!$A$17:$F$61,6,FALSE)</f>
        <v>0</v>
      </c>
      <c r="F158" s="268">
        <f>VLOOKUP(F157,'3.2'!$A$17:$F$61,6,FALSE)</f>
        <v>0</v>
      </c>
      <c r="G158" s="268">
        <f>VLOOKUP(G157,'3.2'!$A$17:$F$61,6,FALSE)</f>
        <v>0</v>
      </c>
      <c r="H158" s="268">
        <f>VLOOKUP(H157,'3.2'!$A$17:$F$61,6,FALSE)</f>
        <v>0</v>
      </c>
      <c r="I158" s="268">
        <f>VLOOKUP(I157,'3.2'!$A$17:$F$61,6,FALSE)</f>
        <v>0</v>
      </c>
      <c r="J158" s="268">
        <f>VLOOKUP(J157,'3.2'!$A$17:$F$61,6,FALSE)</f>
        <v>0</v>
      </c>
      <c r="K158" s="268">
        <f>VLOOKUP(K157,'3.2'!$A$17:$F$61,6,FALSE)</f>
        <v>0</v>
      </c>
      <c r="L158" s="268">
        <f>VLOOKUP(L157,'3.2'!$A$17:$F$61,6,FALSE)</f>
        <v>0</v>
      </c>
      <c r="M158" s="268">
        <f>VLOOKUP(M157,'3.2'!$A$17:$F$61,6,FALSE)</f>
        <v>0</v>
      </c>
      <c r="N158" s="268">
        <f>VLOOKUP(N157,'3.2'!$A$17:$F$61,6,FALSE)</f>
        <v>0</v>
      </c>
      <c r="O158" s="268">
        <f>VLOOKUP(O157,'3.2'!$A$17:$F$61,6,FALSE)</f>
        <v>0</v>
      </c>
      <c r="P158" s="268">
        <f>VLOOKUP(P157,'3.2'!$A$17:$F$61,6,FALSE)</f>
        <v>0</v>
      </c>
      <c r="Q158" s="268">
        <f>VLOOKUP(Q157,'3.2'!$A$17:$F$61,6,FALSE)</f>
        <v>0</v>
      </c>
      <c r="R158" s="268">
        <f>VLOOKUP(R157,'3.2'!$A$17:$F$61,6,FALSE)</f>
        <v>0</v>
      </c>
      <c r="S158" s="268">
        <f>VLOOKUP(S157,'3.2'!$A$17:$F$61,6,FALSE)</f>
        <v>0</v>
      </c>
      <c r="T158" s="268">
        <f>VLOOKUP(T157,'3.2'!$A$17:$F$61,6,FALSE)</f>
        <v>0</v>
      </c>
      <c r="U158" s="268">
        <f>VLOOKUP(U157,'3.2'!$A$17:$F$61,6,FALSE)</f>
        <v>0</v>
      </c>
      <c r="V158" s="268">
        <f>VLOOKUP(V157,'3.2'!$A$17:$F$61,6,FALSE)</f>
        <v>0</v>
      </c>
      <c r="W158" s="268">
        <f>VLOOKUP(W157,'3.2'!$A$17:$F$61,6,FALSE)</f>
        <v>0</v>
      </c>
      <c r="X158" s="268">
        <f>VLOOKUP(X157,'3.2'!$A$17:$F$61,6,FALSE)</f>
        <v>0</v>
      </c>
      <c r="Y158" s="268">
        <f>VLOOKUP(Y157,'3.2'!$A$17:$F$61,6,FALSE)</f>
        <v>0</v>
      </c>
      <c r="Z158" s="268">
        <f>VLOOKUP(Z157,'3.2'!$A$17:$F$61,6,FALSE)</f>
        <v>0</v>
      </c>
      <c r="AA158" s="268">
        <f>VLOOKUP(AA157,'3.2'!$A$17:$F$61,6,FALSE)</f>
        <v>0</v>
      </c>
      <c r="AB158" s="268">
        <f>VLOOKUP(AB157,'3.2'!$A$17:$F$61,6,FALSE)</f>
        <v>0</v>
      </c>
      <c r="AC158" s="268">
        <f>VLOOKUP(AC157,'3.2'!$A$17:$F$61,6,FALSE)</f>
        <v>0</v>
      </c>
      <c r="AD158" s="268">
        <f>VLOOKUP(AD157,'3.2'!$A$17:$F$61,6,FALSE)</f>
        <v>0</v>
      </c>
      <c r="AE158" s="268">
        <f>VLOOKUP(AE157,'3.2'!$A$17:$F$61,6,FALSE)</f>
        <v>0</v>
      </c>
      <c r="AF158" s="268">
        <f>VLOOKUP(AF157,'3.2'!$A$17:$F$61,6,FALSE)</f>
        <v>0</v>
      </c>
      <c r="AG158" s="268">
        <f>VLOOKUP(AG157,'3.2'!$A$17:$F$61,6,FALSE)</f>
        <v>0</v>
      </c>
      <c r="AH158" s="268">
        <f>VLOOKUP(AH157,'3.2'!$A$17:$F$61,6,FALSE)</f>
        <v>0</v>
      </c>
      <c r="AI158" s="268">
        <f>VLOOKUP(AI157,'3.2'!$A$17:$F$61,6,FALSE)</f>
        <v>0</v>
      </c>
      <c r="AJ158" s="268">
        <f>VLOOKUP(AJ157,'3.2'!$A$17:$F$61,6,FALSE)</f>
        <v>0</v>
      </c>
      <c r="AK158" s="268">
        <f>VLOOKUP(AK157,'3.2'!$A$17:$F$61,6,FALSE)</f>
        <v>0</v>
      </c>
      <c r="AL158" s="268">
        <f>VLOOKUP(AL157,'3.2'!$A$17:$F$61,6,FALSE)</f>
        <v>0</v>
      </c>
      <c r="AM158" s="268">
        <f>VLOOKUP(AM157,'3.2'!$A$17:$F$61,6,FALSE)</f>
        <v>0</v>
      </c>
      <c r="AN158" s="268">
        <f>VLOOKUP(AN157,'3.2'!$A$17:$F$61,6,FALSE)</f>
        <v>0</v>
      </c>
      <c r="AO158" s="268">
        <f>VLOOKUP(AO157,'3.2'!$A$17:$F$61,6,FALSE)</f>
        <v>0</v>
      </c>
      <c r="AP158" s="268">
        <f>VLOOKUP(AP157,'3.2'!$A$17:$F$61,6,FALSE)</f>
        <v>0</v>
      </c>
      <c r="AQ158" s="268">
        <f>VLOOKUP(AQ157,'3.2'!$A$17:$F$61,6,FALSE)</f>
        <v>0</v>
      </c>
      <c r="AR158" s="268">
        <f>VLOOKUP(AR157,'3.2'!$A$17:$F$61,6,FALSE)</f>
        <v>0</v>
      </c>
      <c r="AS158" s="268">
        <f>VLOOKUP(AS157,'3.2'!$A$17:$F$61,6,FALSE)</f>
        <v>0</v>
      </c>
      <c r="AT158" s="268">
        <f>VLOOKUP(AT157,'3.2'!$A$17:$F$61,6,FALSE)</f>
        <v>0</v>
      </c>
      <c r="AU158" s="268">
        <f>VLOOKUP(AU157,'3.2'!$A$17:$F$61,6,FALSE)</f>
        <v>0</v>
      </c>
      <c r="AV158" s="268">
        <f>VLOOKUP(AV157,'3.2'!$A$17:$F$61,6,FALSE)</f>
        <v>0</v>
      </c>
      <c r="AX158" s="265"/>
    </row>
    <row r="159" spans="1:50" ht="18.5" customHeight="1" x14ac:dyDescent="0.25">
      <c r="A159" s="266"/>
      <c r="B159" s="267"/>
      <c r="C159" s="267"/>
      <c r="D159" s="268"/>
      <c r="E159" s="268"/>
      <c r="F159" s="268"/>
      <c r="G159" s="268"/>
      <c r="H159" s="268"/>
      <c r="I159" s="268"/>
      <c r="J159" s="268"/>
      <c r="K159" s="268"/>
      <c r="L159" s="268"/>
      <c r="M159" s="268"/>
      <c r="N159" s="268"/>
      <c r="O159" s="268"/>
      <c r="P159" s="268"/>
      <c r="Q159" s="268"/>
      <c r="R159" s="268"/>
      <c r="S159" s="268"/>
      <c r="T159" s="268"/>
      <c r="U159" s="268"/>
      <c r="V159" s="268"/>
      <c r="W159" s="268"/>
      <c r="X159" s="268"/>
      <c r="Y159" s="268"/>
      <c r="Z159" s="268"/>
      <c r="AA159" s="268"/>
      <c r="AB159" s="268"/>
      <c r="AC159" s="268"/>
      <c r="AD159" s="268"/>
      <c r="AE159" s="268"/>
      <c r="AF159" s="268"/>
      <c r="AG159" s="268"/>
      <c r="AH159" s="268"/>
      <c r="AI159" s="268"/>
      <c r="AJ159" s="268"/>
      <c r="AK159" s="268"/>
      <c r="AL159" s="268"/>
      <c r="AM159" s="268"/>
      <c r="AN159" s="268"/>
      <c r="AO159" s="268"/>
      <c r="AP159" s="268"/>
      <c r="AQ159" s="272"/>
      <c r="AR159" s="272"/>
      <c r="AS159" s="272"/>
      <c r="AT159" s="272"/>
      <c r="AU159" s="273"/>
      <c r="AV159" s="273"/>
      <c r="AX159" s="265"/>
    </row>
    <row r="160" spans="1:50" x14ac:dyDescent="0.25">
      <c r="A160" s="266" t="str">
        <f t="shared" ref="A160:B179" si="8">+A5</f>
        <v>PB</v>
      </c>
      <c r="B160" s="267" t="str">
        <f t="shared" si="8"/>
        <v>Paquet de base chirurgie et médecine interne</v>
      </c>
      <c r="C160" s="267"/>
      <c r="D160" s="268">
        <f t="shared" ref="D160:AV160" si="9">+IF(AND(D$158=2,D5&gt;=1),2,IF(AND(D$158=1,D5=1),1,0))</f>
        <v>0</v>
      </c>
      <c r="E160" s="268">
        <f t="shared" si="9"/>
        <v>0</v>
      </c>
      <c r="F160" s="268">
        <f t="shared" si="9"/>
        <v>0</v>
      </c>
      <c r="G160" s="268">
        <f t="shared" si="9"/>
        <v>0</v>
      </c>
      <c r="H160" s="268">
        <f t="shared" si="9"/>
        <v>0</v>
      </c>
      <c r="I160" s="268">
        <f t="shared" si="9"/>
        <v>0</v>
      </c>
      <c r="J160" s="268">
        <f t="shared" si="9"/>
        <v>0</v>
      </c>
      <c r="K160" s="268">
        <f t="shared" si="9"/>
        <v>0</v>
      </c>
      <c r="L160" s="268">
        <f t="shared" si="9"/>
        <v>0</v>
      </c>
      <c r="M160" s="268">
        <f t="shared" si="9"/>
        <v>0</v>
      </c>
      <c r="N160" s="268">
        <f t="shared" si="9"/>
        <v>0</v>
      </c>
      <c r="O160" s="268">
        <f t="shared" si="9"/>
        <v>0</v>
      </c>
      <c r="P160" s="268">
        <f t="shared" si="9"/>
        <v>0</v>
      </c>
      <c r="Q160" s="268">
        <f t="shared" si="9"/>
        <v>0</v>
      </c>
      <c r="R160" s="268">
        <f t="shared" si="9"/>
        <v>0</v>
      </c>
      <c r="S160" s="268">
        <f t="shared" si="9"/>
        <v>0</v>
      </c>
      <c r="T160" s="268">
        <f t="shared" si="9"/>
        <v>0</v>
      </c>
      <c r="U160" s="268">
        <f t="shared" si="9"/>
        <v>0</v>
      </c>
      <c r="V160" s="268">
        <f t="shared" si="9"/>
        <v>0</v>
      </c>
      <c r="W160" s="268">
        <f t="shared" si="9"/>
        <v>0</v>
      </c>
      <c r="X160" s="268">
        <f t="shared" si="9"/>
        <v>0</v>
      </c>
      <c r="Y160" s="268">
        <f t="shared" si="9"/>
        <v>0</v>
      </c>
      <c r="Z160" s="268">
        <f t="shared" si="9"/>
        <v>0</v>
      </c>
      <c r="AA160" s="268">
        <f t="shared" si="9"/>
        <v>0</v>
      </c>
      <c r="AB160" s="268">
        <f t="shared" si="9"/>
        <v>0</v>
      </c>
      <c r="AC160" s="268">
        <f t="shared" si="9"/>
        <v>0</v>
      </c>
      <c r="AD160" s="268">
        <f t="shared" si="9"/>
        <v>0</v>
      </c>
      <c r="AE160" s="268">
        <f t="shared" si="9"/>
        <v>0</v>
      </c>
      <c r="AF160" s="268">
        <f t="shared" si="9"/>
        <v>0</v>
      </c>
      <c r="AG160" s="268">
        <f t="shared" si="9"/>
        <v>0</v>
      </c>
      <c r="AH160" s="268">
        <f t="shared" si="9"/>
        <v>0</v>
      </c>
      <c r="AI160" s="268">
        <f t="shared" si="9"/>
        <v>0</v>
      </c>
      <c r="AJ160" s="268">
        <f t="shared" si="9"/>
        <v>0</v>
      </c>
      <c r="AK160" s="268">
        <f t="shared" si="9"/>
        <v>0</v>
      </c>
      <c r="AL160" s="268">
        <f t="shared" si="9"/>
        <v>0</v>
      </c>
      <c r="AM160" s="268">
        <f t="shared" si="9"/>
        <v>0</v>
      </c>
      <c r="AN160" s="268">
        <f t="shared" si="9"/>
        <v>0</v>
      </c>
      <c r="AO160" s="268">
        <f t="shared" si="9"/>
        <v>0</v>
      </c>
      <c r="AP160" s="268">
        <f t="shared" si="9"/>
        <v>0</v>
      </c>
      <c r="AQ160" s="268">
        <f t="shared" si="9"/>
        <v>0</v>
      </c>
      <c r="AR160" s="268">
        <f t="shared" si="9"/>
        <v>0</v>
      </c>
      <c r="AS160" s="268">
        <f t="shared" si="9"/>
        <v>0</v>
      </c>
      <c r="AT160" s="268">
        <f t="shared" si="9"/>
        <v>0</v>
      </c>
      <c r="AU160" s="268">
        <f t="shared" si="9"/>
        <v>0</v>
      </c>
      <c r="AV160" s="268">
        <f t="shared" si="9"/>
        <v>0</v>
      </c>
      <c r="AX160" s="244">
        <f>+MAX(D160:F160)+MAX(H160:I160)</f>
        <v>0</v>
      </c>
    </row>
    <row r="161" spans="1:50" ht="25" x14ac:dyDescent="0.25">
      <c r="A161" s="266" t="str">
        <f t="shared" si="8"/>
        <v>PBP</v>
      </c>
      <c r="B161" s="267" t="str">
        <f t="shared" si="8"/>
        <v>Paquet de base pour fournisseurs de prestations programmées</v>
      </c>
      <c r="C161" s="267"/>
      <c r="D161" s="268">
        <f t="shared" ref="D161:AV161" si="10">+IF(AND(D$158=2,D6&gt;=1),2,IF(AND(D$158=1,D6=1),1,0))</f>
        <v>0</v>
      </c>
      <c r="E161" s="268">
        <f t="shared" si="10"/>
        <v>0</v>
      </c>
      <c r="F161" s="268">
        <f t="shared" si="10"/>
        <v>0</v>
      </c>
      <c r="G161" s="268">
        <f t="shared" si="10"/>
        <v>0</v>
      </c>
      <c r="H161" s="268">
        <f t="shared" si="10"/>
        <v>0</v>
      </c>
      <c r="I161" s="268">
        <f t="shared" si="10"/>
        <v>0</v>
      </c>
      <c r="J161" s="268">
        <f t="shared" si="10"/>
        <v>0</v>
      </c>
      <c r="K161" s="268">
        <f t="shared" si="10"/>
        <v>0</v>
      </c>
      <c r="L161" s="268">
        <f t="shared" si="10"/>
        <v>0</v>
      </c>
      <c r="M161" s="268">
        <f t="shared" si="10"/>
        <v>0</v>
      </c>
      <c r="N161" s="268">
        <f t="shared" si="10"/>
        <v>0</v>
      </c>
      <c r="O161" s="268">
        <f t="shared" si="10"/>
        <v>0</v>
      </c>
      <c r="P161" s="268">
        <f t="shared" si="10"/>
        <v>0</v>
      </c>
      <c r="Q161" s="268">
        <f t="shared" si="10"/>
        <v>0</v>
      </c>
      <c r="R161" s="268">
        <f t="shared" si="10"/>
        <v>0</v>
      </c>
      <c r="S161" s="268">
        <f t="shared" si="10"/>
        <v>0</v>
      </c>
      <c r="T161" s="268">
        <f t="shared" si="10"/>
        <v>0</v>
      </c>
      <c r="U161" s="268">
        <f t="shared" si="10"/>
        <v>0</v>
      </c>
      <c r="V161" s="268">
        <f t="shared" si="10"/>
        <v>0</v>
      </c>
      <c r="W161" s="268">
        <f t="shared" si="10"/>
        <v>0</v>
      </c>
      <c r="X161" s="268">
        <f t="shared" si="10"/>
        <v>0</v>
      </c>
      <c r="Y161" s="268">
        <f t="shared" si="10"/>
        <v>0</v>
      </c>
      <c r="Z161" s="268">
        <f t="shared" si="10"/>
        <v>0</v>
      </c>
      <c r="AA161" s="268">
        <f t="shared" si="10"/>
        <v>0</v>
      </c>
      <c r="AB161" s="268">
        <f t="shared" si="10"/>
        <v>0</v>
      </c>
      <c r="AC161" s="268">
        <f t="shared" si="10"/>
        <v>0</v>
      </c>
      <c r="AD161" s="268">
        <f t="shared" si="10"/>
        <v>0</v>
      </c>
      <c r="AE161" s="268">
        <f t="shared" si="10"/>
        <v>0</v>
      </c>
      <c r="AF161" s="268">
        <f t="shared" si="10"/>
        <v>0</v>
      </c>
      <c r="AG161" s="268">
        <f t="shared" si="10"/>
        <v>0</v>
      </c>
      <c r="AH161" s="268">
        <f t="shared" si="10"/>
        <v>0</v>
      </c>
      <c r="AI161" s="268">
        <f t="shared" si="10"/>
        <v>0</v>
      </c>
      <c r="AJ161" s="268">
        <f t="shared" si="10"/>
        <v>0</v>
      </c>
      <c r="AK161" s="268">
        <f t="shared" si="10"/>
        <v>0</v>
      </c>
      <c r="AL161" s="268">
        <f t="shared" si="10"/>
        <v>0</v>
      </c>
      <c r="AM161" s="268">
        <f t="shared" si="10"/>
        <v>0</v>
      </c>
      <c r="AN161" s="268">
        <f t="shared" si="10"/>
        <v>0</v>
      </c>
      <c r="AO161" s="268">
        <f t="shared" si="10"/>
        <v>0</v>
      </c>
      <c r="AP161" s="268">
        <f t="shared" si="10"/>
        <v>0</v>
      </c>
      <c r="AQ161" s="268">
        <f t="shared" si="10"/>
        <v>0</v>
      </c>
      <c r="AR161" s="268">
        <f t="shared" si="10"/>
        <v>0</v>
      </c>
      <c r="AS161" s="268">
        <f t="shared" si="10"/>
        <v>0</v>
      </c>
      <c r="AT161" s="268">
        <f t="shared" si="10"/>
        <v>0</v>
      </c>
      <c r="AU161" s="268">
        <f t="shared" si="10"/>
        <v>0</v>
      </c>
      <c r="AV161" s="268">
        <f t="shared" si="10"/>
        <v>0</v>
      </c>
      <c r="AX161" s="265">
        <f>+MAX(D161:AV161)</f>
        <v>0</v>
      </c>
    </row>
    <row r="162" spans="1:50" x14ac:dyDescent="0.25">
      <c r="A162" s="266" t="str">
        <f t="shared" si="8"/>
        <v>DER1</v>
      </c>
      <c r="B162" s="267" t="str">
        <f t="shared" si="8"/>
        <v>Dermatologie (y c. vénérologie)</v>
      </c>
      <c r="C162" s="267"/>
      <c r="D162" s="268">
        <f t="shared" ref="D162:AV162" si="11">+IF(AND(D$158=2,D7&gt;=1),2,IF(AND(D$158=1,D7=1),1,0))</f>
        <v>0</v>
      </c>
      <c r="E162" s="268">
        <f t="shared" si="11"/>
        <v>0</v>
      </c>
      <c r="F162" s="268">
        <f t="shared" si="11"/>
        <v>0</v>
      </c>
      <c r="G162" s="268">
        <f t="shared" si="11"/>
        <v>0</v>
      </c>
      <c r="H162" s="268">
        <f t="shared" si="11"/>
        <v>0</v>
      </c>
      <c r="I162" s="268">
        <f t="shared" si="11"/>
        <v>0</v>
      </c>
      <c r="J162" s="268">
        <f t="shared" si="11"/>
        <v>0</v>
      </c>
      <c r="K162" s="268">
        <f t="shared" si="11"/>
        <v>0</v>
      </c>
      <c r="L162" s="268">
        <f t="shared" si="11"/>
        <v>0</v>
      </c>
      <c r="M162" s="268">
        <f t="shared" si="11"/>
        <v>0</v>
      </c>
      <c r="N162" s="268">
        <f t="shared" si="11"/>
        <v>0</v>
      </c>
      <c r="O162" s="268">
        <f t="shared" si="11"/>
        <v>0</v>
      </c>
      <c r="P162" s="268">
        <f t="shared" si="11"/>
        <v>0</v>
      </c>
      <c r="Q162" s="268">
        <f t="shared" si="11"/>
        <v>0</v>
      </c>
      <c r="R162" s="268">
        <f t="shared" si="11"/>
        <v>0</v>
      </c>
      <c r="S162" s="268">
        <f t="shared" si="11"/>
        <v>0</v>
      </c>
      <c r="T162" s="268">
        <f t="shared" si="11"/>
        <v>0</v>
      </c>
      <c r="U162" s="268">
        <f t="shared" si="11"/>
        <v>0</v>
      </c>
      <c r="V162" s="268">
        <f t="shared" si="11"/>
        <v>0</v>
      </c>
      <c r="W162" s="268">
        <f t="shared" si="11"/>
        <v>0</v>
      </c>
      <c r="X162" s="268">
        <f t="shared" si="11"/>
        <v>0</v>
      </c>
      <c r="Y162" s="268">
        <f t="shared" si="11"/>
        <v>0</v>
      </c>
      <c r="Z162" s="268">
        <f t="shared" si="11"/>
        <v>0</v>
      </c>
      <c r="AA162" s="268">
        <f t="shared" si="11"/>
        <v>0</v>
      </c>
      <c r="AB162" s="268">
        <f t="shared" si="11"/>
        <v>0</v>
      </c>
      <c r="AC162" s="268">
        <f t="shared" si="11"/>
        <v>0</v>
      </c>
      <c r="AD162" s="268">
        <f t="shared" si="11"/>
        <v>0</v>
      </c>
      <c r="AE162" s="268">
        <f t="shared" si="11"/>
        <v>0</v>
      </c>
      <c r="AF162" s="268">
        <f t="shared" si="11"/>
        <v>0</v>
      </c>
      <c r="AG162" s="268">
        <f t="shared" si="11"/>
        <v>0</v>
      </c>
      <c r="AH162" s="268">
        <f t="shared" si="11"/>
        <v>0</v>
      </c>
      <c r="AI162" s="268">
        <f t="shared" si="11"/>
        <v>0</v>
      </c>
      <c r="AJ162" s="268">
        <f t="shared" si="11"/>
        <v>0</v>
      </c>
      <c r="AK162" s="268">
        <f t="shared" si="11"/>
        <v>0</v>
      </c>
      <c r="AL162" s="268">
        <f t="shared" si="11"/>
        <v>0</v>
      </c>
      <c r="AM162" s="268">
        <f t="shared" si="11"/>
        <v>0</v>
      </c>
      <c r="AN162" s="268">
        <f t="shared" si="11"/>
        <v>0</v>
      </c>
      <c r="AO162" s="268">
        <f t="shared" si="11"/>
        <v>0</v>
      </c>
      <c r="AP162" s="268">
        <f t="shared" si="11"/>
        <v>0</v>
      </c>
      <c r="AQ162" s="268">
        <f t="shared" si="11"/>
        <v>0</v>
      </c>
      <c r="AR162" s="268">
        <f t="shared" si="11"/>
        <v>0</v>
      </c>
      <c r="AS162" s="268">
        <f t="shared" si="11"/>
        <v>0</v>
      </c>
      <c r="AT162" s="268">
        <f t="shared" si="11"/>
        <v>0</v>
      </c>
      <c r="AU162" s="268">
        <f t="shared" si="11"/>
        <v>0</v>
      </c>
      <c r="AV162" s="268">
        <f t="shared" si="11"/>
        <v>0</v>
      </c>
      <c r="AX162" s="265">
        <f t="shared" ref="AX162:AX225" si="12">+MAX(D162:AV162)</f>
        <v>0</v>
      </c>
    </row>
    <row r="163" spans="1:50" x14ac:dyDescent="0.25">
      <c r="A163" s="266" t="str">
        <f t="shared" si="8"/>
        <v>DER1.1</v>
      </c>
      <c r="B163" s="267" t="str">
        <f t="shared" si="8"/>
        <v>Oncologie dermatologique</v>
      </c>
      <c r="C163" s="267"/>
      <c r="D163" s="268">
        <f t="shared" ref="D163:AV163" si="13">+IF(AND(D$158=2,D8&gt;=1),2,IF(AND(D$158=1,D8=1),1,0))</f>
        <v>0</v>
      </c>
      <c r="E163" s="268">
        <f t="shared" si="13"/>
        <v>0</v>
      </c>
      <c r="F163" s="268">
        <f t="shared" si="13"/>
        <v>0</v>
      </c>
      <c r="G163" s="268">
        <f t="shared" si="13"/>
        <v>0</v>
      </c>
      <c r="H163" s="268">
        <f t="shared" si="13"/>
        <v>0</v>
      </c>
      <c r="I163" s="268">
        <f t="shared" si="13"/>
        <v>0</v>
      </c>
      <c r="J163" s="268">
        <f t="shared" si="13"/>
        <v>0</v>
      </c>
      <c r="K163" s="268">
        <f t="shared" si="13"/>
        <v>0</v>
      </c>
      <c r="L163" s="268">
        <f t="shared" si="13"/>
        <v>0</v>
      </c>
      <c r="M163" s="268">
        <f t="shared" si="13"/>
        <v>0</v>
      </c>
      <c r="N163" s="268">
        <f t="shared" si="13"/>
        <v>0</v>
      </c>
      <c r="O163" s="268">
        <f t="shared" si="13"/>
        <v>0</v>
      </c>
      <c r="P163" s="268">
        <f t="shared" si="13"/>
        <v>0</v>
      </c>
      <c r="Q163" s="268">
        <f t="shared" si="13"/>
        <v>0</v>
      </c>
      <c r="R163" s="268">
        <f t="shared" si="13"/>
        <v>0</v>
      </c>
      <c r="S163" s="268">
        <f t="shared" si="13"/>
        <v>0</v>
      </c>
      <c r="T163" s="268">
        <f t="shared" si="13"/>
        <v>0</v>
      </c>
      <c r="U163" s="268">
        <f t="shared" si="13"/>
        <v>0</v>
      </c>
      <c r="V163" s="268">
        <f t="shared" si="13"/>
        <v>0</v>
      </c>
      <c r="W163" s="268">
        <f t="shared" si="13"/>
        <v>0</v>
      </c>
      <c r="X163" s="268">
        <f t="shared" si="13"/>
        <v>0</v>
      </c>
      <c r="Y163" s="268">
        <f t="shared" si="13"/>
        <v>0</v>
      </c>
      <c r="Z163" s="268">
        <f t="shared" si="13"/>
        <v>0</v>
      </c>
      <c r="AA163" s="268">
        <f t="shared" si="13"/>
        <v>0</v>
      </c>
      <c r="AB163" s="268">
        <f t="shared" si="13"/>
        <v>0</v>
      </c>
      <c r="AC163" s="268">
        <f t="shared" si="13"/>
        <v>0</v>
      </c>
      <c r="AD163" s="268">
        <f t="shared" si="13"/>
        <v>0</v>
      </c>
      <c r="AE163" s="268">
        <f t="shared" si="13"/>
        <v>0</v>
      </c>
      <c r="AF163" s="268">
        <f t="shared" si="13"/>
        <v>0</v>
      </c>
      <c r="AG163" s="268">
        <f t="shared" si="13"/>
        <v>0</v>
      </c>
      <c r="AH163" s="268">
        <f t="shared" si="13"/>
        <v>0</v>
      </c>
      <c r="AI163" s="268">
        <f t="shared" si="13"/>
        <v>0</v>
      </c>
      <c r="AJ163" s="268">
        <f t="shared" si="13"/>
        <v>0</v>
      </c>
      <c r="AK163" s="268">
        <f t="shared" si="13"/>
        <v>0</v>
      </c>
      <c r="AL163" s="268">
        <f t="shared" si="13"/>
        <v>0</v>
      </c>
      <c r="AM163" s="268">
        <f t="shared" si="13"/>
        <v>0</v>
      </c>
      <c r="AN163" s="268">
        <f t="shared" si="13"/>
        <v>0</v>
      </c>
      <c r="AO163" s="268">
        <f t="shared" si="13"/>
        <v>0</v>
      </c>
      <c r="AP163" s="268">
        <f t="shared" si="13"/>
        <v>0</v>
      </c>
      <c r="AQ163" s="268">
        <f t="shared" si="13"/>
        <v>0</v>
      </c>
      <c r="AR163" s="268">
        <f t="shared" si="13"/>
        <v>0</v>
      </c>
      <c r="AS163" s="268">
        <f t="shared" si="13"/>
        <v>0</v>
      </c>
      <c r="AT163" s="268">
        <f t="shared" si="13"/>
        <v>0</v>
      </c>
      <c r="AU163" s="268">
        <f t="shared" si="13"/>
        <v>0</v>
      </c>
      <c r="AV163" s="268">
        <f t="shared" si="13"/>
        <v>0</v>
      </c>
      <c r="AX163" s="265">
        <f t="shared" si="12"/>
        <v>0</v>
      </c>
    </row>
    <row r="164" spans="1:50" x14ac:dyDescent="0.25">
      <c r="A164" s="266" t="str">
        <f t="shared" si="8"/>
        <v>DER1.2</v>
      </c>
      <c r="B164" s="267" t="str">
        <f t="shared" si="8"/>
        <v>Affections cutanées graves</v>
      </c>
      <c r="C164" s="267"/>
      <c r="D164" s="268">
        <f t="shared" ref="D164:AV164" si="14">+IF(AND(D$158=2,D9&gt;=1),2,IF(AND(D$158=1,D9=1),1,0))</f>
        <v>0</v>
      </c>
      <c r="E164" s="268">
        <f t="shared" si="14"/>
        <v>0</v>
      </c>
      <c r="F164" s="268">
        <f t="shared" si="14"/>
        <v>0</v>
      </c>
      <c r="G164" s="268">
        <f t="shared" si="14"/>
        <v>0</v>
      </c>
      <c r="H164" s="268">
        <f t="shared" si="14"/>
        <v>0</v>
      </c>
      <c r="I164" s="268">
        <f t="shared" si="14"/>
        <v>0</v>
      </c>
      <c r="J164" s="268">
        <f t="shared" si="14"/>
        <v>0</v>
      </c>
      <c r="K164" s="268">
        <f t="shared" si="14"/>
        <v>0</v>
      </c>
      <c r="L164" s="268">
        <f t="shared" si="14"/>
        <v>0</v>
      </c>
      <c r="M164" s="268">
        <f t="shared" si="14"/>
        <v>0</v>
      </c>
      <c r="N164" s="268">
        <f t="shared" si="14"/>
        <v>0</v>
      </c>
      <c r="O164" s="268">
        <f t="shared" si="14"/>
        <v>0</v>
      </c>
      <c r="P164" s="268">
        <f t="shared" si="14"/>
        <v>0</v>
      </c>
      <c r="Q164" s="268">
        <f t="shared" si="14"/>
        <v>0</v>
      </c>
      <c r="R164" s="268">
        <f t="shared" si="14"/>
        <v>0</v>
      </c>
      <c r="S164" s="268">
        <f t="shared" si="14"/>
        <v>0</v>
      </c>
      <c r="T164" s="268">
        <f t="shared" si="14"/>
        <v>0</v>
      </c>
      <c r="U164" s="268">
        <f t="shared" si="14"/>
        <v>0</v>
      </c>
      <c r="V164" s="268">
        <f t="shared" si="14"/>
        <v>0</v>
      </c>
      <c r="W164" s="268">
        <f t="shared" si="14"/>
        <v>0</v>
      </c>
      <c r="X164" s="268">
        <f t="shared" si="14"/>
        <v>0</v>
      </c>
      <c r="Y164" s="268">
        <f t="shared" si="14"/>
        <v>0</v>
      </c>
      <c r="Z164" s="268">
        <f t="shared" si="14"/>
        <v>0</v>
      </c>
      <c r="AA164" s="268">
        <f t="shared" si="14"/>
        <v>0</v>
      </c>
      <c r="AB164" s="268">
        <f t="shared" si="14"/>
        <v>0</v>
      </c>
      <c r="AC164" s="268">
        <f t="shared" si="14"/>
        <v>0</v>
      </c>
      <c r="AD164" s="268">
        <f t="shared" si="14"/>
        <v>0</v>
      </c>
      <c r="AE164" s="268">
        <f t="shared" si="14"/>
        <v>0</v>
      </c>
      <c r="AF164" s="268">
        <f t="shared" si="14"/>
        <v>0</v>
      </c>
      <c r="AG164" s="268">
        <f t="shared" si="14"/>
        <v>0</v>
      </c>
      <c r="AH164" s="268">
        <f t="shared" si="14"/>
        <v>0</v>
      </c>
      <c r="AI164" s="268">
        <f t="shared" si="14"/>
        <v>0</v>
      </c>
      <c r="AJ164" s="268">
        <f t="shared" si="14"/>
        <v>0</v>
      </c>
      <c r="AK164" s="268">
        <f t="shared" si="14"/>
        <v>0</v>
      </c>
      <c r="AL164" s="268">
        <f t="shared" si="14"/>
        <v>0</v>
      </c>
      <c r="AM164" s="268">
        <f t="shared" si="14"/>
        <v>0</v>
      </c>
      <c r="AN164" s="268">
        <f t="shared" si="14"/>
        <v>0</v>
      </c>
      <c r="AO164" s="268">
        <f t="shared" si="14"/>
        <v>0</v>
      </c>
      <c r="AP164" s="268">
        <f t="shared" si="14"/>
        <v>0</v>
      </c>
      <c r="AQ164" s="268">
        <f t="shared" si="14"/>
        <v>0</v>
      </c>
      <c r="AR164" s="268">
        <f t="shared" si="14"/>
        <v>0</v>
      </c>
      <c r="AS164" s="268">
        <f t="shared" si="14"/>
        <v>0</v>
      </c>
      <c r="AT164" s="268">
        <f t="shared" si="14"/>
        <v>0</v>
      </c>
      <c r="AU164" s="268">
        <f t="shared" si="14"/>
        <v>0</v>
      </c>
      <c r="AV164" s="268">
        <f t="shared" si="14"/>
        <v>0</v>
      </c>
      <c r="AX164" s="265">
        <f t="shared" si="12"/>
        <v>0</v>
      </c>
    </row>
    <row r="165" spans="1:50" x14ac:dyDescent="0.25">
      <c r="A165" s="266" t="str">
        <f t="shared" si="8"/>
        <v>DER2</v>
      </c>
      <c r="B165" s="267" t="str">
        <f t="shared" si="8"/>
        <v>Traitement des plaies</v>
      </c>
      <c r="C165" s="267"/>
      <c r="D165" s="268">
        <f t="shared" ref="D165:AV165" si="15">+IF(AND(D$158=2,D10&gt;=1),2,IF(AND(D$158=1,D10=1),1,0))</f>
        <v>0</v>
      </c>
      <c r="E165" s="268">
        <f t="shared" si="15"/>
        <v>0</v>
      </c>
      <c r="F165" s="268">
        <f t="shared" si="15"/>
        <v>0</v>
      </c>
      <c r="G165" s="268">
        <f t="shared" si="15"/>
        <v>0</v>
      </c>
      <c r="H165" s="268">
        <f t="shared" si="15"/>
        <v>0</v>
      </c>
      <c r="I165" s="268">
        <f t="shared" si="15"/>
        <v>0</v>
      </c>
      <c r="J165" s="268">
        <f t="shared" si="15"/>
        <v>0</v>
      </c>
      <c r="K165" s="268">
        <f t="shared" si="15"/>
        <v>0</v>
      </c>
      <c r="L165" s="268">
        <f t="shared" si="15"/>
        <v>0</v>
      </c>
      <c r="M165" s="268">
        <f t="shared" si="15"/>
        <v>0</v>
      </c>
      <c r="N165" s="268">
        <f t="shared" si="15"/>
        <v>0</v>
      </c>
      <c r="O165" s="268">
        <f t="shared" si="15"/>
        <v>0</v>
      </c>
      <c r="P165" s="268">
        <f t="shared" si="15"/>
        <v>0</v>
      </c>
      <c r="Q165" s="268">
        <f t="shared" si="15"/>
        <v>0</v>
      </c>
      <c r="R165" s="268">
        <f t="shared" si="15"/>
        <v>0</v>
      </c>
      <c r="S165" s="268">
        <f t="shared" si="15"/>
        <v>0</v>
      </c>
      <c r="T165" s="268">
        <f t="shared" si="15"/>
        <v>0</v>
      </c>
      <c r="U165" s="268">
        <f t="shared" si="15"/>
        <v>0</v>
      </c>
      <c r="V165" s="268">
        <f t="shared" si="15"/>
        <v>0</v>
      </c>
      <c r="W165" s="268">
        <f t="shared" si="15"/>
        <v>0</v>
      </c>
      <c r="X165" s="268">
        <f t="shared" si="15"/>
        <v>0</v>
      </c>
      <c r="Y165" s="268">
        <f t="shared" si="15"/>
        <v>0</v>
      </c>
      <c r="Z165" s="268">
        <f t="shared" si="15"/>
        <v>0</v>
      </c>
      <c r="AA165" s="268">
        <f t="shared" si="15"/>
        <v>0</v>
      </c>
      <c r="AB165" s="268">
        <f t="shared" si="15"/>
        <v>0</v>
      </c>
      <c r="AC165" s="268">
        <f t="shared" si="15"/>
        <v>0</v>
      </c>
      <c r="AD165" s="268">
        <f t="shared" si="15"/>
        <v>0</v>
      </c>
      <c r="AE165" s="268">
        <f t="shared" si="15"/>
        <v>0</v>
      </c>
      <c r="AF165" s="268">
        <f t="shared" si="15"/>
        <v>0</v>
      </c>
      <c r="AG165" s="268">
        <f t="shared" si="15"/>
        <v>0</v>
      </c>
      <c r="AH165" s="268">
        <f t="shared" si="15"/>
        <v>0</v>
      </c>
      <c r="AI165" s="268">
        <f t="shared" si="15"/>
        <v>0</v>
      </c>
      <c r="AJ165" s="268">
        <f t="shared" si="15"/>
        <v>0</v>
      </c>
      <c r="AK165" s="268">
        <f t="shared" si="15"/>
        <v>0</v>
      </c>
      <c r="AL165" s="268">
        <f t="shared" si="15"/>
        <v>0</v>
      </c>
      <c r="AM165" s="268">
        <f t="shared" si="15"/>
        <v>0</v>
      </c>
      <c r="AN165" s="268">
        <f t="shared" si="15"/>
        <v>0</v>
      </c>
      <c r="AO165" s="268">
        <f t="shared" si="15"/>
        <v>0</v>
      </c>
      <c r="AP165" s="268">
        <f t="shared" si="15"/>
        <v>0</v>
      </c>
      <c r="AQ165" s="268">
        <f t="shared" si="15"/>
        <v>0</v>
      </c>
      <c r="AR165" s="268">
        <f t="shared" si="15"/>
        <v>0</v>
      </c>
      <c r="AS165" s="268">
        <f t="shared" si="15"/>
        <v>0</v>
      </c>
      <c r="AT165" s="268">
        <f t="shared" si="15"/>
        <v>0</v>
      </c>
      <c r="AU165" s="268">
        <f t="shared" si="15"/>
        <v>0</v>
      </c>
      <c r="AV165" s="268">
        <f t="shared" si="15"/>
        <v>0</v>
      </c>
      <c r="AX165" s="265">
        <f t="shared" si="12"/>
        <v>0</v>
      </c>
    </row>
    <row r="166" spans="1:50" x14ac:dyDescent="0.25">
      <c r="A166" s="266" t="str">
        <f t="shared" si="8"/>
        <v>HNO1</v>
      </c>
      <c r="B166" s="267" t="str">
        <f t="shared" si="8"/>
        <v>Oto-rhino-laryngologie (chirurgie ORL)</v>
      </c>
      <c r="C166" s="267"/>
      <c r="D166" s="268">
        <f t="shared" ref="D166:AV166" si="16">+IF(AND(D$158=2,D11&gt;=1),2,IF(AND(D$158=1,D11=1),1,0))</f>
        <v>0</v>
      </c>
      <c r="E166" s="268">
        <f t="shared" si="16"/>
        <v>0</v>
      </c>
      <c r="F166" s="268">
        <f t="shared" si="16"/>
        <v>0</v>
      </c>
      <c r="G166" s="268">
        <f t="shared" si="16"/>
        <v>0</v>
      </c>
      <c r="H166" s="268">
        <f t="shared" si="16"/>
        <v>0</v>
      </c>
      <c r="I166" s="268">
        <f t="shared" si="16"/>
        <v>0</v>
      </c>
      <c r="J166" s="268">
        <f t="shared" si="16"/>
        <v>0</v>
      </c>
      <c r="K166" s="268">
        <f t="shared" si="16"/>
        <v>0</v>
      </c>
      <c r="L166" s="268">
        <f t="shared" si="16"/>
        <v>0</v>
      </c>
      <c r="M166" s="268">
        <f t="shared" si="16"/>
        <v>0</v>
      </c>
      <c r="N166" s="268">
        <f t="shared" si="16"/>
        <v>0</v>
      </c>
      <c r="O166" s="268">
        <f t="shared" si="16"/>
        <v>0</v>
      </c>
      <c r="P166" s="268">
        <f t="shared" si="16"/>
        <v>0</v>
      </c>
      <c r="Q166" s="268">
        <f t="shared" si="16"/>
        <v>0</v>
      </c>
      <c r="R166" s="268">
        <f t="shared" si="16"/>
        <v>0</v>
      </c>
      <c r="S166" s="268">
        <f t="shared" si="16"/>
        <v>0</v>
      </c>
      <c r="T166" s="268">
        <f t="shared" si="16"/>
        <v>0</v>
      </c>
      <c r="U166" s="268">
        <f t="shared" si="16"/>
        <v>0</v>
      </c>
      <c r="V166" s="268">
        <f t="shared" si="16"/>
        <v>0</v>
      </c>
      <c r="W166" s="268">
        <f t="shared" si="16"/>
        <v>0</v>
      </c>
      <c r="X166" s="268">
        <f t="shared" si="16"/>
        <v>0</v>
      </c>
      <c r="Y166" s="268">
        <f t="shared" si="16"/>
        <v>0</v>
      </c>
      <c r="Z166" s="268">
        <f t="shared" si="16"/>
        <v>0</v>
      </c>
      <c r="AA166" s="268">
        <f t="shared" si="16"/>
        <v>0</v>
      </c>
      <c r="AB166" s="268">
        <f t="shared" si="16"/>
        <v>0</v>
      </c>
      <c r="AC166" s="268">
        <f t="shared" si="16"/>
        <v>0</v>
      </c>
      <c r="AD166" s="268">
        <f t="shared" si="16"/>
        <v>0</v>
      </c>
      <c r="AE166" s="268">
        <f t="shared" si="16"/>
        <v>0</v>
      </c>
      <c r="AF166" s="268">
        <f t="shared" si="16"/>
        <v>0</v>
      </c>
      <c r="AG166" s="268">
        <f t="shared" si="16"/>
        <v>0</v>
      </c>
      <c r="AH166" s="268">
        <f t="shared" si="16"/>
        <v>0</v>
      </c>
      <c r="AI166" s="268">
        <f t="shared" si="16"/>
        <v>0</v>
      </c>
      <c r="AJ166" s="268">
        <f t="shared" si="16"/>
        <v>0</v>
      </c>
      <c r="AK166" s="268">
        <f t="shared" si="16"/>
        <v>0</v>
      </c>
      <c r="AL166" s="268">
        <f t="shared" si="16"/>
        <v>0</v>
      </c>
      <c r="AM166" s="268">
        <f t="shared" si="16"/>
        <v>0</v>
      </c>
      <c r="AN166" s="268">
        <f t="shared" si="16"/>
        <v>0</v>
      </c>
      <c r="AO166" s="268">
        <f t="shared" si="16"/>
        <v>0</v>
      </c>
      <c r="AP166" s="268">
        <f t="shared" si="16"/>
        <v>0</v>
      </c>
      <c r="AQ166" s="268">
        <f t="shared" si="16"/>
        <v>0</v>
      </c>
      <c r="AR166" s="268">
        <f t="shared" si="16"/>
        <v>0</v>
      </c>
      <c r="AS166" s="268">
        <f t="shared" si="16"/>
        <v>0</v>
      </c>
      <c r="AT166" s="268">
        <f t="shared" si="16"/>
        <v>0</v>
      </c>
      <c r="AU166" s="268">
        <f t="shared" si="16"/>
        <v>0</v>
      </c>
      <c r="AV166" s="268">
        <f t="shared" si="16"/>
        <v>0</v>
      </c>
      <c r="AX166" s="265">
        <f t="shared" si="12"/>
        <v>0</v>
      </c>
    </row>
    <row r="167" spans="1:50" x14ac:dyDescent="0.25">
      <c r="A167" s="266" t="str">
        <f t="shared" si="8"/>
        <v>HNO1.1</v>
      </c>
      <c r="B167" s="267" t="str">
        <f t="shared" si="8"/>
        <v>Chirurgie cervico-faciale</v>
      </c>
      <c r="C167" s="267"/>
      <c r="D167" s="268">
        <f t="shared" ref="D167:AV167" si="17">+IF(AND(D$158=2,D12&gt;=1),2,IF(AND(D$158=1,D12=1),1,0))</f>
        <v>0</v>
      </c>
      <c r="E167" s="268">
        <f t="shared" si="17"/>
        <v>0</v>
      </c>
      <c r="F167" s="268">
        <f t="shared" si="17"/>
        <v>0</v>
      </c>
      <c r="G167" s="268">
        <f t="shared" si="17"/>
        <v>0</v>
      </c>
      <c r="H167" s="268">
        <f t="shared" si="17"/>
        <v>0</v>
      </c>
      <c r="I167" s="268">
        <f t="shared" si="17"/>
        <v>0</v>
      </c>
      <c r="J167" s="268">
        <f t="shared" si="17"/>
        <v>0</v>
      </c>
      <c r="K167" s="268">
        <f t="shared" si="17"/>
        <v>0</v>
      </c>
      <c r="L167" s="268">
        <f t="shared" si="17"/>
        <v>0</v>
      </c>
      <c r="M167" s="268">
        <f t="shared" si="17"/>
        <v>0</v>
      </c>
      <c r="N167" s="268">
        <f t="shared" si="17"/>
        <v>0</v>
      </c>
      <c r="O167" s="268">
        <f t="shared" si="17"/>
        <v>0</v>
      </c>
      <c r="P167" s="268">
        <f t="shared" si="17"/>
        <v>0</v>
      </c>
      <c r="Q167" s="268">
        <f t="shared" si="17"/>
        <v>0</v>
      </c>
      <c r="R167" s="268">
        <f t="shared" si="17"/>
        <v>0</v>
      </c>
      <c r="S167" s="268">
        <f t="shared" si="17"/>
        <v>0</v>
      </c>
      <c r="T167" s="268">
        <f t="shared" si="17"/>
        <v>0</v>
      </c>
      <c r="U167" s="268">
        <f t="shared" si="17"/>
        <v>0</v>
      </c>
      <c r="V167" s="268">
        <f t="shared" si="17"/>
        <v>0</v>
      </c>
      <c r="W167" s="268">
        <f t="shared" si="17"/>
        <v>0</v>
      </c>
      <c r="X167" s="268">
        <f t="shared" si="17"/>
        <v>0</v>
      </c>
      <c r="Y167" s="268">
        <f t="shared" si="17"/>
        <v>0</v>
      </c>
      <c r="Z167" s="268">
        <f t="shared" si="17"/>
        <v>0</v>
      </c>
      <c r="AA167" s="268">
        <f t="shared" si="17"/>
        <v>0</v>
      </c>
      <c r="AB167" s="268">
        <f t="shared" si="17"/>
        <v>0</v>
      </c>
      <c r="AC167" s="268">
        <f t="shared" si="17"/>
        <v>0</v>
      </c>
      <c r="AD167" s="268">
        <f t="shared" si="17"/>
        <v>0</v>
      </c>
      <c r="AE167" s="268">
        <f t="shared" si="17"/>
        <v>0</v>
      </c>
      <c r="AF167" s="268">
        <f t="shared" si="17"/>
        <v>0</v>
      </c>
      <c r="AG167" s="268">
        <f t="shared" si="17"/>
        <v>0</v>
      </c>
      <c r="AH167" s="268">
        <f t="shared" si="17"/>
        <v>0</v>
      </c>
      <c r="AI167" s="268">
        <f t="shared" si="17"/>
        <v>0</v>
      </c>
      <c r="AJ167" s="268">
        <f t="shared" si="17"/>
        <v>0</v>
      </c>
      <c r="AK167" s="268">
        <f t="shared" si="17"/>
        <v>0</v>
      </c>
      <c r="AL167" s="268">
        <f t="shared" si="17"/>
        <v>0</v>
      </c>
      <c r="AM167" s="268">
        <f t="shared" si="17"/>
        <v>0</v>
      </c>
      <c r="AN167" s="268">
        <f t="shared" si="17"/>
        <v>0</v>
      </c>
      <c r="AO167" s="268">
        <f t="shared" si="17"/>
        <v>0</v>
      </c>
      <c r="AP167" s="268">
        <f t="shared" si="17"/>
        <v>0</v>
      </c>
      <c r="AQ167" s="268">
        <f t="shared" si="17"/>
        <v>0</v>
      </c>
      <c r="AR167" s="268">
        <f t="shared" si="17"/>
        <v>0</v>
      </c>
      <c r="AS167" s="268">
        <f t="shared" si="17"/>
        <v>0</v>
      </c>
      <c r="AT167" s="268">
        <f t="shared" si="17"/>
        <v>0</v>
      </c>
      <c r="AU167" s="268">
        <f t="shared" si="17"/>
        <v>0</v>
      </c>
      <c r="AV167" s="268">
        <f t="shared" si="17"/>
        <v>0</v>
      </c>
      <c r="AX167" s="265">
        <f t="shared" si="12"/>
        <v>0</v>
      </c>
    </row>
    <row r="168" spans="1:50" ht="25" x14ac:dyDescent="0.25">
      <c r="A168" s="266" t="str">
        <f t="shared" si="8"/>
        <v>HNO1.1.1</v>
      </c>
      <c r="B168" s="267" t="str">
        <f t="shared" si="8"/>
        <v>Interventions ORL complexes (chirurgie tumorale interdisciplinaire)</v>
      </c>
      <c r="C168" s="267"/>
      <c r="D168" s="268">
        <f t="shared" ref="D168:AV168" si="18">+IF(AND(D$158=2,D13&gt;=1),2,IF(AND(D$158=1,D13=1),1,0))</f>
        <v>0</v>
      </c>
      <c r="E168" s="268">
        <f t="shared" si="18"/>
        <v>0</v>
      </c>
      <c r="F168" s="268">
        <f t="shared" si="18"/>
        <v>0</v>
      </c>
      <c r="G168" s="268">
        <f t="shared" si="18"/>
        <v>0</v>
      </c>
      <c r="H168" s="268">
        <f t="shared" si="18"/>
        <v>0</v>
      </c>
      <c r="I168" s="268">
        <f t="shared" si="18"/>
        <v>0</v>
      </c>
      <c r="J168" s="268">
        <f t="shared" si="18"/>
        <v>0</v>
      </c>
      <c r="K168" s="268">
        <f t="shared" si="18"/>
        <v>0</v>
      </c>
      <c r="L168" s="268">
        <f t="shared" si="18"/>
        <v>0</v>
      </c>
      <c r="M168" s="268">
        <f t="shared" si="18"/>
        <v>0</v>
      </c>
      <c r="N168" s="268">
        <f t="shared" si="18"/>
        <v>0</v>
      </c>
      <c r="O168" s="268">
        <f t="shared" si="18"/>
        <v>0</v>
      </c>
      <c r="P168" s="268">
        <f t="shared" si="18"/>
        <v>0</v>
      </c>
      <c r="Q168" s="268">
        <f t="shared" si="18"/>
        <v>0</v>
      </c>
      <c r="R168" s="268">
        <f t="shared" si="18"/>
        <v>0</v>
      </c>
      <c r="S168" s="268">
        <f t="shared" si="18"/>
        <v>0</v>
      </c>
      <c r="T168" s="268">
        <f t="shared" si="18"/>
        <v>0</v>
      </c>
      <c r="U168" s="268">
        <f t="shared" si="18"/>
        <v>0</v>
      </c>
      <c r="V168" s="268">
        <f t="shared" si="18"/>
        <v>0</v>
      </c>
      <c r="W168" s="268">
        <f t="shared" si="18"/>
        <v>0</v>
      </c>
      <c r="X168" s="268">
        <f t="shared" si="18"/>
        <v>0</v>
      </c>
      <c r="Y168" s="268">
        <f t="shared" si="18"/>
        <v>0</v>
      </c>
      <c r="Z168" s="268">
        <f t="shared" si="18"/>
        <v>0</v>
      </c>
      <c r="AA168" s="268">
        <f t="shared" si="18"/>
        <v>0</v>
      </c>
      <c r="AB168" s="268">
        <f t="shared" si="18"/>
        <v>0</v>
      </c>
      <c r="AC168" s="268">
        <f t="shared" si="18"/>
        <v>0</v>
      </c>
      <c r="AD168" s="268">
        <f t="shared" si="18"/>
        <v>0</v>
      </c>
      <c r="AE168" s="268">
        <f t="shared" si="18"/>
        <v>0</v>
      </c>
      <c r="AF168" s="268">
        <f t="shared" si="18"/>
        <v>0</v>
      </c>
      <c r="AG168" s="268">
        <f t="shared" si="18"/>
        <v>0</v>
      </c>
      <c r="AH168" s="268">
        <f t="shared" si="18"/>
        <v>0</v>
      </c>
      <c r="AI168" s="268">
        <f t="shared" si="18"/>
        <v>0</v>
      </c>
      <c r="AJ168" s="268">
        <f t="shared" si="18"/>
        <v>0</v>
      </c>
      <c r="AK168" s="268">
        <f t="shared" si="18"/>
        <v>0</v>
      </c>
      <c r="AL168" s="268">
        <f t="shared" si="18"/>
        <v>0</v>
      </c>
      <c r="AM168" s="268">
        <f t="shared" si="18"/>
        <v>0</v>
      </c>
      <c r="AN168" s="268">
        <f t="shared" si="18"/>
        <v>0</v>
      </c>
      <c r="AO168" s="268">
        <f t="shared" si="18"/>
        <v>0</v>
      </c>
      <c r="AP168" s="268">
        <f t="shared" si="18"/>
        <v>0</v>
      </c>
      <c r="AQ168" s="268">
        <f t="shared" si="18"/>
        <v>0</v>
      </c>
      <c r="AR168" s="268">
        <f t="shared" si="18"/>
        <v>0</v>
      </c>
      <c r="AS168" s="268">
        <f t="shared" si="18"/>
        <v>0</v>
      </c>
      <c r="AT168" s="268">
        <f t="shared" si="18"/>
        <v>0</v>
      </c>
      <c r="AU168" s="268">
        <f t="shared" si="18"/>
        <v>0</v>
      </c>
      <c r="AV168" s="268">
        <f t="shared" si="18"/>
        <v>0</v>
      </c>
      <c r="AX168" s="265">
        <f t="shared" si="12"/>
        <v>0</v>
      </c>
    </row>
    <row r="169" spans="1:50" x14ac:dyDescent="0.25">
      <c r="A169" s="266" t="str">
        <f t="shared" si="8"/>
        <v>HNO1.2</v>
      </c>
      <c r="B169" s="267" t="str">
        <f t="shared" si="8"/>
        <v>Chirurgie élargie du nez et des sinus</v>
      </c>
      <c r="C169" s="267"/>
      <c r="D169" s="268">
        <f t="shared" ref="D169:AV169" si="19">+IF(AND(D$158=2,D14&gt;=1),2,IF(AND(D$158=1,D14=1),1,0))</f>
        <v>0</v>
      </c>
      <c r="E169" s="268">
        <f t="shared" si="19"/>
        <v>0</v>
      </c>
      <c r="F169" s="268">
        <f t="shared" si="19"/>
        <v>0</v>
      </c>
      <c r="G169" s="268">
        <f t="shared" si="19"/>
        <v>0</v>
      </c>
      <c r="H169" s="268">
        <f t="shared" si="19"/>
        <v>0</v>
      </c>
      <c r="I169" s="268">
        <f t="shared" si="19"/>
        <v>0</v>
      </c>
      <c r="J169" s="268">
        <f t="shared" si="19"/>
        <v>0</v>
      </c>
      <c r="K169" s="268">
        <f t="shared" si="19"/>
        <v>0</v>
      </c>
      <c r="L169" s="268">
        <f t="shared" si="19"/>
        <v>0</v>
      </c>
      <c r="M169" s="268">
        <f t="shared" si="19"/>
        <v>0</v>
      </c>
      <c r="N169" s="268">
        <f t="shared" si="19"/>
        <v>0</v>
      </c>
      <c r="O169" s="268">
        <f t="shared" si="19"/>
        <v>0</v>
      </c>
      <c r="P169" s="268">
        <f t="shared" si="19"/>
        <v>0</v>
      </c>
      <c r="Q169" s="268">
        <f t="shared" si="19"/>
        <v>0</v>
      </c>
      <c r="R169" s="268">
        <f t="shared" si="19"/>
        <v>0</v>
      </c>
      <c r="S169" s="268">
        <f t="shared" si="19"/>
        <v>0</v>
      </c>
      <c r="T169" s="268">
        <f t="shared" si="19"/>
        <v>0</v>
      </c>
      <c r="U169" s="268">
        <f t="shared" si="19"/>
        <v>0</v>
      </c>
      <c r="V169" s="268">
        <f t="shared" si="19"/>
        <v>0</v>
      </c>
      <c r="W169" s="268">
        <f t="shared" si="19"/>
        <v>0</v>
      </c>
      <c r="X169" s="268">
        <f t="shared" si="19"/>
        <v>0</v>
      </c>
      <c r="Y169" s="268">
        <f t="shared" si="19"/>
        <v>0</v>
      </c>
      <c r="Z169" s="268">
        <f t="shared" si="19"/>
        <v>0</v>
      </c>
      <c r="AA169" s="268">
        <f t="shared" si="19"/>
        <v>0</v>
      </c>
      <c r="AB169" s="268">
        <f t="shared" si="19"/>
        <v>0</v>
      </c>
      <c r="AC169" s="268">
        <f t="shared" si="19"/>
        <v>0</v>
      </c>
      <c r="AD169" s="268">
        <f t="shared" si="19"/>
        <v>0</v>
      </c>
      <c r="AE169" s="268">
        <f t="shared" si="19"/>
        <v>0</v>
      </c>
      <c r="AF169" s="268">
        <f t="shared" si="19"/>
        <v>0</v>
      </c>
      <c r="AG169" s="268">
        <f t="shared" si="19"/>
        <v>0</v>
      </c>
      <c r="AH169" s="268">
        <f t="shared" si="19"/>
        <v>0</v>
      </c>
      <c r="AI169" s="268">
        <f t="shared" si="19"/>
        <v>0</v>
      </c>
      <c r="AJ169" s="268">
        <f t="shared" si="19"/>
        <v>0</v>
      </c>
      <c r="AK169" s="268">
        <f t="shared" si="19"/>
        <v>0</v>
      </c>
      <c r="AL169" s="268">
        <f t="shared" si="19"/>
        <v>0</v>
      </c>
      <c r="AM169" s="268">
        <f t="shared" si="19"/>
        <v>0</v>
      </c>
      <c r="AN169" s="268">
        <f t="shared" si="19"/>
        <v>0</v>
      </c>
      <c r="AO169" s="268">
        <f t="shared" si="19"/>
        <v>0</v>
      </c>
      <c r="AP169" s="268">
        <f t="shared" si="19"/>
        <v>0</v>
      </c>
      <c r="AQ169" s="268">
        <f t="shared" si="19"/>
        <v>0</v>
      </c>
      <c r="AR169" s="268">
        <f t="shared" si="19"/>
        <v>0</v>
      </c>
      <c r="AS169" s="268">
        <f t="shared" si="19"/>
        <v>0</v>
      </c>
      <c r="AT169" s="268">
        <f t="shared" si="19"/>
        <v>0</v>
      </c>
      <c r="AU169" s="268">
        <f t="shared" si="19"/>
        <v>0</v>
      </c>
      <c r="AV169" s="268">
        <f t="shared" si="19"/>
        <v>0</v>
      </c>
      <c r="AX169" s="265">
        <f t="shared" si="12"/>
        <v>0</v>
      </c>
    </row>
    <row r="170" spans="1:50" ht="37.5" x14ac:dyDescent="0.25">
      <c r="A170" s="266" t="str">
        <f t="shared" si="8"/>
        <v>HNO1.2.1</v>
      </c>
      <c r="B170" s="267" t="str">
        <f t="shared" si="8"/>
        <v>Chirurgie élargie du nez et des sinus avec ouverture de la dure-mère (chirurgie interdisciplinaire de la base du crâne)</v>
      </c>
      <c r="C170" s="267"/>
      <c r="D170" s="268">
        <f t="shared" ref="D170:AV170" si="20">+IF(AND(D$158=2,D15&gt;=1),2,IF(AND(D$158=1,D15=1),1,0))</f>
        <v>0</v>
      </c>
      <c r="E170" s="268">
        <f t="shared" si="20"/>
        <v>0</v>
      </c>
      <c r="F170" s="268">
        <f t="shared" si="20"/>
        <v>0</v>
      </c>
      <c r="G170" s="268">
        <f t="shared" si="20"/>
        <v>0</v>
      </c>
      <c r="H170" s="268">
        <f t="shared" si="20"/>
        <v>0</v>
      </c>
      <c r="I170" s="268">
        <f t="shared" si="20"/>
        <v>0</v>
      </c>
      <c r="J170" s="268">
        <f t="shared" si="20"/>
        <v>0</v>
      </c>
      <c r="K170" s="268">
        <f t="shared" si="20"/>
        <v>0</v>
      </c>
      <c r="L170" s="268">
        <f t="shared" si="20"/>
        <v>0</v>
      </c>
      <c r="M170" s="268">
        <f t="shared" si="20"/>
        <v>0</v>
      </c>
      <c r="N170" s="268">
        <f t="shared" si="20"/>
        <v>0</v>
      </c>
      <c r="O170" s="268">
        <f t="shared" si="20"/>
        <v>0</v>
      </c>
      <c r="P170" s="268">
        <f t="shared" si="20"/>
        <v>0</v>
      </c>
      <c r="Q170" s="268">
        <f t="shared" si="20"/>
        <v>0</v>
      </c>
      <c r="R170" s="268">
        <f t="shared" si="20"/>
        <v>0</v>
      </c>
      <c r="S170" s="268">
        <f t="shared" si="20"/>
        <v>0</v>
      </c>
      <c r="T170" s="268">
        <f t="shared" si="20"/>
        <v>0</v>
      </c>
      <c r="U170" s="268">
        <f t="shared" si="20"/>
        <v>0</v>
      </c>
      <c r="V170" s="268">
        <f t="shared" si="20"/>
        <v>0</v>
      </c>
      <c r="W170" s="268">
        <f t="shared" si="20"/>
        <v>0</v>
      </c>
      <c r="X170" s="268">
        <f t="shared" si="20"/>
        <v>0</v>
      </c>
      <c r="Y170" s="268">
        <f t="shared" si="20"/>
        <v>0</v>
      </c>
      <c r="Z170" s="268">
        <f t="shared" si="20"/>
        <v>0</v>
      </c>
      <c r="AA170" s="268">
        <f t="shared" si="20"/>
        <v>0</v>
      </c>
      <c r="AB170" s="268">
        <f t="shared" si="20"/>
        <v>0</v>
      </c>
      <c r="AC170" s="268">
        <f t="shared" si="20"/>
        <v>0</v>
      </c>
      <c r="AD170" s="268">
        <f t="shared" si="20"/>
        <v>0</v>
      </c>
      <c r="AE170" s="268">
        <f t="shared" si="20"/>
        <v>0</v>
      </c>
      <c r="AF170" s="268">
        <f t="shared" si="20"/>
        <v>0</v>
      </c>
      <c r="AG170" s="268">
        <f t="shared" si="20"/>
        <v>0</v>
      </c>
      <c r="AH170" s="268">
        <f t="shared" si="20"/>
        <v>0</v>
      </c>
      <c r="AI170" s="268">
        <f t="shared" si="20"/>
        <v>0</v>
      </c>
      <c r="AJ170" s="268">
        <f t="shared" si="20"/>
        <v>0</v>
      </c>
      <c r="AK170" s="268">
        <f t="shared" si="20"/>
        <v>0</v>
      </c>
      <c r="AL170" s="268">
        <f t="shared" si="20"/>
        <v>0</v>
      </c>
      <c r="AM170" s="268">
        <f t="shared" si="20"/>
        <v>0</v>
      </c>
      <c r="AN170" s="268">
        <f t="shared" si="20"/>
        <v>0</v>
      </c>
      <c r="AO170" s="268">
        <f t="shared" si="20"/>
        <v>0</v>
      </c>
      <c r="AP170" s="268">
        <f t="shared" si="20"/>
        <v>0</v>
      </c>
      <c r="AQ170" s="268">
        <f t="shared" si="20"/>
        <v>0</v>
      </c>
      <c r="AR170" s="268">
        <f t="shared" si="20"/>
        <v>0</v>
      </c>
      <c r="AS170" s="268">
        <f t="shared" si="20"/>
        <v>0</v>
      </c>
      <c r="AT170" s="268">
        <f t="shared" si="20"/>
        <v>0</v>
      </c>
      <c r="AU170" s="268">
        <f t="shared" si="20"/>
        <v>0</v>
      </c>
      <c r="AV170" s="268">
        <f t="shared" si="20"/>
        <v>0</v>
      </c>
      <c r="AX170" s="265">
        <f t="shared" si="12"/>
        <v>0</v>
      </c>
    </row>
    <row r="171" spans="1:50" ht="37.5" x14ac:dyDescent="0.25">
      <c r="A171" s="266" t="str">
        <f t="shared" si="8"/>
        <v>HNO1.3</v>
      </c>
      <c r="B171" s="267" t="str">
        <f t="shared" si="8"/>
        <v>Chirurgie de l’oreille moyenne (tympanoplastie, chirurgie mastoïdienne, ossiculoplastie y c. chirurgie stapédienne)</v>
      </c>
      <c r="C171" s="267"/>
      <c r="D171" s="268">
        <f t="shared" ref="D171:AV171" si="21">+IF(AND(D$158=2,D16&gt;=1),2,IF(AND(D$158=1,D16=1),1,0))</f>
        <v>0</v>
      </c>
      <c r="E171" s="268">
        <f t="shared" si="21"/>
        <v>0</v>
      </c>
      <c r="F171" s="268">
        <f t="shared" si="21"/>
        <v>0</v>
      </c>
      <c r="G171" s="268">
        <f t="shared" si="21"/>
        <v>0</v>
      </c>
      <c r="H171" s="268">
        <f t="shared" si="21"/>
        <v>0</v>
      </c>
      <c r="I171" s="268">
        <f t="shared" si="21"/>
        <v>0</v>
      </c>
      <c r="J171" s="268">
        <f t="shared" si="21"/>
        <v>0</v>
      </c>
      <c r="K171" s="268">
        <f t="shared" si="21"/>
        <v>0</v>
      </c>
      <c r="L171" s="268">
        <f t="shared" si="21"/>
        <v>0</v>
      </c>
      <c r="M171" s="268">
        <f t="shared" si="21"/>
        <v>0</v>
      </c>
      <c r="N171" s="268">
        <f t="shared" si="21"/>
        <v>0</v>
      </c>
      <c r="O171" s="268">
        <f t="shared" si="21"/>
        <v>0</v>
      </c>
      <c r="P171" s="268">
        <f t="shared" si="21"/>
        <v>0</v>
      </c>
      <c r="Q171" s="268">
        <f t="shared" si="21"/>
        <v>0</v>
      </c>
      <c r="R171" s="268">
        <f t="shared" si="21"/>
        <v>0</v>
      </c>
      <c r="S171" s="268">
        <f t="shared" si="21"/>
        <v>0</v>
      </c>
      <c r="T171" s="268">
        <f t="shared" si="21"/>
        <v>0</v>
      </c>
      <c r="U171" s="268">
        <f t="shared" si="21"/>
        <v>0</v>
      </c>
      <c r="V171" s="268">
        <f t="shared" si="21"/>
        <v>0</v>
      </c>
      <c r="W171" s="268">
        <f t="shared" si="21"/>
        <v>0</v>
      </c>
      <c r="X171" s="268">
        <f t="shared" si="21"/>
        <v>0</v>
      </c>
      <c r="Y171" s="268">
        <f t="shared" si="21"/>
        <v>0</v>
      </c>
      <c r="Z171" s="268">
        <f t="shared" si="21"/>
        <v>0</v>
      </c>
      <c r="AA171" s="268">
        <f t="shared" si="21"/>
        <v>0</v>
      </c>
      <c r="AB171" s="268">
        <f t="shared" si="21"/>
        <v>0</v>
      </c>
      <c r="AC171" s="268">
        <f t="shared" si="21"/>
        <v>0</v>
      </c>
      <c r="AD171" s="268">
        <f t="shared" si="21"/>
        <v>0</v>
      </c>
      <c r="AE171" s="268">
        <f t="shared" si="21"/>
        <v>0</v>
      </c>
      <c r="AF171" s="268">
        <f t="shared" si="21"/>
        <v>0</v>
      </c>
      <c r="AG171" s="268">
        <f t="shared" si="21"/>
        <v>0</v>
      </c>
      <c r="AH171" s="268">
        <f t="shared" si="21"/>
        <v>0</v>
      </c>
      <c r="AI171" s="268">
        <f t="shared" si="21"/>
        <v>0</v>
      </c>
      <c r="AJ171" s="268">
        <f t="shared" si="21"/>
        <v>0</v>
      </c>
      <c r="AK171" s="268">
        <f t="shared" si="21"/>
        <v>0</v>
      </c>
      <c r="AL171" s="268">
        <f t="shared" si="21"/>
        <v>0</v>
      </c>
      <c r="AM171" s="268">
        <f t="shared" si="21"/>
        <v>0</v>
      </c>
      <c r="AN171" s="268">
        <f t="shared" si="21"/>
        <v>0</v>
      </c>
      <c r="AO171" s="268">
        <f t="shared" si="21"/>
        <v>0</v>
      </c>
      <c r="AP171" s="268">
        <f t="shared" si="21"/>
        <v>0</v>
      </c>
      <c r="AQ171" s="268">
        <f t="shared" si="21"/>
        <v>0</v>
      </c>
      <c r="AR171" s="268">
        <f t="shared" si="21"/>
        <v>0</v>
      </c>
      <c r="AS171" s="268">
        <f t="shared" si="21"/>
        <v>0</v>
      </c>
      <c r="AT171" s="268">
        <f t="shared" si="21"/>
        <v>0</v>
      </c>
      <c r="AU171" s="268">
        <f t="shared" si="21"/>
        <v>0</v>
      </c>
      <c r="AV171" s="268">
        <f t="shared" si="21"/>
        <v>0</v>
      </c>
      <c r="AX171" s="265">
        <f t="shared" si="12"/>
        <v>0</v>
      </c>
    </row>
    <row r="172" spans="1:50" ht="25" x14ac:dyDescent="0.25">
      <c r="A172" s="266" t="str">
        <f t="shared" si="8"/>
        <v>HNO1.3.1</v>
      </c>
      <c r="B172" s="267" t="str">
        <f t="shared" si="8"/>
        <v>Chirurgie élargie de l’oreille avec oreille interne et/ou ouverture de la dure-mère</v>
      </c>
      <c r="C172" s="267"/>
      <c r="D172" s="268">
        <f t="shared" ref="D172:AV172" si="22">+IF(AND(D$158=2,D17&gt;=1),2,IF(AND(D$158=1,D17=1),1,0))</f>
        <v>0</v>
      </c>
      <c r="E172" s="268">
        <f t="shared" si="22"/>
        <v>0</v>
      </c>
      <c r="F172" s="268">
        <f t="shared" si="22"/>
        <v>0</v>
      </c>
      <c r="G172" s="268">
        <f t="shared" si="22"/>
        <v>0</v>
      </c>
      <c r="H172" s="268">
        <f t="shared" si="22"/>
        <v>0</v>
      </c>
      <c r="I172" s="268">
        <f t="shared" si="22"/>
        <v>0</v>
      </c>
      <c r="J172" s="268">
        <f t="shared" si="22"/>
        <v>0</v>
      </c>
      <c r="K172" s="268">
        <f t="shared" si="22"/>
        <v>0</v>
      </c>
      <c r="L172" s="268">
        <f t="shared" si="22"/>
        <v>0</v>
      </c>
      <c r="M172" s="268">
        <f t="shared" si="22"/>
        <v>0</v>
      </c>
      <c r="N172" s="268">
        <f t="shared" si="22"/>
        <v>0</v>
      </c>
      <c r="O172" s="268">
        <f t="shared" si="22"/>
        <v>0</v>
      </c>
      <c r="P172" s="268">
        <f t="shared" si="22"/>
        <v>0</v>
      </c>
      <c r="Q172" s="268">
        <f t="shared" si="22"/>
        <v>0</v>
      </c>
      <c r="R172" s="268">
        <f t="shared" si="22"/>
        <v>0</v>
      </c>
      <c r="S172" s="268">
        <f t="shared" si="22"/>
        <v>0</v>
      </c>
      <c r="T172" s="268">
        <f t="shared" si="22"/>
        <v>0</v>
      </c>
      <c r="U172" s="268">
        <f t="shared" si="22"/>
        <v>0</v>
      </c>
      <c r="V172" s="268">
        <f t="shared" si="22"/>
        <v>0</v>
      </c>
      <c r="W172" s="268">
        <f t="shared" si="22"/>
        <v>0</v>
      </c>
      <c r="X172" s="268">
        <f t="shared" si="22"/>
        <v>0</v>
      </c>
      <c r="Y172" s="268">
        <f t="shared" si="22"/>
        <v>0</v>
      </c>
      <c r="Z172" s="268">
        <f t="shared" si="22"/>
        <v>0</v>
      </c>
      <c r="AA172" s="268">
        <f t="shared" si="22"/>
        <v>0</v>
      </c>
      <c r="AB172" s="268">
        <f t="shared" si="22"/>
        <v>0</v>
      </c>
      <c r="AC172" s="268">
        <f t="shared" si="22"/>
        <v>0</v>
      </c>
      <c r="AD172" s="268">
        <f t="shared" si="22"/>
        <v>0</v>
      </c>
      <c r="AE172" s="268">
        <f t="shared" si="22"/>
        <v>0</v>
      </c>
      <c r="AF172" s="268">
        <f t="shared" si="22"/>
        <v>0</v>
      </c>
      <c r="AG172" s="268">
        <f t="shared" si="22"/>
        <v>0</v>
      </c>
      <c r="AH172" s="268">
        <f t="shared" si="22"/>
        <v>0</v>
      </c>
      <c r="AI172" s="268">
        <f t="shared" si="22"/>
        <v>0</v>
      </c>
      <c r="AJ172" s="268">
        <f t="shared" si="22"/>
        <v>0</v>
      </c>
      <c r="AK172" s="268">
        <f t="shared" si="22"/>
        <v>0</v>
      </c>
      <c r="AL172" s="268">
        <f t="shared" si="22"/>
        <v>0</v>
      </c>
      <c r="AM172" s="268">
        <f t="shared" si="22"/>
        <v>0</v>
      </c>
      <c r="AN172" s="268">
        <f t="shared" si="22"/>
        <v>0</v>
      </c>
      <c r="AO172" s="268">
        <f t="shared" si="22"/>
        <v>0</v>
      </c>
      <c r="AP172" s="268">
        <f t="shared" si="22"/>
        <v>0</v>
      </c>
      <c r="AQ172" s="268">
        <f t="shared" si="22"/>
        <v>0</v>
      </c>
      <c r="AR172" s="268">
        <f t="shared" si="22"/>
        <v>0</v>
      </c>
      <c r="AS172" s="268">
        <f t="shared" si="22"/>
        <v>0</v>
      </c>
      <c r="AT172" s="268">
        <f t="shared" si="22"/>
        <v>0</v>
      </c>
      <c r="AU172" s="268">
        <f t="shared" si="22"/>
        <v>0</v>
      </c>
      <c r="AV172" s="268">
        <f t="shared" si="22"/>
        <v>0</v>
      </c>
      <c r="AX172" s="265">
        <f t="shared" si="12"/>
        <v>0</v>
      </c>
    </row>
    <row r="173" spans="1:50" x14ac:dyDescent="0.25">
      <c r="A173" s="266" t="str">
        <f t="shared" si="8"/>
        <v>HNO1.3.2</v>
      </c>
      <c r="B173" s="267" t="str">
        <f t="shared" si="8"/>
        <v>Implants cochléaires (CIMHS)</v>
      </c>
      <c r="C173" s="267"/>
      <c r="D173" s="268">
        <f t="shared" ref="D173:AV173" si="23">+IF(AND(D$158=2,D18&gt;=1),2,IF(AND(D$158=1,D18=1),1,0))</f>
        <v>0</v>
      </c>
      <c r="E173" s="268">
        <f t="shared" si="23"/>
        <v>0</v>
      </c>
      <c r="F173" s="268">
        <f t="shared" si="23"/>
        <v>0</v>
      </c>
      <c r="G173" s="268">
        <f t="shared" si="23"/>
        <v>0</v>
      </c>
      <c r="H173" s="268">
        <f t="shared" si="23"/>
        <v>0</v>
      </c>
      <c r="I173" s="268">
        <f t="shared" si="23"/>
        <v>0</v>
      </c>
      <c r="J173" s="268">
        <f t="shared" si="23"/>
        <v>0</v>
      </c>
      <c r="K173" s="268">
        <f t="shared" si="23"/>
        <v>0</v>
      </c>
      <c r="L173" s="268">
        <f t="shared" si="23"/>
        <v>0</v>
      </c>
      <c r="M173" s="268">
        <f t="shared" si="23"/>
        <v>0</v>
      </c>
      <c r="N173" s="268">
        <f t="shared" si="23"/>
        <v>0</v>
      </c>
      <c r="O173" s="268">
        <f t="shared" si="23"/>
        <v>0</v>
      </c>
      <c r="P173" s="268">
        <f t="shared" si="23"/>
        <v>0</v>
      </c>
      <c r="Q173" s="268">
        <f t="shared" si="23"/>
        <v>0</v>
      </c>
      <c r="R173" s="268">
        <f t="shared" si="23"/>
        <v>0</v>
      </c>
      <c r="S173" s="268">
        <f t="shared" si="23"/>
        <v>0</v>
      </c>
      <c r="T173" s="268">
        <f t="shared" si="23"/>
        <v>0</v>
      </c>
      <c r="U173" s="268">
        <f t="shared" si="23"/>
        <v>0</v>
      </c>
      <c r="V173" s="268">
        <f t="shared" si="23"/>
        <v>0</v>
      </c>
      <c r="W173" s="268">
        <f t="shared" si="23"/>
        <v>0</v>
      </c>
      <c r="X173" s="268">
        <f t="shared" si="23"/>
        <v>0</v>
      </c>
      <c r="Y173" s="268">
        <f t="shared" si="23"/>
        <v>0</v>
      </c>
      <c r="Z173" s="268">
        <f t="shared" si="23"/>
        <v>0</v>
      </c>
      <c r="AA173" s="268">
        <f t="shared" si="23"/>
        <v>0</v>
      </c>
      <c r="AB173" s="268">
        <f t="shared" si="23"/>
        <v>0</v>
      </c>
      <c r="AC173" s="268">
        <f t="shared" si="23"/>
        <v>0</v>
      </c>
      <c r="AD173" s="268">
        <f t="shared" si="23"/>
        <v>0</v>
      </c>
      <c r="AE173" s="268">
        <f t="shared" si="23"/>
        <v>0</v>
      </c>
      <c r="AF173" s="268">
        <f t="shared" si="23"/>
        <v>0</v>
      </c>
      <c r="AG173" s="268">
        <f t="shared" si="23"/>
        <v>0</v>
      </c>
      <c r="AH173" s="268">
        <f t="shared" si="23"/>
        <v>0</v>
      </c>
      <c r="AI173" s="268">
        <f t="shared" si="23"/>
        <v>0</v>
      </c>
      <c r="AJ173" s="268">
        <f t="shared" si="23"/>
        <v>0</v>
      </c>
      <c r="AK173" s="268">
        <f t="shared" si="23"/>
        <v>0</v>
      </c>
      <c r="AL173" s="268">
        <f t="shared" si="23"/>
        <v>0</v>
      </c>
      <c r="AM173" s="268">
        <f t="shared" si="23"/>
        <v>0</v>
      </c>
      <c r="AN173" s="268">
        <f t="shared" si="23"/>
        <v>0</v>
      </c>
      <c r="AO173" s="268">
        <f t="shared" si="23"/>
        <v>0</v>
      </c>
      <c r="AP173" s="268">
        <f t="shared" si="23"/>
        <v>0</v>
      </c>
      <c r="AQ173" s="268">
        <f t="shared" si="23"/>
        <v>0</v>
      </c>
      <c r="AR173" s="268">
        <f t="shared" si="23"/>
        <v>0</v>
      </c>
      <c r="AS173" s="268">
        <f t="shared" si="23"/>
        <v>0</v>
      </c>
      <c r="AT173" s="268">
        <f t="shared" si="23"/>
        <v>0</v>
      </c>
      <c r="AU173" s="268">
        <f t="shared" si="23"/>
        <v>0</v>
      </c>
      <c r="AV173" s="268">
        <f t="shared" si="23"/>
        <v>0</v>
      </c>
      <c r="AX173" s="265">
        <f t="shared" si="12"/>
        <v>0</v>
      </c>
    </row>
    <row r="174" spans="1:50" x14ac:dyDescent="0.25">
      <c r="A174" s="266" t="str">
        <f t="shared" si="8"/>
        <v>HNO2</v>
      </c>
      <c r="B174" s="267" t="str">
        <f t="shared" si="8"/>
        <v>Chirurgie de la thyroïde et des parathyroïdes</v>
      </c>
      <c r="C174" s="267"/>
      <c r="D174" s="268">
        <f t="shared" ref="D174:AV174" si="24">+IF(AND(D$158=2,D19&gt;=1),2,IF(AND(D$158=1,D19=1),1,0))</f>
        <v>0</v>
      </c>
      <c r="E174" s="268">
        <f t="shared" si="24"/>
        <v>0</v>
      </c>
      <c r="F174" s="268">
        <f t="shared" si="24"/>
        <v>0</v>
      </c>
      <c r="G174" s="268">
        <f t="shared" si="24"/>
        <v>0</v>
      </c>
      <c r="H174" s="268">
        <f t="shared" si="24"/>
        <v>0</v>
      </c>
      <c r="I174" s="268">
        <f t="shared" si="24"/>
        <v>0</v>
      </c>
      <c r="J174" s="268">
        <f t="shared" si="24"/>
        <v>0</v>
      </c>
      <c r="K174" s="268">
        <f t="shared" si="24"/>
        <v>0</v>
      </c>
      <c r="L174" s="268">
        <f t="shared" si="24"/>
        <v>0</v>
      </c>
      <c r="M174" s="268">
        <f t="shared" si="24"/>
        <v>0</v>
      </c>
      <c r="N174" s="268">
        <f t="shared" si="24"/>
        <v>0</v>
      </c>
      <c r="O174" s="268">
        <f t="shared" si="24"/>
        <v>0</v>
      </c>
      <c r="P174" s="268">
        <f t="shared" si="24"/>
        <v>0</v>
      </c>
      <c r="Q174" s="268">
        <f t="shared" si="24"/>
        <v>0</v>
      </c>
      <c r="R174" s="268">
        <f t="shared" si="24"/>
        <v>0</v>
      </c>
      <c r="S174" s="268">
        <f t="shared" si="24"/>
        <v>0</v>
      </c>
      <c r="T174" s="268">
        <f t="shared" si="24"/>
        <v>0</v>
      </c>
      <c r="U174" s="268">
        <f t="shared" si="24"/>
        <v>0</v>
      </c>
      <c r="V174" s="268">
        <f t="shared" si="24"/>
        <v>0</v>
      </c>
      <c r="W174" s="268">
        <f t="shared" si="24"/>
        <v>0</v>
      </c>
      <c r="X174" s="268">
        <f t="shared" si="24"/>
        <v>0</v>
      </c>
      <c r="Y174" s="268">
        <f t="shared" si="24"/>
        <v>0</v>
      </c>
      <c r="Z174" s="268">
        <f t="shared" si="24"/>
        <v>0</v>
      </c>
      <c r="AA174" s="268">
        <f t="shared" si="24"/>
        <v>0</v>
      </c>
      <c r="AB174" s="268">
        <f t="shared" si="24"/>
        <v>0</v>
      </c>
      <c r="AC174" s="268">
        <f t="shared" si="24"/>
        <v>0</v>
      </c>
      <c r="AD174" s="268">
        <f t="shared" si="24"/>
        <v>0</v>
      </c>
      <c r="AE174" s="268">
        <f t="shared" si="24"/>
        <v>0</v>
      </c>
      <c r="AF174" s="268">
        <f t="shared" si="24"/>
        <v>0</v>
      </c>
      <c r="AG174" s="268">
        <f t="shared" si="24"/>
        <v>0</v>
      </c>
      <c r="AH174" s="268">
        <f t="shared" si="24"/>
        <v>0</v>
      </c>
      <c r="AI174" s="268">
        <f t="shared" si="24"/>
        <v>0</v>
      </c>
      <c r="AJ174" s="268">
        <f t="shared" si="24"/>
        <v>0</v>
      </c>
      <c r="AK174" s="268">
        <f t="shared" si="24"/>
        <v>0</v>
      </c>
      <c r="AL174" s="268">
        <f t="shared" si="24"/>
        <v>0</v>
      </c>
      <c r="AM174" s="268">
        <f t="shared" si="24"/>
        <v>0</v>
      </c>
      <c r="AN174" s="268">
        <f t="shared" si="24"/>
        <v>0</v>
      </c>
      <c r="AO174" s="268">
        <f t="shared" si="24"/>
        <v>0</v>
      </c>
      <c r="AP174" s="268">
        <f t="shared" si="24"/>
        <v>0</v>
      </c>
      <c r="AQ174" s="268">
        <f t="shared" si="24"/>
        <v>0</v>
      </c>
      <c r="AR174" s="268">
        <f t="shared" si="24"/>
        <v>0</v>
      </c>
      <c r="AS174" s="268">
        <f t="shared" si="24"/>
        <v>0</v>
      </c>
      <c r="AT174" s="268">
        <f t="shared" si="24"/>
        <v>0</v>
      </c>
      <c r="AU174" s="268">
        <f t="shared" si="24"/>
        <v>0</v>
      </c>
      <c r="AV174" s="268">
        <f t="shared" si="24"/>
        <v>0</v>
      </c>
      <c r="AX174" s="265">
        <f t="shared" si="12"/>
        <v>0</v>
      </c>
    </row>
    <row r="175" spans="1:50" x14ac:dyDescent="0.25">
      <c r="A175" s="266" t="str">
        <f t="shared" si="8"/>
        <v>KIE1</v>
      </c>
      <c r="B175" s="267" t="str">
        <f t="shared" si="8"/>
        <v>Chirurgie maxillaire</v>
      </c>
      <c r="C175" s="267"/>
      <c r="D175" s="268">
        <f t="shared" ref="D175:AV175" si="25">+IF(AND(D$158=2,D20&gt;=1),2,IF(AND(D$158=1,D20=1),1,0))</f>
        <v>0</v>
      </c>
      <c r="E175" s="268">
        <f t="shared" si="25"/>
        <v>0</v>
      </c>
      <c r="F175" s="268">
        <f t="shared" si="25"/>
        <v>0</v>
      </c>
      <c r="G175" s="268">
        <f t="shared" si="25"/>
        <v>0</v>
      </c>
      <c r="H175" s="268">
        <f t="shared" si="25"/>
        <v>0</v>
      </c>
      <c r="I175" s="268">
        <f t="shared" si="25"/>
        <v>0</v>
      </c>
      <c r="J175" s="268">
        <f t="shared" si="25"/>
        <v>0</v>
      </c>
      <c r="K175" s="268">
        <f t="shared" si="25"/>
        <v>0</v>
      </c>
      <c r="L175" s="268">
        <f t="shared" si="25"/>
        <v>0</v>
      </c>
      <c r="M175" s="268">
        <f t="shared" si="25"/>
        <v>0</v>
      </c>
      <c r="N175" s="268">
        <f t="shared" si="25"/>
        <v>0</v>
      </c>
      <c r="O175" s="268">
        <f t="shared" si="25"/>
        <v>0</v>
      </c>
      <c r="P175" s="268">
        <f t="shared" si="25"/>
        <v>0</v>
      </c>
      <c r="Q175" s="268">
        <f t="shared" si="25"/>
        <v>0</v>
      </c>
      <c r="R175" s="268">
        <f t="shared" si="25"/>
        <v>0</v>
      </c>
      <c r="S175" s="268">
        <f t="shared" si="25"/>
        <v>0</v>
      </c>
      <c r="T175" s="268">
        <f t="shared" si="25"/>
        <v>0</v>
      </c>
      <c r="U175" s="268">
        <f t="shared" si="25"/>
        <v>0</v>
      </c>
      <c r="V175" s="268">
        <f t="shared" si="25"/>
        <v>0</v>
      </c>
      <c r="W175" s="268">
        <f t="shared" si="25"/>
        <v>0</v>
      </c>
      <c r="X175" s="268">
        <f t="shared" si="25"/>
        <v>0</v>
      </c>
      <c r="Y175" s="268">
        <f t="shared" si="25"/>
        <v>0</v>
      </c>
      <c r="Z175" s="268">
        <f t="shared" si="25"/>
        <v>0</v>
      </c>
      <c r="AA175" s="268">
        <f t="shared" si="25"/>
        <v>0</v>
      </c>
      <c r="AB175" s="268">
        <f t="shared" si="25"/>
        <v>0</v>
      </c>
      <c r="AC175" s="268">
        <f t="shared" si="25"/>
        <v>0</v>
      </c>
      <c r="AD175" s="268">
        <f t="shared" si="25"/>
        <v>0</v>
      </c>
      <c r="AE175" s="268">
        <f t="shared" si="25"/>
        <v>0</v>
      </c>
      <c r="AF175" s="268">
        <f t="shared" si="25"/>
        <v>0</v>
      </c>
      <c r="AG175" s="268">
        <f t="shared" si="25"/>
        <v>0</v>
      </c>
      <c r="AH175" s="268">
        <f t="shared" si="25"/>
        <v>0</v>
      </c>
      <c r="AI175" s="268">
        <f t="shared" si="25"/>
        <v>0</v>
      </c>
      <c r="AJ175" s="268">
        <f t="shared" si="25"/>
        <v>0</v>
      </c>
      <c r="AK175" s="268">
        <f t="shared" si="25"/>
        <v>0</v>
      </c>
      <c r="AL175" s="268">
        <f t="shared" si="25"/>
        <v>0</v>
      </c>
      <c r="AM175" s="268">
        <f t="shared" si="25"/>
        <v>0</v>
      </c>
      <c r="AN175" s="268">
        <f t="shared" si="25"/>
        <v>0</v>
      </c>
      <c r="AO175" s="268">
        <f t="shared" si="25"/>
        <v>0</v>
      </c>
      <c r="AP175" s="268">
        <f t="shared" si="25"/>
        <v>0</v>
      </c>
      <c r="AQ175" s="268">
        <f t="shared" si="25"/>
        <v>0</v>
      </c>
      <c r="AR175" s="268">
        <f t="shared" si="25"/>
        <v>0</v>
      </c>
      <c r="AS175" s="268">
        <f t="shared" si="25"/>
        <v>0</v>
      </c>
      <c r="AT175" s="268">
        <f t="shared" si="25"/>
        <v>0</v>
      </c>
      <c r="AU175" s="268">
        <f t="shared" si="25"/>
        <v>0</v>
      </c>
      <c r="AV175" s="268">
        <f t="shared" si="25"/>
        <v>0</v>
      </c>
      <c r="AX175" s="265">
        <f t="shared" si="12"/>
        <v>0</v>
      </c>
    </row>
    <row r="176" spans="1:50" x14ac:dyDescent="0.25">
      <c r="A176" s="266" t="str">
        <f t="shared" si="8"/>
        <v>NCH1</v>
      </c>
      <c r="B176" s="267" t="str">
        <f t="shared" si="8"/>
        <v>Neurochirurgie crânienne</v>
      </c>
      <c r="C176" s="267"/>
      <c r="D176" s="268">
        <f t="shared" ref="D176:AV176" si="26">+IF(AND(D$158=2,D21&gt;=1),2,IF(AND(D$158=1,D21=1),1,0))</f>
        <v>0</v>
      </c>
      <c r="E176" s="268">
        <f t="shared" si="26"/>
        <v>0</v>
      </c>
      <c r="F176" s="268">
        <f t="shared" si="26"/>
        <v>0</v>
      </c>
      <c r="G176" s="268">
        <f t="shared" si="26"/>
        <v>0</v>
      </c>
      <c r="H176" s="268">
        <f t="shared" si="26"/>
        <v>0</v>
      </c>
      <c r="I176" s="268">
        <f t="shared" si="26"/>
        <v>0</v>
      </c>
      <c r="J176" s="268">
        <f t="shared" si="26"/>
        <v>0</v>
      </c>
      <c r="K176" s="268">
        <f t="shared" si="26"/>
        <v>0</v>
      </c>
      <c r="L176" s="268">
        <f t="shared" si="26"/>
        <v>0</v>
      </c>
      <c r="M176" s="268">
        <f t="shared" si="26"/>
        <v>0</v>
      </c>
      <c r="N176" s="268">
        <f t="shared" si="26"/>
        <v>0</v>
      </c>
      <c r="O176" s="268">
        <f t="shared" si="26"/>
        <v>0</v>
      </c>
      <c r="P176" s="268">
        <f t="shared" si="26"/>
        <v>0</v>
      </c>
      <c r="Q176" s="268">
        <f t="shared" si="26"/>
        <v>0</v>
      </c>
      <c r="R176" s="268">
        <f t="shared" si="26"/>
        <v>0</v>
      </c>
      <c r="S176" s="268">
        <f t="shared" si="26"/>
        <v>0</v>
      </c>
      <c r="T176" s="268">
        <f t="shared" si="26"/>
        <v>0</v>
      </c>
      <c r="U176" s="268">
        <f t="shared" si="26"/>
        <v>0</v>
      </c>
      <c r="V176" s="268">
        <f t="shared" si="26"/>
        <v>0</v>
      </c>
      <c r="W176" s="268">
        <f t="shared" si="26"/>
        <v>0</v>
      </c>
      <c r="X176" s="268">
        <f t="shared" si="26"/>
        <v>0</v>
      </c>
      <c r="Y176" s="268">
        <f t="shared" si="26"/>
        <v>0</v>
      </c>
      <c r="Z176" s="268">
        <f t="shared" si="26"/>
        <v>0</v>
      </c>
      <c r="AA176" s="268">
        <f t="shared" si="26"/>
        <v>0</v>
      </c>
      <c r="AB176" s="268">
        <f t="shared" si="26"/>
        <v>0</v>
      </c>
      <c r="AC176" s="268">
        <f t="shared" si="26"/>
        <v>0</v>
      </c>
      <c r="AD176" s="268">
        <f t="shared" si="26"/>
        <v>0</v>
      </c>
      <c r="AE176" s="268">
        <f t="shared" si="26"/>
        <v>0</v>
      </c>
      <c r="AF176" s="268">
        <f t="shared" si="26"/>
        <v>0</v>
      </c>
      <c r="AG176" s="268">
        <f t="shared" si="26"/>
        <v>0</v>
      </c>
      <c r="AH176" s="268">
        <f t="shared" si="26"/>
        <v>0</v>
      </c>
      <c r="AI176" s="268">
        <f t="shared" si="26"/>
        <v>0</v>
      </c>
      <c r="AJ176" s="268">
        <f t="shared" si="26"/>
        <v>0</v>
      </c>
      <c r="AK176" s="268">
        <f t="shared" si="26"/>
        <v>0</v>
      </c>
      <c r="AL176" s="268">
        <f t="shared" si="26"/>
        <v>0</v>
      </c>
      <c r="AM176" s="268">
        <f t="shared" si="26"/>
        <v>0</v>
      </c>
      <c r="AN176" s="268">
        <f t="shared" si="26"/>
        <v>0</v>
      </c>
      <c r="AO176" s="268">
        <f t="shared" si="26"/>
        <v>0</v>
      </c>
      <c r="AP176" s="268">
        <f t="shared" si="26"/>
        <v>0</v>
      </c>
      <c r="AQ176" s="268">
        <f t="shared" si="26"/>
        <v>0</v>
      </c>
      <c r="AR176" s="268">
        <f t="shared" si="26"/>
        <v>0</v>
      </c>
      <c r="AS176" s="268">
        <f t="shared" si="26"/>
        <v>0</v>
      </c>
      <c r="AT176" s="268">
        <f t="shared" si="26"/>
        <v>0</v>
      </c>
      <c r="AU176" s="268">
        <f t="shared" si="26"/>
        <v>0</v>
      </c>
      <c r="AV176" s="268">
        <f t="shared" si="26"/>
        <v>0</v>
      </c>
      <c r="AX176" s="265">
        <f t="shared" si="12"/>
        <v>0</v>
      </c>
    </row>
    <row r="177" spans="1:50" x14ac:dyDescent="0.25">
      <c r="A177" s="266" t="str">
        <f t="shared" si="8"/>
        <v>NCH1.1</v>
      </c>
      <c r="B177" s="267" t="str">
        <f t="shared" si="8"/>
        <v>Neurochirurgie spécialisée</v>
      </c>
      <c r="C177" s="267"/>
      <c r="D177" s="268">
        <f t="shared" ref="D177:AV177" si="27">+IF(AND(D$158=2,D22&gt;=1),2,IF(AND(D$158=1,D22=1),1,0))</f>
        <v>0</v>
      </c>
      <c r="E177" s="268">
        <f t="shared" si="27"/>
        <v>0</v>
      </c>
      <c r="F177" s="268">
        <f t="shared" si="27"/>
        <v>0</v>
      </c>
      <c r="G177" s="268">
        <f t="shared" si="27"/>
        <v>0</v>
      </c>
      <c r="H177" s="268">
        <f t="shared" si="27"/>
        <v>0</v>
      </c>
      <c r="I177" s="268">
        <f t="shared" si="27"/>
        <v>0</v>
      </c>
      <c r="J177" s="268">
        <f t="shared" si="27"/>
        <v>0</v>
      </c>
      <c r="K177" s="268">
        <f t="shared" si="27"/>
        <v>0</v>
      </c>
      <c r="L177" s="268">
        <f t="shared" si="27"/>
        <v>0</v>
      </c>
      <c r="M177" s="268">
        <f t="shared" si="27"/>
        <v>0</v>
      </c>
      <c r="N177" s="268">
        <f t="shared" si="27"/>
        <v>0</v>
      </c>
      <c r="O177" s="268">
        <f t="shared" si="27"/>
        <v>0</v>
      </c>
      <c r="P177" s="268">
        <f t="shared" si="27"/>
        <v>0</v>
      </c>
      <c r="Q177" s="268">
        <f t="shared" si="27"/>
        <v>0</v>
      </c>
      <c r="R177" s="268">
        <f t="shared" si="27"/>
        <v>0</v>
      </c>
      <c r="S177" s="268">
        <f t="shared" si="27"/>
        <v>0</v>
      </c>
      <c r="T177" s="268">
        <f t="shared" si="27"/>
        <v>0</v>
      </c>
      <c r="U177" s="268">
        <f t="shared" si="27"/>
        <v>0</v>
      </c>
      <c r="V177" s="268">
        <f t="shared" si="27"/>
        <v>0</v>
      </c>
      <c r="W177" s="268">
        <f t="shared" si="27"/>
        <v>0</v>
      </c>
      <c r="X177" s="268">
        <f t="shared" si="27"/>
        <v>0</v>
      </c>
      <c r="Y177" s="268">
        <f t="shared" si="27"/>
        <v>0</v>
      </c>
      <c r="Z177" s="268">
        <f t="shared" si="27"/>
        <v>0</v>
      </c>
      <c r="AA177" s="268">
        <f t="shared" si="27"/>
        <v>0</v>
      </c>
      <c r="AB177" s="268">
        <f t="shared" si="27"/>
        <v>0</v>
      </c>
      <c r="AC177" s="268">
        <f t="shared" si="27"/>
        <v>0</v>
      </c>
      <c r="AD177" s="268">
        <f t="shared" si="27"/>
        <v>0</v>
      </c>
      <c r="AE177" s="268">
        <f t="shared" si="27"/>
        <v>0</v>
      </c>
      <c r="AF177" s="268">
        <f t="shared" si="27"/>
        <v>0</v>
      </c>
      <c r="AG177" s="268">
        <f t="shared" si="27"/>
        <v>0</v>
      </c>
      <c r="AH177" s="268">
        <f t="shared" si="27"/>
        <v>0</v>
      </c>
      <c r="AI177" s="268">
        <f t="shared" si="27"/>
        <v>0</v>
      </c>
      <c r="AJ177" s="268">
        <f t="shared" si="27"/>
        <v>0</v>
      </c>
      <c r="AK177" s="268">
        <f t="shared" si="27"/>
        <v>0</v>
      </c>
      <c r="AL177" s="268">
        <f t="shared" si="27"/>
        <v>0</v>
      </c>
      <c r="AM177" s="268">
        <f t="shared" si="27"/>
        <v>0</v>
      </c>
      <c r="AN177" s="268">
        <f t="shared" si="27"/>
        <v>0</v>
      </c>
      <c r="AO177" s="268">
        <f t="shared" si="27"/>
        <v>0</v>
      </c>
      <c r="AP177" s="268">
        <f t="shared" si="27"/>
        <v>0</v>
      </c>
      <c r="AQ177" s="268">
        <f t="shared" si="27"/>
        <v>0</v>
      </c>
      <c r="AR177" s="268">
        <f t="shared" si="27"/>
        <v>0</v>
      </c>
      <c r="AS177" s="268">
        <f t="shared" si="27"/>
        <v>0</v>
      </c>
      <c r="AT177" s="268">
        <f t="shared" si="27"/>
        <v>0</v>
      </c>
      <c r="AU177" s="268">
        <f t="shared" si="27"/>
        <v>0</v>
      </c>
      <c r="AV177" s="268">
        <f t="shared" si="27"/>
        <v>0</v>
      </c>
      <c r="AX177" s="265">
        <f t="shared" si="12"/>
        <v>0</v>
      </c>
    </row>
    <row r="178" spans="1:50" ht="37.5" x14ac:dyDescent="0.25">
      <c r="A178" s="266" t="str">
        <f t="shared" si="8"/>
        <v>NCH1.1.1</v>
      </c>
      <c r="B178" s="267" t="str">
        <f t="shared" si="8"/>
        <v>Traitement des pathologies vasculaires du SNC autres que les anomalies vasculaires complexes (CIMHS)</v>
      </c>
      <c r="C178" s="267"/>
      <c r="D178" s="268">
        <f t="shared" ref="D178:AV178" si="28">+IF(AND(D$158=2,D23&gt;=1),2,IF(AND(D$158=1,D23=1),1,0))</f>
        <v>0</v>
      </c>
      <c r="E178" s="268">
        <f t="shared" si="28"/>
        <v>0</v>
      </c>
      <c r="F178" s="268">
        <f t="shared" si="28"/>
        <v>0</v>
      </c>
      <c r="G178" s="268">
        <f t="shared" si="28"/>
        <v>0</v>
      </c>
      <c r="H178" s="268">
        <f t="shared" si="28"/>
        <v>0</v>
      </c>
      <c r="I178" s="268">
        <f t="shared" si="28"/>
        <v>0</v>
      </c>
      <c r="J178" s="268">
        <f t="shared" si="28"/>
        <v>0</v>
      </c>
      <c r="K178" s="268">
        <f t="shared" si="28"/>
        <v>0</v>
      </c>
      <c r="L178" s="268">
        <f t="shared" si="28"/>
        <v>0</v>
      </c>
      <c r="M178" s="268">
        <f t="shared" si="28"/>
        <v>0</v>
      </c>
      <c r="N178" s="268">
        <f t="shared" si="28"/>
        <v>0</v>
      </c>
      <c r="O178" s="268">
        <f t="shared" si="28"/>
        <v>0</v>
      </c>
      <c r="P178" s="268">
        <f t="shared" si="28"/>
        <v>0</v>
      </c>
      <c r="Q178" s="268">
        <f t="shared" si="28"/>
        <v>0</v>
      </c>
      <c r="R178" s="268">
        <f t="shared" si="28"/>
        <v>0</v>
      </c>
      <c r="S178" s="268">
        <f t="shared" si="28"/>
        <v>0</v>
      </c>
      <c r="T178" s="268">
        <f t="shared" si="28"/>
        <v>0</v>
      </c>
      <c r="U178" s="268">
        <f t="shared" si="28"/>
        <v>0</v>
      </c>
      <c r="V178" s="268">
        <f t="shared" si="28"/>
        <v>0</v>
      </c>
      <c r="W178" s="268">
        <f t="shared" si="28"/>
        <v>0</v>
      </c>
      <c r="X178" s="268">
        <f t="shared" si="28"/>
        <v>0</v>
      </c>
      <c r="Y178" s="268">
        <f t="shared" si="28"/>
        <v>0</v>
      </c>
      <c r="Z178" s="268">
        <f t="shared" si="28"/>
        <v>0</v>
      </c>
      <c r="AA178" s="268">
        <f t="shared" si="28"/>
        <v>0</v>
      </c>
      <c r="AB178" s="268">
        <f t="shared" si="28"/>
        <v>0</v>
      </c>
      <c r="AC178" s="268">
        <f t="shared" si="28"/>
        <v>0</v>
      </c>
      <c r="AD178" s="268">
        <f t="shared" si="28"/>
        <v>0</v>
      </c>
      <c r="AE178" s="268">
        <f t="shared" si="28"/>
        <v>0</v>
      </c>
      <c r="AF178" s="268">
        <f t="shared" si="28"/>
        <v>0</v>
      </c>
      <c r="AG178" s="268">
        <f t="shared" si="28"/>
        <v>0</v>
      </c>
      <c r="AH178" s="268">
        <f t="shared" si="28"/>
        <v>0</v>
      </c>
      <c r="AI178" s="268">
        <f t="shared" si="28"/>
        <v>0</v>
      </c>
      <c r="AJ178" s="268">
        <f t="shared" si="28"/>
        <v>0</v>
      </c>
      <c r="AK178" s="268">
        <f t="shared" si="28"/>
        <v>0</v>
      </c>
      <c r="AL178" s="268">
        <f t="shared" si="28"/>
        <v>0</v>
      </c>
      <c r="AM178" s="268">
        <f t="shared" si="28"/>
        <v>0</v>
      </c>
      <c r="AN178" s="268">
        <f t="shared" si="28"/>
        <v>0</v>
      </c>
      <c r="AO178" s="268">
        <f t="shared" si="28"/>
        <v>0</v>
      </c>
      <c r="AP178" s="268">
        <f t="shared" si="28"/>
        <v>0</v>
      </c>
      <c r="AQ178" s="268">
        <f t="shared" si="28"/>
        <v>0</v>
      </c>
      <c r="AR178" s="268">
        <f t="shared" si="28"/>
        <v>0</v>
      </c>
      <c r="AS178" s="268">
        <f t="shared" si="28"/>
        <v>0</v>
      </c>
      <c r="AT178" s="268">
        <f t="shared" si="28"/>
        <v>0</v>
      </c>
      <c r="AU178" s="268">
        <f t="shared" si="28"/>
        <v>0</v>
      </c>
      <c r="AV178" s="268">
        <f t="shared" si="28"/>
        <v>0</v>
      </c>
      <c r="AX178" s="265">
        <f t="shared" si="12"/>
        <v>0</v>
      </c>
    </row>
    <row r="179" spans="1:50" ht="25" x14ac:dyDescent="0.25">
      <c r="A179" s="266" t="str">
        <f t="shared" si="8"/>
        <v>NCH1.1.1.1</v>
      </c>
      <c r="B179" s="267" t="str">
        <f t="shared" si="8"/>
        <v>Traitement des anomalies vasculaires complexes du SNC (CIMHS)</v>
      </c>
      <c r="C179" s="267"/>
      <c r="D179" s="268">
        <f t="shared" ref="D179:AV179" si="29">+IF(AND(D$158=2,D24&gt;=1),2,IF(AND(D$158=1,D24=1),1,0))</f>
        <v>0</v>
      </c>
      <c r="E179" s="268">
        <f t="shared" si="29"/>
        <v>0</v>
      </c>
      <c r="F179" s="268">
        <f t="shared" si="29"/>
        <v>0</v>
      </c>
      <c r="G179" s="268">
        <f t="shared" si="29"/>
        <v>0</v>
      </c>
      <c r="H179" s="268">
        <f t="shared" si="29"/>
        <v>0</v>
      </c>
      <c r="I179" s="268">
        <f t="shared" si="29"/>
        <v>0</v>
      </c>
      <c r="J179" s="268">
        <f t="shared" si="29"/>
        <v>0</v>
      </c>
      <c r="K179" s="268">
        <f t="shared" si="29"/>
        <v>0</v>
      </c>
      <c r="L179" s="268">
        <f t="shared" si="29"/>
        <v>0</v>
      </c>
      <c r="M179" s="268">
        <f t="shared" si="29"/>
        <v>0</v>
      </c>
      <c r="N179" s="268">
        <f t="shared" si="29"/>
        <v>0</v>
      </c>
      <c r="O179" s="268">
        <f t="shared" si="29"/>
        <v>0</v>
      </c>
      <c r="P179" s="268">
        <f t="shared" si="29"/>
        <v>0</v>
      </c>
      <c r="Q179" s="268">
        <f t="shared" si="29"/>
        <v>0</v>
      </c>
      <c r="R179" s="268">
        <f t="shared" si="29"/>
        <v>0</v>
      </c>
      <c r="S179" s="268">
        <f t="shared" si="29"/>
        <v>0</v>
      </c>
      <c r="T179" s="268">
        <f t="shared" si="29"/>
        <v>0</v>
      </c>
      <c r="U179" s="268">
        <f t="shared" si="29"/>
        <v>0</v>
      </c>
      <c r="V179" s="268">
        <f t="shared" si="29"/>
        <v>0</v>
      </c>
      <c r="W179" s="268">
        <f t="shared" si="29"/>
        <v>0</v>
      </c>
      <c r="X179" s="268">
        <f t="shared" si="29"/>
        <v>0</v>
      </c>
      <c r="Y179" s="268">
        <f t="shared" si="29"/>
        <v>0</v>
      </c>
      <c r="Z179" s="268">
        <f t="shared" si="29"/>
        <v>0</v>
      </c>
      <c r="AA179" s="268">
        <f t="shared" si="29"/>
        <v>0</v>
      </c>
      <c r="AB179" s="268">
        <f t="shared" si="29"/>
        <v>0</v>
      </c>
      <c r="AC179" s="268">
        <f t="shared" si="29"/>
        <v>0</v>
      </c>
      <c r="AD179" s="268">
        <f t="shared" si="29"/>
        <v>0</v>
      </c>
      <c r="AE179" s="268">
        <f t="shared" si="29"/>
        <v>0</v>
      </c>
      <c r="AF179" s="268">
        <f t="shared" si="29"/>
        <v>0</v>
      </c>
      <c r="AG179" s="268">
        <f t="shared" si="29"/>
        <v>0</v>
      </c>
      <c r="AH179" s="268">
        <f t="shared" si="29"/>
        <v>0</v>
      </c>
      <c r="AI179" s="268">
        <f t="shared" si="29"/>
        <v>0</v>
      </c>
      <c r="AJ179" s="268">
        <f t="shared" si="29"/>
        <v>0</v>
      </c>
      <c r="AK179" s="268">
        <f t="shared" si="29"/>
        <v>0</v>
      </c>
      <c r="AL179" s="268">
        <f t="shared" si="29"/>
        <v>0</v>
      </c>
      <c r="AM179" s="268">
        <f t="shared" si="29"/>
        <v>0</v>
      </c>
      <c r="AN179" s="268">
        <f t="shared" si="29"/>
        <v>0</v>
      </c>
      <c r="AO179" s="268">
        <f t="shared" si="29"/>
        <v>0</v>
      </c>
      <c r="AP179" s="268">
        <f t="shared" si="29"/>
        <v>0</v>
      </c>
      <c r="AQ179" s="268">
        <f t="shared" si="29"/>
        <v>0</v>
      </c>
      <c r="AR179" s="268">
        <f t="shared" si="29"/>
        <v>0</v>
      </c>
      <c r="AS179" s="268">
        <f t="shared" si="29"/>
        <v>0</v>
      </c>
      <c r="AT179" s="268">
        <f t="shared" si="29"/>
        <v>0</v>
      </c>
      <c r="AU179" s="268">
        <f t="shared" si="29"/>
        <v>0</v>
      </c>
      <c r="AV179" s="268">
        <f t="shared" si="29"/>
        <v>0</v>
      </c>
      <c r="AX179" s="265">
        <f t="shared" si="12"/>
        <v>0</v>
      </c>
    </row>
    <row r="180" spans="1:50" ht="25" x14ac:dyDescent="0.25">
      <c r="A180" s="266" t="str">
        <f t="shared" ref="A180:B199" si="30">+A25</f>
        <v>NCH1.1.2</v>
      </c>
      <c r="B180" s="267" t="str">
        <f t="shared" si="30"/>
        <v>Neurochirurgie stéréotaxique fonctionnelle (CIMHS)</v>
      </c>
      <c r="C180" s="267"/>
      <c r="D180" s="268">
        <f t="shared" ref="D180:AV180" si="31">+IF(AND(D$158=2,D25&gt;=1),2,IF(AND(D$158=1,D25=1),1,0))</f>
        <v>0</v>
      </c>
      <c r="E180" s="268">
        <f t="shared" si="31"/>
        <v>0</v>
      </c>
      <c r="F180" s="268">
        <f t="shared" si="31"/>
        <v>0</v>
      </c>
      <c r="G180" s="268">
        <f t="shared" si="31"/>
        <v>0</v>
      </c>
      <c r="H180" s="268">
        <f t="shared" si="31"/>
        <v>0</v>
      </c>
      <c r="I180" s="268">
        <f t="shared" si="31"/>
        <v>0</v>
      </c>
      <c r="J180" s="268">
        <f t="shared" si="31"/>
        <v>0</v>
      </c>
      <c r="K180" s="268">
        <f t="shared" si="31"/>
        <v>0</v>
      </c>
      <c r="L180" s="268">
        <f t="shared" si="31"/>
        <v>0</v>
      </c>
      <c r="M180" s="268">
        <f t="shared" si="31"/>
        <v>0</v>
      </c>
      <c r="N180" s="268">
        <f t="shared" si="31"/>
        <v>0</v>
      </c>
      <c r="O180" s="268">
        <f t="shared" si="31"/>
        <v>0</v>
      </c>
      <c r="P180" s="268">
        <f t="shared" si="31"/>
        <v>0</v>
      </c>
      <c r="Q180" s="268">
        <f t="shared" si="31"/>
        <v>0</v>
      </c>
      <c r="R180" s="268">
        <f t="shared" si="31"/>
        <v>0</v>
      </c>
      <c r="S180" s="268">
        <f t="shared" si="31"/>
        <v>0</v>
      </c>
      <c r="T180" s="268">
        <f t="shared" si="31"/>
        <v>0</v>
      </c>
      <c r="U180" s="268">
        <f t="shared" si="31"/>
        <v>0</v>
      </c>
      <c r="V180" s="268">
        <f t="shared" si="31"/>
        <v>0</v>
      </c>
      <c r="W180" s="268">
        <f t="shared" si="31"/>
        <v>0</v>
      </c>
      <c r="X180" s="268">
        <f t="shared" si="31"/>
        <v>0</v>
      </c>
      <c r="Y180" s="268">
        <f t="shared" si="31"/>
        <v>0</v>
      </c>
      <c r="Z180" s="268">
        <f t="shared" si="31"/>
        <v>0</v>
      </c>
      <c r="AA180" s="268">
        <f t="shared" si="31"/>
        <v>0</v>
      </c>
      <c r="AB180" s="268">
        <f t="shared" si="31"/>
        <v>0</v>
      </c>
      <c r="AC180" s="268">
        <f t="shared" si="31"/>
        <v>0</v>
      </c>
      <c r="AD180" s="268">
        <f t="shared" si="31"/>
        <v>0</v>
      </c>
      <c r="AE180" s="268">
        <f t="shared" si="31"/>
        <v>0</v>
      </c>
      <c r="AF180" s="268">
        <f t="shared" si="31"/>
        <v>0</v>
      </c>
      <c r="AG180" s="268">
        <f t="shared" si="31"/>
        <v>0</v>
      </c>
      <c r="AH180" s="268">
        <f t="shared" si="31"/>
        <v>0</v>
      </c>
      <c r="AI180" s="268">
        <f t="shared" si="31"/>
        <v>0</v>
      </c>
      <c r="AJ180" s="268">
        <f t="shared" si="31"/>
        <v>0</v>
      </c>
      <c r="AK180" s="268">
        <f t="shared" si="31"/>
        <v>0</v>
      </c>
      <c r="AL180" s="268">
        <f t="shared" si="31"/>
        <v>0</v>
      </c>
      <c r="AM180" s="268">
        <f t="shared" si="31"/>
        <v>0</v>
      </c>
      <c r="AN180" s="268">
        <f t="shared" si="31"/>
        <v>0</v>
      </c>
      <c r="AO180" s="268">
        <f t="shared" si="31"/>
        <v>0</v>
      </c>
      <c r="AP180" s="268">
        <f t="shared" si="31"/>
        <v>0</v>
      </c>
      <c r="AQ180" s="268">
        <f t="shared" si="31"/>
        <v>0</v>
      </c>
      <c r="AR180" s="268">
        <f t="shared" si="31"/>
        <v>0</v>
      </c>
      <c r="AS180" s="268">
        <f t="shared" si="31"/>
        <v>0</v>
      </c>
      <c r="AT180" s="268">
        <f t="shared" si="31"/>
        <v>0</v>
      </c>
      <c r="AU180" s="268">
        <f t="shared" si="31"/>
        <v>0</v>
      </c>
      <c r="AV180" s="268">
        <f t="shared" si="31"/>
        <v>0</v>
      </c>
      <c r="AX180" s="265">
        <f t="shared" si="12"/>
        <v>0</v>
      </c>
    </row>
    <row r="181" spans="1:50" x14ac:dyDescent="0.25">
      <c r="A181" s="266" t="str">
        <f t="shared" si="30"/>
        <v>NCH1.1.3</v>
      </c>
      <c r="B181" s="267" t="str">
        <f t="shared" si="30"/>
        <v>Chirurgie de l’épilepsie (CIMHS)</v>
      </c>
      <c r="C181" s="267"/>
      <c r="D181" s="268">
        <f t="shared" ref="D181:AV181" si="32">+IF(AND(D$158=2,D26&gt;=1),2,IF(AND(D$158=1,D26=1),1,0))</f>
        <v>0</v>
      </c>
      <c r="E181" s="268">
        <f t="shared" si="32"/>
        <v>0</v>
      </c>
      <c r="F181" s="268">
        <f t="shared" si="32"/>
        <v>0</v>
      </c>
      <c r="G181" s="268">
        <f t="shared" si="32"/>
        <v>0</v>
      </c>
      <c r="H181" s="268">
        <f t="shared" si="32"/>
        <v>0</v>
      </c>
      <c r="I181" s="268">
        <f t="shared" si="32"/>
        <v>0</v>
      </c>
      <c r="J181" s="268">
        <f t="shared" si="32"/>
        <v>0</v>
      </c>
      <c r="K181" s="268">
        <f t="shared" si="32"/>
        <v>0</v>
      </c>
      <c r="L181" s="268">
        <f t="shared" si="32"/>
        <v>0</v>
      </c>
      <c r="M181" s="268">
        <f t="shared" si="32"/>
        <v>0</v>
      </c>
      <c r="N181" s="268">
        <f t="shared" si="32"/>
        <v>0</v>
      </c>
      <c r="O181" s="268">
        <f t="shared" si="32"/>
        <v>0</v>
      </c>
      <c r="P181" s="268">
        <f t="shared" si="32"/>
        <v>0</v>
      </c>
      <c r="Q181" s="268">
        <f t="shared" si="32"/>
        <v>0</v>
      </c>
      <c r="R181" s="268">
        <f t="shared" si="32"/>
        <v>0</v>
      </c>
      <c r="S181" s="268">
        <f t="shared" si="32"/>
        <v>0</v>
      </c>
      <c r="T181" s="268">
        <f t="shared" si="32"/>
        <v>0</v>
      </c>
      <c r="U181" s="268">
        <f t="shared" si="32"/>
        <v>0</v>
      </c>
      <c r="V181" s="268">
        <f t="shared" si="32"/>
        <v>0</v>
      </c>
      <c r="W181" s="268">
        <f t="shared" si="32"/>
        <v>0</v>
      </c>
      <c r="X181" s="268">
        <f t="shared" si="32"/>
        <v>0</v>
      </c>
      <c r="Y181" s="268">
        <f t="shared" si="32"/>
        <v>0</v>
      </c>
      <c r="Z181" s="268">
        <f t="shared" si="32"/>
        <v>0</v>
      </c>
      <c r="AA181" s="268">
        <f t="shared" si="32"/>
        <v>0</v>
      </c>
      <c r="AB181" s="268">
        <f t="shared" si="32"/>
        <v>0</v>
      </c>
      <c r="AC181" s="268">
        <f t="shared" si="32"/>
        <v>0</v>
      </c>
      <c r="AD181" s="268">
        <f t="shared" si="32"/>
        <v>0</v>
      </c>
      <c r="AE181" s="268">
        <f t="shared" si="32"/>
        <v>0</v>
      </c>
      <c r="AF181" s="268">
        <f t="shared" si="32"/>
        <v>0</v>
      </c>
      <c r="AG181" s="268">
        <f t="shared" si="32"/>
        <v>0</v>
      </c>
      <c r="AH181" s="268">
        <f t="shared" si="32"/>
        <v>0</v>
      </c>
      <c r="AI181" s="268">
        <f t="shared" si="32"/>
        <v>0</v>
      </c>
      <c r="AJ181" s="268">
        <f t="shared" si="32"/>
        <v>0</v>
      </c>
      <c r="AK181" s="268">
        <f t="shared" si="32"/>
        <v>0</v>
      </c>
      <c r="AL181" s="268">
        <f t="shared" si="32"/>
        <v>0</v>
      </c>
      <c r="AM181" s="268">
        <f t="shared" si="32"/>
        <v>0</v>
      </c>
      <c r="AN181" s="268">
        <f t="shared" si="32"/>
        <v>0</v>
      </c>
      <c r="AO181" s="268">
        <f t="shared" si="32"/>
        <v>0</v>
      </c>
      <c r="AP181" s="268">
        <f t="shared" si="32"/>
        <v>0</v>
      </c>
      <c r="AQ181" s="268">
        <f t="shared" si="32"/>
        <v>0</v>
      </c>
      <c r="AR181" s="268">
        <f t="shared" si="32"/>
        <v>0</v>
      </c>
      <c r="AS181" s="268">
        <f t="shared" si="32"/>
        <v>0</v>
      </c>
      <c r="AT181" s="268">
        <f t="shared" si="32"/>
        <v>0</v>
      </c>
      <c r="AU181" s="268">
        <f t="shared" si="32"/>
        <v>0</v>
      </c>
      <c r="AV181" s="268">
        <f t="shared" si="32"/>
        <v>0</v>
      </c>
      <c r="AX181" s="265">
        <f t="shared" si="12"/>
        <v>0</v>
      </c>
    </row>
    <row r="182" spans="1:50" x14ac:dyDescent="0.25">
      <c r="A182" s="266" t="str">
        <f t="shared" si="30"/>
        <v>NCH2</v>
      </c>
      <c r="B182" s="267" t="str">
        <f t="shared" si="30"/>
        <v>Neurochirurgie spinale</v>
      </c>
      <c r="C182" s="267"/>
      <c r="D182" s="268">
        <f t="shared" ref="D182:AV182" si="33">+IF(AND(D$158=2,D27&gt;=1),2,IF(AND(D$158=1,D27=1),1,0))</f>
        <v>0</v>
      </c>
      <c r="E182" s="268">
        <f t="shared" si="33"/>
        <v>0</v>
      </c>
      <c r="F182" s="268">
        <f t="shared" si="33"/>
        <v>0</v>
      </c>
      <c r="G182" s="268">
        <f t="shared" si="33"/>
        <v>0</v>
      </c>
      <c r="H182" s="268">
        <f t="shared" si="33"/>
        <v>0</v>
      </c>
      <c r="I182" s="268">
        <f t="shared" si="33"/>
        <v>0</v>
      </c>
      <c r="J182" s="268">
        <f t="shared" si="33"/>
        <v>0</v>
      </c>
      <c r="K182" s="268">
        <f t="shared" si="33"/>
        <v>0</v>
      </c>
      <c r="L182" s="268">
        <f t="shared" si="33"/>
        <v>0</v>
      </c>
      <c r="M182" s="268">
        <f t="shared" si="33"/>
        <v>0</v>
      </c>
      <c r="N182" s="268">
        <f t="shared" si="33"/>
        <v>0</v>
      </c>
      <c r="O182" s="268">
        <f t="shared" si="33"/>
        <v>0</v>
      </c>
      <c r="P182" s="268">
        <f t="shared" si="33"/>
        <v>0</v>
      </c>
      <c r="Q182" s="268">
        <f t="shared" si="33"/>
        <v>0</v>
      </c>
      <c r="R182" s="268">
        <f t="shared" si="33"/>
        <v>0</v>
      </c>
      <c r="S182" s="268">
        <f t="shared" si="33"/>
        <v>0</v>
      </c>
      <c r="T182" s="268">
        <f t="shared" si="33"/>
        <v>0</v>
      </c>
      <c r="U182" s="268">
        <f t="shared" si="33"/>
        <v>0</v>
      </c>
      <c r="V182" s="268">
        <f t="shared" si="33"/>
        <v>0</v>
      </c>
      <c r="W182" s="268">
        <f t="shared" si="33"/>
        <v>0</v>
      </c>
      <c r="X182" s="268">
        <f t="shared" si="33"/>
        <v>0</v>
      </c>
      <c r="Y182" s="268">
        <f t="shared" si="33"/>
        <v>0</v>
      </c>
      <c r="Z182" s="268">
        <f t="shared" si="33"/>
        <v>0</v>
      </c>
      <c r="AA182" s="268">
        <f t="shared" si="33"/>
        <v>0</v>
      </c>
      <c r="AB182" s="268">
        <f t="shared" si="33"/>
        <v>0</v>
      </c>
      <c r="AC182" s="268">
        <f t="shared" si="33"/>
        <v>0</v>
      </c>
      <c r="AD182" s="268">
        <f t="shared" si="33"/>
        <v>0</v>
      </c>
      <c r="AE182" s="268">
        <f t="shared" si="33"/>
        <v>0</v>
      </c>
      <c r="AF182" s="268">
        <f t="shared" si="33"/>
        <v>0</v>
      </c>
      <c r="AG182" s="268">
        <f t="shared" si="33"/>
        <v>0</v>
      </c>
      <c r="AH182" s="268">
        <f t="shared" si="33"/>
        <v>0</v>
      </c>
      <c r="AI182" s="268">
        <f t="shared" si="33"/>
        <v>0</v>
      </c>
      <c r="AJ182" s="268">
        <f t="shared" si="33"/>
        <v>0</v>
      </c>
      <c r="AK182" s="268">
        <f t="shared" si="33"/>
        <v>0</v>
      </c>
      <c r="AL182" s="268">
        <f t="shared" si="33"/>
        <v>0</v>
      </c>
      <c r="AM182" s="268">
        <f t="shared" si="33"/>
        <v>0</v>
      </c>
      <c r="AN182" s="268">
        <f t="shared" si="33"/>
        <v>0</v>
      </c>
      <c r="AO182" s="268">
        <f t="shared" si="33"/>
        <v>0</v>
      </c>
      <c r="AP182" s="268">
        <f t="shared" si="33"/>
        <v>0</v>
      </c>
      <c r="AQ182" s="268">
        <f t="shared" si="33"/>
        <v>0</v>
      </c>
      <c r="AR182" s="268">
        <f t="shared" si="33"/>
        <v>0</v>
      </c>
      <c r="AS182" s="268">
        <f t="shared" si="33"/>
        <v>0</v>
      </c>
      <c r="AT182" s="268">
        <f t="shared" si="33"/>
        <v>0</v>
      </c>
      <c r="AU182" s="268">
        <f t="shared" si="33"/>
        <v>0</v>
      </c>
      <c r="AV182" s="268">
        <f t="shared" si="33"/>
        <v>0</v>
      </c>
      <c r="AX182" s="265">
        <f t="shared" si="12"/>
        <v>0</v>
      </c>
    </row>
    <row r="183" spans="1:50" ht="25" x14ac:dyDescent="0.25">
      <c r="A183" s="266" t="str">
        <f t="shared" si="30"/>
        <v>NCH2.1</v>
      </c>
      <c r="B183" s="267" t="str">
        <f t="shared" si="30"/>
        <v>Processus expansifs intramédullaires primaires et secondaires (CIMHS)</v>
      </c>
      <c r="C183" s="267"/>
      <c r="D183" s="268">
        <f t="shared" ref="D183:AV183" si="34">+IF(AND(D$158=2,D28&gt;=1),2,IF(AND(D$158=1,D28=1),1,0))</f>
        <v>0</v>
      </c>
      <c r="E183" s="268">
        <f t="shared" si="34"/>
        <v>0</v>
      </c>
      <c r="F183" s="268">
        <f t="shared" si="34"/>
        <v>0</v>
      </c>
      <c r="G183" s="268">
        <f t="shared" si="34"/>
        <v>0</v>
      </c>
      <c r="H183" s="268">
        <f t="shared" si="34"/>
        <v>0</v>
      </c>
      <c r="I183" s="268">
        <f t="shared" si="34"/>
        <v>0</v>
      </c>
      <c r="J183" s="268">
        <f t="shared" si="34"/>
        <v>0</v>
      </c>
      <c r="K183" s="268">
        <f t="shared" si="34"/>
        <v>0</v>
      </c>
      <c r="L183" s="268">
        <f t="shared" si="34"/>
        <v>0</v>
      </c>
      <c r="M183" s="268">
        <f t="shared" si="34"/>
        <v>0</v>
      </c>
      <c r="N183" s="268">
        <f t="shared" si="34"/>
        <v>0</v>
      </c>
      <c r="O183" s="268">
        <f t="shared" si="34"/>
        <v>0</v>
      </c>
      <c r="P183" s="268">
        <f t="shared" si="34"/>
        <v>0</v>
      </c>
      <c r="Q183" s="268">
        <f t="shared" si="34"/>
        <v>0</v>
      </c>
      <c r="R183" s="268">
        <f t="shared" si="34"/>
        <v>0</v>
      </c>
      <c r="S183" s="268">
        <f t="shared" si="34"/>
        <v>0</v>
      </c>
      <c r="T183" s="268">
        <f t="shared" si="34"/>
        <v>0</v>
      </c>
      <c r="U183" s="268">
        <f t="shared" si="34"/>
        <v>0</v>
      </c>
      <c r="V183" s="268">
        <f t="shared" si="34"/>
        <v>0</v>
      </c>
      <c r="W183" s="268">
        <f t="shared" si="34"/>
        <v>0</v>
      </c>
      <c r="X183" s="268">
        <f t="shared" si="34"/>
        <v>0</v>
      </c>
      <c r="Y183" s="268">
        <f t="shared" si="34"/>
        <v>0</v>
      </c>
      <c r="Z183" s="268">
        <f t="shared" si="34"/>
        <v>0</v>
      </c>
      <c r="AA183" s="268">
        <f t="shared" si="34"/>
        <v>0</v>
      </c>
      <c r="AB183" s="268">
        <f t="shared" si="34"/>
        <v>0</v>
      </c>
      <c r="AC183" s="268">
        <f t="shared" si="34"/>
        <v>0</v>
      </c>
      <c r="AD183" s="268">
        <f t="shared" si="34"/>
        <v>0</v>
      </c>
      <c r="AE183" s="268">
        <f t="shared" si="34"/>
        <v>0</v>
      </c>
      <c r="AF183" s="268">
        <f t="shared" si="34"/>
        <v>0</v>
      </c>
      <c r="AG183" s="268">
        <f t="shared" si="34"/>
        <v>0</v>
      </c>
      <c r="AH183" s="268">
        <f t="shared" si="34"/>
        <v>0</v>
      </c>
      <c r="AI183" s="268">
        <f t="shared" si="34"/>
        <v>0</v>
      </c>
      <c r="AJ183" s="268">
        <f t="shared" si="34"/>
        <v>0</v>
      </c>
      <c r="AK183" s="268">
        <f t="shared" si="34"/>
        <v>0</v>
      </c>
      <c r="AL183" s="268">
        <f t="shared" si="34"/>
        <v>0</v>
      </c>
      <c r="AM183" s="268">
        <f t="shared" si="34"/>
        <v>0</v>
      </c>
      <c r="AN183" s="268">
        <f t="shared" si="34"/>
        <v>0</v>
      </c>
      <c r="AO183" s="268">
        <f t="shared" si="34"/>
        <v>0</v>
      </c>
      <c r="AP183" s="268">
        <f t="shared" si="34"/>
        <v>0</v>
      </c>
      <c r="AQ183" s="268">
        <f t="shared" si="34"/>
        <v>0</v>
      </c>
      <c r="AR183" s="268">
        <f t="shared" si="34"/>
        <v>0</v>
      </c>
      <c r="AS183" s="268">
        <f t="shared" si="34"/>
        <v>0</v>
      </c>
      <c r="AT183" s="268">
        <f t="shared" si="34"/>
        <v>0</v>
      </c>
      <c r="AU183" s="268">
        <f t="shared" si="34"/>
        <v>0</v>
      </c>
      <c r="AV183" s="268">
        <f t="shared" si="34"/>
        <v>0</v>
      </c>
      <c r="AX183" s="265">
        <f t="shared" si="12"/>
        <v>0</v>
      </c>
    </row>
    <row r="184" spans="1:50" x14ac:dyDescent="0.25">
      <c r="A184" s="266" t="str">
        <f t="shared" si="30"/>
        <v>NCH3</v>
      </c>
      <c r="B184" s="267" t="str">
        <f t="shared" si="30"/>
        <v>Neurochirurgie périphérique</v>
      </c>
      <c r="C184" s="267"/>
      <c r="D184" s="268">
        <f t="shared" ref="D184:AV184" si="35">+IF(AND(D$158=2,D29&gt;=1),2,IF(AND(D$158=1,D29=1),1,0))</f>
        <v>0</v>
      </c>
      <c r="E184" s="268">
        <f t="shared" si="35"/>
        <v>0</v>
      </c>
      <c r="F184" s="268">
        <f t="shared" si="35"/>
        <v>0</v>
      </c>
      <c r="G184" s="268">
        <f t="shared" si="35"/>
        <v>0</v>
      </c>
      <c r="H184" s="268">
        <f t="shared" si="35"/>
        <v>0</v>
      </c>
      <c r="I184" s="268">
        <f t="shared" si="35"/>
        <v>0</v>
      </c>
      <c r="J184" s="268">
        <f t="shared" si="35"/>
        <v>0</v>
      </c>
      <c r="K184" s="268">
        <f t="shared" si="35"/>
        <v>0</v>
      </c>
      <c r="L184" s="268">
        <f t="shared" si="35"/>
        <v>0</v>
      </c>
      <c r="M184" s="268">
        <f t="shared" si="35"/>
        <v>0</v>
      </c>
      <c r="N184" s="268">
        <f t="shared" si="35"/>
        <v>0</v>
      </c>
      <c r="O184" s="268">
        <f t="shared" si="35"/>
        <v>0</v>
      </c>
      <c r="P184" s="268">
        <f t="shared" si="35"/>
        <v>0</v>
      </c>
      <c r="Q184" s="268">
        <f t="shared" si="35"/>
        <v>0</v>
      </c>
      <c r="R184" s="268">
        <f t="shared" si="35"/>
        <v>0</v>
      </c>
      <c r="S184" s="268">
        <f t="shared" si="35"/>
        <v>0</v>
      </c>
      <c r="T184" s="268">
        <f t="shared" si="35"/>
        <v>0</v>
      </c>
      <c r="U184" s="268">
        <f t="shared" si="35"/>
        <v>0</v>
      </c>
      <c r="V184" s="268">
        <f t="shared" si="35"/>
        <v>0</v>
      </c>
      <c r="W184" s="268">
        <f t="shared" si="35"/>
        <v>0</v>
      </c>
      <c r="X184" s="268">
        <f t="shared" si="35"/>
        <v>0</v>
      </c>
      <c r="Y184" s="268">
        <f t="shared" si="35"/>
        <v>0</v>
      </c>
      <c r="Z184" s="268">
        <f t="shared" si="35"/>
        <v>0</v>
      </c>
      <c r="AA184" s="268">
        <f t="shared" si="35"/>
        <v>0</v>
      </c>
      <c r="AB184" s="268">
        <f t="shared" si="35"/>
        <v>0</v>
      </c>
      <c r="AC184" s="268">
        <f t="shared" si="35"/>
        <v>0</v>
      </c>
      <c r="AD184" s="268">
        <f t="shared" si="35"/>
        <v>0</v>
      </c>
      <c r="AE184" s="268">
        <f t="shared" si="35"/>
        <v>0</v>
      </c>
      <c r="AF184" s="268">
        <f t="shared" si="35"/>
        <v>0</v>
      </c>
      <c r="AG184" s="268">
        <f t="shared" si="35"/>
        <v>0</v>
      </c>
      <c r="AH184" s="268">
        <f t="shared" si="35"/>
        <v>0</v>
      </c>
      <c r="AI184" s="268">
        <f t="shared" si="35"/>
        <v>0</v>
      </c>
      <c r="AJ184" s="268">
        <f t="shared" si="35"/>
        <v>0</v>
      </c>
      <c r="AK184" s="268">
        <f t="shared" si="35"/>
        <v>0</v>
      </c>
      <c r="AL184" s="268">
        <f t="shared" si="35"/>
        <v>0</v>
      </c>
      <c r="AM184" s="268">
        <f t="shared" si="35"/>
        <v>0</v>
      </c>
      <c r="AN184" s="268">
        <f t="shared" si="35"/>
        <v>0</v>
      </c>
      <c r="AO184" s="268">
        <f t="shared" si="35"/>
        <v>0</v>
      </c>
      <c r="AP184" s="268">
        <f t="shared" si="35"/>
        <v>0</v>
      </c>
      <c r="AQ184" s="268">
        <f t="shared" si="35"/>
        <v>0</v>
      </c>
      <c r="AR184" s="268">
        <f t="shared" si="35"/>
        <v>0</v>
      </c>
      <c r="AS184" s="268">
        <f t="shared" si="35"/>
        <v>0</v>
      </c>
      <c r="AT184" s="268">
        <f t="shared" si="35"/>
        <v>0</v>
      </c>
      <c r="AU184" s="268">
        <f t="shared" si="35"/>
        <v>0</v>
      </c>
      <c r="AV184" s="268">
        <f t="shared" si="35"/>
        <v>0</v>
      </c>
      <c r="AX184" s="265">
        <f t="shared" si="12"/>
        <v>0</v>
      </c>
    </row>
    <row r="185" spans="1:50" x14ac:dyDescent="0.25">
      <c r="A185" s="266" t="str">
        <f t="shared" si="30"/>
        <v>NEU1</v>
      </c>
      <c r="B185" s="267" t="str">
        <f t="shared" si="30"/>
        <v>Neurologie</v>
      </c>
      <c r="C185" s="267"/>
      <c r="D185" s="268">
        <f t="shared" ref="D185:AV185" si="36">+IF(AND(D$158=2,D30&gt;=1),2,IF(AND(D$158=1,D30=1),1,0))</f>
        <v>0</v>
      </c>
      <c r="E185" s="268">
        <f t="shared" si="36"/>
        <v>0</v>
      </c>
      <c r="F185" s="268">
        <f t="shared" si="36"/>
        <v>0</v>
      </c>
      <c r="G185" s="268">
        <f t="shared" si="36"/>
        <v>0</v>
      </c>
      <c r="H185" s="268">
        <f t="shared" si="36"/>
        <v>0</v>
      </c>
      <c r="I185" s="268">
        <f t="shared" si="36"/>
        <v>0</v>
      </c>
      <c r="J185" s="268">
        <f t="shared" si="36"/>
        <v>0</v>
      </c>
      <c r="K185" s="268">
        <f t="shared" si="36"/>
        <v>0</v>
      </c>
      <c r="L185" s="268">
        <f t="shared" si="36"/>
        <v>0</v>
      </c>
      <c r="M185" s="268">
        <f t="shared" si="36"/>
        <v>0</v>
      </c>
      <c r="N185" s="268">
        <f t="shared" si="36"/>
        <v>0</v>
      </c>
      <c r="O185" s="268">
        <f t="shared" si="36"/>
        <v>0</v>
      </c>
      <c r="P185" s="268">
        <f t="shared" si="36"/>
        <v>0</v>
      </c>
      <c r="Q185" s="268">
        <f t="shared" si="36"/>
        <v>0</v>
      </c>
      <c r="R185" s="268">
        <f t="shared" si="36"/>
        <v>0</v>
      </c>
      <c r="S185" s="268">
        <f t="shared" si="36"/>
        <v>0</v>
      </c>
      <c r="T185" s="268">
        <f t="shared" si="36"/>
        <v>0</v>
      </c>
      <c r="U185" s="268">
        <f t="shared" si="36"/>
        <v>0</v>
      </c>
      <c r="V185" s="268">
        <f t="shared" si="36"/>
        <v>0</v>
      </c>
      <c r="W185" s="268">
        <f t="shared" si="36"/>
        <v>0</v>
      </c>
      <c r="X185" s="268">
        <f t="shared" si="36"/>
        <v>0</v>
      </c>
      <c r="Y185" s="268">
        <f t="shared" si="36"/>
        <v>0</v>
      </c>
      <c r="Z185" s="268">
        <f t="shared" si="36"/>
        <v>0</v>
      </c>
      <c r="AA185" s="268">
        <f t="shared" si="36"/>
        <v>0</v>
      </c>
      <c r="AB185" s="268">
        <f t="shared" si="36"/>
        <v>0</v>
      </c>
      <c r="AC185" s="268">
        <f t="shared" si="36"/>
        <v>0</v>
      </c>
      <c r="AD185" s="268">
        <f t="shared" si="36"/>
        <v>0</v>
      </c>
      <c r="AE185" s="268">
        <f t="shared" si="36"/>
        <v>0</v>
      </c>
      <c r="AF185" s="268">
        <f t="shared" si="36"/>
        <v>0</v>
      </c>
      <c r="AG185" s="268">
        <f t="shared" si="36"/>
        <v>0</v>
      </c>
      <c r="AH185" s="268">
        <f t="shared" si="36"/>
        <v>0</v>
      </c>
      <c r="AI185" s="268">
        <f t="shared" si="36"/>
        <v>0</v>
      </c>
      <c r="AJ185" s="268">
        <f t="shared" si="36"/>
        <v>0</v>
      </c>
      <c r="AK185" s="268">
        <f t="shared" si="36"/>
        <v>0</v>
      </c>
      <c r="AL185" s="268">
        <f t="shared" si="36"/>
        <v>0</v>
      </c>
      <c r="AM185" s="268">
        <f t="shared" si="36"/>
        <v>0</v>
      </c>
      <c r="AN185" s="268">
        <f t="shared" si="36"/>
        <v>0</v>
      </c>
      <c r="AO185" s="268">
        <f t="shared" si="36"/>
        <v>0</v>
      </c>
      <c r="AP185" s="268">
        <f t="shared" si="36"/>
        <v>0</v>
      </c>
      <c r="AQ185" s="268">
        <f t="shared" si="36"/>
        <v>0</v>
      </c>
      <c r="AR185" s="268">
        <f t="shared" si="36"/>
        <v>0</v>
      </c>
      <c r="AS185" s="268">
        <f t="shared" si="36"/>
        <v>0</v>
      </c>
      <c r="AT185" s="268">
        <f t="shared" si="36"/>
        <v>0</v>
      </c>
      <c r="AU185" s="268">
        <f t="shared" si="36"/>
        <v>0</v>
      </c>
      <c r="AV185" s="268">
        <f t="shared" si="36"/>
        <v>0</v>
      </c>
      <c r="AX185" s="265">
        <f t="shared" si="12"/>
        <v>0</v>
      </c>
    </row>
    <row r="186" spans="1:50" ht="25" x14ac:dyDescent="0.25">
      <c r="A186" s="266" t="str">
        <f t="shared" si="30"/>
        <v>NEU2</v>
      </c>
      <c r="B186" s="267" t="str">
        <f t="shared" si="30"/>
        <v>Tumeur maligne secondaire du système nerveux</v>
      </c>
      <c r="C186" s="267"/>
      <c r="D186" s="268">
        <f t="shared" ref="D186:AV186" si="37">+IF(AND(D$158=2,D31&gt;=1),2,IF(AND(D$158=1,D31=1),1,0))</f>
        <v>0</v>
      </c>
      <c r="E186" s="268">
        <f t="shared" si="37"/>
        <v>0</v>
      </c>
      <c r="F186" s="268">
        <f t="shared" si="37"/>
        <v>0</v>
      </c>
      <c r="G186" s="268">
        <f t="shared" si="37"/>
        <v>0</v>
      </c>
      <c r="H186" s="268">
        <f t="shared" si="37"/>
        <v>0</v>
      </c>
      <c r="I186" s="268">
        <f t="shared" si="37"/>
        <v>0</v>
      </c>
      <c r="J186" s="268">
        <f t="shared" si="37"/>
        <v>0</v>
      </c>
      <c r="K186" s="268">
        <f t="shared" si="37"/>
        <v>0</v>
      </c>
      <c r="L186" s="268">
        <f t="shared" si="37"/>
        <v>0</v>
      </c>
      <c r="M186" s="268">
        <f t="shared" si="37"/>
        <v>0</v>
      </c>
      <c r="N186" s="268">
        <f t="shared" si="37"/>
        <v>0</v>
      </c>
      <c r="O186" s="268">
        <f t="shared" si="37"/>
        <v>0</v>
      </c>
      <c r="P186" s="268">
        <f t="shared" si="37"/>
        <v>0</v>
      </c>
      <c r="Q186" s="268">
        <f t="shared" si="37"/>
        <v>0</v>
      </c>
      <c r="R186" s="268">
        <f t="shared" si="37"/>
        <v>0</v>
      </c>
      <c r="S186" s="268">
        <f t="shared" si="37"/>
        <v>0</v>
      </c>
      <c r="T186" s="268">
        <f t="shared" si="37"/>
        <v>0</v>
      </c>
      <c r="U186" s="268">
        <f t="shared" si="37"/>
        <v>0</v>
      </c>
      <c r="V186" s="268">
        <f t="shared" si="37"/>
        <v>0</v>
      </c>
      <c r="W186" s="268">
        <f t="shared" si="37"/>
        <v>0</v>
      </c>
      <c r="X186" s="268">
        <f t="shared" si="37"/>
        <v>0</v>
      </c>
      <c r="Y186" s="268">
        <f t="shared" si="37"/>
        <v>0</v>
      </c>
      <c r="Z186" s="268">
        <f t="shared" si="37"/>
        <v>0</v>
      </c>
      <c r="AA186" s="268">
        <f t="shared" si="37"/>
        <v>0</v>
      </c>
      <c r="AB186" s="268">
        <f t="shared" si="37"/>
        <v>0</v>
      </c>
      <c r="AC186" s="268">
        <f t="shared" si="37"/>
        <v>0</v>
      </c>
      <c r="AD186" s="268">
        <f t="shared" si="37"/>
        <v>0</v>
      </c>
      <c r="AE186" s="268">
        <f t="shared" si="37"/>
        <v>0</v>
      </c>
      <c r="AF186" s="268">
        <f t="shared" si="37"/>
        <v>0</v>
      </c>
      <c r="AG186" s="268">
        <f t="shared" si="37"/>
        <v>0</v>
      </c>
      <c r="AH186" s="268">
        <f t="shared" si="37"/>
        <v>0</v>
      </c>
      <c r="AI186" s="268">
        <f t="shared" si="37"/>
        <v>0</v>
      </c>
      <c r="AJ186" s="268">
        <f t="shared" si="37"/>
        <v>0</v>
      </c>
      <c r="AK186" s="268">
        <f t="shared" si="37"/>
        <v>0</v>
      </c>
      <c r="AL186" s="268">
        <f t="shared" si="37"/>
        <v>0</v>
      </c>
      <c r="AM186" s="268">
        <f t="shared" si="37"/>
        <v>0</v>
      </c>
      <c r="AN186" s="268">
        <f t="shared" si="37"/>
        <v>0</v>
      </c>
      <c r="AO186" s="268">
        <f t="shared" si="37"/>
        <v>0</v>
      </c>
      <c r="AP186" s="268">
        <f t="shared" si="37"/>
        <v>0</v>
      </c>
      <c r="AQ186" s="268">
        <f t="shared" si="37"/>
        <v>0</v>
      </c>
      <c r="AR186" s="268">
        <f t="shared" si="37"/>
        <v>0</v>
      </c>
      <c r="AS186" s="268">
        <f t="shared" si="37"/>
        <v>0</v>
      </c>
      <c r="AT186" s="268">
        <f t="shared" si="37"/>
        <v>0</v>
      </c>
      <c r="AU186" s="268">
        <f t="shared" si="37"/>
        <v>0</v>
      </c>
      <c r="AV186" s="268">
        <f t="shared" si="37"/>
        <v>0</v>
      </c>
      <c r="AX186" s="265">
        <f t="shared" si="12"/>
        <v>0</v>
      </c>
    </row>
    <row r="187" spans="1:50" ht="25" x14ac:dyDescent="0.25">
      <c r="A187" s="266" t="str">
        <f t="shared" si="30"/>
        <v>NEU2.1</v>
      </c>
      <c r="B187" s="267" t="str">
        <f t="shared" si="30"/>
        <v>Tumeur primaire du système nerveux (sans patients palliatifs)</v>
      </c>
      <c r="C187" s="267"/>
      <c r="D187" s="268">
        <f t="shared" ref="D187:AV187" si="38">+IF(AND(D$158=2,D32&gt;=1),2,IF(AND(D$158=1,D32=1),1,0))</f>
        <v>0</v>
      </c>
      <c r="E187" s="268">
        <f t="shared" si="38"/>
        <v>0</v>
      </c>
      <c r="F187" s="268">
        <f t="shared" si="38"/>
        <v>0</v>
      </c>
      <c r="G187" s="268">
        <f t="shared" si="38"/>
        <v>0</v>
      </c>
      <c r="H187" s="268">
        <f t="shared" si="38"/>
        <v>0</v>
      </c>
      <c r="I187" s="268">
        <f t="shared" si="38"/>
        <v>0</v>
      </c>
      <c r="J187" s="268">
        <f t="shared" si="38"/>
        <v>0</v>
      </c>
      <c r="K187" s="268">
        <f t="shared" si="38"/>
        <v>0</v>
      </c>
      <c r="L187" s="268">
        <f t="shared" si="38"/>
        <v>0</v>
      </c>
      <c r="M187" s="268">
        <f t="shared" si="38"/>
        <v>0</v>
      </c>
      <c r="N187" s="268">
        <f t="shared" si="38"/>
        <v>0</v>
      </c>
      <c r="O187" s="268">
        <f t="shared" si="38"/>
        <v>0</v>
      </c>
      <c r="P187" s="268">
        <f t="shared" si="38"/>
        <v>0</v>
      </c>
      <c r="Q187" s="268">
        <f t="shared" si="38"/>
        <v>0</v>
      </c>
      <c r="R187" s="268">
        <f t="shared" si="38"/>
        <v>0</v>
      </c>
      <c r="S187" s="268">
        <f t="shared" si="38"/>
        <v>0</v>
      </c>
      <c r="T187" s="268">
        <f t="shared" si="38"/>
        <v>0</v>
      </c>
      <c r="U187" s="268">
        <f t="shared" si="38"/>
        <v>0</v>
      </c>
      <c r="V187" s="268">
        <f t="shared" si="38"/>
        <v>0</v>
      </c>
      <c r="W187" s="268">
        <f t="shared" si="38"/>
        <v>0</v>
      </c>
      <c r="X187" s="268">
        <f t="shared" si="38"/>
        <v>0</v>
      </c>
      <c r="Y187" s="268">
        <f t="shared" si="38"/>
        <v>0</v>
      </c>
      <c r="Z187" s="268">
        <f t="shared" si="38"/>
        <v>0</v>
      </c>
      <c r="AA187" s="268">
        <f t="shared" si="38"/>
        <v>0</v>
      </c>
      <c r="AB187" s="268">
        <f t="shared" si="38"/>
        <v>0</v>
      </c>
      <c r="AC187" s="268">
        <f t="shared" si="38"/>
        <v>0</v>
      </c>
      <c r="AD187" s="268">
        <f t="shared" si="38"/>
        <v>0</v>
      </c>
      <c r="AE187" s="268">
        <f t="shared" si="38"/>
        <v>0</v>
      </c>
      <c r="AF187" s="268">
        <f t="shared" si="38"/>
        <v>0</v>
      </c>
      <c r="AG187" s="268">
        <f t="shared" si="38"/>
        <v>0</v>
      </c>
      <c r="AH187" s="268">
        <f t="shared" si="38"/>
        <v>0</v>
      </c>
      <c r="AI187" s="268">
        <f t="shared" si="38"/>
        <v>0</v>
      </c>
      <c r="AJ187" s="268">
        <f t="shared" si="38"/>
        <v>0</v>
      </c>
      <c r="AK187" s="268">
        <f t="shared" si="38"/>
        <v>0</v>
      </c>
      <c r="AL187" s="268">
        <f t="shared" si="38"/>
        <v>0</v>
      </c>
      <c r="AM187" s="268">
        <f t="shared" si="38"/>
        <v>0</v>
      </c>
      <c r="AN187" s="268">
        <f t="shared" si="38"/>
        <v>0</v>
      </c>
      <c r="AO187" s="268">
        <f t="shared" si="38"/>
        <v>0</v>
      </c>
      <c r="AP187" s="268">
        <f t="shared" si="38"/>
        <v>0</v>
      </c>
      <c r="AQ187" s="268">
        <f t="shared" si="38"/>
        <v>0</v>
      </c>
      <c r="AR187" s="268">
        <f t="shared" si="38"/>
        <v>0</v>
      </c>
      <c r="AS187" s="268">
        <f t="shared" si="38"/>
        <v>0</v>
      </c>
      <c r="AT187" s="268">
        <f t="shared" si="38"/>
        <v>0</v>
      </c>
      <c r="AU187" s="268">
        <f t="shared" si="38"/>
        <v>0</v>
      </c>
      <c r="AV187" s="268">
        <f t="shared" si="38"/>
        <v>0</v>
      </c>
      <c r="AX187" s="265">
        <f t="shared" si="12"/>
        <v>0</v>
      </c>
    </row>
    <row r="188" spans="1:50" x14ac:dyDescent="0.25">
      <c r="A188" s="266" t="str">
        <f t="shared" si="30"/>
        <v>NEU3</v>
      </c>
      <c r="B188" s="267" t="str">
        <f t="shared" si="30"/>
        <v>Maladies cérébrovasculaires</v>
      </c>
      <c r="C188" s="267"/>
      <c r="D188" s="268">
        <f t="shared" ref="D188:AV188" si="39">+IF(AND(D$158=2,D33&gt;=1),2,IF(AND(D$158=1,D33=1),1,0))</f>
        <v>0</v>
      </c>
      <c r="E188" s="268">
        <f t="shared" si="39"/>
        <v>0</v>
      </c>
      <c r="F188" s="268">
        <f t="shared" si="39"/>
        <v>0</v>
      </c>
      <c r="G188" s="268">
        <f t="shared" si="39"/>
        <v>0</v>
      </c>
      <c r="H188" s="268">
        <f t="shared" si="39"/>
        <v>0</v>
      </c>
      <c r="I188" s="268">
        <f t="shared" si="39"/>
        <v>0</v>
      </c>
      <c r="J188" s="268">
        <f t="shared" si="39"/>
        <v>0</v>
      </c>
      <c r="K188" s="268">
        <f t="shared" si="39"/>
        <v>0</v>
      </c>
      <c r="L188" s="268">
        <f t="shared" si="39"/>
        <v>0</v>
      </c>
      <c r="M188" s="268">
        <f t="shared" si="39"/>
        <v>0</v>
      </c>
      <c r="N188" s="268">
        <f t="shared" si="39"/>
        <v>0</v>
      </c>
      <c r="O188" s="268">
        <f t="shared" si="39"/>
        <v>0</v>
      </c>
      <c r="P188" s="268">
        <f t="shared" si="39"/>
        <v>0</v>
      </c>
      <c r="Q188" s="268">
        <f t="shared" si="39"/>
        <v>0</v>
      </c>
      <c r="R188" s="268">
        <f t="shared" si="39"/>
        <v>0</v>
      </c>
      <c r="S188" s="268">
        <f t="shared" si="39"/>
        <v>0</v>
      </c>
      <c r="T188" s="268">
        <f t="shared" si="39"/>
        <v>0</v>
      </c>
      <c r="U188" s="268">
        <f t="shared" si="39"/>
        <v>0</v>
      </c>
      <c r="V188" s="268">
        <f t="shared" si="39"/>
        <v>0</v>
      </c>
      <c r="W188" s="268">
        <f t="shared" si="39"/>
        <v>0</v>
      </c>
      <c r="X188" s="268">
        <f t="shared" si="39"/>
        <v>0</v>
      </c>
      <c r="Y188" s="268">
        <f t="shared" si="39"/>
        <v>0</v>
      </c>
      <c r="Z188" s="268">
        <f t="shared" si="39"/>
        <v>0</v>
      </c>
      <c r="AA188" s="268">
        <f t="shared" si="39"/>
        <v>0</v>
      </c>
      <c r="AB188" s="268">
        <f t="shared" si="39"/>
        <v>0</v>
      </c>
      <c r="AC188" s="268">
        <f t="shared" si="39"/>
        <v>0</v>
      </c>
      <c r="AD188" s="268">
        <f t="shared" si="39"/>
        <v>0</v>
      </c>
      <c r="AE188" s="268">
        <f t="shared" si="39"/>
        <v>0</v>
      </c>
      <c r="AF188" s="268">
        <f t="shared" si="39"/>
        <v>0</v>
      </c>
      <c r="AG188" s="268">
        <f t="shared" si="39"/>
        <v>0</v>
      </c>
      <c r="AH188" s="268">
        <f t="shared" si="39"/>
        <v>0</v>
      </c>
      <c r="AI188" s="268">
        <f t="shared" si="39"/>
        <v>0</v>
      </c>
      <c r="AJ188" s="268">
        <f t="shared" si="39"/>
        <v>0</v>
      </c>
      <c r="AK188" s="268">
        <f t="shared" si="39"/>
        <v>0</v>
      </c>
      <c r="AL188" s="268">
        <f t="shared" si="39"/>
        <v>0</v>
      </c>
      <c r="AM188" s="268">
        <f t="shared" si="39"/>
        <v>0</v>
      </c>
      <c r="AN188" s="268">
        <f t="shared" si="39"/>
        <v>0</v>
      </c>
      <c r="AO188" s="268">
        <f t="shared" si="39"/>
        <v>0</v>
      </c>
      <c r="AP188" s="268">
        <f t="shared" si="39"/>
        <v>0</v>
      </c>
      <c r="AQ188" s="268">
        <f t="shared" si="39"/>
        <v>0</v>
      </c>
      <c r="AR188" s="268">
        <f t="shared" si="39"/>
        <v>0</v>
      </c>
      <c r="AS188" s="268">
        <f t="shared" si="39"/>
        <v>0</v>
      </c>
      <c r="AT188" s="268">
        <f t="shared" si="39"/>
        <v>0</v>
      </c>
      <c r="AU188" s="268">
        <f t="shared" si="39"/>
        <v>0</v>
      </c>
      <c r="AV188" s="268">
        <f t="shared" si="39"/>
        <v>0</v>
      </c>
      <c r="AX188" s="265">
        <f t="shared" si="12"/>
        <v>0</v>
      </c>
    </row>
    <row r="189" spans="1:50" ht="25" x14ac:dyDescent="0.25">
      <c r="A189" s="266" t="str">
        <f t="shared" si="30"/>
        <v>NEU3.1</v>
      </c>
      <c r="B189" s="267" t="str">
        <f t="shared" si="30"/>
        <v>Traitement des maladies cérébrovasculaires en Stroke Center (CIMHS)</v>
      </c>
      <c r="C189" s="267"/>
      <c r="D189" s="268">
        <f t="shared" ref="D189:AV189" si="40">+IF(AND(D$158=2,D34&gt;=1),2,IF(AND(D$158=1,D34=1),1,0))</f>
        <v>0</v>
      </c>
      <c r="E189" s="268">
        <f t="shared" si="40"/>
        <v>0</v>
      </c>
      <c r="F189" s="268">
        <f t="shared" si="40"/>
        <v>0</v>
      </c>
      <c r="G189" s="268">
        <f t="shared" si="40"/>
        <v>0</v>
      </c>
      <c r="H189" s="268">
        <f t="shared" si="40"/>
        <v>0</v>
      </c>
      <c r="I189" s="268">
        <f t="shared" si="40"/>
        <v>0</v>
      </c>
      <c r="J189" s="268">
        <f t="shared" si="40"/>
        <v>0</v>
      </c>
      <c r="K189" s="268">
        <f t="shared" si="40"/>
        <v>0</v>
      </c>
      <c r="L189" s="268">
        <f t="shared" si="40"/>
        <v>0</v>
      </c>
      <c r="M189" s="268">
        <f t="shared" si="40"/>
        <v>0</v>
      </c>
      <c r="N189" s="268">
        <f t="shared" si="40"/>
        <v>0</v>
      </c>
      <c r="O189" s="268">
        <f t="shared" si="40"/>
        <v>0</v>
      </c>
      <c r="P189" s="268">
        <f t="shared" si="40"/>
        <v>0</v>
      </c>
      <c r="Q189" s="268">
        <f t="shared" si="40"/>
        <v>0</v>
      </c>
      <c r="R189" s="268">
        <f t="shared" si="40"/>
        <v>0</v>
      </c>
      <c r="S189" s="268">
        <f t="shared" si="40"/>
        <v>0</v>
      </c>
      <c r="T189" s="268">
        <f t="shared" si="40"/>
        <v>0</v>
      </c>
      <c r="U189" s="268">
        <f t="shared" si="40"/>
        <v>0</v>
      </c>
      <c r="V189" s="268">
        <f t="shared" si="40"/>
        <v>0</v>
      </c>
      <c r="W189" s="268">
        <f t="shared" si="40"/>
        <v>0</v>
      </c>
      <c r="X189" s="268">
        <f t="shared" si="40"/>
        <v>0</v>
      </c>
      <c r="Y189" s="268">
        <f t="shared" si="40"/>
        <v>0</v>
      </c>
      <c r="Z189" s="268">
        <f t="shared" si="40"/>
        <v>0</v>
      </c>
      <c r="AA189" s="268">
        <f t="shared" si="40"/>
        <v>0</v>
      </c>
      <c r="AB189" s="268">
        <f t="shared" si="40"/>
        <v>0</v>
      </c>
      <c r="AC189" s="268">
        <f t="shared" si="40"/>
        <v>0</v>
      </c>
      <c r="AD189" s="268">
        <f t="shared" si="40"/>
        <v>0</v>
      </c>
      <c r="AE189" s="268">
        <f t="shared" si="40"/>
        <v>0</v>
      </c>
      <c r="AF189" s="268">
        <f t="shared" si="40"/>
        <v>0</v>
      </c>
      <c r="AG189" s="268">
        <f t="shared" si="40"/>
        <v>0</v>
      </c>
      <c r="AH189" s="268">
        <f t="shared" si="40"/>
        <v>0</v>
      </c>
      <c r="AI189" s="268">
        <f t="shared" si="40"/>
        <v>0</v>
      </c>
      <c r="AJ189" s="268">
        <f t="shared" si="40"/>
        <v>0</v>
      </c>
      <c r="AK189" s="268">
        <f t="shared" si="40"/>
        <v>0</v>
      </c>
      <c r="AL189" s="268">
        <f t="shared" si="40"/>
        <v>0</v>
      </c>
      <c r="AM189" s="268">
        <f t="shared" si="40"/>
        <v>0</v>
      </c>
      <c r="AN189" s="268">
        <f t="shared" si="40"/>
        <v>0</v>
      </c>
      <c r="AO189" s="268">
        <f t="shared" si="40"/>
        <v>0</v>
      </c>
      <c r="AP189" s="268">
        <f t="shared" si="40"/>
        <v>0</v>
      </c>
      <c r="AQ189" s="268">
        <f t="shared" si="40"/>
        <v>0</v>
      </c>
      <c r="AR189" s="268">
        <f t="shared" si="40"/>
        <v>0</v>
      </c>
      <c r="AS189" s="268">
        <f t="shared" si="40"/>
        <v>0</v>
      </c>
      <c r="AT189" s="268">
        <f t="shared" si="40"/>
        <v>0</v>
      </c>
      <c r="AU189" s="268">
        <f t="shared" si="40"/>
        <v>0</v>
      </c>
      <c r="AV189" s="268">
        <f t="shared" si="40"/>
        <v>0</v>
      </c>
      <c r="AX189" s="265">
        <f t="shared" si="12"/>
        <v>0</v>
      </c>
    </row>
    <row r="190" spans="1:50" x14ac:dyDescent="0.25">
      <c r="A190" s="266" t="str">
        <f t="shared" si="30"/>
        <v>NEU4</v>
      </c>
      <c r="B190" s="267" t="str">
        <f t="shared" si="30"/>
        <v>Epileptologie : diagnostic complexe</v>
      </c>
      <c r="C190" s="267"/>
      <c r="D190" s="268">
        <f t="shared" ref="D190:AV190" si="41">+IF(AND(D$158=2,D35&gt;=1),2,IF(AND(D$158=1,D35=1),1,0))</f>
        <v>0</v>
      </c>
      <c r="E190" s="268">
        <f t="shared" si="41"/>
        <v>0</v>
      </c>
      <c r="F190" s="268">
        <f t="shared" si="41"/>
        <v>0</v>
      </c>
      <c r="G190" s="268">
        <f t="shared" si="41"/>
        <v>0</v>
      </c>
      <c r="H190" s="268">
        <f t="shared" si="41"/>
        <v>0</v>
      </c>
      <c r="I190" s="268">
        <f t="shared" si="41"/>
        <v>0</v>
      </c>
      <c r="J190" s="268">
        <f t="shared" si="41"/>
        <v>0</v>
      </c>
      <c r="K190" s="268">
        <f t="shared" si="41"/>
        <v>0</v>
      </c>
      <c r="L190" s="268">
        <f t="shared" si="41"/>
        <v>0</v>
      </c>
      <c r="M190" s="268">
        <f t="shared" si="41"/>
        <v>0</v>
      </c>
      <c r="N190" s="268">
        <f t="shared" si="41"/>
        <v>0</v>
      </c>
      <c r="O190" s="268">
        <f t="shared" si="41"/>
        <v>0</v>
      </c>
      <c r="P190" s="268">
        <f t="shared" si="41"/>
        <v>0</v>
      </c>
      <c r="Q190" s="268">
        <f t="shared" si="41"/>
        <v>0</v>
      </c>
      <c r="R190" s="268">
        <f t="shared" si="41"/>
        <v>0</v>
      </c>
      <c r="S190" s="268">
        <f t="shared" si="41"/>
        <v>0</v>
      </c>
      <c r="T190" s="268">
        <f t="shared" si="41"/>
        <v>0</v>
      </c>
      <c r="U190" s="268">
        <f t="shared" si="41"/>
        <v>0</v>
      </c>
      <c r="V190" s="268">
        <f t="shared" si="41"/>
        <v>0</v>
      </c>
      <c r="W190" s="268">
        <f t="shared" si="41"/>
        <v>0</v>
      </c>
      <c r="X190" s="268">
        <f t="shared" si="41"/>
        <v>0</v>
      </c>
      <c r="Y190" s="268">
        <f t="shared" si="41"/>
        <v>0</v>
      </c>
      <c r="Z190" s="268">
        <f t="shared" si="41"/>
        <v>0</v>
      </c>
      <c r="AA190" s="268">
        <f t="shared" si="41"/>
        <v>0</v>
      </c>
      <c r="AB190" s="268">
        <f t="shared" si="41"/>
        <v>0</v>
      </c>
      <c r="AC190" s="268">
        <f t="shared" si="41"/>
        <v>0</v>
      </c>
      <c r="AD190" s="268">
        <f t="shared" si="41"/>
        <v>0</v>
      </c>
      <c r="AE190" s="268">
        <f t="shared" si="41"/>
        <v>0</v>
      </c>
      <c r="AF190" s="268">
        <f t="shared" si="41"/>
        <v>0</v>
      </c>
      <c r="AG190" s="268">
        <f t="shared" si="41"/>
        <v>0</v>
      </c>
      <c r="AH190" s="268">
        <f t="shared" si="41"/>
        <v>0</v>
      </c>
      <c r="AI190" s="268">
        <f t="shared" si="41"/>
        <v>0</v>
      </c>
      <c r="AJ190" s="268">
        <f t="shared" si="41"/>
        <v>0</v>
      </c>
      <c r="AK190" s="268">
        <f t="shared" si="41"/>
        <v>0</v>
      </c>
      <c r="AL190" s="268">
        <f t="shared" si="41"/>
        <v>0</v>
      </c>
      <c r="AM190" s="268">
        <f t="shared" si="41"/>
        <v>0</v>
      </c>
      <c r="AN190" s="268">
        <f t="shared" si="41"/>
        <v>0</v>
      </c>
      <c r="AO190" s="268">
        <f t="shared" si="41"/>
        <v>0</v>
      </c>
      <c r="AP190" s="268">
        <f t="shared" si="41"/>
        <v>0</v>
      </c>
      <c r="AQ190" s="268">
        <f t="shared" si="41"/>
        <v>0</v>
      </c>
      <c r="AR190" s="268">
        <f t="shared" si="41"/>
        <v>0</v>
      </c>
      <c r="AS190" s="268">
        <f t="shared" si="41"/>
        <v>0</v>
      </c>
      <c r="AT190" s="268">
        <f t="shared" si="41"/>
        <v>0</v>
      </c>
      <c r="AU190" s="268">
        <f t="shared" si="41"/>
        <v>0</v>
      </c>
      <c r="AV190" s="268">
        <f t="shared" si="41"/>
        <v>0</v>
      </c>
      <c r="AX190" s="265">
        <f t="shared" si="12"/>
        <v>0</v>
      </c>
    </row>
    <row r="191" spans="1:50" x14ac:dyDescent="0.25">
      <c r="A191" s="266" t="str">
        <f t="shared" si="30"/>
        <v>NEU4.1</v>
      </c>
      <c r="B191" s="267" t="str">
        <f t="shared" si="30"/>
        <v>Epileptologie : traitement complexe</v>
      </c>
      <c r="C191" s="267"/>
      <c r="D191" s="268">
        <f t="shared" ref="D191:AV191" si="42">+IF(AND(D$158=2,D36&gt;=1),2,IF(AND(D$158=1,D36=1),1,0))</f>
        <v>0</v>
      </c>
      <c r="E191" s="268">
        <f t="shared" si="42"/>
        <v>0</v>
      </c>
      <c r="F191" s="268">
        <f t="shared" si="42"/>
        <v>0</v>
      </c>
      <c r="G191" s="268">
        <f t="shared" si="42"/>
        <v>0</v>
      </c>
      <c r="H191" s="268">
        <f t="shared" si="42"/>
        <v>0</v>
      </c>
      <c r="I191" s="268">
        <f t="shared" si="42"/>
        <v>0</v>
      </c>
      <c r="J191" s="268">
        <f t="shared" si="42"/>
        <v>0</v>
      </c>
      <c r="K191" s="268">
        <f t="shared" si="42"/>
        <v>0</v>
      </c>
      <c r="L191" s="268">
        <f t="shared" si="42"/>
        <v>0</v>
      </c>
      <c r="M191" s="268">
        <f t="shared" si="42"/>
        <v>0</v>
      </c>
      <c r="N191" s="268">
        <f t="shared" si="42"/>
        <v>0</v>
      </c>
      <c r="O191" s="268">
        <f t="shared" si="42"/>
        <v>0</v>
      </c>
      <c r="P191" s="268">
        <f t="shared" si="42"/>
        <v>0</v>
      </c>
      <c r="Q191" s="268">
        <f t="shared" si="42"/>
        <v>0</v>
      </c>
      <c r="R191" s="268">
        <f t="shared" si="42"/>
        <v>0</v>
      </c>
      <c r="S191" s="268">
        <f t="shared" si="42"/>
        <v>0</v>
      </c>
      <c r="T191" s="268">
        <f t="shared" si="42"/>
        <v>0</v>
      </c>
      <c r="U191" s="268">
        <f t="shared" si="42"/>
        <v>0</v>
      </c>
      <c r="V191" s="268">
        <f t="shared" si="42"/>
        <v>0</v>
      </c>
      <c r="W191" s="268">
        <f t="shared" si="42"/>
        <v>0</v>
      </c>
      <c r="X191" s="268">
        <f t="shared" si="42"/>
        <v>0</v>
      </c>
      <c r="Y191" s="268">
        <f t="shared" si="42"/>
        <v>0</v>
      </c>
      <c r="Z191" s="268">
        <f t="shared" si="42"/>
        <v>0</v>
      </c>
      <c r="AA191" s="268">
        <f t="shared" si="42"/>
        <v>0</v>
      </c>
      <c r="AB191" s="268">
        <f t="shared" si="42"/>
        <v>0</v>
      </c>
      <c r="AC191" s="268">
        <f t="shared" si="42"/>
        <v>0</v>
      </c>
      <c r="AD191" s="268">
        <f t="shared" si="42"/>
        <v>0</v>
      </c>
      <c r="AE191" s="268">
        <f t="shared" si="42"/>
        <v>0</v>
      </c>
      <c r="AF191" s="268">
        <f t="shared" si="42"/>
        <v>0</v>
      </c>
      <c r="AG191" s="268">
        <f t="shared" si="42"/>
        <v>0</v>
      </c>
      <c r="AH191" s="268">
        <f t="shared" si="42"/>
        <v>0</v>
      </c>
      <c r="AI191" s="268">
        <f t="shared" si="42"/>
        <v>0</v>
      </c>
      <c r="AJ191" s="268">
        <f t="shared" si="42"/>
        <v>0</v>
      </c>
      <c r="AK191" s="268">
        <f t="shared" si="42"/>
        <v>0</v>
      </c>
      <c r="AL191" s="268">
        <f t="shared" si="42"/>
        <v>0</v>
      </c>
      <c r="AM191" s="268">
        <f t="shared" si="42"/>
        <v>0</v>
      </c>
      <c r="AN191" s="268">
        <f t="shared" si="42"/>
        <v>0</v>
      </c>
      <c r="AO191" s="268">
        <f t="shared" si="42"/>
        <v>0</v>
      </c>
      <c r="AP191" s="268">
        <f t="shared" si="42"/>
        <v>0</v>
      </c>
      <c r="AQ191" s="268">
        <f t="shared" si="42"/>
        <v>0</v>
      </c>
      <c r="AR191" s="268">
        <f t="shared" si="42"/>
        <v>0</v>
      </c>
      <c r="AS191" s="268">
        <f t="shared" si="42"/>
        <v>0</v>
      </c>
      <c r="AT191" s="268">
        <f t="shared" si="42"/>
        <v>0</v>
      </c>
      <c r="AU191" s="268">
        <f t="shared" si="42"/>
        <v>0</v>
      </c>
      <c r="AV191" s="268">
        <f t="shared" si="42"/>
        <v>0</v>
      </c>
      <c r="AX191" s="265">
        <f t="shared" si="12"/>
        <v>0</v>
      </c>
    </row>
    <row r="192" spans="1:50" ht="25" x14ac:dyDescent="0.25">
      <c r="A192" s="266" t="str">
        <f t="shared" si="30"/>
        <v>NEU4.2</v>
      </c>
      <c r="B192" s="267" t="str">
        <f t="shared" si="30"/>
        <v>Epileptologie : diagnostic préopératoire de l’épilepsie (CIMHS)</v>
      </c>
      <c r="C192" s="267"/>
      <c r="D192" s="268">
        <f t="shared" ref="D192:AV192" si="43">+IF(AND(D$158=2,D37&gt;=1),2,IF(AND(D$158=1,D37=1),1,0))</f>
        <v>0</v>
      </c>
      <c r="E192" s="268">
        <f t="shared" si="43"/>
        <v>0</v>
      </c>
      <c r="F192" s="268">
        <f t="shared" si="43"/>
        <v>0</v>
      </c>
      <c r="G192" s="268">
        <f t="shared" si="43"/>
        <v>0</v>
      </c>
      <c r="H192" s="268">
        <f t="shared" si="43"/>
        <v>0</v>
      </c>
      <c r="I192" s="268">
        <f t="shared" si="43"/>
        <v>0</v>
      </c>
      <c r="J192" s="268">
        <f t="shared" si="43"/>
        <v>0</v>
      </c>
      <c r="K192" s="268">
        <f t="shared" si="43"/>
        <v>0</v>
      </c>
      <c r="L192" s="268">
        <f t="shared" si="43"/>
        <v>0</v>
      </c>
      <c r="M192" s="268">
        <f t="shared" si="43"/>
        <v>0</v>
      </c>
      <c r="N192" s="268">
        <f t="shared" si="43"/>
        <v>0</v>
      </c>
      <c r="O192" s="268">
        <f t="shared" si="43"/>
        <v>0</v>
      </c>
      <c r="P192" s="268">
        <f t="shared" si="43"/>
        <v>0</v>
      </c>
      <c r="Q192" s="268">
        <f t="shared" si="43"/>
        <v>0</v>
      </c>
      <c r="R192" s="268">
        <f t="shared" si="43"/>
        <v>0</v>
      </c>
      <c r="S192" s="268">
        <f t="shared" si="43"/>
        <v>0</v>
      </c>
      <c r="T192" s="268">
        <f t="shared" si="43"/>
        <v>0</v>
      </c>
      <c r="U192" s="268">
        <f t="shared" si="43"/>
        <v>0</v>
      </c>
      <c r="V192" s="268">
        <f t="shared" si="43"/>
        <v>0</v>
      </c>
      <c r="W192" s="268">
        <f t="shared" si="43"/>
        <v>0</v>
      </c>
      <c r="X192" s="268">
        <f t="shared" si="43"/>
        <v>0</v>
      </c>
      <c r="Y192" s="268">
        <f t="shared" si="43"/>
        <v>0</v>
      </c>
      <c r="Z192" s="268">
        <f t="shared" si="43"/>
        <v>0</v>
      </c>
      <c r="AA192" s="268">
        <f t="shared" si="43"/>
        <v>0</v>
      </c>
      <c r="AB192" s="268">
        <f t="shared" si="43"/>
        <v>0</v>
      </c>
      <c r="AC192" s="268">
        <f t="shared" si="43"/>
        <v>0</v>
      </c>
      <c r="AD192" s="268">
        <f t="shared" si="43"/>
        <v>0</v>
      </c>
      <c r="AE192" s="268">
        <f t="shared" si="43"/>
        <v>0</v>
      </c>
      <c r="AF192" s="268">
        <f t="shared" si="43"/>
        <v>0</v>
      </c>
      <c r="AG192" s="268">
        <f t="shared" si="43"/>
        <v>0</v>
      </c>
      <c r="AH192" s="268">
        <f t="shared" si="43"/>
        <v>0</v>
      </c>
      <c r="AI192" s="268">
        <f t="shared" si="43"/>
        <v>0</v>
      </c>
      <c r="AJ192" s="268">
        <f t="shared" si="43"/>
        <v>0</v>
      </c>
      <c r="AK192" s="268">
        <f t="shared" si="43"/>
        <v>0</v>
      </c>
      <c r="AL192" s="268">
        <f t="shared" si="43"/>
        <v>0</v>
      </c>
      <c r="AM192" s="268">
        <f t="shared" si="43"/>
        <v>0</v>
      </c>
      <c r="AN192" s="268">
        <f t="shared" si="43"/>
        <v>0</v>
      </c>
      <c r="AO192" s="268">
        <f t="shared" si="43"/>
        <v>0</v>
      </c>
      <c r="AP192" s="268">
        <f t="shared" si="43"/>
        <v>0</v>
      </c>
      <c r="AQ192" s="268">
        <f t="shared" si="43"/>
        <v>0</v>
      </c>
      <c r="AR192" s="268">
        <f t="shared" si="43"/>
        <v>0</v>
      </c>
      <c r="AS192" s="268">
        <f t="shared" si="43"/>
        <v>0</v>
      </c>
      <c r="AT192" s="268">
        <f t="shared" si="43"/>
        <v>0</v>
      </c>
      <c r="AU192" s="268">
        <f t="shared" si="43"/>
        <v>0</v>
      </c>
      <c r="AV192" s="268">
        <f t="shared" si="43"/>
        <v>0</v>
      </c>
      <c r="AX192" s="265">
        <f t="shared" si="12"/>
        <v>0</v>
      </c>
    </row>
    <row r="193" spans="1:50" x14ac:dyDescent="0.25">
      <c r="A193" s="266" t="str">
        <f t="shared" si="30"/>
        <v>AUG1</v>
      </c>
      <c r="B193" s="267" t="str">
        <f t="shared" si="30"/>
        <v>Ophtalmologie</v>
      </c>
      <c r="C193" s="267"/>
      <c r="D193" s="268">
        <f t="shared" ref="D193:AV193" si="44">+IF(AND(D$158=2,D38&gt;=1),2,IF(AND(D$158=1,D38=1),1,0))</f>
        <v>0</v>
      </c>
      <c r="E193" s="268">
        <f t="shared" si="44"/>
        <v>0</v>
      </c>
      <c r="F193" s="268">
        <f t="shared" si="44"/>
        <v>0</v>
      </c>
      <c r="G193" s="268">
        <f t="shared" si="44"/>
        <v>0</v>
      </c>
      <c r="H193" s="268">
        <f t="shared" si="44"/>
        <v>0</v>
      </c>
      <c r="I193" s="268">
        <f t="shared" si="44"/>
        <v>0</v>
      </c>
      <c r="J193" s="268">
        <f t="shared" si="44"/>
        <v>0</v>
      </c>
      <c r="K193" s="268">
        <f t="shared" si="44"/>
        <v>0</v>
      </c>
      <c r="L193" s="268">
        <f t="shared" si="44"/>
        <v>0</v>
      </c>
      <c r="M193" s="268">
        <f t="shared" si="44"/>
        <v>0</v>
      </c>
      <c r="N193" s="268">
        <f t="shared" si="44"/>
        <v>0</v>
      </c>
      <c r="O193" s="268">
        <f t="shared" si="44"/>
        <v>0</v>
      </c>
      <c r="P193" s="268">
        <f t="shared" si="44"/>
        <v>0</v>
      </c>
      <c r="Q193" s="268">
        <f t="shared" si="44"/>
        <v>0</v>
      </c>
      <c r="R193" s="268">
        <f t="shared" si="44"/>
        <v>0</v>
      </c>
      <c r="S193" s="268">
        <f t="shared" si="44"/>
        <v>0</v>
      </c>
      <c r="T193" s="268">
        <f t="shared" si="44"/>
        <v>0</v>
      </c>
      <c r="U193" s="268">
        <f t="shared" si="44"/>
        <v>0</v>
      </c>
      <c r="V193" s="268">
        <f t="shared" si="44"/>
        <v>0</v>
      </c>
      <c r="W193" s="268">
        <f t="shared" si="44"/>
        <v>0</v>
      </c>
      <c r="X193" s="268">
        <f t="shared" si="44"/>
        <v>0</v>
      </c>
      <c r="Y193" s="268">
        <f t="shared" si="44"/>
        <v>0</v>
      </c>
      <c r="Z193" s="268">
        <f t="shared" si="44"/>
        <v>0</v>
      </c>
      <c r="AA193" s="268">
        <f t="shared" si="44"/>
        <v>0</v>
      </c>
      <c r="AB193" s="268">
        <f t="shared" si="44"/>
        <v>0</v>
      </c>
      <c r="AC193" s="268">
        <f t="shared" si="44"/>
        <v>0</v>
      </c>
      <c r="AD193" s="268">
        <f t="shared" si="44"/>
        <v>0</v>
      </c>
      <c r="AE193" s="268">
        <f t="shared" si="44"/>
        <v>0</v>
      </c>
      <c r="AF193" s="268">
        <f t="shared" si="44"/>
        <v>0</v>
      </c>
      <c r="AG193" s="268">
        <f t="shared" si="44"/>
        <v>0</v>
      </c>
      <c r="AH193" s="268">
        <f t="shared" si="44"/>
        <v>0</v>
      </c>
      <c r="AI193" s="268">
        <f t="shared" si="44"/>
        <v>0</v>
      </c>
      <c r="AJ193" s="268">
        <f t="shared" si="44"/>
        <v>0</v>
      </c>
      <c r="AK193" s="268">
        <f t="shared" si="44"/>
        <v>0</v>
      </c>
      <c r="AL193" s="268">
        <f t="shared" si="44"/>
        <v>0</v>
      </c>
      <c r="AM193" s="268">
        <f t="shared" si="44"/>
        <v>0</v>
      </c>
      <c r="AN193" s="268">
        <f t="shared" si="44"/>
        <v>0</v>
      </c>
      <c r="AO193" s="268">
        <f t="shared" si="44"/>
        <v>0</v>
      </c>
      <c r="AP193" s="268">
        <f t="shared" si="44"/>
        <v>0</v>
      </c>
      <c r="AQ193" s="268">
        <f t="shared" si="44"/>
        <v>0</v>
      </c>
      <c r="AR193" s="268">
        <f t="shared" si="44"/>
        <v>0</v>
      </c>
      <c r="AS193" s="268">
        <f t="shared" si="44"/>
        <v>0</v>
      </c>
      <c r="AT193" s="268">
        <f t="shared" si="44"/>
        <v>0</v>
      </c>
      <c r="AU193" s="268">
        <f t="shared" si="44"/>
        <v>0</v>
      </c>
      <c r="AV193" s="268">
        <f t="shared" si="44"/>
        <v>0</v>
      </c>
      <c r="AX193" s="265">
        <f t="shared" si="12"/>
        <v>0</v>
      </c>
    </row>
    <row r="194" spans="1:50" x14ac:dyDescent="0.25">
      <c r="A194" s="266" t="str">
        <f t="shared" si="30"/>
        <v>AUG1.1</v>
      </c>
      <c r="B194" s="267" t="str">
        <f t="shared" si="30"/>
        <v>Strabologie</v>
      </c>
      <c r="C194" s="267"/>
      <c r="D194" s="268">
        <f t="shared" ref="D194:AV194" si="45">+IF(AND(D$158=2,D39&gt;=1),2,IF(AND(D$158=1,D39=1),1,0))</f>
        <v>0</v>
      </c>
      <c r="E194" s="268">
        <f t="shared" si="45"/>
        <v>0</v>
      </c>
      <c r="F194" s="268">
        <f t="shared" si="45"/>
        <v>0</v>
      </c>
      <c r="G194" s="268">
        <f t="shared" si="45"/>
        <v>0</v>
      </c>
      <c r="H194" s="268">
        <f t="shared" si="45"/>
        <v>0</v>
      </c>
      <c r="I194" s="268">
        <f t="shared" si="45"/>
        <v>0</v>
      </c>
      <c r="J194" s="268">
        <f t="shared" si="45"/>
        <v>0</v>
      </c>
      <c r="K194" s="268">
        <f t="shared" si="45"/>
        <v>0</v>
      </c>
      <c r="L194" s="268">
        <f t="shared" si="45"/>
        <v>0</v>
      </c>
      <c r="M194" s="268">
        <f t="shared" si="45"/>
        <v>0</v>
      </c>
      <c r="N194" s="268">
        <f t="shared" si="45"/>
        <v>0</v>
      </c>
      <c r="O194" s="268">
        <f t="shared" si="45"/>
        <v>0</v>
      </c>
      <c r="P194" s="268">
        <f t="shared" si="45"/>
        <v>0</v>
      </c>
      <c r="Q194" s="268">
        <f t="shared" si="45"/>
        <v>0</v>
      </c>
      <c r="R194" s="268">
        <f t="shared" si="45"/>
        <v>0</v>
      </c>
      <c r="S194" s="268">
        <f t="shared" si="45"/>
        <v>0</v>
      </c>
      <c r="T194" s="268">
        <f t="shared" si="45"/>
        <v>0</v>
      </c>
      <c r="U194" s="268">
        <f t="shared" si="45"/>
        <v>0</v>
      </c>
      <c r="V194" s="268">
        <f t="shared" si="45"/>
        <v>0</v>
      </c>
      <c r="W194" s="268">
        <f t="shared" si="45"/>
        <v>0</v>
      </c>
      <c r="X194" s="268">
        <f t="shared" si="45"/>
        <v>0</v>
      </c>
      <c r="Y194" s="268">
        <f t="shared" si="45"/>
        <v>0</v>
      </c>
      <c r="Z194" s="268">
        <f t="shared" si="45"/>
        <v>0</v>
      </c>
      <c r="AA194" s="268">
        <f t="shared" si="45"/>
        <v>0</v>
      </c>
      <c r="AB194" s="268">
        <f t="shared" si="45"/>
        <v>0</v>
      </c>
      <c r="AC194" s="268">
        <f t="shared" si="45"/>
        <v>0</v>
      </c>
      <c r="AD194" s="268">
        <f t="shared" si="45"/>
        <v>0</v>
      </c>
      <c r="AE194" s="268">
        <f t="shared" si="45"/>
        <v>0</v>
      </c>
      <c r="AF194" s="268">
        <f t="shared" si="45"/>
        <v>0</v>
      </c>
      <c r="AG194" s="268">
        <f t="shared" si="45"/>
        <v>0</v>
      </c>
      <c r="AH194" s="268">
        <f t="shared" si="45"/>
        <v>0</v>
      </c>
      <c r="AI194" s="268">
        <f t="shared" si="45"/>
        <v>0</v>
      </c>
      <c r="AJ194" s="268">
        <f t="shared" si="45"/>
        <v>0</v>
      </c>
      <c r="AK194" s="268">
        <f t="shared" si="45"/>
        <v>0</v>
      </c>
      <c r="AL194" s="268">
        <f t="shared" si="45"/>
        <v>0</v>
      </c>
      <c r="AM194" s="268">
        <f t="shared" si="45"/>
        <v>0</v>
      </c>
      <c r="AN194" s="268">
        <f t="shared" si="45"/>
        <v>0</v>
      </c>
      <c r="AO194" s="268">
        <f t="shared" si="45"/>
        <v>0</v>
      </c>
      <c r="AP194" s="268">
        <f t="shared" si="45"/>
        <v>0</v>
      </c>
      <c r="AQ194" s="268">
        <f t="shared" si="45"/>
        <v>0</v>
      </c>
      <c r="AR194" s="268">
        <f t="shared" si="45"/>
        <v>0</v>
      </c>
      <c r="AS194" s="268">
        <f t="shared" si="45"/>
        <v>0</v>
      </c>
      <c r="AT194" s="268">
        <f t="shared" si="45"/>
        <v>0</v>
      </c>
      <c r="AU194" s="268">
        <f t="shared" si="45"/>
        <v>0</v>
      </c>
      <c r="AV194" s="268">
        <f t="shared" si="45"/>
        <v>0</v>
      </c>
      <c r="AX194" s="265">
        <f t="shared" si="12"/>
        <v>0</v>
      </c>
    </row>
    <row r="195" spans="1:50" x14ac:dyDescent="0.25">
      <c r="A195" s="266" t="str">
        <f t="shared" si="30"/>
        <v>AUG1.2</v>
      </c>
      <c r="B195" s="267" t="str">
        <f t="shared" si="30"/>
        <v>Orbite, paupières, voies lacrymales</v>
      </c>
      <c r="C195" s="267"/>
      <c r="D195" s="268">
        <f t="shared" ref="D195:AV195" si="46">+IF(AND(D$158=2,D40&gt;=1),2,IF(AND(D$158=1,D40=1),1,0))</f>
        <v>0</v>
      </c>
      <c r="E195" s="268">
        <f t="shared" si="46"/>
        <v>0</v>
      </c>
      <c r="F195" s="268">
        <f t="shared" si="46"/>
        <v>0</v>
      </c>
      <c r="G195" s="268">
        <f t="shared" si="46"/>
        <v>0</v>
      </c>
      <c r="H195" s="268">
        <f t="shared" si="46"/>
        <v>0</v>
      </c>
      <c r="I195" s="268">
        <f t="shared" si="46"/>
        <v>0</v>
      </c>
      <c r="J195" s="268">
        <f t="shared" si="46"/>
        <v>0</v>
      </c>
      <c r="K195" s="268">
        <f t="shared" si="46"/>
        <v>0</v>
      </c>
      <c r="L195" s="268">
        <f t="shared" si="46"/>
        <v>0</v>
      </c>
      <c r="M195" s="268">
        <f t="shared" si="46"/>
        <v>0</v>
      </c>
      <c r="N195" s="268">
        <f t="shared" si="46"/>
        <v>0</v>
      </c>
      <c r="O195" s="268">
        <f t="shared" si="46"/>
        <v>0</v>
      </c>
      <c r="P195" s="268">
        <f t="shared" si="46"/>
        <v>0</v>
      </c>
      <c r="Q195" s="268">
        <f t="shared" si="46"/>
        <v>0</v>
      </c>
      <c r="R195" s="268">
        <f t="shared" si="46"/>
        <v>0</v>
      </c>
      <c r="S195" s="268">
        <f t="shared" si="46"/>
        <v>0</v>
      </c>
      <c r="T195" s="268">
        <f t="shared" si="46"/>
        <v>0</v>
      </c>
      <c r="U195" s="268">
        <f t="shared" si="46"/>
        <v>0</v>
      </c>
      <c r="V195" s="268">
        <f t="shared" si="46"/>
        <v>0</v>
      </c>
      <c r="W195" s="268">
        <f t="shared" si="46"/>
        <v>0</v>
      </c>
      <c r="X195" s="268">
        <f t="shared" si="46"/>
        <v>0</v>
      </c>
      <c r="Y195" s="268">
        <f t="shared" si="46"/>
        <v>0</v>
      </c>
      <c r="Z195" s="268">
        <f t="shared" si="46"/>
        <v>0</v>
      </c>
      <c r="AA195" s="268">
        <f t="shared" si="46"/>
        <v>0</v>
      </c>
      <c r="AB195" s="268">
        <f t="shared" si="46"/>
        <v>0</v>
      </c>
      <c r="AC195" s="268">
        <f t="shared" si="46"/>
        <v>0</v>
      </c>
      <c r="AD195" s="268">
        <f t="shared" si="46"/>
        <v>0</v>
      </c>
      <c r="AE195" s="268">
        <f t="shared" si="46"/>
        <v>0</v>
      </c>
      <c r="AF195" s="268">
        <f t="shared" si="46"/>
        <v>0</v>
      </c>
      <c r="AG195" s="268">
        <f t="shared" si="46"/>
        <v>0</v>
      </c>
      <c r="AH195" s="268">
        <f t="shared" si="46"/>
        <v>0</v>
      </c>
      <c r="AI195" s="268">
        <f t="shared" si="46"/>
        <v>0</v>
      </c>
      <c r="AJ195" s="268">
        <f t="shared" si="46"/>
        <v>0</v>
      </c>
      <c r="AK195" s="268">
        <f t="shared" si="46"/>
        <v>0</v>
      </c>
      <c r="AL195" s="268">
        <f t="shared" si="46"/>
        <v>0</v>
      </c>
      <c r="AM195" s="268">
        <f t="shared" si="46"/>
        <v>0</v>
      </c>
      <c r="AN195" s="268">
        <f t="shared" si="46"/>
        <v>0</v>
      </c>
      <c r="AO195" s="268">
        <f t="shared" si="46"/>
        <v>0</v>
      </c>
      <c r="AP195" s="268">
        <f t="shared" si="46"/>
        <v>0</v>
      </c>
      <c r="AQ195" s="268">
        <f t="shared" si="46"/>
        <v>0</v>
      </c>
      <c r="AR195" s="268">
        <f t="shared" si="46"/>
        <v>0</v>
      </c>
      <c r="AS195" s="268">
        <f t="shared" si="46"/>
        <v>0</v>
      </c>
      <c r="AT195" s="268">
        <f t="shared" si="46"/>
        <v>0</v>
      </c>
      <c r="AU195" s="268">
        <f t="shared" si="46"/>
        <v>0</v>
      </c>
      <c r="AV195" s="268">
        <f t="shared" si="46"/>
        <v>0</v>
      </c>
      <c r="AX195" s="265">
        <f t="shared" si="12"/>
        <v>0</v>
      </c>
    </row>
    <row r="196" spans="1:50" x14ac:dyDescent="0.25">
      <c r="A196" s="266" t="str">
        <f t="shared" si="30"/>
        <v>AUG1.3</v>
      </c>
      <c r="B196" s="267" t="str">
        <f t="shared" si="30"/>
        <v>Chirurgie spécialisée du segment antérieur</v>
      </c>
      <c r="C196" s="267"/>
      <c r="D196" s="268">
        <f t="shared" ref="D196:AV196" si="47">+IF(AND(D$158=2,D41&gt;=1),2,IF(AND(D$158=1,D41=1),1,0))</f>
        <v>0</v>
      </c>
      <c r="E196" s="268">
        <f t="shared" si="47"/>
        <v>0</v>
      </c>
      <c r="F196" s="268">
        <f t="shared" si="47"/>
        <v>0</v>
      </c>
      <c r="G196" s="268">
        <f t="shared" si="47"/>
        <v>0</v>
      </c>
      <c r="H196" s="268">
        <f t="shared" si="47"/>
        <v>0</v>
      </c>
      <c r="I196" s="268">
        <f t="shared" si="47"/>
        <v>0</v>
      </c>
      <c r="J196" s="268">
        <f t="shared" si="47"/>
        <v>0</v>
      </c>
      <c r="K196" s="268">
        <f t="shared" si="47"/>
        <v>0</v>
      </c>
      <c r="L196" s="268">
        <f t="shared" si="47"/>
        <v>0</v>
      </c>
      <c r="M196" s="268">
        <f t="shared" si="47"/>
        <v>0</v>
      </c>
      <c r="N196" s="268">
        <f t="shared" si="47"/>
        <v>0</v>
      </c>
      <c r="O196" s="268">
        <f t="shared" si="47"/>
        <v>0</v>
      </c>
      <c r="P196" s="268">
        <f t="shared" si="47"/>
        <v>0</v>
      </c>
      <c r="Q196" s="268">
        <f t="shared" si="47"/>
        <v>0</v>
      </c>
      <c r="R196" s="268">
        <f t="shared" si="47"/>
        <v>0</v>
      </c>
      <c r="S196" s="268">
        <f t="shared" si="47"/>
        <v>0</v>
      </c>
      <c r="T196" s="268">
        <f t="shared" si="47"/>
        <v>0</v>
      </c>
      <c r="U196" s="268">
        <f t="shared" si="47"/>
        <v>0</v>
      </c>
      <c r="V196" s="268">
        <f t="shared" si="47"/>
        <v>0</v>
      </c>
      <c r="W196" s="268">
        <f t="shared" si="47"/>
        <v>0</v>
      </c>
      <c r="X196" s="268">
        <f t="shared" si="47"/>
        <v>0</v>
      </c>
      <c r="Y196" s="268">
        <f t="shared" si="47"/>
        <v>0</v>
      </c>
      <c r="Z196" s="268">
        <f t="shared" si="47"/>
        <v>0</v>
      </c>
      <c r="AA196" s="268">
        <f t="shared" si="47"/>
        <v>0</v>
      </c>
      <c r="AB196" s="268">
        <f t="shared" si="47"/>
        <v>0</v>
      </c>
      <c r="AC196" s="268">
        <f t="shared" si="47"/>
        <v>0</v>
      </c>
      <c r="AD196" s="268">
        <f t="shared" si="47"/>
        <v>0</v>
      </c>
      <c r="AE196" s="268">
        <f t="shared" si="47"/>
        <v>0</v>
      </c>
      <c r="AF196" s="268">
        <f t="shared" si="47"/>
        <v>0</v>
      </c>
      <c r="AG196" s="268">
        <f t="shared" si="47"/>
        <v>0</v>
      </c>
      <c r="AH196" s="268">
        <f t="shared" si="47"/>
        <v>0</v>
      </c>
      <c r="AI196" s="268">
        <f t="shared" si="47"/>
        <v>0</v>
      </c>
      <c r="AJ196" s="268">
        <f t="shared" si="47"/>
        <v>0</v>
      </c>
      <c r="AK196" s="268">
        <f t="shared" si="47"/>
        <v>0</v>
      </c>
      <c r="AL196" s="268">
        <f t="shared" si="47"/>
        <v>0</v>
      </c>
      <c r="AM196" s="268">
        <f t="shared" si="47"/>
        <v>0</v>
      </c>
      <c r="AN196" s="268">
        <f t="shared" si="47"/>
        <v>0</v>
      </c>
      <c r="AO196" s="268">
        <f t="shared" si="47"/>
        <v>0</v>
      </c>
      <c r="AP196" s="268">
        <f t="shared" si="47"/>
        <v>0</v>
      </c>
      <c r="AQ196" s="268">
        <f t="shared" si="47"/>
        <v>0</v>
      </c>
      <c r="AR196" s="268">
        <f t="shared" si="47"/>
        <v>0</v>
      </c>
      <c r="AS196" s="268">
        <f t="shared" si="47"/>
        <v>0</v>
      </c>
      <c r="AT196" s="268">
        <f t="shared" si="47"/>
        <v>0</v>
      </c>
      <c r="AU196" s="268">
        <f t="shared" si="47"/>
        <v>0</v>
      </c>
      <c r="AV196" s="268">
        <f t="shared" si="47"/>
        <v>0</v>
      </c>
      <c r="AX196" s="265">
        <f t="shared" si="12"/>
        <v>0</v>
      </c>
    </row>
    <row r="197" spans="1:50" x14ac:dyDescent="0.25">
      <c r="A197" s="266" t="str">
        <f t="shared" si="30"/>
        <v>AUG1.4</v>
      </c>
      <c r="B197" s="267" t="str">
        <f t="shared" si="30"/>
        <v>Cataracte</v>
      </c>
      <c r="C197" s="267"/>
      <c r="D197" s="268">
        <f t="shared" ref="D197:AV197" si="48">+IF(AND(D$158=2,D42&gt;=1),2,IF(AND(D$158=1,D42=1),1,0))</f>
        <v>0</v>
      </c>
      <c r="E197" s="268">
        <f t="shared" si="48"/>
        <v>0</v>
      </c>
      <c r="F197" s="268">
        <f t="shared" si="48"/>
        <v>0</v>
      </c>
      <c r="G197" s="268">
        <f t="shared" si="48"/>
        <v>0</v>
      </c>
      <c r="H197" s="268">
        <f t="shared" si="48"/>
        <v>0</v>
      </c>
      <c r="I197" s="268">
        <f t="shared" si="48"/>
        <v>0</v>
      </c>
      <c r="J197" s="268">
        <f t="shared" si="48"/>
        <v>0</v>
      </c>
      <c r="K197" s="268">
        <f t="shared" si="48"/>
        <v>0</v>
      </c>
      <c r="L197" s="268">
        <f t="shared" si="48"/>
        <v>0</v>
      </c>
      <c r="M197" s="268">
        <f t="shared" si="48"/>
        <v>0</v>
      </c>
      <c r="N197" s="268">
        <f t="shared" si="48"/>
        <v>0</v>
      </c>
      <c r="O197" s="268">
        <f t="shared" si="48"/>
        <v>0</v>
      </c>
      <c r="P197" s="268">
        <f t="shared" si="48"/>
        <v>0</v>
      </c>
      <c r="Q197" s="268">
        <f t="shared" si="48"/>
        <v>0</v>
      </c>
      <c r="R197" s="268">
        <f t="shared" si="48"/>
        <v>0</v>
      </c>
      <c r="S197" s="268">
        <f t="shared" si="48"/>
        <v>0</v>
      </c>
      <c r="T197" s="268">
        <f t="shared" si="48"/>
        <v>0</v>
      </c>
      <c r="U197" s="268">
        <f t="shared" si="48"/>
        <v>0</v>
      </c>
      <c r="V197" s="268">
        <f t="shared" si="48"/>
        <v>0</v>
      </c>
      <c r="W197" s="268">
        <f t="shared" si="48"/>
        <v>0</v>
      </c>
      <c r="X197" s="268">
        <f t="shared" si="48"/>
        <v>0</v>
      </c>
      <c r="Y197" s="268">
        <f t="shared" si="48"/>
        <v>0</v>
      </c>
      <c r="Z197" s="268">
        <f t="shared" si="48"/>
        <v>0</v>
      </c>
      <c r="AA197" s="268">
        <f t="shared" si="48"/>
        <v>0</v>
      </c>
      <c r="AB197" s="268">
        <f t="shared" si="48"/>
        <v>0</v>
      </c>
      <c r="AC197" s="268">
        <f t="shared" si="48"/>
        <v>0</v>
      </c>
      <c r="AD197" s="268">
        <f t="shared" si="48"/>
        <v>0</v>
      </c>
      <c r="AE197" s="268">
        <f t="shared" si="48"/>
        <v>0</v>
      </c>
      <c r="AF197" s="268">
        <f t="shared" si="48"/>
        <v>0</v>
      </c>
      <c r="AG197" s="268">
        <f t="shared" si="48"/>
        <v>0</v>
      </c>
      <c r="AH197" s="268">
        <f t="shared" si="48"/>
        <v>0</v>
      </c>
      <c r="AI197" s="268">
        <f t="shared" si="48"/>
        <v>0</v>
      </c>
      <c r="AJ197" s="268">
        <f t="shared" si="48"/>
        <v>0</v>
      </c>
      <c r="AK197" s="268">
        <f t="shared" si="48"/>
        <v>0</v>
      </c>
      <c r="AL197" s="268">
        <f t="shared" si="48"/>
        <v>0</v>
      </c>
      <c r="AM197" s="268">
        <f t="shared" si="48"/>
        <v>0</v>
      </c>
      <c r="AN197" s="268">
        <f t="shared" si="48"/>
        <v>0</v>
      </c>
      <c r="AO197" s="268">
        <f t="shared" si="48"/>
        <v>0</v>
      </c>
      <c r="AP197" s="268">
        <f t="shared" si="48"/>
        <v>0</v>
      </c>
      <c r="AQ197" s="268">
        <f t="shared" si="48"/>
        <v>0</v>
      </c>
      <c r="AR197" s="268">
        <f t="shared" si="48"/>
        <v>0</v>
      </c>
      <c r="AS197" s="268">
        <f t="shared" si="48"/>
        <v>0</v>
      </c>
      <c r="AT197" s="268">
        <f t="shared" si="48"/>
        <v>0</v>
      </c>
      <c r="AU197" s="268">
        <f t="shared" si="48"/>
        <v>0</v>
      </c>
      <c r="AV197" s="268">
        <f t="shared" si="48"/>
        <v>0</v>
      </c>
      <c r="AX197" s="265">
        <f t="shared" si="12"/>
        <v>0</v>
      </c>
    </row>
    <row r="198" spans="1:50" x14ac:dyDescent="0.25">
      <c r="A198" s="266" t="str">
        <f t="shared" si="30"/>
        <v>AUG1.5</v>
      </c>
      <c r="B198" s="267" t="str">
        <f t="shared" si="30"/>
        <v>Affections du corps vitré / de la rétine</v>
      </c>
      <c r="C198" s="267"/>
      <c r="D198" s="268">
        <f t="shared" ref="D198:AV198" si="49">+IF(AND(D$158=2,D43&gt;=1),2,IF(AND(D$158=1,D43=1),1,0))</f>
        <v>0</v>
      </c>
      <c r="E198" s="268">
        <f t="shared" si="49"/>
        <v>0</v>
      </c>
      <c r="F198" s="268">
        <f t="shared" si="49"/>
        <v>0</v>
      </c>
      <c r="G198" s="268">
        <f t="shared" si="49"/>
        <v>0</v>
      </c>
      <c r="H198" s="268">
        <f t="shared" si="49"/>
        <v>0</v>
      </c>
      <c r="I198" s="268">
        <f t="shared" si="49"/>
        <v>0</v>
      </c>
      <c r="J198" s="268">
        <f t="shared" si="49"/>
        <v>0</v>
      </c>
      <c r="K198" s="268">
        <f t="shared" si="49"/>
        <v>0</v>
      </c>
      <c r="L198" s="268">
        <f t="shared" si="49"/>
        <v>0</v>
      </c>
      <c r="M198" s="268">
        <f t="shared" si="49"/>
        <v>0</v>
      </c>
      <c r="N198" s="268">
        <f t="shared" si="49"/>
        <v>0</v>
      </c>
      <c r="O198" s="268">
        <f t="shared" si="49"/>
        <v>0</v>
      </c>
      <c r="P198" s="268">
        <f t="shared" si="49"/>
        <v>0</v>
      </c>
      <c r="Q198" s="268">
        <f t="shared" si="49"/>
        <v>0</v>
      </c>
      <c r="R198" s="268">
        <f t="shared" si="49"/>
        <v>0</v>
      </c>
      <c r="S198" s="268">
        <f t="shared" si="49"/>
        <v>0</v>
      </c>
      <c r="T198" s="268">
        <f t="shared" si="49"/>
        <v>0</v>
      </c>
      <c r="U198" s="268">
        <f t="shared" si="49"/>
        <v>0</v>
      </c>
      <c r="V198" s="268">
        <f t="shared" si="49"/>
        <v>0</v>
      </c>
      <c r="W198" s="268">
        <f t="shared" si="49"/>
        <v>0</v>
      </c>
      <c r="X198" s="268">
        <f t="shared" si="49"/>
        <v>0</v>
      </c>
      <c r="Y198" s="268">
        <f t="shared" si="49"/>
        <v>0</v>
      </c>
      <c r="Z198" s="268">
        <f t="shared" si="49"/>
        <v>0</v>
      </c>
      <c r="AA198" s="268">
        <f t="shared" si="49"/>
        <v>0</v>
      </c>
      <c r="AB198" s="268">
        <f t="shared" si="49"/>
        <v>0</v>
      </c>
      <c r="AC198" s="268">
        <f t="shared" si="49"/>
        <v>0</v>
      </c>
      <c r="AD198" s="268">
        <f t="shared" si="49"/>
        <v>0</v>
      </c>
      <c r="AE198" s="268">
        <f t="shared" si="49"/>
        <v>0</v>
      </c>
      <c r="AF198" s="268">
        <f t="shared" si="49"/>
        <v>0</v>
      </c>
      <c r="AG198" s="268">
        <f t="shared" si="49"/>
        <v>0</v>
      </c>
      <c r="AH198" s="268">
        <f t="shared" si="49"/>
        <v>0</v>
      </c>
      <c r="AI198" s="268">
        <f t="shared" si="49"/>
        <v>0</v>
      </c>
      <c r="AJ198" s="268">
        <f t="shared" si="49"/>
        <v>0</v>
      </c>
      <c r="AK198" s="268">
        <f t="shared" si="49"/>
        <v>0</v>
      </c>
      <c r="AL198" s="268">
        <f t="shared" si="49"/>
        <v>0</v>
      </c>
      <c r="AM198" s="268">
        <f t="shared" si="49"/>
        <v>0</v>
      </c>
      <c r="AN198" s="268">
        <f t="shared" si="49"/>
        <v>0</v>
      </c>
      <c r="AO198" s="268">
        <f t="shared" si="49"/>
        <v>0</v>
      </c>
      <c r="AP198" s="268">
        <f t="shared" si="49"/>
        <v>0</v>
      </c>
      <c r="AQ198" s="268">
        <f t="shared" si="49"/>
        <v>0</v>
      </c>
      <c r="AR198" s="268">
        <f t="shared" si="49"/>
        <v>0</v>
      </c>
      <c r="AS198" s="268">
        <f t="shared" si="49"/>
        <v>0</v>
      </c>
      <c r="AT198" s="268">
        <f t="shared" si="49"/>
        <v>0</v>
      </c>
      <c r="AU198" s="268">
        <f t="shared" si="49"/>
        <v>0</v>
      </c>
      <c r="AV198" s="268">
        <f t="shared" si="49"/>
        <v>0</v>
      </c>
      <c r="AX198" s="265">
        <f t="shared" si="12"/>
        <v>0</v>
      </c>
    </row>
    <row r="199" spans="1:50" x14ac:dyDescent="0.25">
      <c r="A199" s="266" t="str">
        <f t="shared" si="30"/>
        <v>END1</v>
      </c>
      <c r="B199" s="267" t="str">
        <f t="shared" si="30"/>
        <v>Endocrinologie</v>
      </c>
      <c r="C199" s="267"/>
      <c r="D199" s="268">
        <f t="shared" ref="D199:AV199" si="50">+IF(AND(D$158=2,D44&gt;=1),2,IF(AND(D$158=1,D44=1),1,0))</f>
        <v>0</v>
      </c>
      <c r="E199" s="268">
        <f t="shared" si="50"/>
        <v>0</v>
      </c>
      <c r="F199" s="268">
        <f t="shared" si="50"/>
        <v>0</v>
      </c>
      <c r="G199" s="268">
        <f t="shared" si="50"/>
        <v>0</v>
      </c>
      <c r="H199" s="268">
        <f t="shared" si="50"/>
        <v>0</v>
      </c>
      <c r="I199" s="268">
        <f t="shared" si="50"/>
        <v>0</v>
      </c>
      <c r="J199" s="268">
        <f t="shared" si="50"/>
        <v>0</v>
      </c>
      <c r="K199" s="268">
        <f t="shared" si="50"/>
        <v>0</v>
      </c>
      <c r="L199" s="268">
        <f t="shared" si="50"/>
        <v>0</v>
      </c>
      <c r="M199" s="268">
        <f t="shared" si="50"/>
        <v>0</v>
      </c>
      <c r="N199" s="268">
        <f t="shared" si="50"/>
        <v>0</v>
      </c>
      <c r="O199" s="268">
        <f t="shared" si="50"/>
        <v>0</v>
      </c>
      <c r="P199" s="268">
        <f t="shared" si="50"/>
        <v>0</v>
      </c>
      <c r="Q199" s="268">
        <f t="shared" si="50"/>
        <v>0</v>
      </c>
      <c r="R199" s="268">
        <f t="shared" si="50"/>
        <v>0</v>
      </c>
      <c r="S199" s="268">
        <f t="shared" si="50"/>
        <v>0</v>
      </c>
      <c r="T199" s="268">
        <f t="shared" si="50"/>
        <v>0</v>
      </c>
      <c r="U199" s="268">
        <f t="shared" si="50"/>
        <v>0</v>
      </c>
      <c r="V199" s="268">
        <f t="shared" si="50"/>
        <v>0</v>
      </c>
      <c r="W199" s="268">
        <f t="shared" si="50"/>
        <v>0</v>
      </c>
      <c r="X199" s="268">
        <f t="shared" si="50"/>
        <v>0</v>
      </c>
      <c r="Y199" s="268">
        <f t="shared" si="50"/>
        <v>0</v>
      </c>
      <c r="Z199" s="268">
        <f t="shared" si="50"/>
        <v>0</v>
      </c>
      <c r="AA199" s="268">
        <f t="shared" si="50"/>
        <v>0</v>
      </c>
      <c r="AB199" s="268">
        <f t="shared" si="50"/>
        <v>0</v>
      </c>
      <c r="AC199" s="268">
        <f t="shared" si="50"/>
        <v>0</v>
      </c>
      <c r="AD199" s="268">
        <f t="shared" si="50"/>
        <v>0</v>
      </c>
      <c r="AE199" s="268">
        <f t="shared" si="50"/>
        <v>0</v>
      </c>
      <c r="AF199" s="268">
        <f t="shared" si="50"/>
        <v>0</v>
      </c>
      <c r="AG199" s="268">
        <f t="shared" si="50"/>
        <v>0</v>
      </c>
      <c r="AH199" s="268">
        <f t="shared" si="50"/>
        <v>0</v>
      </c>
      <c r="AI199" s="268">
        <f t="shared" si="50"/>
        <v>0</v>
      </c>
      <c r="AJ199" s="268">
        <f t="shared" si="50"/>
        <v>0</v>
      </c>
      <c r="AK199" s="268">
        <f t="shared" si="50"/>
        <v>0</v>
      </c>
      <c r="AL199" s="268">
        <f t="shared" si="50"/>
        <v>0</v>
      </c>
      <c r="AM199" s="268">
        <f t="shared" si="50"/>
        <v>0</v>
      </c>
      <c r="AN199" s="268">
        <f t="shared" si="50"/>
        <v>0</v>
      </c>
      <c r="AO199" s="268">
        <f t="shared" si="50"/>
        <v>0</v>
      </c>
      <c r="AP199" s="268">
        <f t="shared" si="50"/>
        <v>0</v>
      </c>
      <c r="AQ199" s="268">
        <f t="shared" si="50"/>
        <v>0</v>
      </c>
      <c r="AR199" s="268">
        <f t="shared" si="50"/>
        <v>0</v>
      </c>
      <c r="AS199" s="268">
        <f t="shared" si="50"/>
        <v>0</v>
      </c>
      <c r="AT199" s="268">
        <f t="shared" si="50"/>
        <v>0</v>
      </c>
      <c r="AU199" s="268">
        <f t="shared" si="50"/>
        <v>0</v>
      </c>
      <c r="AV199" s="268">
        <f t="shared" si="50"/>
        <v>0</v>
      </c>
      <c r="AX199" s="265">
        <f t="shared" si="12"/>
        <v>0</v>
      </c>
    </row>
    <row r="200" spans="1:50" x14ac:dyDescent="0.25">
      <c r="A200" s="266" t="str">
        <f t="shared" ref="A200:B219" si="51">+A45</f>
        <v>GAE1</v>
      </c>
      <c r="B200" s="267" t="str">
        <f t="shared" si="51"/>
        <v>Gastroentérologie</v>
      </c>
      <c r="C200" s="267"/>
      <c r="D200" s="268">
        <f t="shared" ref="D200:AV200" si="52">+IF(AND(D$158=2,D45&gt;=1),2,IF(AND(D$158=1,D45=1),1,0))</f>
        <v>0</v>
      </c>
      <c r="E200" s="268">
        <f t="shared" si="52"/>
        <v>0</v>
      </c>
      <c r="F200" s="268">
        <f t="shared" si="52"/>
        <v>0</v>
      </c>
      <c r="G200" s="268">
        <f t="shared" si="52"/>
        <v>0</v>
      </c>
      <c r="H200" s="268">
        <f t="shared" si="52"/>
        <v>0</v>
      </c>
      <c r="I200" s="268">
        <f t="shared" si="52"/>
        <v>0</v>
      </c>
      <c r="J200" s="268">
        <f t="shared" si="52"/>
        <v>0</v>
      </c>
      <c r="K200" s="268">
        <f t="shared" si="52"/>
        <v>0</v>
      </c>
      <c r="L200" s="268">
        <f t="shared" si="52"/>
        <v>0</v>
      </c>
      <c r="M200" s="268">
        <f t="shared" si="52"/>
        <v>0</v>
      </c>
      <c r="N200" s="268">
        <f t="shared" si="52"/>
        <v>0</v>
      </c>
      <c r="O200" s="268">
        <f t="shared" si="52"/>
        <v>0</v>
      </c>
      <c r="P200" s="268">
        <f t="shared" si="52"/>
        <v>0</v>
      </c>
      <c r="Q200" s="268">
        <f t="shared" si="52"/>
        <v>0</v>
      </c>
      <c r="R200" s="268">
        <f t="shared" si="52"/>
        <v>0</v>
      </c>
      <c r="S200" s="268">
        <f t="shared" si="52"/>
        <v>0</v>
      </c>
      <c r="T200" s="268">
        <f t="shared" si="52"/>
        <v>0</v>
      </c>
      <c r="U200" s="268">
        <f t="shared" si="52"/>
        <v>0</v>
      </c>
      <c r="V200" s="268">
        <f t="shared" si="52"/>
        <v>0</v>
      </c>
      <c r="W200" s="268">
        <f t="shared" si="52"/>
        <v>0</v>
      </c>
      <c r="X200" s="268">
        <f t="shared" si="52"/>
        <v>0</v>
      </c>
      <c r="Y200" s="268">
        <f t="shared" si="52"/>
        <v>0</v>
      </c>
      <c r="Z200" s="268">
        <f t="shared" si="52"/>
        <v>0</v>
      </c>
      <c r="AA200" s="268">
        <f t="shared" si="52"/>
        <v>0</v>
      </c>
      <c r="AB200" s="268">
        <f t="shared" si="52"/>
        <v>0</v>
      </c>
      <c r="AC200" s="268">
        <f t="shared" si="52"/>
        <v>0</v>
      </c>
      <c r="AD200" s="268">
        <f t="shared" si="52"/>
        <v>0</v>
      </c>
      <c r="AE200" s="268">
        <f t="shared" si="52"/>
        <v>0</v>
      </c>
      <c r="AF200" s="268">
        <f t="shared" si="52"/>
        <v>0</v>
      </c>
      <c r="AG200" s="268">
        <f t="shared" si="52"/>
        <v>0</v>
      </c>
      <c r="AH200" s="268">
        <f t="shared" si="52"/>
        <v>0</v>
      </c>
      <c r="AI200" s="268">
        <f t="shared" si="52"/>
        <v>0</v>
      </c>
      <c r="AJ200" s="268">
        <f t="shared" si="52"/>
        <v>0</v>
      </c>
      <c r="AK200" s="268">
        <f t="shared" si="52"/>
        <v>0</v>
      </c>
      <c r="AL200" s="268">
        <f t="shared" si="52"/>
        <v>0</v>
      </c>
      <c r="AM200" s="268">
        <f t="shared" si="52"/>
        <v>0</v>
      </c>
      <c r="AN200" s="268">
        <f t="shared" si="52"/>
        <v>0</v>
      </c>
      <c r="AO200" s="268">
        <f t="shared" si="52"/>
        <v>0</v>
      </c>
      <c r="AP200" s="268">
        <f t="shared" si="52"/>
        <v>0</v>
      </c>
      <c r="AQ200" s="268">
        <f t="shared" si="52"/>
        <v>0</v>
      </c>
      <c r="AR200" s="268">
        <f t="shared" si="52"/>
        <v>0</v>
      </c>
      <c r="AS200" s="268">
        <f t="shared" si="52"/>
        <v>0</v>
      </c>
      <c r="AT200" s="268">
        <f t="shared" si="52"/>
        <v>0</v>
      </c>
      <c r="AU200" s="268">
        <f t="shared" si="52"/>
        <v>0</v>
      </c>
      <c r="AV200" s="268">
        <f t="shared" si="52"/>
        <v>0</v>
      </c>
      <c r="AX200" s="265">
        <f t="shared" si="12"/>
        <v>0</v>
      </c>
    </row>
    <row r="201" spans="1:50" x14ac:dyDescent="0.25">
      <c r="A201" s="266" t="str">
        <f t="shared" si="51"/>
        <v>GAE1.1</v>
      </c>
      <c r="B201" s="267" t="str">
        <f t="shared" si="51"/>
        <v>Gastroentérologie spécialisée</v>
      </c>
      <c r="C201" s="267"/>
      <c r="D201" s="268">
        <f t="shared" ref="D201:AV201" si="53">+IF(AND(D$158=2,D46&gt;=1),2,IF(AND(D$158=1,D46=1),1,0))</f>
        <v>0</v>
      </c>
      <c r="E201" s="268">
        <f t="shared" si="53"/>
        <v>0</v>
      </c>
      <c r="F201" s="268">
        <f t="shared" si="53"/>
        <v>0</v>
      </c>
      <c r="G201" s="268">
        <f t="shared" si="53"/>
        <v>0</v>
      </c>
      <c r="H201" s="268">
        <f t="shared" si="53"/>
        <v>0</v>
      </c>
      <c r="I201" s="268">
        <f t="shared" si="53"/>
        <v>0</v>
      </c>
      <c r="J201" s="268">
        <f t="shared" si="53"/>
        <v>0</v>
      </c>
      <c r="K201" s="268">
        <f t="shared" si="53"/>
        <v>0</v>
      </c>
      <c r="L201" s="268">
        <f t="shared" si="53"/>
        <v>0</v>
      </c>
      <c r="M201" s="268">
        <f t="shared" si="53"/>
        <v>0</v>
      </c>
      <c r="N201" s="268">
        <f t="shared" si="53"/>
        <v>0</v>
      </c>
      <c r="O201" s="268">
        <f t="shared" si="53"/>
        <v>0</v>
      </c>
      <c r="P201" s="268">
        <f t="shared" si="53"/>
        <v>0</v>
      </c>
      <c r="Q201" s="268">
        <f t="shared" si="53"/>
        <v>0</v>
      </c>
      <c r="R201" s="268">
        <f t="shared" si="53"/>
        <v>0</v>
      </c>
      <c r="S201" s="268">
        <f t="shared" si="53"/>
        <v>0</v>
      </c>
      <c r="T201" s="268">
        <f t="shared" si="53"/>
        <v>0</v>
      </c>
      <c r="U201" s="268">
        <f t="shared" si="53"/>
        <v>0</v>
      </c>
      <c r="V201" s="268">
        <f t="shared" si="53"/>
        <v>0</v>
      </c>
      <c r="W201" s="268">
        <f t="shared" si="53"/>
        <v>0</v>
      </c>
      <c r="X201" s="268">
        <f t="shared" si="53"/>
        <v>0</v>
      </c>
      <c r="Y201" s="268">
        <f t="shared" si="53"/>
        <v>0</v>
      </c>
      <c r="Z201" s="268">
        <f t="shared" si="53"/>
        <v>0</v>
      </c>
      <c r="AA201" s="268">
        <f t="shared" si="53"/>
        <v>0</v>
      </c>
      <c r="AB201" s="268">
        <f t="shared" si="53"/>
        <v>0</v>
      </c>
      <c r="AC201" s="268">
        <f t="shared" si="53"/>
        <v>0</v>
      </c>
      <c r="AD201" s="268">
        <f t="shared" si="53"/>
        <v>0</v>
      </c>
      <c r="AE201" s="268">
        <f t="shared" si="53"/>
        <v>0</v>
      </c>
      <c r="AF201" s="268">
        <f t="shared" si="53"/>
        <v>0</v>
      </c>
      <c r="AG201" s="268">
        <f t="shared" si="53"/>
        <v>0</v>
      </c>
      <c r="AH201" s="268">
        <f t="shared" si="53"/>
        <v>0</v>
      </c>
      <c r="AI201" s="268">
        <f t="shared" si="53"/>
        <v>0</v>
      </c>
      <c r="AJ201" s="268">
        <f t="shared" si="53"/>
        <v>0</v>
      </c>
      <c r="AK201" s="268">
        <f t="shared" si="53"/>
        <v>0</v>
      </c>
      <c r="AL201" s="268">
        <f t="shared" si="53"/>
        <v>0</v>
      </c>
      <c r="AM201" s="268">
        <f t="shared" si="53"/>
        <v>0</v>
      </c>
      <c r="AN201" s="268">
        <f t="shared" si="53"/>
        <v>0</v>
      </c>
      <c r="AO201" s="268">
        <f t="shared" si="53"/>
        <v>0</v>
      </c>
      <c r="AP201" s="268">
        <f t="shared" si="53"/>
        <v>0</v>
      </c>
      <c r="AQ201" s="268">
        <f t="shared" si="53"/>
        <v>0</v>
      </c>
      <c r="AR201" s="268">
        <f t="shared" si="53"/>
        <v>0</v>
      </c>
      <c r="AS201" s="268">
        <f t="shared" si="53"/>
        <v>0</v>
      </c>
      <c r="AT201" s="268">
        <f t="shared" si="53"/>
        <v>0</v>
      </c>
      <c r="AU201" s="268">
        <f t="shared" si="53"/>
        <v>0</v>
      </c>
      <c r="AV201" s="268">
        <f t="shared" si="53"/>
        <v>0</v>
      </c>
      <c r="AX201" s="265">
        <f t="shared" si="12"/>
        <v>0</v>
      </c>
    </row>
    <row r="202" spans="1:50" x14ac:dyDescent="0.25">
      <c r="A202" s="266" t="str">
        <f t="shared" si="51"/>
        <v>VIS1</v>
      </c>
      <c r="B202" s="267" t="str">
        <f t="shared" si="51"/>
        <v>Chirurgie viscérale</v>
      </c>
      <c r="C202" s="267"/>
      <c r="D202" s="268">
        <f t="shared" ref="D202:AV202" si="54">+IF(AND(D$158=2,D47&gt;=1),2,IF(AND(D$158=1,D47=1),1,0))</f>
        <v>0</v>
      </c>
      <c r="E202" s="268">
        <f t="shared" si="54"/>
        <v>0</v>
      </c>
      <c r="F202" s="268">
        <f t="shared" si="54"/>
        <v>0</v>
      </c>
      <c r="G202" s="268">
        <f t="shared" si="54"/>
        <v>0</v>
      </c>
      <c r="H202" s="268">
        <f t="shared" si="54"/>
        <v>0</v>
      </c>
      <c r="I202" s="268">
        <f t="shared" si="54"/>
        <v>0</v>
      </c>
      <c r="J202" s="268">
        <f t="shared" si="54"/>
        <v>0</v>
      </c>
      <c r="K202" s="268">
        <f t="shared" si="54"/>
        <v>0</v>
      </c>
      <c r="L202" s="268">
        <f t="shared" si="54"/>
        <v>0</v>
      </c>
      <c r="M202" s="268">
        <f t="shared" si="54"/>
        <v>0</v>
      </c>
      <c r="N202" s="268">
        <f t="shared" si="54"/>
        <v>0</v>
      </c>
      <c r="O202" s="268">
        <f t="shared" si="54"/>
        <v>0</v>
      </c>
      <c r="P202" s="268">
        <f t="shared" si="54"/>
        <v>0</v>
      </c>
      <c r="Q202" s="268">
        <f t="shared" si="54"/>
        <v>0</v>
      </c>
      <c r="R202" s="268">
        <f t="shared" si="54"/>
        <v>0</v>
      </c>
      <c r="S202" s="268">
        <f t="shared" si="54"/>
        <v>0</v>
      </c>
      <c r="T202" s="268">
        <f t="shared" si="54"/>
        <v>0</v>
      </c>
      <c r="U202" s="268">
        <f t="shared" si="54"/>
        <v>0</v>
      </c>
      <c r="V202" s="268">
        <f t="shared" si="54"/>
        <v>0</v>
      </c>
      <c r="W202" s="268">
        <f t="shared" si="54"/>
        <v>0</v>
      </c>
      <c r="X202" s="268">
        <f t="shared" si="54"/>
        <v>0</v>
      </c>
      <c r="Y202" s="268">
        <f t="shared" si="54"/>
        <v>0</v>
      </c>
      <c r="Z202" s="268">
        <f t="shared" si="54"/>
        <v>0</v>
      </c>
      <c r="AA202" s="268">
        <f t="shared" si="54"/>
        <v>0</v>
      </c>
      <c r="AB202" s="268">
        <f t="shared" si="54"/>
        <v>0</v>
      </c>
      <c r="AC202" s="268">
        <f t="shared" si="54"/>
        <v>0</v>
      </c>
      <c r="AD202" s="268">
        <f t="shared" si="54"/>
        <v>0</v>
      </c>
      <c r="AE202" s="268">
        <f t="shared" si="54"/>
        <v>0</v>
      </c>
      <c r="AF202" s="268">
        <f t="shared" si="54"/>
        <v>0</v>
      </c>
      <c r="AG202" s="268">
        <f t="shared" si="54"/>
        <v>0</v>
      </c>
      <c r="AH202" s="268">
        <f t="shared" si="54"/>
        <v>0</v>
      </c>
      <c r="AI202" s="268">
        <f t="shared" si="54"/>
        <v>0</v>
      </c>
      <c r="AJ202" s="268">
        <f t="shared" si="54"/>
        <v>0</v>
      </c>
      <c r="AK202" s="268">
        <f t="shared" si="54"/>
        <v>0</v>
      </c>
      <c r="AL202" s="268">
        <f t="shared" si="54"/>
        <v>0</v>
      </c>
      <c r="AM202" s="268">
        <f t="shared" si="54"/>
        <v>0</v>
      </c>
      <c r="AN202" s="268">
        <f t="shared" si="54"/>
        <v>0</v>
      </c>
      <c r="AO202" s="268">
        <f t="shared" si="54"/>
        <v>0</v>
      </c>
      <c r="AP202" s="268">
        <f t="shared" si="54"/>
        <v>0</v>
      </c>
      <c r="AQ202" s="268">
        <f t="shared" si="54"/>
        <v>0</v>
      </c>
      <c r="AR202" s="268">
        <f t="shared" si="54"/>
        <v>0</v>
      </c>
      <c r="AS202" s="268">
        <f t="shared" si="54"/>
        <v>0</v>
      </c>
      <c r="AT202" s="268">
        <f t="shared" si="54"/>
        <v>0</v>
      </c>
      <c r="AU202" s="268">
        <f t="shared" si="54"/>
        <v>0</v>
      </c>
      <c r="AV202" s="268">
        <f t="shared" si="54"/>
        <v>0</v>
      </c>
      <c r="AX202" s="265">
        <f t="shared" si="12"/>
        <v>0</v>
      </c>
    </row>
    <row r="203" spans="1:50" ht="25" x14ac:dyDescent="0.25">
      <c r="A203" s="266" t="str">
        <f t="shared" si="51"/>
        <v>VIS1.1</v>
      </c>
      <c r="B203" s="267" t="str">
        <f t="shared" si="51"/>
        <v>Interventions majeures sur le pancréas (CIMHS)</v>
      </c>
      <c r="C203" s="267"/>
      <c r="D203" s="268">
        <f t="shared" ref="D203:AV203" si="55">+IF(AND(D$158=2,D48&gt;=1),2,IF(AND(D$158=1,D48=1),1,0))</f>
        <v>0</v>
      </c>
      <c r="E203" s="268">
        <f t="shared" si="55"/>
        <v>0</v>
      </c>
      <c r="F203" s="268">
        <f t="shared" si="55"/>
        <v>0</v>
      </c>
      <c r="G203" s="268">
        <f t="shared" si="55"/>
        <v>0</v>
      </c>
      <c r="H203" s="268">
        <f t="shared" si="55"/>
        <v>0</v>
      </c>
      <c r="I203" s="268">
        <f t="shared" si="55"/>
        <v>0</v>
      </c>
      <c r="J203" s="268">
        <f t="shared" si="55"/>
        <v>0</v>
      </c>
      <c r="K203" s="268">
        <f t="shared" si="55"/>
        <v>0</v>
      </c>
      <c r="L203" s="268">
        <f t="shared" si="55"/>
        <v>0</v>
      </c>
      <c r="M203" s="268">
        <f t="shared" si="55"/>
        <v>0</v>
      </c>
      <c r="N203" s="268">
        <f t="shared" si="55"/>
        <v>0</v>
      </c>
      <c r="O203" s="268">
        <f t="shared" si="55"/>
        <v>0</v>
      </c>
      <c r="P203" s="268">
        <f t="shared" si="55"/>
        <v>0</v>
      </c>
      <c r="Q203" s="268">
        <f t="shared" si="55"/>
        <v>0</v>
      </c>
      <c r="R203" s="268">
        <f t="shared" si="55"/>
        <v>0</v>
      </c>
      <c r="S203" s="268">
        <f t="shared" si="55"/>
        <v>0</v>
      </c>
      <c r="T203" s="268">
        <f t="shared" si="55"/>
        <v>0</v>
      </c>
      <c r="U203" s="268">
        <f t="shared" si="55"/>
        <v>0</v>
      </c>
      <c r="V203" s="268">
        <f t="shared" si="55"/>
        <v>0</v>
      </c>
      <c r="W203" s="268">
        <f t="shared" si="55"/>
        <v>0</v>
      </c>
      <c r="X203" s="268">
        <f t="shared" si="55"/>
        <v>0</v>
      </c>
      <c r="Y203" s="268">
        <f t="shared" si="55"/>
        <v>0</v>
      </c>
      <c r="Z203" s="268">
        <f t="shared" si="55"/>
        <v>0</v>
      </c>
      <c r="AA203" s="268">
        <f t="shared" si="55"/>
        <v>0</v>
      </c>
      <c r="AB203" s="268">
        <f t="shared" si="55"/>
        <v>0</v>
      </c>
      <c r="AC203" s="268">
        <f t="shared" si="55"/>
        <v>0</v>
      </c>
      <c r="AD203" s="268">
        <f t="shared" si="55"/>
        <v>0</v>
      </c>
      <c r="AE203" s="268">
        <f t="shared" si="55"/>
        <v>0</v>
      </c>
      <c r="AF203" s="268">
        <f t="shared" si="55"/>
        <v>0</v>
      </c>
      <c r="AG203" s="268">
        <f t="shared" si="55"/>
        <v>0</v>
      </c>
      <c r="AH203" s="268">
        <f t="shared" si="55"/>
        <v>0</v>
      </c>
      <c r="AI203" s="268">
        <f t="shared" si="55"/>
        <v>0</v>
      </c>
      <c r="AJ203" s="268">
        <f t="shared" si="55"/>
        <v>0</v>
      </c>
      <c r="AK203" s="268">
        <f t="shared" si="55"/>
        <v>0</v>
      </c>
      <c r="AL203" s="268">
        <f t="shared" si="55"/>
        <v>0</v>
      </c>
      <c r="AM203" s="268">
        <f t="shared" si="55"/>
        <v>0</v>
      </c>
      <c r="AN203" s="268">
        <f t="shared" si="55"/>
        <v>0</v>
      </c>
      <c r="AO203" s="268">
        <f t="shared" si="55"/>
        <v>0</v>
      </c>
      <c r="AP203" s="268">
        <f t="shared" si="55"/>
        <v>0</v>
      </c>
      <c r="AQ203" s="268">
        <f t="shared" si="55"/>
        <v>0</v>
      </c>
      <c r="AR203" s="268">
        <f t="shared" si="55"/>
        <v>0</v>
      </c>
      <c r="AS203" s="268">
        <f t="shared" si="55"/>
        <v>0</v>
      </c>
      <c r="AT203" s="268">
        <f t="shared" si="55"/>
        <v>0</v>
      </c>
      <c r="AU203" s="268">
        <f t="shared" si="55"/>
        <v>0</v>
      </c>
      <c r="AV203" s="268">
        <f t="shared" si="55"/>
        <v>0</v>
      </c>
      <c r="AX203" s="265">
        <f t="shared" si="12"/>
        <v>0</v>
      </c>
    </row>
    <row r="204" spans="1:50" x14ac:dyDescent="0.25">
      <c r="A204" s="266" t="str">
        <f t="shared" si="51"/>
        <v>VIS1.2</v>
      </c>
      <c r="B204" s="267" t="str">
        <f t="shared" si="51"/>
        <v>Interventions majeures sur le foie (CIMHS)</v>
      </c>
      <c r="C204" s="267"/>
      <c r="D204" s="268">
        <f t="shared" ref="D204:AV204" si="56">+IF(AND(D$158=2,D49&gt;=1),2,IF(AND(D$158=1,D49=1),1,0))</f>
        <v>0</v>
      </c>
      <c r="E204" s="268">
        <f t="shared" si="56"/>
        <v>0</v>
      </c>
      <c r="F204" s="268">
        <f t="shared" si="56"/>
        <v>0</v>
      </c>
      <c r="G204" s="268">
        <f t="shared" si="56"/>
        <v>0</v>
      </c>
      <c r="H204" s="268">
        <f t="shared" si="56"/>
        <v>0</v>
      </c>
      <c r="I204" s="268">
        <f t="shared" si="56"/>
        <v>0</v>
      </c>
      <c r="J204" s="268">
        <f t="shared" si="56"/>
        <v>0</v>
      </c>
      <c r="K204" s="268">
        <f t="shared" si="56"/>
        <v>0</v>
      </c>
      <c r="L204" s="268">
        <f t="shared" si="56"/>
        <v>0</v>
      </c>
      <c r="M204" s="268">
        <f t="shared" si="56"/>
        <v>0</v>
      </c>
      <c r="N204" s="268">
        <f t="shared" si="56"/>
        <v>0</v>
      </c>
      <c r="O204" s="268">
        <f t="shared" si="56"/>
        <v>0</v>
      </c>
      <c r="P204" s="268">
        <f t="shared" si="56"/>
        <v>0</v>
      </c>
      <c r="Q204" s="268">
        <f t="shared" si="56"/>
        <v>0</v>
      </c>
      <c r="R204" s="268">
        <f t="shared" si="56"/>
        <v>0</v>
      </c>
      <c r="S204" s="268">
        <f t="shared" si="56"/>
        <v>0</v>
      </c>
      <c r="T204" s="268">
        <f t="shared" si="56"/>
        <v>0</v>
      </c>
      <c r="U204" s="268">
        <f t="shared" si="56"/>
        <v>0</v>
      </c>
      <c r="V204" s="268">
        <f t="shared" si="56"/>
        <v>0</v>
      </c>
      <c r="W204" s="268">
        <f t="shared" si="56"/>
        <v>0</v>
      </c>
      <c r="X204" s="268">
        <f t="shared" si="56"/>
        <v>0</v>
      </c>
      <c r="Y204" s="268">
        <f t="shared" si="56"/>
        <v>0</v>
      </c>
      <c r="Z204" s="268">
        <f t="shared" si="56"/>
        <v>0</v>
      </c>
      <c r="AA204" s="268">
        <f t="shared" si="56"/>
        <v>0</v>
      </c>
      <c r="AB204" s="268">
        <f t="shared" si="56"/>
        <v>0</v>
      </c>
      <c r="AC204" s="268">
        <f t="shared" si="56"/>
        <v>0</v>
      </c>
      <c r="AD204" s="268">
        <f t="shared" si="56"/>
        <v>0</v>
      </c>
      <c r="AE204" s="268">
        <f t="shared" si="56"/>
        <v>0</v>
      </c>
      <c r="AF204" s="268">
        <f t="shared" si="56"/>
        <v>0</v>
      </c>
      <c r="AG204" s="268">
        <f t="shared" si="56"/>
        <v>0</v>
      </c>
      <c r="AH204" s="268">
        <f t="shared" si="56"/>
        <v>0</v>
      </c>
      <c r="AI204" s="268">
        <f t="shared" si="56"/>
        <v>0</v>
      </c>
      <c r="AJ204" s="268">
        <f t="shared" si="56"/>
        <v>0</v>
      </c>
      <c r="AK204" s="268">
        <f t="shared" si="56"/>
        <v>0</v>
      </c>
      <c r="AL204" s="268">
        <f t="shared" si="56"/>
        <v>0</v>
      </c>
      <c r="AM204" s="268">
        <f t="shared" si="56"/>
        <v>0</v>
      </c>
      <c r="AN204" s="268">
        <f t="shared" si="56"/>
        <v>0</v>
      </c>
      <c r="AO204" s="268">
        <f t="shared" si="56"/>
        <v>0</v>
      </c>
      <c r="AP204" s="268">
        <f t="shared" si="56"/>
        <v>0</v>
      </c>
      <c r="AQ204" s="268">
        <f t="shared" si="56"/>
        <v>0</v>
      </c>
      <c r="AR204" s="268">
        <f t="shared" si="56"/>
        <v>0</v>
      </c>
      <c r="AS204" s="268">
        <f t="shared" si="56"/>
        <v>0</v>
      </c>
      <c r="AT204" s="268">
        <f t="shared" si="56"/>
        <v>0</v>
      </c>
      <c r="AU204" s="268">
        <f t="shared" si="56"/>
        <v>0</v>
      </c>
      <c r="AV204" s="268">
        <f t="shared" si="56"/>
        <v>0</v>
      </c>
      <c r="AX204" s="265">
        <f t="shared" si="12"/>
        <v>0</v>
      </c>
    </row>
    <row r="205" spans="1:50" x14ac:dyDescent="0.25">
      <c r="A205" s="266" t="str">
        <f t="shared" si="51"/>
        <v>VIS1.3</v>
      </c>
      <c r="B205" s="267" t="str">
        <f t="shared" si="51"/>
        <v>Chirurgie de l’œsophage (CIMHS)</v>
      </c>
      <c r="C205" s="267"/>
      <c r="D205" s="268">
        <f t="shared" ref="D205:AV205" si="57">+IF(AND(D$158=2,D50&gt;=1),2,IF(AND(D$158=1,D50=1),1,0))</f>
        <v>0</v>
      </c>
      <c r="E205" s="268">
        <f t="shared" si="57"/>
        <v>0</v>
      </c>
      <c r="F205" s="268">
        <f t="shared" si="57"/>
        <v>0</v>
      </c>
      <c r="G205" s="268">
        <f t="shared" si="57"/>
        <v>0</v>
      </c>
      <c r="H205" s="268">
        <f t="shared" si="57"/>
        <v>0</v>
      </c>
      <c r="I205" s="268">
        <f t="shared" si="57"/>
        <v>0</v>
      </c>
      <c r="J205" s="268">
        <f t="shared" si="57"/>
        <v>0</v>
      </c>
      <c r="K205" s="268">
        <f t="shared" si="57"/>
        <v>0</v>
      </c>
      <c r="L205" s="268">
        <f t="shared" si="57"/>
        <v>0</v>
      </c>
      <c r="M205" s="268">
        <f t="shared" si="57"/>
        <v>0</v>
      </c>
      <c r="N205" s="268">
        <f t="shared" si="57"/>
        <v>0</v>
      </c>
      <c r="O205" s="268">
        <f t="shared" si="57"/>
        <v>0</v>
      </c>
      <c r="P205" s="268">
        <f t="shared" si="57"/>
        <v>0</v>
      </c>
      <c r="Q205" s="268">
        <f t="shared" si="57"/>
        <v>0</v>
      </c>
      <c r="R205" s="268">
        <f t="shared" si="57"/>
        <v>0</v>
      </c>
      <c r="S205" s="268">
        <f t="shared" si="57"/>
        <v>0</v>
      </c>
      <c r="T205" s="268">
        <f t="shared" si="57"/>
        <v>0</v>
      </c>
      <c r="U205" s="268">
        <f t="shared" si="57"/>
        <v>0</v>
      </c>
      <c r="V205" s="268">
        <f t="shared" si="57"/>
        <v>0</v>
      </c>
      <c r="W205" s="268">
        <f t="shared" si="57"/>
        <v>0</v>
      </c>
      <c r="X205" s="268">
        <f t="shared" si="57"/>
        <v>0</v>
      </c>
      <c r="Y205" s="268">
        <f t="shared" si="57"/>
        <v>0</v>
      </c>
      <c r="Z205" s="268">
        <f t="shared" si="57"/>
        <v>0</v>
      </c>
      <c r="AA205" s="268">
        <f t="shared" si="57"/>
        <v>0</v>
      </c>
      <c r="AB205" s="268">
        <f t="shared" si="57"/>
        <v>0</v>
      </c>
      <c r="AC205" s="268">
        <f t="shared" si="57"/>
        <v>0</v>
      </c>
      <c r="AD205" s="268">
        <f t="shared" si="57"/>
        <v>0</v>
      </c>
      <c r="AE205" s="268">
        <f t="shared" si="57"/>
        <v>0</v>
      </c>
      <c r="AF205" s="268">
        <f t="shared" si="57"/>
        <v>0</v>
      </c>
      <c r="AG205" s="268">
        <f t="shared" si="57"/>
        <v>0</v>
      </c>
      <c r="AH205" s="268">
        <f t="shared" si="57"/>
        <v>0</v>
      </c>
      <c r="AI205" s="268">
        <f t="shared" si="57"/>
        <v>0</v>
      </c>
      <c r="AJ205" s="268">
        <f t="shared" si="57"/>
        <v>0</v>
      </c>
      <c r="AK205" s="268">
        <f t="shared" si="57"/>
        <v>0</v>
      </c>
      <c r="AL205" s="268">
        <f t="shared" si="57"/>
        <v>0</v>
      </c>
      <c r="AM205" s="268">
        <f t="shared" si="57"/>
        <v>0</v>
      </c>
      <c r="AN205" s="268">
        <f t="shared" si="57"/>
        <v>0</v>
      </c>
      <c r="AO205" s="268">
        <f t="shared" si="57"/>
        <v>0</v>
      </c>
      <c r="AP205" s="268">
        <f t="shared" si="57"/>
        <v>0</v>
      </c>
      <c r="AQ205" s="268">
        <f t="shared" si="57"/>
        <v>0</v>
      </c>
      <c r="AR205" s="268">
        <f t="shared" si="57"/>
        <v>0</v>
      </c>
      <c r="AS205" s="268">
        <f t="shared" si="57"/>
        <v>0</v>
      </c>
      <c r="AT205" s="268">
        <f t="shared" si="57"/>
        <v>0</v>
      </c>
      <c r="AU205" s="268">
        <f t="shared" si="57"/>
        <v>0</v>
      </c>
      <c r="AV205" s="268">
        <f t="shared" si="57"/>
        <v>0</v>
      </c>
      <c r="AX205" s="265">
        <f t="shared" si="12"/>
        <v>0</v>
      </c>
    </row>
    <row r="206" spans="1:50" x14ac:dyDescent="0.25">
      <c r="A206" s="266" t="str">
        <f t="shared" si="51"/>
        <v>VIS1.4</v>
      </c>
      <c r="B206" s="267" t="str">
        <f t="shared" si="51"/>
        <v>Chirurgie bariatrique</v>
      </c>
      <c r="C206" s="267"/>
      <c r="D206" s="268">
        <f t="shared" ref="D206:AV206" si="58">+IF(AND(D$158=2,D51&gt;=1),2,IF(AND(D$158=1,D51=1),1,0))</f>
        <v>0</v>
      </c>
      <c r="E206" s="268">
        <f t="shared" si="58"/>
        <v>0</v>
      </c>
      <c r="F206" s="268">
        <f t="shared" si="58"/>
        <v>0</v>
      </c>
      <c r="G206" s="268">
        <f t="shared" si="58"/>
        <v>0</v>
      </c>
      <c r="H206" s="268">
        <f t="shared" si="58"/>
        <v>0</v>
      </c>
      <c r="I206" s="268">
        <f t="shared" si="58"/>
        <v>0</v>
      </c>
      <c r="J206" s="268">
        <f t="shared" si="58"/>
        <v>0</v>
      </c>
      <c r="K206" s="268">
        <f t="shared" si="58"/>
        <v>0</v>
      </c>
      <c r="L206" s="268">
        <f t="shared" si="58"/>
        <v>0</v>
      </c>
      <c r="M206" s="268">
        <f t="shared" si="58"/>
        <v>0</v>
      </c>
      <c r="N206" s="268">
        <f t="shared" si="58"/>
        <v>0</v>
      </c>
      <c r="O206" s="268">
        <f t="shared" si="58"/>
        <v>0</v>
      </c>
      <c r="P206" s="268">
        <f t="shared" si="58"/>
        <v>0</v>
      </c>
      <c r="Q206" s="268">
        <f t="shared" si="58"/>
        <v>0</v>
      </c>
      <c r="R206" s="268">
        <f t="shared" si="58"/>
        <v>0</v>
      </c>
      <c r="S206" s="268">
        <f t="shared" si="58"/>
        <v>0</v>
      </c>
      <c r="T206" s="268">
        <f t="shared" si="58"/>
        <v>0</v>
      </c>
      <c r="U206" s="268">
        <f t="shared" si="58"/>
        <v>0</v>
      </c>
      <c r="V206" s="268">
        <f t="shared" si="58"/>
        <v>0</v>
      </c>
      <c r="W206" s="268">
        <f t="shared" si="58"/>
        <v>0</v>
      </c>
      <c r="X206" s="268">
        <f t="shared" si="58"/>
        <v>0</v>
      </c>
      <c r="Y206" s="268">
        <f t="shared" si="58"/>
        <v>0</v>
      </c>
      <c r="Z206" s="268">
        <f t="shared" si="58"/>
        <v>0</v>
      </c>
      <c r="AA206" s="268">
        <f t="shared" si="58"/>
        <v>0</v>
      </c>
      <c r="AB206" s="268">
        <f t="shared" si="58"/>
        <v>0</v>
      </c>
      <c r="AC206" s="268">
        <f t="shared" si="58"/>
        <v>0</v>
      </c>
      <c r="AD206" s="268">
        <f t="shared" si="58"/>
        <v>0</v>
      </c>
      <c r="AE206" s="268">
        <f t="shared" si="58"/>
        <v>0</v>
      </c>
      <c r="AF206" s="268">
        <f t="shared" si="58"/>
        <v>0</v>
      </c>
      <c r="AG206" s="268">
        <f t="shared" si="58"/>
        <v>0</v>
      </c>
      <c r="AH206" s="268">
        <f t="shared" si="58"/>
        <v>0</v>
      </c>
      <c r="AI206" s="268">
        <f t="shared" si="58"/>
        <v>0</v>
      </c>
      <c r="AJ206" s="268">
        <f t="shared" si="58"/>
        <v>0</v>
      </c>
      <c r="AK206" s="268">
        <f t="shared" si="58"/>
        <v>0</v>
      </c>
      <c r="AL206" s="268">
        <f t="shared" si="58"/>
        <v>0</v>
      </c>
      <c r="AM206" s="268">
        <f t="shared" si="58"/>
        <v>0</v>
      </c>
      <c r="AN206" s="268">
        <f t="shared" si="58"/>
        <v>0</v>
      </c>
      <c r="AO206" s="268">
        <f t="shared" si="58"/>
        <v>0</v>
      </c>
      <c r="AP206" s="268">
        <f t="shared" si="58"/>
        <v>0</v>
      </c>
      <c r="AQ206" s="268">
        <f t="shared" si="58"/>
        <v>0</v>
      </c>
      <c r="AR206" s="268">
        <f t="shared" si="58"/>
        <v>0</v>
      </c>
      <c r="AS206" s="268">
        <f t="shared" si="58"/>
        <v>0</v>
      </c>
      <c r="AT206" s="268">
        <f t="shared" si="58"/>
        <v>0</v>
      </c>
      <c r="AU206" s="268">
        <f t="shared" si="58"/>
        <v>0</v>
      </c>
      <c r="AV206" s="268">
        <f t="shared" si="58"/>
        <v>0</v>
      </c>
      <c r="AX206" s="265">
        <f t="shared" si="12"/>
        <v>0</v>
      </c>
    </row>
    <row r="207" spans="1:50" x14ac:dyDescent="0.25">
      <c r="A207" s="266" t="str">
        <f t="shared" si="51"/>
        <v>VIS1.4.1</v>
      </c>
      <c r="B207" s="267" t="str">
        <f t="shared" si="51"/>
        <v>Chirurgie bariatrique spécialisée (CIMHS)</v>
      </c>
      <c r="C207" s="267"/>
      <c r="D207" s="268">
        <f t="shared" ref="D207:AV207" si="59">+IF(AND(D$158=2,D52&gt;=1),2,IF(AND(D$158=1,D52=1),1,0))</f>
        <v>0</v>
      </c>
      <c r="E207" s="268">
        <f t="shared" si="59"/>
        <v>0</v>
      </c>
      <c r="F207" s="268">
        <f t="shared" si="59"/>
        <v>0</v>
      </c>
      <c r="G207" s="268">
        <f t="shared" si="59"/>
        <v>0</v>
      </c>
      <c r="H207" s="268">
        <f t="shared" si="59"/>
        <v>0</v>
      </c>
      <c r="I207" s="268">
        <f t="shared" si="59"/>
        <v>0</v>
      </c>
      <c r="J207" s="268">
        <f t="shared" si="59"/>
        <v>0</v>
      </c>
      <c r="K207" s="268">
        <f t="shared" si="59"/>
        <v>0</v>
      </c>
      <c r="L207" s="268">
        <f t="shared" si="59"/>
        <v>0</v>
      </c>
      <c r="M207" s="268">
        <f t="shared" si="59"/>
        <v>0</v>
      </c>
      <c r="N207" s="268">
        <f t="shared" si="59"/>
        <v>0</v>
      </c>
      <c r="O207" s="268">
        <f t="shared" si="59"/>
        <v>0</v>
      </c>
      <c r="P207" s="268">
        <f t="shared" si="59"/>
        <v>0</v>
      </c>
      <c r="Q207" s="268">
        <f t="shared" si="59"/>
        <v>0</v>
      </c>
      <c r="R207" s="268">
        <f t="shared" si="59"/>
        <v>0</v>
      </c>
      <c r="S207" s="268">
        <f t="shared" si="59"/>
        <v>0</v>
      </c>
      <c r="T207" s="268">
        <f t="shared" si="59"/>
        <v>0</v>
      </c>
      <c r="U207" s="268">
        <f t="shared" si="59"/>
        <v>0</v>
      </c>
      <c r="V207" s="268">
        <f t="shared" si="59"/>
        <v>0</v>
      </c>
      <c r="W207" s="268">
        <f t="shared" si="59"/>
        <v>0</v>
      </c>
      <c r="X207" s="268">
        <f t="shared" si="59"/>
        <v>0</v>
      </c>
      <c r="Y207" s="268">
        <f t="shared" si="59"/>
        <v>0</v>
      </c>
      <c r="Z207" s="268">
        <f t="shared" si="59"/>
        <v>0</v>
      </c>
      <c r="AA207" s="268">
        <f t="shared" si="59"/>
        <v>0</v>
      </c>
      <c r="AB207" s="268">
        <f t="shared" si="59"/>
        <v>0</v>
      </c>
      <c r="AC207" s="268">
        <f t="shared" si="59"/>
        <v>0</v>
      </c>
      <c r="AD207" s="268">
        <f t="shared" si="59"/>
        <v>0</v>
      </c>
      <c r="AE207" s="268">
        <f t="shared" si="59"/>
        <v>0</v>
      </c>
      <c r="AF207" s="268">
        <f t="shared" si="59"/>
        <v>0</v>
      </c>
      <c r="AG207" s="268">
        <f t="shared" si="59"/>
        <v>0</v>
      </c>
      <c r="AH207" s="268">
        <f t="shared" si="59"/>
        <v>0</v>
      </c>
      <c r="AI207" s="268">
        <f t="shared" si="59"/>
        <v>0</v>
      </c>
      <c r="AJ207" s="268">
        <f t="shared" si="59"/>
        <v>0</v>
      </c>
      <c r="AK207" s="268">
        <f t="shared" si="59"/>
        <v>0</v>
      </c>
      <c r="AL207" s="268">
        <f t="shared" si="59"/>
        <v>0</v>
      </c>
      <c r="AM207" s="268">
        <f t="shared" si="59"/>
        <v>0</v>
      </c>
      <c r="AN207" s="268">
        <f t="shared" si="59"/>
        <v>0</v>
      </c>
      <c r="AO207" s="268">
        <f t="shared" si="59"/>
        <v>0</v>
      </c>
      <c r="AP207" s="268">
        <f t="shared" si="59"/>
        <v>0</v>
      </c>
      <c r="AQ207" s="268">
        <f t="shared" si="59"/>
        <v>0</v>
      </c>
      <c r="AR207" s="268">
        <f t="shared" si="59"/>
        <v>0</v>
      </c>
      <c r="AS207" s="268">
        <f t="shared" si="59"/>
        <v>0</v>
      </c>
      <c r="AT207" s="268">
        <f t="shared" si="59"/>
        <v>0</v>
      </c>
      <c r="AU207" s="268">
        <f t="shared" si="59"/>
        <v>0</v>
      </c>
      <c r="AV207" s="268">
        <f t="shared" si="59"/>
        <v>0</v>
      </c>
      <c r="AX207" s="265">
        <f t="shared" si="12"/>
        <v>0</v>
      </c>
    </row>
    <row r="208" spans="1:50" x14ac:dyDescent="0.25">
      <c r="A208" s="266" t="str">
        <f t="shared" si="51"/>
        <v>VIS1.5</v>
      </c>
      <c r="B208" s="267" t="str">
        <f t="shared" si="51"/>
        <v>Interventions sur le bas rectum (CIMHS)</v>
      </c>
      <c r="C208" s="267"/>
      <c r="D208" s="268">
        <f t="shared" ref="D208:AV208" si="60">+IF(AND(D$158=2,D53&gt;=1),2,IF(AND(D$158=1,D53=1),1,0))</f>
        <v>0</v>
      </c>
      <c r="E208" s="268">
        <f t="shared" si="60"/>
        <v>0</v>
      </c>
      <c r="F208" s="268">
        <f t="shared" si="60"/>
        <v>0</v>
      </c>
      <c r="G208" s="268">
        <f t="shared" si="60"/>
        <v>0</v>
      </c>
      <c r="H208" s="268">
        <f t="shared" si="60"/>
        <v>0</v>
      </c>
      <c r="I208" s="268">
        <f t="shared" si="60"/>
        <v>0</v>
      </c>
      <c r="J208" s="268">
        <f t="shared" si="60"/>
        <v>0</v>
      </c>
      <c r="K208" s="268">
        <f t="shared" si="60"/>
        <v>0</v>
      </c>
      <c r="L208" s="268">
        <f t="shared" si="60"/>
        <v>0</v>
      </c>
      <c r="M208" s="268">
        <f t="shared" si="60"/>
        <v>0</v>
      </c>
      <c r="N208" s="268">
        <f t="shared" si="60"/>
        <v>0</v>
      </c>
      <c r="O208" s="268">
        <f t="shared" si="60"/>
        <v>0</v>
      </c>
      <c r="P208" s="268">
        <f t="shared" si="60"/>
        <v>0</v>
      </c>
      <c r="Q208" s="268">
        <f t="shared" si="60"/>
        <v>0</v>
      </c>
      <c r="R208" s="268">
        <f t="shared" si="60"/>
        <v>0</v>
      </c>
      <c r="S208" s="268">
        <f t="shared" si="60"/>
        <v>0</v>
      </c>
      <c r="T208" s="268">
        <f t="shared" si="60"/>
        <v>0</v>
      </c>
      <c r="U208" s="268">
        <f t="shared" si="60"/>
        <v>0</v>
      </c>
      <c r="V208" s="268">
        <f t="shared" si="60"/>
        <v>0</v>
      </c>
      <c r="W208" s="268">
        <f t="shared" si="60"/>
        <v>0</v>
      </c>
      <c r="X208" s="268">
        <f t="shared" si="60"/>
        <v>0</v>
      </c>
      <c r="Y208" s="268">
        <f t="shared" si="60"/>
        <v>0</v>
      </c>
      <c r="Z208" s="268">
        <f t="shared" si="60"/>
        <v>0</v>
      </c>
      <c r="AA208" s="268">
        <f t="shared" si="60"/>
        <v>0</v>
      </c>
      <c r="AB208" s="268">
        <f t="shared" si="60"/>
        <v>0</v>
      </c>
      <c r="AC208" s="268">
        <f t="shared" si="60"/>
        <v>0</v>
      </c>
      <c r="AD208" s="268">
        <f t="shared" si="60"/>
        <v>0</v>
      </c>
      <c r="AE208" s="268">
        <f t="shared" si="60"/>
        <v>0</v>
      </c>
      <c r="AF208" s="268">
        <f t="shared" si="60"/>
        <v>0</v>
      </c>
      <c r="AG208" s="268">
        <f t="shared" si="60"/>
        <v>0</v>
      </c>
      <c r="AH208" s="268">
        <f t="shared" si="60"/>
        <v>0</v>
      </c>
      <c r="AI208" s="268">
        <f t="shared" si="60"/>
        <v>0</v>
      </c>
      <c r="AJ208" s="268">
        <f t="shared" si="60"/>
        <v>0</v>
      </c>
      <c r="AK208" s="268">
        <f t="shared" si="60"/>
        <v>0</v>
      </c>
      <c r="AL208" s="268">
        <f t="shared" si="60"/>
        <v>0</v>
      </c>
      <c r="AM208" s="268">
        <f t="shared" si="60"/>
        <v>0</v>
      </c>
      <c r="AN208" s="268">
        <f t="shared" si="60"/>
        <v>0</v>
      </c>
      <c r="AO208" s="268">
        <f t="shared" si="60"/>
        <v>0</v>
      </c>
      <c r="AP208" s="268">
        <f t="shared" si="60"/>
        <v>0</v>
      </c>
      <c r="AQ208" s="268">
        <f t="shared" si="60"/>
        <v>0</v>
      </c>
      <c r="AR208" s="268">
        <f t="shared" si="60"/>
        <v>0</v>
      </c>
      <c r="AS208" s="268">
        <f t="shared" si="60"/>
        <v>0</v>
      </c>
      <c r="AT208" s="268">
        <f t="shared" si="60"/>
        <v>0</v>
      </c>
      <c r="AU208" s="268">
        <f t="shared" si="60"/>
        <v>0</v>
      </c>
      <c r="AV208" s="268">
        <f t="shared" si="60"/>
        <v>0</v>
      </c>
      <c r="AX208" s="265">
        <f t="shared" si="12"/>
        <v>0</v>
      </c>
    </row>
    <row r="209" spans="1:50" x14ac:dyDescent="0.25">
      <c r="A209" s="266" t="str">
        <f t="shared" si="51"/>
        <v>HAE1</v>
      </c>
      <c r="B209" s="267" t="str">
        <f t="shared" si="51"/>
        <v>Lymphomes agressifs et leucémies aiguës</v>
      </c>
      <c r="C209" s="267"/>
      <c r="D209" s="268">
        <f t="shared" ref="D209:AV209" si="61">+IF(AND(D$158=2,D54&gt;=1),2,IF(AND(D$158=1,D54=1),1,0))</f>
        <v>0</v>
      </c>
      <c r="E209" s="268">
        <f t="shared" si="61"/>
        <v>0</v>
      </c>
      <c r="F209" s="268">
        <f t="shared" si="61"/>
        <v>0</v>
      </c>
      <c r="G209" s="268">
        <f t="shared" si="61"/>
        <v>0</v>
      </c>
      <c r="H209" s="268">
        <f t="shared" si="61"/>
        <v>0</v>
      </c>
      <c r="I209" s="268">
        <f t="shared" si="61"/>
        <v>0</v>
      </c>
      <c r="J209" s="268">
        <f t="shared" si="61"/>
        <v>0</v>
      </c>
      <c r="K209" s="268">
        <f t="shared" si="61"/>
        <v>0</v>
      </c>
      <c r="L209" s="268">
        <f t="shared" si="61"/>
        <v>0</v>
      </c>
      <c r="M209" s="268">
        <f t="shared" si="61"/>
        <v>0</v>
      </c>
      <c r="N209" s="268">
        <f t="shared" si="61"/>
        <v>0</v>
      </c>
      <c r="O209" s="268">
        <f t="shared" si="61"/>
        <v>0</v>
      </c>
      <c r="P209" s="268">
        <f t="shared" si="61"/>
        <v>0</v>
      </c>
      <c r="Q209" s="268">
        <f t="shared" si="61"/>
        <v>0</v>
      </c>
      <c r="R209" s="268">
        <f t="shared" si="61"/>
        <v>0</v>
      </c>
      <c r="S209" s="268">
        <f t="shared" si="61"/>
        <v>0</v>
      </c>
      <c r="T209" s="268">
        <f t="shared" si="61"/>
        <v>0</v>
      </c>
      <c r="U209" s="268">
        <f t="shared" si="61"/>
        <v>0</v>
      </c>
      <c r="V209" s="268">
        <f t="shared" si="61"/>
        <v>0</v>
      </c>
      <c r="W209" s="268">
        <f t="shared" si="61"/>
        <v>0</v>
      </c>
      <c r="X209" s="268">
        <f t="shared" si="61"/>
        <v>0</v>
      </c>
      <c r="Y209" s="268">
        <f t="shared" si="61"/>
        <v>0</v>
      </c>
      <c r="Z209" s="268">
        <f t="shared" si="61"/>
        <v>0</v>
      </c>
      <c r="AA209" s="268">
        <f t="shared" si="61"/>
        <v>0</v>
      </c>
      <c r="AB209" s="268">
        <f t="shared" si="61"/>
        <v>0</v>
      </c>
      <c r="AC209" s="268">
        <f t="shared" si="61"/>
        <v>0</v>
      </c>
      <c r="AD209" s="268">
        <f t="shared" si="61"/>
        <v>0</v>
      </c>
      <c r="AE209" s="268">
        <f t="shared" si="61"/>
        <v>0</v>
      </c>
      <c r="AF209" s="268">
        <f t="shared" si="61"/>
        <v>0</v>
      </c>
      <c r="AG209" s="268">
        <f t="shared" si="61"/>
        <v>0</v>
      </c>
      <c r="AH209" s="268">
        <f t="shared" si="61"/>
        <v>0</v>
      </c>
      <c r="AI209" s="268">
        <f t="shared" si="61"/>
        <v>0</v>
      </c>
      <c r="AJ209" s="268">
        <f t="shared" si="61"/>
        <v>0</v>
      </c>
      <c r="AK209" s="268">
        <f t="shared" si="61"/>
        <v>0</v>
      </c>
      <c r="AL209" s="268">
        <f t="shared" si="61"/>
        <v>0</v>
      </c>
      <c r="AM209" s="268">
        <f t="shared" si="61"/>
        <v>0</v>
      </c>
      <c r="AN209" s="268">
        <f t="shared" si="61"/>
        <v>0</v>
      </c>
      <c r="AO209" s="268">
        <f t="shared" si="61"/>
        <v>0</v>
      </c>
      <c r="AP209" s="268">
        <f t="shared" si="61"/>
        <v>0</v>
      </c>
      <c r="AQ209" s="268">
        <f t="shared" si="61"/>
        <v>0</v>
      </c>
      <c r="AR209" s="268">
        <f t="shared" si="61"/>
        <v>0</v>
      </c>
      <c r="AS209" s="268">
        <f t="shared" si="61"/>
        <v>0</v>
      </c>
      <c r="AT209" s="268">
        <f t="shared" si="61"/>
        <v>0</v>
      </c>
      <c r="AU209" s="268">
        <f t="shared" si="61"/>
        <v>0</v>
      </c>
      <c r="AV209" s="268">
        <f t="shared" si="61"/>
        <v>0</v>
      </c>
      <c r="AX209" s="265">
        <f t="shared" si="12"/>
        <v>0</v>
      </c>
    </row>
    <row r="210" spans="1:50" ht="25" x14ac:dyDescent="0.25">
      <c r="A210" s="266" t="str">
        <f t="shared" si="51"/>
        <v>HAE1.1</v>
      </c>
      <c r="B210" s="267" t="str">
        <f t="shared" si="51"/>
        <v>Lymphomes très agressifs et leucémies aiguës avec chimiothérapie curative</v>
      </c>
      <c r="C210" s="267"/>
      <c r="D210" s="268">
        <f t="shared" ref="D210:AV210" si="62">+IF(AND(D$158=2,D55&gt;=1),2,IF(AND(D$158=1,D55=1),1,0))</f>
        <v>0</v>
      </c>
      <c r="E210" s="268">
        <f t="shared" si="62"/>
        <v>0</v>
      </c>
      <c r="F210" s="268">
        <f t="shared" si="62"/>
        <v>0</v>
      </c>
      <c r="G210" s="268">
        <f t="shared" si="62"/>
        <v>0</v>
      </c>
      <c r="H210" s="268">
        <f t="shared" si="62"/>
        <v>0</v>
      </c>
      <c r="I210" s="268">
        <f t="shared" si="62"/>
        <v>0</v>
      </c>
      <c r="J210" s="268">
        <f t="shared" si="62"/>
        <v>0</v>
      </c>
      <c r="K210" s="268">
        <f t="shared" si="62"/>
        <v>0</v>
      </c>
      <c r="L210" s="268">
        <f t="shared" si="62"/>
        <v>0</v>
      </c>
      <c r="M210" s="268">
        <f t="shared" si="62"/>
        <v>0</v>
      </c>
      <c r="N210" s="268">
        <f t="shared" si="62"/>
        <v>0</v>
      </c>
      <c r="O210" s="268">
        <f t="shared" si="62"/>
        <v>0</v>
      </c>
      <c r="P210" s="268">
        <f t="shared" si="62"/>
        <v>0</v>
      </c>
      <c r="Q210" s="268">
        <f t="shared" si="62"/>
        <v>0</v>
      </c>
      <c r="R210" s="268">
        <f t="shared" si="62"/>
        <v>0</v>
      </c>
      <c r="S210" s="268">
        <f t="shared" si="62"/>
        <v>0</v>
      </c>
      <c r="T210" s="268">
        <f t="shared" si="62"/>
        <v>0</v>
      </c>
      <c r="U210" s="268">
        <f t="shared" si="62"/>
        <v>0</v>
      </c>
      <c r="V210" s="268">
        <f t="shared" si="62"/>
        <v>0</v>
      </c>
      <c r="W210" s="268">
        <f t="shared" si="62"/>
        <v>0</v>
      </c>
      <c r="X210" s="268">
        <f t="shared" si="62"/>
        <v>0</v>
      </c>
      <c r="Y210" s="268">
        <f t="shared" si="62"/>
        <v>0</v>
      </c>
      <c r="Z210" s="268">
        <f t="shared" si="62"/>
        <v>0</v>
      </c>
      <c r="AA210" s="268">
        <f t="shared" si="62"/>
        <v>0</v>
      </c>
      <c r="AB210" s="268">
        <f t="shared" si="62"/>
        <v>0</v>
      </c>
      <c r="AC210" s="268">
        <f t="shared" si="62"/>
        <v>0</v>
      </c>
      <c r="AD210" s="268">
        <f t="shared" si="62"/>
        <v>0</v>
      </c>
      <c r="AE210" s="268">
        <f t="shared" si="62"/>
        <v>0</v>
      </c>
      <c r="AF210" s="268">
        <f t="shared" si="62"/>
        <v>0</v>
      </c>
      <c r="AG210" s="268">
        <f t="shared" si="62"/>
        <v>0</v>
      </c>
      <c r="AH210" s="268">
        <f t="shared" si="62"/>
        <v>0</v>
      </c>
      <c r="AI210" s="268">
        <f t="shared" si="62"/>
        <v>0</v>
      </c>
      <c r="AJ210" s="268">
        <f t="shared" si="62"/>
        <v>0</v>
      </c>
      <c r="AK210" s="268">
        <f t="shared" si="62"/>
        <v>0</v>
      </c>
      <c r="AL210" s="268">
        <f t="shared" si="62"/>
        <v>0</v>
      </c>
      <c r="AM210" s="268">
        <f t="shared" si="62"/>
        <v>0</v>
      </c>
      <c r="AN210" s="268">
        <f t="shared" si="62"/>
        <v>0</v>
      </c>
      <c r="AO210" s="268">
        <f t="shared" si="62"/>
        <v>0</v>
      </c>
      <c r="AP210" s="268">
        <f t="shared" si="62"/>
        <v>0</v>
      </c>
      <c r="AQ210" s="268">
        <f t="shared" si="62"/>
        <v>0</v>
      </c>
      <c r="AR210" s="268">
        <f t="shared" si="62"/>
        <v>0</v>
      </c>
      <c r="AS210" s="268">
        <f t="shared" si="62"/>
        <v>0</v>
      </c>
      <c r="AT210" s="268">
        <f t="shared" si="62"/>
        <v>0</v>
      </c>
      <c r="AU210" s="268">
        <f t="shared" si="62"/>
        <v>0</v>
      </c>
      <c r="AV210" s="268">
        <f t="shared" si="62"/>
        <v>0</v>
      </c>
      <c r="AX210" s="265">
        <f t="shared" si="12"/>
        <v>0</v>
      </c>
    </row>
    <row r="211" spans="1:50" x14ac:dyDescent="0.25">
      <c r="A211" s="266" t="str">
        <f t="shared" si="51"/>
        <v>HAE2</v>
      </c>
      <c r="B211" s="267" t="str">
        <f t="shared" si="51"/>
        <v>Lymphomes indolents et leucémies chroniques</v>
      </c>
      <c r="C211" s="267"/>
      <c r="D211" s="268">
        <f t="shared" ref="D211:AV211" si="63">+IF(AND(D$158=2,D56&gt;=1),2,IF(AND(D$158=1,D56=1),1,0))</f>
        <v>0</v>
      </c>
      <c r="E211" s="268">
        <f t="shared" si="63"/>
        <v>0</v>
      </c>
      <c r="F211" s="268">
        <f t="shared" si="63"/>
        <v>0</v>
      </c>
      <c r="G211" s="268">
        <f t="shared" si="63"/>
        <v>0</v>
      </c>
      <c r="H211" s="268">
        <f t="shared" si="63"/>
        <v>0</v>
      </c>
      <c r="I211" s="268">
        <f t="shared" si="63"/>
        <v>0</v>
      </c>
      <c r="J211" s="268">
        <f t="shared" si="63"/>
        <v>0</v>
      </c>
      <c r="K211" s="268">
        <f t="shared" si="63"/>
        <v>0</v>
      </c>
      <c r="L211" s="268">
        <f t="shared" si="63"/>
        <v>0</v>
      </c>
      <c r="M211" s="268">
        <f t="shared" si="63"/>
        <v>0</v>
      </c>
      <c r="N211" s="268">
        <f t="shared" si="63"/>
        <v>0</v>
      </c>
      <c r="O211" s="268">
        <f t="shared" si="63"/>
        <v>0</v>
      </c>
      <c r="P211" s="268">
        <f t="shared" si="63"/>
        <v>0</v>
      </c>
      <c r="Q211" s="268">
        <f t="shared" si="63"/>
        <v>0</v>
      </c>
      <c r="R211" s="268">
        <f t="shared" si="63"/>
        <v>0</v>
      </c>
      <c r="S211" s="268">
        <f t="shared" si="63"/>
        <v>0</v>
      </c>
      <c r="T211" s="268">
        <f t="shared" si="63"/>
        <v>0</v>
      </c>
      <c r="U211" s="268">
        <f t="shared" si="63"/>
        <v>0</v>
      </c>
      <c r="V211" s="268">
        <f t="shared" si="63"/>
        <v>0</v>
      </c>
      <c r="W211" s="268">
        <f t="shared" si="63"/>
        <v>0</v>
      </c>
      <c r="X211" s="268">
        <f t="shared" si="63"/>
        <v>0</v>
      </c>
      <c r="Y211" s="268">
        <f t="shared" si="63"/>
        <v>0</v>
      </c>
      <c r="Z211" s="268">
        <f t="shared" si="63"/>
        <v>0</v>
      </c>
      <c r="AA211" s="268">
        <f t="shared" si="63"/>
        <v>0</v>
      </c>
      <c r="AB211" s="268">
        <f t="shared" si="63"/>
        <v>0</v>
      </c>
      <c r="AC211" s="268">
        <f t="shared" si="63"/>
        <v>0</v>
      </c>
      <c r="AD211" s="268">
        <f t="shared" si="63"/>
        <v>0</v>
      </c>
      <c r="AE211" s="268">
        <f t="shared" si="63"/>
        <v>0</v>
      </c>
      <c r="AF211" s="268">
        <f t="shared" si="63"/>
        <v>0</v>
      </c>
      <c r="AG211" s="268">
        <f t="shared" si="63"/>
        <v>0</v>
      </c>
      <c r="AH211" s="268">
        <f t="shared" si="63"/>
        <v>0</v>
      </c>
      <c r="AI211" s="268">
        <f t="shared" si="63"/>
        <v>0</v>
      </c>
      <c r="AJ211" s="268">
        <f t="shared" si="63"/>
        <v>0</v>
      </c>
      <c r="AK211" s="268">
        <f t="shared" si="63"/>
        <v>0</v>
      </c>
      <c r="AL211" s="268">
        <f t="shared" si="63"/>
        <v>0</v>
      </c>
      <c r="AM211" s="268">
        <f t="shared" si="63"/>
        <v>0</v>
      </c>
      <c r="AN211" s="268">
        <f t="shared" si="63"/>
        <v>0</v>
      </c>
      <c r="AO211" s="268">
        <f t="shared" si="63"/>
        <v>0</v>
      </c>
      <c r="AP211" s="268">
        <f t="shared" si="63"/>
        <v>0</v>
      </c>
      <c r="AQ211" s="268">
        <f t="shared" si="63"/>
        <v>0</v>
      </c>
      <c r="AR211" s="268">
        <f t="shared" si="63"/>
        <v>0</v>
      </c>
      <c r="AS211" s="268">
        <f t="shared" si="63"/>
        <v>0</v>
      </c>
      <c r="AT211" s="268">
        <f t="shared" si="63"/>
        <v>0</v>
      </c>
      <c r="AU211" s="268">
        <f t="shared" si="63"/>
        <v>0</v>
      </c>
      <c r="AV211" s="268">
        <f t="shared" si="63"/>
        <v>0</v>
      </c>
      <c r="AX211" s="265">
        <f t="shared" si="12"/>
        <v>0</v>
      </c>
    </row>
    <row r="212" spans="1:50" ht="25" x14ac:dyDescent="0.25">
      <c r="A212" s="266" t="str">
        <f t="shared" si="51"/>
        <v>HAE3</v>
      </c>
      <c r="B212" s="267" t="str">
        <f t="shared" si="51"/>
        <v>Affections myéloprolifératives et syndromes myélodysplasiques</v>
      </c>
      <c r="C212" s="267"/>
      <c r="D212" s="268">
        <f t="shared" ref="D212:AV212" si="64">+IF(AND(D$158=2,D57&gt;=1),2,IF(AND(D$158=1,D57=1),1,0))</f>
        <v>0</v>
      </c>
      <c r="E212" s="268">
        <f t="shared" si="64"/>
        <v>0</v>
      </c>
      <c r="F212" s="268">
        <f t="shared" si="64"/>
        <v>0</v>
      </c>
      <c r="G212" s="268">
        <f t="shared" si="64"/>
        <v>0</v>
      </c>
      <c r="H212" s="268">
        <f t="shared" si="64"/>
        <v>0</v>
      </c>
      <c r="I212" s="268">
        <f t="shared" si="64"/>
        <v>0</v>
      </c>
      <c r="J212" s="268">
        <f t="shared" si="64"/>
        <v>0</v>
      </c>
      <c r="K212" s="268">
        <f t="shared" si="64"/>
        <v>0</v>
      </c>
      <c r="L212" s="268">
        <f t="shared" si="64"/>
        <v>0</v>
      </c>
      <c r="M212" s="268">
        <f t="shared" si="64"/>
        <v>0</v>
      </c>
      <c r="N212" s="268">
        <f t="shared" si="64"/>
        <v>0</v>
      </c>
      <c r="O212" s="268">
        <f t="shared" si="64"/>
        <v>0</v>
      </c>
      <c r="P212" s="268">
        <f t="shared" si="64"/>
        <v>0</v>
      </c>
      <c r="Q212" s="268">
        <f t="shared" si="64"/>
        <v>0</v>
      </c>
      <c r="R212" s="268">
        <f t="shared" si="64"/>
        <v>0</v>
      </c>
      <c r="S212" s="268">
        <f t="shared" si="64"/>
        <v>0</v>
      </c>
      <c r="T212" s="268">
        <f t="shared" si="64"/>
        <v>0</v>
      </c>
      <c r="U212" s="268">
        <f t="shared" si="64"/>
        <v>0</v>
      </c>
      <c r="V212" s="268">
        <f t="shared" si="64"/>
        <v>0</v>
      </c>
      <c r="W212" s="268">
        <f t="shared" si="64"/>
        <v>0</v>
      </c>
      <c r="X212" s="268">
        <f t="shared" si="64"/>
        <v>0</v>
      </c>
      <c r="Y212" s="268">
        <f t="shared" si="64"/>
        <v>0</v>
      </c>
      <c r="Z212" s="268">
        <f t="shared" si="64"/>
        <v>0</v>
      </c>
      <c r="AA212" s="268">
        <f t="shared" si="64"/>
        <v>0</v>
      </c>
      <c r="AB212" s="268">
        <f t="shared" si="64"/>
        <v>0</v>
      </c>
      <c r="AC212" s="268">
        <f t="shared" si="64"/>
        <v>0</v>
      </c>
      <c r="AD212" s="268">
        <f t="shared" si="64"/>
        <v>0</v>
      </c>
      <c r="AE212" s="268">
        <f t="shared" si="64"/>
        <v>0</v>
      </c>
      <c r="AF212" s="268">
        <f t="shared" si="64"/>
        <v>0</v>
      </c>
      <c r="AG212" s="268">
        <f t="shared" si="64"/>
        <v>0</v>
      </c>
      <c r="AH212" s="268">
        <f t="shared" si="64"/>
        <v>0</v>
      </c>
      <c r="AI212" s="268">
        <f t="shared" si="64"/>
        <v>0</v>
      </c>
      <c r="AJ212" s="268">
        <f t="shared" si="64"/>
        <v>0</v>
      </c>
      <c r="AK212" s="268">
        <f t="shared" si="64"/>
        <v>0</v>
      </c>
      <c r="AL212" s="268">
        <f t="shared" si="64"/>
        <v>0</v>
      </c>
      <c r="AM212" s="268">
        <f t="shared" si="64"/>
        <v>0</v>
      </c>
      <c r="AN212" s="268">
        <f t="shared" si="64"/>
        <v>0</v>
      </c>
      <c r="AO212" s="268">
        <f t="shared" si="64"/>
        <v>0</v>
      </c>
      <c r="AP212" s="268">
        <f t="shared" si="64"/>
        <v>0</v>
      </c>
      <c r="AQ212" s="268">
        <f t="shared" si="64"/>
        <v>0</v>
      </c>
      <c r="AR212" s="268">
        <f t="shared" si="64"/>
        <v>0</v>
      </c>
      <c r="AS212" s="268">
        <f t="shared" si="64"/>
        <v>0</v>
      </c>
      <c r="AT212" s="268">
        <f t="shared" si="64"/>
        <v>0</v>
      </c>
      <c r="AU212" s="268">
        <f t="shared" si="64"/>
        <v>0</v>
      </c>
      <c r="AV212" s="268">
        <f t="shared" si="64"/>
        <v>0</v>
      </c>
      <c r="AX212" s="265">
        <f t="shared" si="12"/>
        <v>0</v>
      </c>
    </row>
    <row r="213" spans="1:50" ht="25" x14ac:dyDescent="0.25">
      <c r="A213" s="266" t="str">
        <f t="shared" si="51"/>
        <v>HAE4</v>
      </c>
      <c r="B213" s="267" t="str">
        <f t="shared" si="51"/>
        <v>Transplantation de cellules souches hématopoïétiques autologues</v>
      </c>
      <c r="C213" s="267"/>
      <c r="D213" s="268">
        <f t="shared" ref="D213:AV213" si="65">+IF(AND(D$158=2,D58&gt;=1),2,IF(AND(D$158=1,D58=1),1,0))</f>
        <v>0</v>
      </c>
      <c r="E213" s="268">
        <f t="shared" si="65"/>
        <v>0</v>
      </c>
      <c r="F213" s="268">
        <f t="shared" si="65"/>
        <v>0</v>
      </c>
      <c r="G213" s="268">
        <f t="shared" si="65"/>
        <v>0</v>
      </c>
      <c r="H213" s="268">
        <f t="shared" si="65"/>
        <v>0</v>
      </c>
      <c r="I213" s="268">
        <f t="shared" si="65"/>
        <v>0</v>
      </c>
      <c r="J213" s="268">
        <f t="shared" si="65"/>
        <v>0</v>
      </c>
      <c r="K213" s="268">
        <f t="shared" si="65"/>
        <v>0</v>
      </c>
      <c r="L213" s="268">
        <f t="shared" si="65"/>
        <v>0</v>
      </c>
      <c r="M213" s="268">
        <f t="shared" si="65"/>
        <v>0</v>
      </c>
      <c r="N213" s="268">
        <f t="shared" si="65"/>
        <v>0</v>
      </c>
      <c r="O213" s="268">
        <f t="shared" si="65"/>
        <v>0</v>
      </c>
      <c r="P213" s="268">
        <f t="shared" si="65"/>
        <v>0</v>
      </c>
      <c r="Q213" s="268">
        <f t="shared" si="65"/>
        <v>0</v>
      </c>
      <c r="R213" s="268">
        <f t="shared" si="65"/>
        <v>0</v>
      </c>
      <c r="S213" s="268">
        <f t="shared" si="65"/>
        <v>0</v>
      </c>
      <c r="T213" s="268">
        <f t="shared" si="65"/>
        <v>0</v>
      </c>
      <c r="U213" s="268">
        <f t="shared" si="65"/>
        <v>0</v>
      </c>
      <c r="V213" s="268">
        <f t="shared" si="65"/>
        <v>0</v>
      </c>
      <c r="W213" s="268">
        <f t="shared" si="65"/>
        <v>0</v>
      </c>
      <c r="X213" s="268">
        <f t="shared" si="65"/>
        <v>0</v>
      </c>
      <c r="Y213" s="268">
        <f t="shared" si="65"/>
        <v>0</v>
      </c>
      <c r="Z213" s="268">
        <f t="shared" si="65"/>
        <v>0</v>
      </c>
      <c r="AA213" s="268">
        <f t="shared" si="65"/>
        <v>0</v>
      </c>
      <c r="AB213" s="268">
        <f t="shared" si="65"/>
        <v>0</v>
      </c>
      <c r="AC213" s="268">
        <f t="shared" si="65"/>
        <v>0</v>
      </c>
      <c r="AD213" s="268">
        <f t="shared" si="65"/>
        <v>0</v>
      </c>
      <c r="AE213" s="268">
        <f t="shared" si="65"/>
        <v>0</v>
      </c>
      <c r="AF213" s="268">
        <f t="shared" si="65"/>
        <v>0</v>
      </c>
      <c r="AG213" s="268">
        <f t="shared" si="65"/>
        <v>0</v>
      </c>
      <c r="AH213" s="268">
        <f t="shared" si="65"/>
        <v>0</v>
      </c>
      <c r="AI213" s="268">
        <f t="shared" si="65"/>
        <v>0</v>
      </c>
      <c r="AJ213" s="268">
        <f t="shared" si="65"/>
        <v>0</v>
      </c>
      <c r="AK213" s="268">
        <f t="shared" si="65"/>
        <v>0</v>
      </c>
      <c r="AL213" s="268">
        <f t="shared" si="65"/>
        <v>0</v>
      </c>
      <c r="AM213" s="268">
        <f t="shared" si="65"/>
        <v>0</v>
      </c>
      <c r="AN213" s="268">
        <f t="shared" si="65"/>
        <v>0</v>
      </c>
      <c r="AO213" s="268">
        <f t="shared" si="65"/>
        <v>0</v>
      </c>
      <c r="AP213" s="268">
        <f t="shared" si="65"/>
        <v>0</v>
      </c>
      <c r="AQ213" s="268">
        <f t="shared" si="65"/>
        <v>0</v>
      </c>
      <c r="AR213" s="268">
        <f t="shared" si="65"/>
        <v>0</v>
      </c>
      <c r="AS213" s="268">
        <f t="shared" si="65"/>
        <v>0</v>
      </c>
      <c r="AT213" s="268">
        <f t="shared" si="65"/>
        <v>0</v>
      </c>
      <c r="AU213" s="268">
        <f t="shared" si="65"/>
        <v>0</v>
      </c>
      <c r="AV213" s="268">
        <f t="shared" si="65"/>
        <v>0</v>
      </c>
      <c r="AX213" s="265">
        <f t="shared" si="12"/>
        <v>0</v>
      </c>
    </row>
    <row r="214" spans="1:50" ht="25" x14ac:dyDescent="0.25">
      <c r="A214" s="266" t="str">
        <f t="shared" si="51"/>
        <v>HAE5</v>
      </c>
      <c r="B214" s="267" t="str">
        <f t="shared" si="51"/>
        <v>Transplantation allogénique de cellules souches hématopoïétiques (CIMHS)</v>
      </c>
      <c r="C214" s="267"/>
      <c r="D214" s="268">
        <f t="shared" ref="D214:AV214" si="66">+IF(AND(D$158=2,D59&gt;=1),2,IF(AND(D$158=1,D59=1),1,0))</f>
        <v>0</v>
      </c>
      <c r="E214" s="268">
        <f t="shared" si="66"/>
        <v>0</v>
      </c>
      <c r="F214" s="268">
        <f t="shared" si="66"/>
        <v>0</v>
      </c>
      <c r="G214" s="268">
        <f t="shared" si="66"/>
        <v>0</v>
      </c>
      <c r="H214" s="268">
        <f t="shared" si="66"/>
        <v>0</v>
      </c>
      <c r="I214" s="268">
        <f t="shared" si="66"/>
        <v>0</v>
      </c>
      <c r="J214" s="268">
        <f t="shared" si="66"/>
        <v>0</v>
      </c>
      <c r="K214" s="268">
        <f t="shared" si="66"/>
        <v>0</v>
      </c>
      <c r="L214" s="268">
        <f t="shared" si="66"/>
        <v>0</v>
      </c>
      <c r="M214" s="268">
        <f t="shared" si="66"/>
        <v>0</v>
      </c>
      <c r="N214" s="268">
        <f t="shared" si="66"/>
        <v>0</v>
      </c>
      <c r="O214" s="268">
        <f t="shared" si="66"/>
        <v>0</v>
      </c>
      <c r="P214" s="268">
        <f t="shared" si="66"/>
        <v>0</v>
      </c>
      <c r="Q214" s="268">
        <f t="shared" si="66"/>
        <v>0</v>
      </c>
      <c r="R214" s="268">
        <f t="shared" si="66"/>
        <v>0</v>
      </c>
      <c r="S214" s="268">
        <f t="shared" si="66"/>
        <v>0</v>
      </c>
      <c r="T214" s="268">
        <f t="shared" si="66"/>
        <v>0</v>
      </c>
      <c r="U214" s="268">
        <f t="shared" si="66"/>
        <v>0</v>
      </c>
      <c r="V214" s="268">
        <f t="shared" si="66"/>
        <v>0</v>
      </c>
      <c r="W214" s="268">
        <f t="shared" si="66"/>
        <v>0</v>
      </c>
      <c r="X214" s="268">
        <f t="shared" si="66"/>
        <v>0</v>
      </c>
      <c r="Y214" s="268">
        <f t="shared" si="66"/>
        <v>0</v>
      </c>
      <c r="Z214" s="268">
        <f t="shared" si="66"/>
        <v>0</v>
      </c>
      <c r="AA214" s="268">
        <f t="shared" si="66"/>
        <v>0</v>
      </c>
      <c r="AB214" s="268">
        <f t="shared" si="66"/>
        <v>0</v>
      </c>
      <c r="AC214" s="268">
        <f t="shared" si="66"/>
        <v>0</v>
      </c>
      <c r="AD214" s="268">
        <f t="shared" si="66"/>
        <v>0</v>
      </c>
      <c r="AE214" s="268">
        <f t="shared" si="66"/>
        <v>0</v>
      </c>
      <c r="AF214" s="268">
        <f t="shared" si="66"/>
        <v>0</v>
      </c>
      <c r="AG214" s="268">
        <f t="shared" si="66"/>
        <v>0</v>
      </c>
      <c r="AH214" s="268">
        <f t="shared" si="66"/>
        <v>0</v>
      </c>
      <c r="AI214" s="268">
        <f t="shared" si="66"/>
        <v>0</v>
      </c>
      <c r="AJ214" s="268">
        <f t="shared" si="66"/>
        <v>0</v>
      </c>
      <c r="AK214" s="268">
        <f t="shared" si="66"/>
        <v>0</v>
      </c>
      <c r="AL214" s="268">
        <f t="shared" si="66"/>
        <v>0</v>
      </c>
      <c r="AM214" s="268">
        <f t="shared" si="66"/>
        <v>0</v>
      </c>
      <c r="AN214" s="268">
        <f t="shared" si="66"/>
        <v>0</v>
      </c>
      <c r="AO214" s="268">
        <f t="shared" si="66"/>
        <v>0</v>
      </c>
      <c r="AP214" s="268">
        <f t="shared" si="66"/>
        <v>0</v>
      </c>
      <c r="AQ214" s="268">
        <f t="shared" si="66"/>
        <v>0</v>
      </c>
      <c r="AR214" s="268">
        <f t="shared" si="66"/>
        <v>0</v>
      </c>
      <c r="AS214" s="268">
        <f t="shared" si="66"/>
        <v>0</v>
      </c>
      <c r="AT214" s="268">
        <f t="shared" si="66"/>
        <v>0</v>
      </c>
      <c r="AU214" s="268">
        <f t="shared" si="66"/>
        <v>0</v>
      </c>
      <c r="AV214" s="268">
        <f t="shared" si="66"/>
        <v>0</v>
      </c>
      <c r="AX214" s="265">
        <f t="shared" si="12"/>
        <v>0</v>
      </c>
    </row>
    <row r="215" spans="1:50" x14ac:dyDescent="0.25">
      <c r="A215" s="266" t="str">
        <f t="shared" si="51"/>
        <v>GEF1</v>
      </c>
      <c r="B215" s="267" t="str">
        <f t="shared" si="51"/>
        <v>Chirurgie vasculaire périphérique (artérielle)</v>
      </c>
      <c r="C215" s="267"/>
      <c r="D215" s="268">
        <f t="shared" ref="D215:AV215" si="67">+IF(AND(D$158=2,D60&gt;=1),2,IF(AND(D$158=1,D60=1),1,0))</f>
        <v>0</v>
      </c>
      <c r="E215" s="268">
        <f t="shared" si="67"/>
        <v>0</v>
      </c>
      <c r="F215" s="268">
        <f t="shared" si="67"/>
        <v>0</v>
      </c>
      <c r="G215" s="268">
        <f t="shared" si="67"/>
        <v>0</v>
      </c>
      <c r="H215" s="268">
        <f t="shared" si="67"/>
        <v>0</v>
      </c>
      <c r="I215" s="268">
        <f t="shared" si="67"/>
        <v>0</v>
      </c>
      <c r="J215" s="268">
        <f t="shared" si="67"/>
        <v>0</v>
      </c>
      <c r="K215" s="268">
        <f t="shared" si="67"/>
        <v>0</v>
      </c>
      <c r="L215" s="268">
        <f t="shared" si="67"/>
        <v>0</v>
      </c>
      <c r="M215" s="268">
        <f t="shared" si="67"/>
        <v>0</v>
      </c>
      <c r="N215" s="268">
        <f t="shared" si="67"/>
        <v>0</v>
      </c>
      <c r="O215" s="268">
        <f t="shared" si="67"/>
        <v>0</v>
      </c>
      <c r="P215" s="268">
        <f t="shared" si="67"/>
        <v>0</v>
      </c>
      <c r="Q215" s="268">
        <f t="shared" si="67"/>
        <v>0</v>
      </c>
      <c r="R215" s="268">
        <f t="shared" si="67"/>
        <v>0</v>
      </c>
      <c r="S215" s="268">
        <f t="shared" si="67"/>
        <v>0</v>
      </c>
      <c r="T215" s="268">
        <f t="shared" si="67"/>
        <v>0</v>
      </c>
      <c r="U215" s="268">
        <f t="shared" si="67"/>
        <v>0</v>
      </c>
      <c r="V215" s="268">
        <f t="shared" si="67"/>
        <v>0</v>
      </c>
      <c r="W215" s="268">
        <f t="shared" si="67"/>
        <v>0</v>
      </c>
      <c r="X215" s="268">
        <f t="shared" si="67"/>
        <v>0</v>
      </c>
      <c r="Y215" s="268">
        <f t="shared" si="67"/>
        <v>0</v>
      </c>
      <c r="Z215" s="268">
        <f t="shared" si="67"/>
        <v>0</v>
      </c>
      <c r="AA215" s="268">
        <f t="shared" si="67"/>
        <v>0</v>
      </c>
      <c r="AB215" s="268">
        <f t="shared" si="67"/>
        <v>0</v>
      </c>
      <c r="AC215" s="268">
        <f t="shared" si="67"/>
        <v>0</v>
      </c>
      <c r="AD215" s="268">
        <f t="shared" si="67"/>
        <v>0</v>
      </c>
      <c r="AE215" s="268">
        <f t="shared" si="67"/>
        <v>0</v>
      </c>
      <c r="AF215" s="268">
        <f t="shared" si="67"/>
        <v>0</v>
      </c>
      <c r="AG215" s="268">
        <f t="shared" si="67"/>
        <v>0</v>
      </c>
      <c r="AH215" s="268">
        <f t="shared" si="67"/>
        <v>0</v>
      </c>
      <c r="AI215" s="268">
        <f t="shared" si="67"/>
        <v>0</v>
      </c>
      <c r="AJ215" s="268">
        <f t="shared" si="67"/>
        <v>0</v>
      </c>
      <c r="AK215" s="268">
        <f t="shared" si="67"/>
        <v>0</v>
      </c>
      <c r="AL215" s="268">
        <f t="shared" si="67"/>
        <v>0</v>
      </c>
      <c r="AM215" s="268">
        <f t="shared" si="67"/>
        <v>0</v>
      </c>
      <c r="AN215" s="268">
        <f t="shared" si="67"/>
        <v>0</v>
      </c>
      <c r="AO215" s="268">
        <f t="shared" si="67"/>
        <v>0</v>
      </c>
      <c r="AP215" s="268">
        <f t="shared" si="67"/>
        <v>0</v>
      </c>
      <c r="AQ215" s="268">
        <f t="shared" si="67"/>
        <v>0</v>
      </c>
      <c r="AR215" s="268">
        <f t="shared" si="67"/>
        <v>0</v>
      </c>
      <c r="AS215" s="268">
        <f t="shared" si="67"/>
        <v>0</v>
      </c>
      <c r="AT215" s="268">
        <f t="shared" si="67"/>
        <v>0</v>
      </c>
      <c r="AU215" s="268">
        <f t="shared" si="67"/>
        <v>0</v>
      </c>
      <c r="AV215" s="268">
        <f t="shared" si="67"/>
        <v>0</v>
      </c>
      <c r="AX215" s="265">
        <f t="shared" si="12"/>
        <v>0</v>
      </c>
    </row>
    <row r="216" spans="1:50" ht="25" x14ac:dyDescent="0.25">
      <c r="A216" s="266" t="str">
        <f t="shared" si="51"/>
        <v>ANG1</v>
      </c>
      <c r="B216" s="267" t="str">
        <f t="shared" si="51"/>
        <v>IInterventions sur les vaisseaux périphériques (artériels)</v>
      </c>
      <c r="C216" s="267"/>
      <c r="D216" s="268">
        <f t="shared" ref="D216:AV216" si="68">+IF(AND(D$158=2,D61&gt;=1),2,IF(AND(D$158=1,D61=1),1,0))</f>
        <v>0</v>
      </c>
      <c r="E216" s="268">
        <f t="shared" si="68"/>
        <v>0</v>
      </c>
      <c r="F216" s="268">
        <f t="shared" si="68"/>
        <v>0</v>
      </c>
      <c r="G216" s="268">
        <f t="shared" si="68"/>
        <v>0</v>
      </c>
      <c r="H216" s="268">
        <f t="shared" si="68"/>
        <v>0</v>
      </c>
      <c r="I216" s="268">
        <f t="shared" si="68"/>
        <v>0</v>
      </c>
      <c r="J216" s="268">
        <f t="shared" si="68"/>
        <v>0</v>
      </c>
      <c r="K216" s="268">
        <f t="shared" si="68"/>
        <v>0</v>
      </c>
      <c r="L216" s="268">
        <f t="shared" si="68"/>
        <v>0</v>
      </c>
      <c r="M216" s="268">
        <f t="shared" si="68"/>
        <v>0</v>
      </c>
      <c r="N216" s="268">
        <f t="shared" si="68"/>
        <v>0</v>
      </c>
      <c r="O216" s="268">
        <f t="shared" si="68"/>
        <v>0</v>
      </c>
      <c r="P216" s="268">
        <f t="shared" si="68"/>
        <v>0</v>
      </c>
      <c r="Q216" s="268">
        <f t="shared" si="68"/>
        <v>0</v>
      </c>
      <c r="R216" s="268">
        <f t="shared" si="68"/>
        <v>0</v>
      </c>
      <c r="S216" s="268">
        <f t="shared" si="68"/>
        <v>0</v>
      </c>
      <c r="T216" s="268">
        <f t="shared" si="68"/>
        <v>0</v>
      </c>
      <c r="U216" s="268">
        <f t="shared" si="68"/>
        <v>0</v>
      </c>
      <c r="V216" s="268">
        <f t="shared" si="68"/>
        <v>0</v>
      </c>
      <c r="W216" s="268">
        <f t="shared" si="68"/>
        <v>0</v>
      </c>
      <c r="X216" s="268">
        <f t="shared" si="68"/>
        <v>0</v>
      </c>
      <c r="Y216" s="268">
        <f t="shared" si="68"/>
        <v>0</v>
      </c>
      <c r="Z216" s="268">
        <f t="shared" si="68"/>
        <v>0</v>
      </c>
      <c r="AA216" s="268">
        <f t="shared" si="68"/>
        <v>0</v>
      </c>
      <c r="AB216" s="268">
        <f t="shared" si="68"/>
        <v>0</v>
      </c>
      <c r="AC216" s="268">
        <f t="shared" si="68"/>
        <v>0</v>
      </c>
      <c r="AD216" s="268">
        <f t="shared" si="68"/>
        <v>0</v>
      </c>
      <c r="AE216" s="268">
        <f t="shared" si="68"/>
        <v>0</v>
      </c>
      <c r="AF216" s="268">
        <f t="shared" si="68"/>
        <v>0</v>
      </c>
      <c r="AG216" s="268">
        <f t="shared" si="68"/>
        <v>0</v>
      </c>
      <c r="AH216" s="268">
        <f t="shared" si="68"/>
        <v>0</v>
      </c>
      <c r="AI216" s="268">
        <f t="shared" si="68"/>
        <v>0</v>
      </c>
      <c r="AJ216" s="268">
        <f t="shared" si="68"/>
        <v>0</v>
      </c>
      <c r="AK216" s="268">
        <f t="shared" si="68"/>
        <v>0</v>
      </c>
      <c r="AL216" s="268">
        <f t="shared" si="68"/>
        <v>0</v>
      </c>
      <c r="AM216" s="268">
        <f t="shared" si="68"/>
        <v>0</v>
      </c>
      <c r="AN216" s="268">
        <f t="shared" si="68"/>
        <v>0</v>
      </c>
      <c r="AO216" s="268">
        <f t="shared" si="68"/>
        <v>0</v>
      </c>
      <c r="AP216" s="268">
        <f t="shared" si="68"/>
        <v>0</v>
      </c>
      <c r="AQ216" s="268">
        <f t="shared" si="68"/>
        <v>0</v>
      </c>
      <c r="AR216" s="268">
        <f t="shared" si="68"/>
        <v>0</v>
      </c>
      <c r="AS216" s="268">
        <f t="shared" si="68"/>
        <v>0</v>
      </c>
      <c r="AT216" s="268">
        <f t="shared" si="68"/>
        <v>0</v>
      </c>
      <c r="AU216" s="268">
        <f t="shared" si="68"/>
        <v>0</v>
      </c>
      <c r="AV216" s="268">
        <f t="shared" si="68"/>
        <v>0</v>
      </c>
      <c r="AX216" s="265">
        <f t="shared" si="12"/>
        <v>0</v>
      </c>
    </row>
    <row r="217" spans="1:50" ht="25" x14ac:dyDescent="0.25">
      <c r="A217" s="266" t="str">
        <f t="shared" si="51"/>
        <v>GEFA</v>
      </c>
      <c r="B217" s="267" t="str">
        <f t="shared" si="51"/>
        <v>Interventions et chirurgie vasculaire sur les vaisseaux intra-abdominaux</v>
      </c>
      <c r="C217" s="267"/>
      <c r="D217" s="268">
        <f t="shared" ref="D217:AV217" si="69">+IF(AND(D$158=2,D62&gt;=1),2,IF(AND(D$158=1,D62=1),1,0))</f>
        <v>0</v>
      </c>
      <c r="E217" s="268">
        <f t="shared" si="69"/>
        <v>0</v>
      </c>
      <c r="F217" s="268">
        <f t="shared" si="69"/>
        <v>0</v>
      </c>
      <c r="G217" s="268">
        <f t="shared" si="69"/>
        <v>0</v>
      </c>
      <c r="H217" s="268">
        <f t="shared" si="69"/>
        <v>0</v>
      </c>
      <c r="I217" s="268">
        <f t="shared" si="69"/>
        <v>0</v>
      </c>
      <c r="J217" s="268">
        <f t="shared" si="69"/>
        <v>0</v>
      </c>
      <c r="K217" s="268">
        <f t="shared" si="69"/>
        <v>0</v>
      </c>
      <c r="L217" s="268">
        <f t="shared" si="69"/>
        <v>0</v>
      </c>
      <c r="M217" s="268">
        <f t="shared" si="69"/>
        <v>0</v>
      </c>
      <c r="N217" s="268">
        <f t="shared" si="69"/>
        <v>0</v>
      </c>
      <c r="O217" s="268">
        <f t="shared" si="69"/>
        <v>0</v>
      </c>
      <c r="P217" s="268">
        <f t="shared" si="69"/>
        <v>0</v>
      </c>
      <c r="Q217" s="268">
        <f t="shared" si="69"/>
        <v>0</v>
      </c>
      <c r="R217" s="268">
        <f t="shared" si="69"/>
        <v>0</v>
      </c>
      <c r="S217" s="268">
        <f t="shared" si="69"/>
        <v>0</v>
      </c>
      <c r="T217" s="268">
        <f t="shared" si="69"/>
        <v>0</v>
      </c>
      <c r="U217" s="268">
        <f t="shared" si="69"/>
        <v>0</v>
      </c>
      <c r="V217" s="268">
        <f t="shared" si="69"/>
        <v>0</v>
      </c>
      <c r="W217" s="268">
        <f t="shared" si="69"/>
        <v>0</v>
      </c>
      <c r="X217" s="268">
        <f t="shared" si="69"/>
        <v>0</v>
      </c>
      <c r="Y217" s="268">
        <f t="shared" si="69"/>
        <v>0</v>
      </c>
      <c r="Z217" s="268">
        <f t="shared" si="69"/>
        <v>0</v>
      </c>
      <c r="AA217" s="268">
        <f t="shared" si="69"/>
        <v>0</v>
      </c>
      <c r="AB217" s="268">
        <f t="shared" si="69"/>
        <v>0</v>
      </c>
      <c r="AC217" s="268">
        <f t="shared" si="69"/>
        <v>0</v>
      </c>
      <c r="AD217" s="268">
        <f t="shared" si="69"/>
        <v>0</v>
      </c>
      <c r="AE217" s="268">
        <f t="shared" si="69"/>
        <v>0</v>
      </c>
      <c r="AF217" s="268">
        <f t="shared" si="69"/>
        <v>0</v>
      </c>
      <c r="AG217" s="268">
        <f t="shared" si="69"/>
        <v>0</v>
      </c>
      <c r="AH217" s="268">
        <f t="shared" si="69"/>
        <v>0</v>
      </c>
      <c r="AI217" s="268">
        <f t="shared" si="69"/>
        <v>0</v>
      </c>
      <c r="AJ217" s="268">
        <f t="shared" si="69"/>
        <v>0</v>
      </c>
      <c r="AK217" s="268">
        <f t="shared" si="69"/>
        <v>0</v>
      </c>
      <c r="AL217" s="268">
        <f t="shared" si="69"/>
        <v>0</v>
      </c>
      <c r="AM217" s="268">
        <f t="shared" si="69"/>
        <v>0</v>
      </c>
      <c r="AN217" s="268">
        <f t="shared" si="69"/>
        <v>0</v>
      </c>
      <c r="AO217" s="268">
        <f t="shared" si="69"/>
        <v>0</v>
      </c>
      <c r="AP217" s="268">
        <f t="shared" si="69"/>
        <v>0</v>
      </c>
      <c r="AQ217" s="268">
        <f t="shared" si="69"/>
        <v>0</v>
      </c>
      <c r="AR217" s="268">
        <f t="shared" si="69"/>
        <v>0</v>
      </c>
      <c r="AS217" s="268">
        <f t="shared" si="69"/>
        <v>0</v>
      </c>
      <c r="AT217" s="268">
        <f t="shared" si="69"/>
        <v>0</v>
      </c>
      <c r="AU217" s="268">
        <f t="shared" si="69"/>
        <v>0</v>
      </c>
      <c r="AV217" s="268">
        <f t="shared" si="69"/>
        <v>0</v>
      </c>
      <c r="AX217" s="265">
        <f t="shared" si="12"/>
        <v>0</v>
      </c>
    </row>
    <row r="218" spans="1:50" x14ac:dyDescent="0.25">
      <c r="A218" s="266" t="str">
        <f t="shared" si="51"/>
        <v>GEF3</v>
      </c>
      <c r="B218" s="267" t="str">
        <f t="shared" si="51"/>
        <v>Chirurgie carotidienne</v>
      </c>
      <c r="C218" s="267"/>
      <c r="D218" s="268">
        <f t="shared" ref="D218:AV218" si="70">+IF(AND(D$158=2,D63&gt;=1),2,IF(AND(D$158=1,D63=1),1,0))</f>
        <v>0</v>
      </c>
      <c r="E218" s="268">
        <f t="shared" si="70"/>
        <v>0</v>
      </c>
      <c r="F218" s="268">
        <f t="shared" si="70"/>
        <v>0</v>
      </c>
      <c r="G218" s="268">
        <f t="shared" si="70"/>
        <v>0</v>
      </c>
      <c r="H218" s="268">
        <f t="shared" si="70"/>
        <v>0</v>
      </c>
      <c r="I218" s="268">
        <f t="shared" si="70"/>
        <v>0</v>
      </c>
      <c r="J218" s="268">
        <f t="shared" si="70"/>
        <v>0</v>
      </c>
      <c r="K218" s="268">
        <f t="shared" si="70"/>
        <v>0</v>
      </c>
      <c r="L218" s="268">
        <f t="shared" si="70"/>
        <v>0</v>
      </c>
      <c r="M218" s="268">
        <f t="shared" si="70"/>
        <v>0</v>
      </c>
      <c r="N218" s="268">
        <f t="shared" si="70"/>
        <v>0</v>
      </c>
      <c r="O218" s="268">
        <f t="shared" si="70"/>
        <v>0</v>
      </c>
      <c r="P218" s="268">
        <f t="shared" si="70"/>
        <v>0</v>
      </c>
      <c r="Q218" s="268">
        <f t="shared" si="70"/>
        <v>0</v>
      </c>
      <c r="R218" s="268">
        <f t="shared" si="70"/>
        <v>0</v>
      </c>
      <c r="S218" s="268">
        <f t="shared" si="70"/>
        <v>0</v>
      </c>
      <c r="T218" s="268">
        <f t="shared" si="70"/>
        <v>0</v>
      </c>
      <c r="U218" s="268">
        <f t="shared" si="70"/>
        <v>0</v>
      </c>
      <c r="V218" s="268">
        <f t="shared" si="70"/>
        <v>0</v>
      </c>
      <c r="W218" s="268">
        <f t="shared" si="70"/>
        <v>0</v>
      </c>
      <c r="X218" s="268">
        <f t="shared" si="70"/>
        <v>0</v>
      </c>
      <c r="Y218" s="268">
        <f t="shared" si="70"/>
        <v>0</v>
      </c>
      <c r="Z218" s="268">
        <f t="shared" si="70"/>
        <v>0</v>
      </c>
      <c r="AA218" s="268">
        <f t="shared" si="70"/>
        <v>0</v>
      </c>
      <c r="AB218" s="268">
        <f t="shared" si="70"/>
        <v>0</v>
      </c>
      <c r="AC218" s="268">
        <f t="shared" si="70"/>
        <v>0</v>
      </c>
      <c r="AD218" s="268">
        <f t="shared" si="70"/>
        <v>0</v>
      </c>
      <c r="AE218" s="268">
        <f t="shared" si="70"/>
        <v>0</v>
      </c>
      <c r="AF218" s="268">
        <f t="shared" si="70"/>
        <v>0</v>
      </c>
      <c r="AG218" s="268">
        <f t="shared" si="70"/>
        <v>0</v>
      </c>
      <c r="AH218" s="268">
        <f t="shared" si="70"/>
        <v>0</v>
      </c>
      <c r="AI218" s="268">
        <f t="shared" si="70"/>
        <v>0</v>
      </c>
      <c r="AJ218" s="268">
        <f t="shared" si="70"/>
        <v>0</v>
      </c>
      <c r="AK218" s="268">
        <f t="shared" si="70"/>
        <v>0</v>
      </c>
      <c r="AL218" s="268">
        <f t="shared" si="70"/>
        <v>0</v>
      </c>
      <c r="AM218" s="268">
        <f t="shared" si="70"/>
        <v>0</v>
      </c>
      <c r="AN218" s="268">
        <f t="shared" si="70"/>
        <v>0</v>
      </c>
      <c r="AO218" s="268">
        <f t="shared" si="70"/>
        <v>0</v>
      </c>
      <c r="AP218" s="268">
        <f t="shared" si="70"/>
        <v>0</v>
      </c>
      <c r="AQ218" s="268">
        <f t="shared" si="70"/>
        <v>0</v>
      </c>
      <c r="AR218" s="268">
        <f t="shared" si="70"/>
        <v>0</v>
      </c>
      <c r="AS218" s="268">
        <f t="shared" si="70"/>
        <v>0</v>
      </c>
      <c r="AT218" s="268">
        <f t="shared" si="70"/>
        <v>0</v>
      </c>
      <c r="AU218" s="268">
        <f t="shared" si="70"/>
        <v>0</v>
      </c>
      <c r="AV218" s="268">
        <f t="shared" si="70"/>
        <v>0</v>
      </c>
      <c r="AX218" s="265">
        <f t="shared" si="12"/>
        <v>0</v>
      </c>
    </row>
    <row r="219" spans="1:50" ht="25" x14ac:dyDescent="0.25">
      <c r="A219" s="266" t="str">
        <f t="shared" si="51"/>
        <v>ANG3</v>
      </c>
      <c r="B219" s="267" t="str">
        <f t="shared" si="51"/>
        <v>Interventions sur la carotide et les vaisseaux extracrâniens</v>
      </c>
      <c r="C219" s="267"/>
      <c r="D219" s="268">
        <f t="shared" ref="D219:AV219" si="71">+IF(AND(D$158=2,D64&gt;=1),2,IF(AND(D$158=1,D64=1),1,0))</f>
        <v>0</v>
      </c>
      <c r="E219" s="268">
        <f t="shared" si="71"/>
        <v>0</v>
      </c>
      <c r="F219" s="268">
        <f t="shared" si="71"/>
        <v>0</v>
      </c>
      <c r="G219" s="268">
        <f t="shared" si="71"/>
        <v>0</v>
      </c>
      <c r="H219" s="268">
        <f t="shared" si="71"/>
        <v>0</v>
      </c>
      <c r="I219" s="268">
        <f t="shared" si="71"/>
        <v>0</v>
      </c>
      <c r="J219" s="268">
        <f t="shared" si="71"/>
        <v>0</v>
      </c>
      <c r="K219" s="268">
        <f t="shared" si="71"/>
        <v>0</v>
      </c>
      <c r="L219" s="268">
        <f t="shared" si="71"/>
        <v>0</v>
      </c>
      <c r="M219" s="268">
        <f t="shared" si="71"/>
        <v>0</v>
      </c>
      <c r="N219" s="268">
        <f t="shared" si="71"/>
        <v>0</v>
      </c>
      <c r="O219" s="268">
        <f t="shared" si="71"/>
        <v>0</v>
      </c>
      <c r="P219" s="268">
        <f t="shared" si="71"/>
        <v>0</v>
      </c>
      <c r="Q219" s="268">
        <f t="shared" si="71"/>
        <v>0</v>
      </c>
      <c r="R219" s="268">
        <f t="shared" si="71"/>
        <v>0</v>
      </c>
      <c r="S219" s="268">
        <f t="shared" si="71"/>
        <v>0</v>
      </c>
      <c r="T219" s="268">
        <f t="shared" si="71"/>
        <v>0</v>
      </c>
      <c r="U219" s="268">
        <f t="shared" si="71"/>
        <v>0</v>
      </c>
      <c r="V219" s="268">
        <f t="shared" si="71"/>
        <v>0</v>
      </c>
      <c r="W219" s="268">
        <f t="shared" si="71"/>
        <v>0</v>
      </c>
      <c r="X219" s="268">
        <f t="shared" si="71"/>
        <v>0</v>
      </c>
      <c r="Y219" s="268">
        <f t="shared" si="71"/>
        <v>0</v>
      </c>
      <c r="Z219" s="268">
        <f t="shared" si="71"/>
        <v>0</v>
      </c>
      <c r="AA219" s="268">
        <f t="shared" si="71"/>
        <v>0</v>
      </c>
      <c r="AB219" s="268">
        <f t="shared" si="71"/>
        <v>0</v>
      </c>
      <c r="AC219" s="268">
        <f t="shared" si="71"/>
        <v>0</v>
      </c>
      <c r="AD219" s="268">
        <f t="shared" si="71"/>
        <v>0</v>
      </c>
      <c r="AE219" s="268">
        <f t="shared" si="71"/>
        <v>0</v>
      </c>
      <c r="AF219" s="268">
        <f t="shared" si="71"/>
        <v>0</v>
      </c>
      <c r="AG219" s="268">
        <f t="shared" si="71"/>
        <v>0</v>
      </c>
      <c r="AH219" s="268">
        <f t="shared" si="71"/>
        <v>0</v>
      </c>
      <c r="AI219" s="268">
        <f t="shared" si="71"/>
        <v>0</v>
      </c>
      <c r="AJ219" s="268">
        <f t="shared" si="71"/>
        <v>0</v>
      </c>
      <c r="AK219" s="268">
        <f t="shared" si="71"/>
        <v>0</v>
      </c>
      <c r="AL219" s="268">
        <f t="shared" si="71"/>
        <v>0</v>
      </c>
      <c r="AM219" s="268">
        <f t="shared" si="71"/>
        <v>0</v>
      </c>
      <c r="AN219" s="268">
        <f t="shared" si="71"/>
        <v>0</v>
      </c>
      <c r="AO219" s="268">
        <f t="shared" si="71"/>
        <v>0</v>
      </c>
      <c r="AP219" s="268">
        <f t="shared" si="71"/>
        <v>0</v>
      </c>
      <c r="AQ219" s="268">
        <f t="shared" si="71"/>
        <v>0</v>
      </c>
      <c r="AR219" s="268">
        <f t="shared" si="71"/>
        <v>0</v>
      </c>
      <c r="AS219" s="268">
        <f t="shared" si="71"/>
        <v>0</v>
      </c>
      <c r="AT219" s="268">
        <f t="shared" si="71"/>
        <v>0</v>
      </c>
      <c r="AU219" s="268">
        <f t="shared" si="71"/>
        <v>0</v>
      </c>
      <c r="AV219" s="268">
        <f t="shared" si="71"/>
        <v>0</v>
      </c>
      <c r="AX219" s="265">
        <f t="shared" si="12"/>
        <v>0</v>
      </c>
    </row>
    <row r="220" spans="1:50" ht="25" x14ac:dyDescent="0.25">
      <c r="A220" s="266" t="str">
        <f t="shared" ref="A220:B228" si="72">+A65</f>
        <v>RAD1</v>
      </c>
      <c r="B220" s="267" t="str">
        <f t="shared" si="72"/>
        <v>Radiologie interventionnelle (pour les vaisseaux, seulement diagnostique)</v>
      </c>
      <c r="C220" s="267"/>
      <c r="D220" s="268">
        <f t="shared" ref="D220:AV220" si="73">+IF(AND(D$158=2,D65&gt;=1),2,IF(AND(D$158=1,D65=1),1,0))</f>
        <v>0</v>
      </c>
      <c r="E220" s="268">
        <f t="shared" si="73"/>
        <v>0</v>
      </c>
      <c r="F220" s="268">
        <f t="shared" si="73"/>
        <v>0</v>
      </c>
      <c r="G220" s="268">
        <f t="shared" si="73"/>
        <v>0</v>
      </c>
      <c r="H220" s="268">
        <f t="shared" si="73"/>
        <v>0</v>
      </c>
      <c r="I220" s="268">
        <f t="shared" si="73"/>
        <v>0</v>
      </c>
      <c r="J220" s="268">
        <f t="shared" si="73"/>
        <v>0</v>
      </c>
      <c r="K220" s="268">
        <f t="shared" si="73"/>
        <v>0</v>
      </c>
      <c r="L220" s="268">
        <f t="shared" si="73"/>
        <v>0</v>
      </c>
      <c r="M220" s="268">
        <f t="shared" si="73"/>
        <v>0</v>
      </c>
      <c r="N220" s="268">
        <f t="shared" si="73"/>
        <v>0</v>
      </c>
      <c r="O220" s="268">
        <f t="shared" si="73"/>
        <v>0</v>
      </c>
      <c r="P220" s="268">
        <f t="shared" si="73"/>
        <v>0</v>
      </c>
      <c r="Q220" s="268">
        <f t="shared" si="73"/>
        <v>0</v>
      </c>
      <c r="R220" s="268">
        <f t="shared" si="73"/>
        <v>0</v>
      </c>
      <c r="S220" s="268">
        <f t="shared" si="73"/>
        <v>0</v>
      </c>
      <c r="T220" s="268">
        <f t="shared" si="73"/>
        <v>0</v>
      </c>
      <c r="U220" s="268">
        <f t="shared" si="73"/>
        <v>0</v>
      </c>
      <c r="V220" s="268">
        <f t="shared" si="73"/>
        <v>0</v>
      </c>
      <c r="W220" s="268">
        <f t="shared" si="73"/>
        <v>0</v>
      </c>
      <c r="X220" s="268">
        <f t="shared" si="73"/>
        <v>0</v>
      </c>
      <c r="Y220" s="268">
        <f t="shared" si="73"/>
        <v>0</v>
      </c>
      <c r="Z220" s="268">
        <f t="shared" si="73"/>
        <v>0</v>
      </c>
      <c r="AA220" s="268">
        <f t="shared" si="73"/>
        <v>0</v>
      </c>
      <c r="AB220" s="268">
        <f t="shared" si="73"/>
        <v>0</v>
      </c>
      <c r="AC220" s="268">
        <f t="shared" si="73"/>
        <v>0</v>
      </c>
      <c r="AD220" s="268">
        <f t="shared" si="73"/>
        <v>0</v>
      </c>
      <c r="AE220" s="268">
        <f t="shared" si="73"/>
        <v>0</v>
      </c>
      <c r="AF220" s="268">
        <f t="shared" si="73"/>
        <v>0</v>
      </c>
      <c r="AG220" s="268">
        <f t="shared" si="73"/>
        <v>0</v>
      </c>
      <c r="AH220" s="268">
        <f t="shared" si="73"/>
        <v>0</v>
      </c>
      <c r="AI220" s="268">
        <f t="shared" si="73"/>
        <v>0</v>
      </c>
      <c r="AJ220" s="268">
        <f t="shared" si="73"/>
        <v>0</v>
      </c>
      <c r="AK220" s="268">
        <f t="shared" si="73"/>
        <v>0</v>
      </c>
      <c r="AL220" s="268">
        <f t="shared" si="73"/>
        <v>0</v>
      </c>
      <c r="AM220" s="268">
        <f t="shared" si="73"/>
        <v>0</v>
      </c>
      <c r="AN220" s="268">
        <f t="shared" si="73"/>
        <v>0</v>
      </c>
      <c r="AO220" s="268">
        <f t="shared" si="73"/>
        <v>0</v>
      </c>
      <c r="AP220" s="268">
        <f t="shared" si="73"/>
        <v>0</v>
      </c>
      <c r="AQ220" s="268">
        <f t="shared" si="73"/>
        <v>0</v>
      </c>
      <c r="AR220" s="268">
        <f t="shared" si="73"/>
        <v>0</v>
      </c>
      <c r="AS220" s="268">
        <f t="shared" si="73"/>
        <v>0</v>
      </c>
      <c r="AT220" s="268">
        <f t="shared" si="73"/>
        <v>0</v>
      </c>
      <c r="AU220" s="268">
        <f t="shared" si="73"/>
        <v>0</v>
      </c>
      <c r="AV220" s="268">
        <f t="shared" si="73"/>
        <v>0</v>
      </c>
      <c r="AX220" s="265">
        <f t="shared" si="12"/>
        <v>0</v>
      </c>
    </row>
    <row r="221" spans="1:50" x14ac:dyDescent="0.25">
      <c r="A221" s="266" t="str">
        <f t="shared" si="72"/>
        <v>RAD2</v>
      </c>
      <c r="B221" s="267" t="str">
        <f t="shared" si="72"/>
        <v>Radiologie interventionnelle complexe</v>
      </c>
      <c r="C221" s="267"/>
      <c r="D221" s="268">
        <f t="shared" ref="D221:AV221" si="74">+IF(AND(D$158=2,D66&gt;=1),2,IF(AND(D$158=1,D66=1),1,0))</f>
        <v>0</v>
      </c>
      <c r="E221" s="268">
        <f t="shared" si="74"/>
        <v>0</v>
      </c>
      <c r="F221" s="268">
        <f t="shared" si="74"/>
        <v>0</v>
      </c>
      <c r="G221" s="268">
        <f t="shared" si="74"/>
        <v>0</v>
      </c>
      <c r="H221" s="268">
        <f t="shared" si="74"/>
        <v>0</v>
      </c>
      <c r="I221" s="268">
        <f t="shared" si="74"/>
        <v>0</v>
      </c>
      <c r="J221" s="268">
        <f t="shared" si="74"/>
        <v>0</v>
      </c>
      <c r="K221" s="268">
        <f t="shared" si="74"/>
        <v>0</v>
      </c>
      <c r="L221" s="268">
        <f t="shared" si="74"/>
        <v>0</v>
      </c>
      <c r="M221" s="268">
        <f t="shared" si="74"/>
        <v>0</v>
      </c>
      <c r="N221" s="268">
        <f t="shared" si="74"/>
        <v>0</v>
      </c>
      <c r="O221" s="268">
        <f t="shared" si="74"/>
        <v>0</v>
      </c>
      <c r="P221" s="268">
        <f t="shared" si="74"/>
        <v>0</v>
      </c>
      <c r="Q221" s="268">
        <f t="shared" si="74"/>
        <v>0</v>
      </c>
      <c r="R221" s="268">
        <f t="shared" si="74"/>
        <v>0</v>
      </c>
      <c r="S221" s="268">
        <f t="shared" si="74"/>
        <v>0</v>
      </c>
      <c r="T221" s="268">
        <f t="shared" si="74"/>
        <v>0</v>
      </c>
      <c r="U221" s="268">
        <f t="shared" si="74"/>
        <v>0</v>
      </c>
      <c r="V221" s="268">
        <f t="shared" si="74"/>
        <v>0</v>
      </c>
      <c r="W221" s="268">
        <f t="shared" si="74"/>
        <v>0</v>
      </c>
      <c r="X221" s="268">
        <f t="shared" si="74"/>
        <v>0</v>
      </c>
      <c r="Y221" s="268">
        <f t="shared" si="74"/>
        <v>0</v>
      </c>
      <c r="Z221" s="268">
        <f t="shared" si="74"/>
        <v>0</v>
      </c>
      <c r="AA221" s="268">
        <f t="shared" si="74"/>
        <v>0</v>
      </c>
      <c r="AB221" s="268">
        <f t="shared" si="74"/>
        <v>0</v>
      </c>
      <c r="AC221" s="268">
        <f t="shared" si="74"/>
        <v>0</v>
      </c>
      <c r="AD221" s="268">
        <f t="shared" si="74"/>
        <v>0</v>
      </c>
      <c r="AE221" s="268">
        <f t="shared" si="74"/>
        <v>0</v>
      </c>
      <c r="AF221" s="268">
        <f t="shared" si="74"/>
        <v>0</v>
      </c>
      <c r="AG221" s="268">
        <f t="shared" si="74"/>
        <v>0</v>
      </c>
      <c r="AH221" s="268">
        <f t="shared" si="74"/>
        <v>0</v>
      </c>
      <c r="AI221" s="268">
        <f t="shared" si="74"/>
        <v>0</v>
      </c>
      <c r="AJ221" s="268">
        <f t="shared" si="74"/>
        <v>0</v>
      </c>
      <c r="AK221" s="268">
        <f t="shared" si="74"/>
        <v>0</v>
      </c>
      <c r="AL221" s="268">
        <f t="shared" si="74"/>
        <v>0</v>
      </c>
      <c r="AM221" s="268">
        <f t="shared" si="74"/>
        <v>0</v>
      </c>
      <c r="AN221" s="268">
        <f t="shared" si="74"/>
        <v>0</v>
      </c>
      <c r="AO221" s="268">
        <f t="shared" si="74"/>
        <v>0</v>
      </c>
      <c r="AP221" s="268">
        <f t="shared" si="74"/>
        <v>0</v>
      </c>
      <c r="AQ221" s="268">
        <f t="shared" si="74"/>
        <v>0</v>
      </c>
      <c r="AR221" s="268">
        <f t="shared" si="74"/>
        <v>0</v>
      </c>
      <c r="AS221" s="268">
        <f t="shared" si="74"/>
        <v>0</v>
      </c>
      <c r="AT221" s="268">
        <f t="shared" si="74"/>
        <v>0</v>
      </c>
      <c r="AU221" s="268">
        <f t="shared" si="74"/>
        <v>0</v>
      </c>
      <c r="AV221" s="268">
        <f t="shared" si="74"/>
        <v>0</v>
      </c>
      <c r="AX221" s="265">
        <f t="shared" si="12"/>
        <v>0</v>
      </c>
    </row>
    <row r="222" spans="1:50" x14ac:dyDescent="0.25">
      <c r="A222" s="266" t="str">
        <f t="shared" si="72"/>
        <v>HER1</v>
      </c>
      <c r="B222" s="267" t="str">
        <f t="shared" si="72"/>
        <v>Chirurgie cardiaque simple</v>
      </c>
      <c r="C222" s="267"/>
      <c r="D222" s="268">
        <f t="shared" ref="D222:AV222" si="75">+IF(AND(D$158=2,D67&gt;=1),2,IF(AND(D$158=1,D67=1),1,0))</f>
        <v>0</v>
      </c>
      <c r="E222" s="268">
        <f t="shared" si="75"/>
        <v>0</v>
      </c>
      <c r="F222" s="268">
        <f t="shared" si="75"/>
        <v>0</v>
      </c>
      <c r="G222" s="268">
        <f t="shared" si="75"/>
        <v>0</v>
      </c>
      <c r="H222" s="268">
        <f t="shared" si="75"/>
        <v>0</v>
      </c>
      <c r="I222" s="268">
        <f t="shared" si="75"/>
        <v>0</v>
      </c>
      <c r="J222" s="268">
        <f t="shared" si="75"/>
        <v>0</v>
      </c>
      <c r="K222" s="268">
        <f t="shared" si="75"/>
        <v>0</v>
      </c>
      <c r="L222" s="268">
        <f t="shared" si="75"/>
        <v>0</v>
      </c>
      <c r="M222" s="268">
        <f t="shared" si="75"/>
        <v>0</v>
      </c>
      <c r="N222" s="268">
        <f t="shared" si="75"/>
        <v>0</v>
      </c>
      <c r="O222" s="268">
        <f t="shared" si="75"/>
        <v>0</v>
      </c>
      <c r="P222" s="268">
        <f t="shared" si="75"/>
        <v>0</v>
      </c>
      <c r="Q222" s="268">
        <f t="shared" si="75"/>
        <v>0</v>
      </c>
      <c r="R222" s="268">
        <f t="shared" si="75"/>
        <v>0</v>
      </c>
      <c r="S222" s="268">
        <f t="shared" si="75"/>
        <v>0</v>
      </c>
      <c r="T222" s="268">
        <f t="shared" si="75"/>
        <v>0</v>
      </c>
      <c r="U222" s="268">
        <f t="shared" si="75"/>
        <v>0</v>
      </c>
      <c r="V222" s="268">
        <f t="shared" si="75"/>
        <v>0</v>
      </c>
      <c r="W222" s="268">
        <f t="shared" si="75"/>
        <v>0</v>
      </c>
      <c r="X222" s="268">
        <f t="shared" si="75"/>
        <v>0</v>
      </c>
      <c r="Y222" s="268">
        <f t="shared" si="75"/>
        <v>0</v>
      </c>
      <c r="Z222" s="268">
        <f t="shared" si="75"/>
        <v>0</v>
      </c>
      <c r="AA222" s="268">
        <f t="shared" si="75"/>
        <v>0</v>
      </c>
      <c r="AB222" s="268">
        <f t="shared" si="75"/>
        <v>0</v>
      </c>
      <c r="AC222" s="268">
        <f t="shared" si="75"/>
        <v>0</v>
      </c>
      <c r="AD222" s="268">
        <f t="shared" si="75"/>
        <v>0</v>
      </c>
      <c r="AE222" s="268">
        <f t="shared" si="75"/>
        <v>0</v>
      </c>
      <c r="AF222" s="268">
        <f t="shared" si="75"/>
        <v>0</v>
      </c>
      <c r="AG222" s="268">
        <f t="shared" si="75"/>
        <v>0</v>
      </c>
      <c r="AH222" s="268">
        <f t="shared" si="75"/>
        <v>0</v>
      </c>
      <c r="AI222" s="268">
        <f t="shared" si="75"/>
        <v>0</v>
      </c>
      <c r="AJ222" s="268">
        <f t="shared" si="75"/>
        <v>0</v>
      </c>
      <c r="AK222" s="268">
        <f t="shared" si="75"/>
        <v>0</v>
      </c>
      <c r="AL222" s="268">
        <f t="shared" si="75"/>
        <v>0</v>
      </c>
      <c r="AM222" s="268">
        <f t="shared" si="75"/>
        <v>0</v>
      </c>
      <c r="AN222" s="268">
        <f t="shared" si="75"/>
        <v>0</v>
      </c>
      <c r="AO222" s="268">
        <f t="shared" si="75"/>
        <v>0</v>
      </c>
      <c r="AP222" s="268">
        <f t="shared" si="75"/>
        <v>0</v>
      </c>
      <c r="AQ222" s="268">
        <f t="shared" si="75"/>
        <v>0</v>
      </c>
      <c r="AR222" s="268">
        <f t="shared" si="75"/>
        <v>0</v>
      </c>
      <c r="AS222" s="268">
        <f t="shared" si="75"/>
        <v>0</v>
      </c>
      <c r="AT222" s="268">
        <f t="shared" si="75"/>
        <v>0</v>
      </c>
      <c r="AU222" s="268">
        <f t="shared" si="75"/>
        <v>0</v>
      </c>
      <c r="AV222" s="268">
        <f t="shared" si="75"/>
        <v>0</v>
      </c>
      <c r="AX222" s="265">
        <f t="shared" si="12"/>
        <v>0</v>
      </c>
    </row>
    <row r="223" spans="1:50" ht="37.5" x14ac:dyDescent="0.25">
      <c r="A223" s="266" t="str">
        <f t="shared" si="72"/>
        <v>HER1.1</v>
      </c>
      <c r="B223" s="267" t="str">
        <f t="shared" si="72"/>
        <v>Chirurgie cardiaque et chirurgie vasculaire avec machine cœur-poumons (sans chirurgie coronarienne)</v>
      </c>
      <c r="C223" s="267"/>
      <c r="D223" s="268">
        <f t="shared" ref="D223:AV223" si="76">+IF(AND(D$158=2,D68&gt;=1),2,IF(AND(D$158=1,D68=1),1,0))</f>
        <v>0</v>
      </c>
      <c r="E223" s="268">
        <f t="shared" si="76"/>
        <v>0</v>
      </c>
      <c r="F223" s="268">
        <f t="shared" si="76"/>
        <v>0</v>
      </c>
      <c r="G223" s="268">
        <f t="shared" si="76"/>
        <v>0</v>
      </c>
      <c r="H223" s="268">
        <f t="shared" si="76"/>
        <v>0</v>
      </c>
      <c r="I223" s="268">
        <f t="shared" si="76"/>
        <v>0</v>
      </c>
      <c r="J223" s="268">
        <f t="shared" si="76"/>
        <v>0</v>
      </c>
      <c r="K223" s="268">
        <f t="shared" si="76"/>
        <v>0</v>
      </c>
      <c r="L223" s="268">
        <f t="shared" si="76"/>
        <v>0</v>
      </c>
      <c r="M223" s="268">
        <f t="shared" si="76"/>
        <v>0</v>
      </c>
      <c r="N223" s="268">
        <f t="shared" si="76"/>
        <v>0</v>
      </c>
      <c r="O223" s="268">
        <f t="shared" si="76"/>
        <v>0</v>
      </c>
      <c r="P223" s="268">
        <f t="shared" si="76"/>
        <v>0</v>
      </c>
      <c r="Q223" s="268">
        <f t="shared" si="76"/>
        <v>0</v>
      </c>
      <c r="R223" s="268">
        <f t="shared" si="76"/>
        <v>0</v>
      </c>
      <c r="S223" s="268">
        <f t="shared" si="76"/>
        <v>0</v>
      </c>
      <c r="T223" s="268">
        <f t="shared" si="76"/>
        <v>0</v>
      </c>
      <c r="U223" s="268">
        <f t="shared" si="76"/>
        <v>0</v>
      </c>
      <c r="V223" s="268">
        <f t="shared" si="76"/>
        <v>0</v>
      </c>
      <c r="W223" s="268">
        <f t="shared" si="76"/>
        <v>0</v>
      </c>
      <c r="X223" s="268">
        <f t="shared" si="76"/>
        <v>0</v>
      </c>
      <c r="Y223" s="268">
        <f t="shared" si="76"/>
        <v>0</v>
      </c>
      <c r="Z223" s="268">
        <f t="shared" si="76"/>
        <v>0</v>
      </c>
      <c r="AA223" s="268">
        <f t="shared" si="76"/>
        <v>0</v>
      </c>
      <c r="AB223" s="268">
        <f t="shared" si="76"/>
        <v>0</v>
      </c>
      <c r="AC223" s="268">
        <f t="shared" si="76"/>
        <v>0</v>
      </c>
      <c r="AD223" s="268">
        <f t="shared" si="76"/>
        <v>0</v>
      </c>
      <c r="AE223" s="268">
        <f t="shared" si="76"/>
        <v>0</v>
      </c>
      <c r="AF223" s="268">
        <f t="shared" si="76"/>
        <v>0</v>
      </c>
      <c r="AG223" s="268">
        <f t="shared" si="76"/>
        <v>0</v>
      </c>
      <c r="AH223" s="268">
        <f t="shared" si="76"/>
        <v>0</v>
      </c>
      <c r="AI223" s="268">
        <f t="shared" si="76"/>
        <v>0</v>
      </c>
      <c r="AJ223" s="268">
        <f t="shared" si="76"/>
        <v>0</v>
      </c>
      <c r="AK223" s="268">
        <f t="shared" si="76"/>
        <v>0</v>
      </c>
      <c r="AL223" s="268">
        <f t="shared" si="76"/>
        <v>0</v>
      </c>
      <c r="AM223" s="268">
        <f t="shared" si="76"/>
        <v>0</v>
      </c>
      <c r="AN223" s="268">
        <f t="shared" si="76"/>
        <v>0</v>
      </c>
      <c r="AO223" s="268">
        <f t="shared" si="76"/>
        <v>0</v>
      </c>
      <c r="AP223" s="268">
        <f t="shared" si="76"/>
        <v>0</v>
      </c>
      <c r="AQ223" s="268">
        <f t="shared" si="76"/>
        <v>0</v>
      </c>
      <c r="AR223" s="268">
        <f t="shared" si="76"/>
        <v>0</v>
      </c>
      <c r="AS223" s="268">
        <f t="shared" si="76"/>
        <v>0</v>
      </c>
      <c r="AT223" s="268">
        <f t="shared" si="76"/>
        <v>0</v>
      </c>
      <c r="AU223" s="268">
        <f t="shared" si="76"/>
        <v>0</v>
      </c>
      <c r="AV223" s="268">
        <f t="shared" si="76"/>
        <v>0</v>
      </c>
      <c r="AX223" s="265">
        <f t="shared" si="12"/>
        <v>0</v>
      </c>
    </row>
    <row r="224" spans="1:50" x14ac:dyDescent="0.25">
      <c r="A224" s="266" t="str">
        <f t="shared" si="72"/>
        <v>HER1.1.1</v>
      </c>
      <c r="B224" s="267" t="str">
        <f t="shared" si="72"/>
        <v>Chirurgie coronarienne (PAC)</v>
      </c>
      <c r="C224" s="267"/>
      <c r="D224" s="268">
        <f t="shared" ref="D224:AV224" si="77">+IF(AND(D$158=2,D69&gt;=1),2,IF(AND(D$158=1,D69=1),1,0))</f>
        <v>0</v>
      </c>
      <c r="E224" s="268">
        <f t="shared" si="77"/>
        <v>0</v>
      </c>
      <c r="F224" s="268">
        <f t="shared" si="77"/>
        <v>0</v>
      </c>
      <c r="G224" s="268">
        <f t="shared" si="77"/>
        <v>0</v>
      </c>
      <c r="H224" s="268">
        <f t="shared" si="77"/>
        <v>0</v>
      </c>
      <c r="I224" s="268">
        <f t="shared" si="77"/>
        <v>0</v>
      </c>
      <c r="J224" s="268">
        <f t="shared" si="77"/>
        <v>0</v>
      </c>
      <c r="K224" s="268">
        <f t="shared" si="77"/>
        <v>0</v>
      </c>
      <c r="L224" s="268">
        <f t="shared" si="77"/>
        <v>0</v>
      </c>
      <c r="M224" s="268">
        <f t="shared" si="77"/>
        <v>0</v>
      </c>
      <c r="N224" s="268">
        <f t="shared" si="77"/>
        <v>0</v>
      </c>
      <c r="O224" s="268">
        <f t="shared" si="77"/>
        <v>0</v>
      </c>
      <c r="P224" s="268">
        <f t="shared" si="77"/>
        <v>0</v>
      </c>
      <c r="Q224" s="268">
        <f t="shared" si="77"/>
        <v>0</v>
      </c>
      <c r="R224" s="268">
        <f t="shared" si="77"/>
        <v>0</v>
      </c>
      <c r="S224" s="268">
        <f t="shared" si="77"/>
        <v>0</v>
      </c>
      <c r="T224" s="268">
        <f t="shared" si="77"/>
        <v>0</v>
      </c>
      <c r="U224" s="268">
        <f t="shared" si="77"/>
        <v>0</v>
      </c>
      <c r="V224" s="268">
        <f t="shared" si="77"/>
        <v>0</v>
      </c>
      <c r="W224" s="268">
        <f t="shared" si="77"/>
        <v>0</v>
      </c>
      <c r="X224" s="268">
        <f t="shared" si="77"/>
        <v>0</v>
      </c>
      <c r="Y224" s="268">
        <f t="shared" si="77"/>
        <v>0</v>
      </c>
      <c r="Z224" s="268">
        <f t="shared" si="77"/>
        <v>0</v>
      </c>
      <c r="AA224" s="268">
        <f t="shared" si="77"/>
        <v>0</v>
      </c>
      <c r="AB224" s="268">
        <f t="shared" si="77"/>
        <v>0</v>
      </c>
      <c r="AC224" s="268">
        <f t="shared" si="77"/>
        <v>0</v>
      </c>
      <c r="AD224" s="268">
        <f t="shared" si="77"/>
        <v>0</v>
      </c>
      <c r="AE224" s="268">
        <f t="shared" si="77"/>
        <v>0</v>
      </c>
      <c r="AF224" s="268">
        <f t="shared" si="77"/>
        <v>0</v>
      </c>
      <c r="AG224" s="268">
        <f t="shared" si="77"/>
        <v>0</v>
      </c>
      <c r="AH224" s="268">
        <f t="shared" si="77"/>
        <v>0</v>
      </c>
      <c r="AI224" s="268">
        <f t="shared" si="77"/>
        <v>0</v>
      </c>
      <c r="AJ224" s="268">
        <f t="shared" si="77"/>
        <v>0</v>
      </c>
      <c r="AK224" s="268">
        <f t="shared" si="77"/>
        <v>0</v>
      </c>
      <c r="AL224" s="268">
        <f t="shared" si="77"/>
        <v>0</v>
      </c>
      <c r="AM224" s="268">
        <f t="shared" si="77"/>
        <v>0</v>
      </c>
      <c r="AN224" s="268">
        <f t="shared" si="77"/>
        <v>0</v>
      </c>
      <c r="AO224" s="268">
        <f t="shared" si="77"/>
        <v>0</v>
      </c>
      <c r="AP224" s="268">
        <f t="shared" si="77"/>
        <v>0</v>
      </c>
      <c r="AQ224" s="268">
        <f t="shared" si="77"/>
        <v>0</v>
      </c>
      <c r="AR224" s="268">
        <f t="shared" si="77"/>
        <v>0</v>
      </c>
      <c r="AS224" s="268">
        <f t="shared" si="77"/>
        <v>0</v>
      </c>
      <c r="AT224" s="268">
        <f t="shared" si="77"/>
        <v>0</v>
      </c>
      <c r="AU224" s="268">
        <f t="shared" si="77"/>
        <v>0</v>
      </c>
      <c r="AV224" s="268">
        <f t="shared" si="77"/>
        <v>0</v>
      </c>
      <c r="AX224" s="265">
        <f t="shared" si="12"/>
        <v>0</v>
      </c>
    </row>
    <row r="225" spans="1:50" x14ac:dyDescent="0.25">
      <c r="A225" s="266" t="str">
        <f t="shared" si="72"/>
        <v>HER1.1.2</v>
      </c>
      <c r="B225" s="267" t="str">
        <f t="shared" si="72"/>
        <v>Chirurgie cardiaque congénitale complexe</v>
      </c>
      <c r="C225" s="267"/>
      <c r="D225" s="268">
        <f t="shared" ref="D225:AV225" si="78">+IF(AND(D$158=2,D70&gt;=1),2,IF(AND(D$158=1,D70=1),1,0))</f>
        <v>0</v>
      </c>
      <c r="E225" s="268">
        <f t="shared" si="78"/>
        <v>0</v>
      </c>
      <c r="F225" s="268">
        <f t="shared" si="78"/>
        <v>0</v>
      </c>
      <c r="G225" s="268">
        <f t="shared" si="78"/>
        <v>0</v>
      </c>
      <c r="H225" s="268">
        <f t="shared" si="78"/>
        <v>0</v>
      </c>
      <c r="I225" s="268">
        <f t="shared" si="78"/>
        <v>0</v>
      </c>
      <c r="J225" s="268">
        <f t="shared" si="78"/>
        <v>0</v>
      </c>
      <c r="K225" s="268">
        <f t="shared" si="78"/>
        <v>0</v>
      </c>
      <c r="L225" s="268">
        <f t="shared" si="78"/>
        <v>0</v>
      </c>
      <c r="M225" s="268">
        <f t="shared" si="78"/>
        <v>0</v>
      </c>
      <c r="N225" s="268">
        <f t="shared" si="78"/>
        <v>0</v>
      </c>
      <c r="O225" s="268">
        <f t="shared" si="78"/>
        <v>0</v>
      </c>
      <c r="P225" s="268">
        <f t="shared" si="78"/>
        <v>0</v>
      </c>
      <c r="Q225" s="268">
        <f t="shared" si="78"/>
        <v>0</v>
      </c>
      <c r="R225" s="268">
        <f t="shared" si="78"/>
        <v>0</v>
      </c>
      <c r="S225" s="268">
        <f t="shared" si="78"/>
        <v>0</v>
      </c>
      <c r="T225" s="268">
        <f t="shared" si="78"/>
        <v>0</v>
      </c>
      <c r="U225" s="268">
        <f t="shared" si="78"/>
        <v>0</v>
      </c>
      <c r="V225" s="268">
        <f t="shared" si="78"/>
        <v>0</v>
      </c>
      <c r="W225" s="268">
        <f t="shared" si="78"/>
        <v>0</v>
      </c>
      <c r="X225" s="268">
        <f t="shared" si="78"/>
        <v>0</v>
      </c>
      <c r="Y225" s="268">
        <f t="shared" si="78"/>
        <v>0</v>
      </c>
      <c r="Z225" s="268">
        <f t="shared" si="78"/>
        <v>0</v>
      </c>
      <c r="AA225" s="268">
        <f t="shared" si="78"/>
        <v>0</v>
      </c>
      <c r="AB225" s="268">
        <f t="shared" si="78"/>
        <v>0</v>
      </c>
      <c r="AC225" s="268">
        <f t="shared" si="78"/>
        <v>0</v>
      </c>
      <c r="AD225" s="268">
        <f t="shared" si="78"/>
        <v>0</v>
      </c>
      <c r="AE225" s="268">
        <f t="shared" si="78"/>
        <v>0</v>
      </c>
      <c r="AF225" s="268">
        <f t="shared" si="78"/>
        <v>0</v>
      </c>
      <c r="AG225" s="268">
        <f t="shared" si="78"/>
        <v>0</v>
      </c>
      <c r="AH225" s="268">
        <f t="shared" si="78"/>
        <v>0</v>
      </c>
      <c r="AI225" s="268">
        <f t="shared" si="78"/>
        <v>0</v>
      </c>
      <c r="AJ225" s="268">
        <f t="shared" si="78"/>
        <v>0</v>
      </c>
      <c r="AK225" s="268">
        <f t="shared" si="78"/>
        <v>0</v>
      </c>
      <c r="AL225" s="268">
        <f t="shared" si="78"/>
        <v>0</v>
      </c>
      <c r="AM225" s="268">
        <f t="shared" si="78"/>
        <v>0</v>
      </c>
      <c r="AN225" s="268">
        <f t="shared" si="78"/>
        <v>0</v>
      </c>
      <c r="AO225" s="268">
        <f t="shared" si="78"/>
        <v>0</v>
      </c>
      <c r="AP225" s="268">
        <f t="shared" si="78"/>
        <v>0</v>
      </c>
      <c r="AQ225" s="268">
        <f t="shared" si="78"/>
        <v>0</v>
      </c>
      <c r="AR225" s="268">
        <f t="shared" si="78"/>
        <v>0</v>
      </c>
      <c r="AS225" s="268">
        <f t="shared" si="78"/>
        <v>0</v>
      </c>
      <c r="AT225" s="268">
        <f t="shared" si="78"/>
        <v>0</v>
      </c>
      <c r="AU225" s="268">
        <f t="shared" si="78"/>
        <v>0</v>
      </c>
      <c r="AV225" s="268">
        <f t="shared" si="78"/>
        <v>0</v>
      </c>
      <c r="AX225" s="265">
        <f t="shared" si="12"/>
        <v>0</v>
      </c>
    </row>
    <row r="226" spans="1:50" x14ac:dyDescent="0.25">
      <c r="A226" s="266" t="str">
        <f t="shared" si="72"/>
        <v>HER1.1.3</v>
      </c>
      <c r="B226" s="267" t="str">
        <f t="shared" si="72"/>
        <v>Chirurgie et interventions sur l’aorte thoracique</v>
      </c>
      <c r="C226" s="267"/>
      <c r="D226" s="268">
        <f t="shared" ref="D226:AV226" si="79">+IF(AND(D$158=2,D71&gt;=1),2,IF(AND(D$158=1,D71=1),1,0))</f>
        <v>0</v>
      </c>
      <c r="E226" s="268">
        <f t="shared" si="79"/>
        <v>0</v>
      </c>
      <c r="F226" s="268">
        <f t="shared" si="79"/>
        <v>0</v>
      </c>
      <c r="G226" s="268">
        <f t="shared" si="79"/>
        <v>0</v>
      </c>
      <c r="H226" s="268">
        <f t="shared" si="79"/>
        <v>0</v>
      </c>
      <c r="I226" s="268">
        <f t="shared" si="79"/>
        <v>0</v>
      </c>
      <c r="J226" s="268">
        <f t="shared" si="79"/>
        <v>0</v>
      </c>
      <c r="K226" s="268">
        <f t="shared" si="79"/>
        <v>0</v>
      </c>
      <c r="L226" s="268">
        <f t="shared" si="79"/>
        <v>0</v>
      </c>
      <c r="M226" s="268">
        <f t="shared" si="79"/>
        <v>0</v>
      </c>
      <c r="N226" s="268">
        <f t="shared" si="79"/>
        <v>0</v>
      </c>
      <c r="O226" s="268">
        <f t="shared" si="79"/>
        <v>0</v>
      </c>
      <c r="P226" s="268">
        <f t="shared" si="79"/>
        <v>0</v>
      </c>
      <c r="Q226" s="268">
        <f t="shared" si="79"/>
        <v>0</v>
      </c>
      <c r="R226" s="268">
        <f t="shared" si="79"/>
        <v>0</v>
      </c>
      <c r="S226" s="268">
        <f t="shared" si="79"/>
        <v>0</v>
      </c>
      <c r="T226" s="268">
        <f t="shared" si="79"/>
        <v>0</v>
      </c>
      <c r="U226" s="268">
        <f t="shared" si="79"/>
        <v>0</v>
      </c>
      <c r="V226" s="268">
        <f t="shared" si="79"/>
        <v>0</v>
      </c>
      <c r="W226" s="268">
        <f t="shared" si="79"/>
        <v>0</v>
      </c>
      <c r="X226" s="268">
        <f t="shared" si="79"/>
        <v>0</v>
      </c>
      <c r="Y226" s="268">
        <f t="shared" si="79"/>
        <v>0</v>
      </c>
      <c r="Z226" s="268">
        <f t="shared" si="79"/>
        <v>0</v>
      </c>
      <c r="AA226" s="268">
        <f t="shared" si="79"/>
        <v>0</v>
      </c>
      <c r="AB226" s="268">
        <f t="shared" si="79"/>
        <v>0</v>
      </c>
      <c r="AC226" s="268">
        <f t="shared" si="79"/>
        <v>0</v>
      </c>
      <c r="AD226" s="268">
        <f t="shared" si="79"/>
        <v>0</v>
      </c>
      <c r="AE226" s="268">
        <f t="shared" si="79"/>
        <v>0</v>
      </c>
      <c r="AF226" s="268">
        <f t="shared" si="79"/>
        <v>0</v>
      </c>
      <c r="AG226" s="268">
        <f t="shared" si="79"/>
        <v>0</v>
      </c>
      <c r="AH226" s="268">
        <f t="shared" si="79"/>
        <v>0</v>
      </c>
      <c r="AI226" s="268">
        <f t="shared" si="79"/>
        <v>0</v>
      </c>
      <c r="AJ226" s="268">
        <f t="shared" si="79"/>
        <v>0</v>
      </c>
      <c r="AK226" s="268">
        <f t="shared" si="79"/>
        <v>0</v>
      </c>
      <c r="AL226" s="268">
        <f t="shared" si="79"/>
        <v>0</v>
      </c>
      <c r="AM226" s="268">
        <f t="shared" si="79"/>
        <v>0</v>
      </c>
      <c r="AN226" s="268">
        <f t="shared" si="79"/>
        <v>0</v>
      </c>
      <c r="AO226" s="268">
        <f t="shared" si="79"/>
        <v>0</v>
      </c>
      <c r="AP226" s="268">
        <f t="shared" si="79"/>
        <v>0</v>
      </c>
      <c r="AQ226" s="268">
        <f t="shared" si="79"/>
        <v>0</v>
      </c>
      <c r="AR226" s="268">
        <f t="shared" si="79"/>
        <v>0</v>
      </c>
      <c r="AS226" s="268">
        <f t="shared" si="79"/>
        <v>0</v>
      </c>
      <c r="AT226" s="268">
        <f t="shared" si="79"/>
        <v>0</v>
      </c>
      <c r="AU226" s="268">
        <f t="shared" si="79"/>
        <v>0</v>
      </c>
      <c r="AV226" s="268">
        <f t="shared" si="79"/>
        <v>0</v>
      </c>
      <c r="AX226" s="265">
        <f t="shared" ref="AX226:AX289" si="80">+MAX(D226:AV226)</f>
        <v>0</v>
      </c>
    </row>
    <row r="227" spans="1:50" x14ac:dyDescent="0.25">
      <c r="A227" s="266" t="str">
        <f t="shared" si="72"/>
        <v>HER1.1.4</v>
      </c>
      <c r="B227" s="267" t="str">
        <f t="shared" si="72"/>
        <v>Interventions ouvertes sur la valve aortique</v>
      </c>
      <c r="C227" s="267"/>
      <c r="D227" s="268">
        <f t="shared" ref="D227:AV227" si="81">+IF(AND(D$158=2,D72&gt;=1),2,IF(AND(D$158=1,D72=1),1,0))</f>
        <v>0</v>
      </c>
      <c r="E227" s="268">
        <f t="shared" si="81"/>
        <v>0</v>
      </c>
      <c r="F227" s="268">
        <f t="shared" si="81"/>
        <v>0</v>
      </c>
      <c r="G227" s="268">
        <f t="shared" si="81"/>
        <v>0</v>
      </c>
      <c r="H227" s="268">
        <f t="shared" si="81"/>
        <v>0</v>
      </c>
      <c r="I227" s="268">
        <f t="shared" si="81"/>
        <v>0</v>
      </c>
      <c r="J227" s="268">
        <f t="shared" si="81"/>
        <v>0</v>
      </c>
      <c r="K227" s="268">
        <f t="shared" si="81"/>
        <v>0</v>
      </c>
      <c r="L227" s="268">
        <f t="shared" si="81"/>
        <v>0</v>
      </c>
      <c r="M227" s="268">
        <f t="shared" si="81"/>
        <v>0</v>
      </c>
      <c r="N227" s="268">
        <f t="shared" si="81"/>
        <v>0</v>
      </c>
      <c r="O227" s="268">
        <f t="shared" si="81"/>
        <v>0</v>
      </c>
      <c r="P227" s="268">
        <f t="shared" si="81"/>
        <v>0</v>
      </c>
      <c r="Q227" s="268">
        <f t="shared" si="81"/>
        <v>0</v>
      </c>
      <c r="R227" s="268">
        <f t="shared" si="81"/>
        <v>0</v>
      </c>
      <c r="S227" s="268">
        <f t="shared" si="81"/>
        <v>0</v>
      </c>
      <c r="T227" s="268">
        <f t="shared" si="81"/>
        <v>0</v>
      </c>
      <c r="U227" s="268">
        <f t="shared" si="81"/>
        <v>0</v>
      </c>
      <c r="V227" s="268">
        <f t="shared" si="81"/>
        <v>0</v>
      </c>
      <c r="W227" s="268">
        <f t="shared" si="81"/>
        <v>0</v>
      </c>
      <c r="X227" s="268">
        <f t="shared" si="81"/>
        <v>0</v>
      </c>
      <c r="Y227" s="268">
        <f t="shared" si="81"/>
        <v>0</v>
      </c>
      <c r="Z227" s="268">
        <f t="shared" si="81"/>
        <v>0</v>
      </c>
      <c r="AA227" s="268">
        <f t="shared" si="81"/>
        <v>0</v>
      </c>
      <c r="AB227" s="268">
        <f t="shared" si="81"/>
        <v>0</v>
      </c>
      <c r="AC227" s="268">
        <f t="shared" si="81"/>
        <v>0</v>
      </c>
      <c r="AD227" s="268">
        <f t="shared" si="81"/>
        <v>0</v>
      </c>
      <c r="AE227" s="268">
        <f t="shared" si="81"/>
        <v>0</v>
      </c>
      <c r="AF227" s="268">
        <f t="shared" si="81"/>
        <v>0</v>
      </c>
      <c r="AG227" s="268">
        <f t="shared" si="81"/>
        <v>0</v>
      </c>
      <c r="AH227" s="268">
        <f t="shared" si="81"/>
        <v>0</v>
      </c>
      <c r="AI227" s="268">
        <f t="shared" si="81"/>
        <v>0</v>
      </c>
      <c r="AJ227" s="268">
        <f t="shared" si="81"/>
        <v>0</v>
      </c>
      <c r="AK227" s="268">
        <f t="shared" si="81"/>
        <v>0</v>
      </c>
      <c r="AL227" s="268">
        <f t="shared" si="81"/>
        <v>0</v>
      </c>
      <c r="AM227" s="268">
        <f t="shared" si="81"/>
        <v>0</v>
      </c>
      <c r="AN227" s="268">
        <f t="shared" si="81"/>
        <v>0</v>
      </c>
      <c r="AO227" s="268">
        <f t="shared" si="81"/>
        <v>0</v>
      </c>
      <c r="AP227" s="268">
        <f t="shared" si="81"/>
        <v>0</v>
      </c>
      <c r="AQ227" s="268">
        <f t="shared" si="81"/>
        <v>0</v>
      </c>
      <c r="AR227" s="268">
        <f t="shared" si="81"/>
        <v>0</v>
      </c>
      <c r="AS227" s="268">
        <f t="shared" si="81"/>
        <v>0</v>
      </c>
      <c r="AT227" s="268">
        <f t="shared" si="81"/>
        <v>0</v>
      </c>
      <c r="AU227" s="268">
        <f t="shared" si="81"/>
        <v>0</v>
      </c>
      <c r="AV227" s="268">
        <f t="shared" si="81"/>
        <v>0</v>
      </c>
      <c r="AX227" s="265">
        <f t="shared" si="80"/>
        <v>0</v>
      </c>
    </row>
    <row r="228" spans="1:50" x14ac:dyDescent="0.25">
      <c r="A228" s="266" t="str">
        <f t="shared" si="72"/>
        <v>HER1.1.5</v>
      </c>
      <c r="B228" s="267" t="str">
        <f t="shared" si="72"/>
        <v>Interventions ouvertes sur la valve mitrale</v>
      </c>
      <c r="C228" s="267"/>
      <c r="D228" s="268">
        <f t="shared" ref="D228:AV228" si="82">+IF(AND(D$158=2,D73&gt;=1),2,IF(AND(D$158=1,D73=1),1,0))</f>
        <v>0</v>
      </c>
      <c r="E228" s="268">
        <f t="shared" si="82"/>
        <v>0</v>
      </c>
      <c r="F228" s="268">
        <f t="shared" si="82"/>
        <v>0</v>
      </c>
      <c r="G228" s="268">
        <f t="shared" si="82"/>
        <v>0</v>
      </c>
      <c r="H228" s="268">
        <f t="shared" si="82"/>
        <v>0</v>
      </c>
      <c r="I228" s="268">
        <f t="shared" si="82"/>
        <v>0</v>
      </c>
      <c r="J228" s="268">
        <f t="shared" si="82"/>
        <v>0</v>
      </c>
      <c r="K228" s="268">
        <f t="shared" si="82"/>
        <v>0</v>
      </c>
      <c r="L228" s="268">
        <f t="shared" si="82"/>
        <v>0</v>
      </c>
      <c r="M228" s="268">
        <f t="shared" si="82"/>
        <v>0</v>
      </c>
      <c r="N228" s="268">
        <f t="shared" si="82"/>
        <v>0</v>
      </c>
      <c r="O228" s="268">
        <f t="shared" si="82"/>
        <v>0</v>
      </c>
      <c r="P228" s="268">
        <f t="shared" si="82"/>
        <v>0</v>
      </c>
      <c r="Q228" s="268">
        <f t="shared" si="82"/>
        <v>0</v>
      </c>
      <c r="R228" s="268">
        <f t="shared" si="82"/>
        <v>0</v>
      </c>
      <c r="S228" s="268">
        <f t="shared" si="82"/>
        <v>0</v>
      </c>
      <c r="T228" s="268">
        <f t="shared" si="82"/>
        <v>0</v>
      </c>
      <c r="U228" s="268">
        <f t="shared" si="82"/>
        <v>0</v>
      </c>
      <c r="V228" s="268">
        <f t="shared" si="82"/>
        <v>0</v>
      </c>
      <c r="W228" s="268">
        <f t="shared" si="82"/>
        <v>0</v>
      </c>
      <c r="X228" s="268">
        <f t="shared" si="82"/>
        <v>0</v>
      </c>
      <c r="Y228" s="268">
        <f t="shared" si="82"/>
        <v>0</v>
      </c>
      <c r="Z228" s="268">
        <f t="shared" si="82"/>
        <v>0</v>
      </c>
      <c r="AA228" s="268">
        <f t="shared" si="82"/>
        <v>0</v>
      </c>
      <c r="AB228" s="268">
        <f t="shared" si="82"/>
        <v>0</v>
      </c>
      <c r="AC228" s="268">
        <f t="shared" si="82"/>
        <v>0</v>
      </c>
      <c r="AD228" s="268">
        <f t="shared" si="82"/>
        <v>0</v>
      </c>
      <c r="AE228" s="268">
        <f t="shared" si="82"/>
        <v>0</v>
      </c>
      <c r="AF228" s="268">
        <f t="shared" si="82"/>
        <v>0</v>
      </c>
      <c r="AG228" s="268">
        <f t="shared" si="82"/>
        <v>0</v>
      </c>
      <c r="AH228" s="268">
        <f t="shared" si="82"/>
        <v>0</v>
      </c>
      <c r="AI228" s="268">
        <f t="shared" si="82"/>
        <v>0</v>
      </c>
      <c r="AJ228" s="268">
        <f t="shared" si="82"/>
        <v>0</v>
      </c>
      <c r="AK228" s="268">
        <f t="shared" si="82"/>
        <v>0</v>
      </c>
      <c r="AL228" s="268">
        <f t="shared" si="82"/>
        <v>0</v>
      </c>
      <c r="AM228" s="268">
        <f t="shared" si="82"/>
        <v>0</v>
      </c>
      <c r="AN228" s="268">
        <f t="shared" si="82"/>
        <v>0</v>
      </c>
      <c r="AO228" s="268">
        <f t="shared" si="82"/>
        <v>0</v>
      </c>
      <c r="AP228" s="268">
        <f t="shared" si="82"/>
        <v>0</v>
      </c>
      <c r="AQ228" s="268">
        <f t="shared" si="82"/>
        <v>0</v>
      </c>
      <c r="AR228" s="268">
        <f t="shared" si="82"/>
        <v>0</v>
      </c>
      <c r="AS228" s="268">
        <f t="shared" si="82"/>
        <v>0</v>
      </c>
      <c r="AT228" s="268">
        <f t="shared" si="82"/>
        <v>0</v>
      </c>
      <c r="AU228" s="268">
        <f t="shared" si="82"/>
        <v>0</v>
      </c>
      <c r="AV228" s="268">
        <f t="shared" si="82"/>
        <v>0</v>
      </c>
      <c r="AX228" s="265">
        <f t="shared" si="80"/>
        <v>0</v>
      </c>
    </row>
    <row r="229" spans="1:50" x14ac:dyDescent="0.25">
      <c r="A229" s="266" t="e">
        <f>+#REF!</f>
        <v>#REF!</v>
      </c>
      <c r="B229" s="267" t="e">
        <f>+#REF!</f>
        <v>#REF!</v>
      </c>
      <c r="C229" s="267"/>
      <c r="D229" s="268" t="e">
        <f>+IF(AND(D$158=2,#REF!&gt;=1),2,IF(AND(D$158=1,#REF!=1),1,0))</f>
        <v>#REF!</v>
      </c>
      <c r="E229" s="268" t="e">
        <f>+IF(AND(E$158=2,#REF!&gt;=1),2,IF(AND(E$158=1,#REF!=1),1,0))</f>
        <v>#REF!</v>
      </c>
      <c r="F229" s="268" t="e">
        <f>+IF(AND(F$158=2,#REF!&gt;=1),2,IF(AND(F$158=1,#REF!=1),1,0))</f>
        <v>#REF!</v>
      </c>
      <c r="G229" s="268" t="e">
        <f>+IF(AND(G$158=2,#REF!&gt;=1),2,IF(AND(G$158=1,#REF!=1),1,0))</f>
        <v>#REF!</v>
      </c>
      <c r="H229" s="268" t="e">
        <f>+IF(AND(H$158=2,#REF!&gt;=1),2,IF(AND(H$158=1,#REF!=1),1,0))</f>
        <v>#REF!</v>
      </c>
      <c r="I229" s="268" t="e">
        <f>+IF(AND(I$158=2,#REF!&gt;=1),2,IF(AND(I$158=1,#REF!=1),1,0))</f>
        <v>#REF!</v>
      </c>
      <c r="J229" s="268" t="e">
        <f>+IF(AND(J$158=2,#REF!&gt;=1),2,IF(AND(J$158=1,#REF!=1),1,0))</f>
        <v>#REF!</v>
      </c>
      <c r="K229" s="268" t="e">
        <f>+IF(AND(K$158=2,#REF!&gt;=1),2,IF(AND(K$158=1,#REF!=1),1,0))</f>
        <v>#REF!</v>
      </c>
      <c r="L229" s="268" t="e">
        <f>+IF(AND(L$158=2,#REF!&gt;=1),2,IF(AND(L$158=1,#REF!=1),1,0))</f>
        <v>#REF!</v>
      </c>
      <c r="M229" s="268" t="e">
        <f>+IF(AND(M$158=2,#REF!&gt;=1),2,IF(AND(M$158=1,#REF!=1),1,0))</f>
        <v>#REF!</v>
      </c>
      <c r="N229" s="268" t="e">
        <f>+IF(AND(N$158=2,#REF!&gt;=1),2,IF(AND(N$158=1,#REF!=1),1,0))</f>
        <v>#REF!</v>
      </c>
      <c r="O229" s="268" t="e">
        <f>+IF(AND(O$158=2,#REF!&gt;=1),2,IF(AND(O$158=1,#REF!=1),1,0))</f>
        <v>#REF!</v>
      </c>
      <c r="P229" s="268" t="e">
        <f>+IF(AND(P$158=2,#REF!&gt;=1),2,IF(AND(P$158=1,#REF!=1),1,0))</f>
        <v>#REF!</v>
      </c>
      <c r="Q229" s="268" t="e">
        <f>+IF(AND(Q$158=2,#REF!&gt;=1),2,IF(AND(Q$158=1,#REF!=1),1,0))</f>
        <v>#REF!</v>
      </c>
      <c r="R229" s="268" t="e">
        <f>+IF(AND(R$158=2,#REF!&gt;=1),2,IF(AND(R$158=1,#REF!=1),1,0))</f>
        <v>#REF!</v>
      </c>
      <c r="S229" s="268" t="e">
        <f>+IF(AND(S$158=2,#REF!&gt;=1),2,IF(AND(S$158=1,#REF!=1),1,0))</f>
        <v>#REF!</v>
      </c>
      <c r="T229" s="268" t="e">
        <f>+IF(AND(T$158=2,#REF!&gt;=1),2,IF(AND(T$158=1,#REF!=1),1,0))</f>
        <v>#REF!</v>
      </c>
      <c r="U229" s="268" t="e">
        <f>+IF(AND(U$158=2,#REF!&gt;=1),2,IF(AND(U$158=1,#REF!=1),1,0))</f>
        <v>#REF!</v>
      </c>
      <c r="V229" s="268" t="e">
        <f>+IF(AND(V$158=2,#REF!&gt;=1),2,IF(AND(V$158=1,#REF!=1),1,0))</f>
        <v>#REF!</v>
      </c>
      <c r="W229" s="268" t="e">
        <f>+IF(AND(W$158=2,#REF!&gt;=1),2,IF(AND(W$158=1,#REF!=1),1,0))</f>
        <v>#REF!</v>
      </c>
      <c r="X229" s="268" t="e">
        <f>+IF(AND(X$158=2,#REF!&gt;=1),2,IF(AND(X$158=1,#REF!=1),1,0))</f>
        <v>#REF!</v>
      </c>
      <c r="Y229" s="268" t="e">
        <f>+IF(AND(Y$158=2,#REF!&gt;=1),2,IF(AND(Y$158=1,#REF!=1),1,0))</f>
        <v>#REF!</v>
      </c>
      <c r="Z229" s="268" t="e">
        <f>+IF(AND(Z$158=2,#REF!&gt;=1),2,IF(AND(Z$158=1,#REF!=1),1,0))</f>
        <v>#REF!</v>
      </c>
      <c r="AA229" s="268" t="e">
        <f>+IF(AND(AA$158=2,#REF!&gt;=1),2,IF(AND(AA$158=1,#REF!=1),1,0))</f>
        <v>#REF!</v>
      </c>
      <c r="AB229" s="268" t="e">
        <f>+IF(AND(AB$158=2,#REF!&gt;=1),2,IF(AND(AB$158=1,#REF!=1),1,0))</f>
        <v>#REF!</v>
      </c>
      <c r="AC229" s="268" t="e">
        <f>+IF(AND(AC$158=2,#REF!&gt;=1),2,IF(AND(AC$158=1,#REF!=1),1,0))</f>
        <v>#REF!</v>
      </c>
      <c r="AD229" s="268" t="e">
        <f>+IF(AND(AD$158=2,#REF!&gt;=1),2,IF(AND(AD$158=1,#REF!=1),1,0))</f>
        <v>#REF!</v>
      </c>
      <c r="AE229" s="268" t="e">
        <f>+IF(AND(AE$158=2,#REF!&gt;=1),2,IF(AND(AE$158=1,#REF!=1),1,0))</f>
        <v>#REF!</v>
      </c>
      <c r="AF229" s="268" t="e">
        <f>+IF(AND(AF$158=2,#REF!&gt;=1),2,IF(AND(AF$158=1,#REF!=1),1,0))</f>
        <v>#REF!</v>
      </c>
      <c r="AG229" s="268" t="e">
        <f>+IF(AND(AG$158=2,#REF!&gt;=1),2,IF(AND(AG$158=1,#REF!=1),1,0))</f>
        <v>#REF!</v>
      </c>
      <c r="AH229" s="268" t="e">
        <f>+IF(AND(AH$158=2,#REF!&gt;=1),2,IF(AND(AH$158=1,#REF!=1),1,0))</f>
        <v>#REF!</v>
      </c>
      <c r="AI229" s="268" t="e">
        <f>+IF(AND(AI$158=2,#REF!&gt;=1),2,IF(AND(AI$158=1,#REF!=1),1,0))</f>
        <v>#REF!</v>
      </c>
      <c r="AJ229" s="268" t="e">
        <f>+IF(AND(AJ$158=2,#REF!&gt;=1),2,IF(AND(AJ$158=1,#REF!=1),1,0))</f>
        <v>#REF!</v>
      </c>
      <c r="AK229" s="268" t="e">
        <f>+IF(AND(AK$158=2,#REF!&gt;=1),2,IF(AND(AK$158=1,#REF!=1),1,0))</f>
        <v>#REF!</v>
      </c>
      <c r="AL229" s="268" t="e">
        <f>+IF(AND(AL$158=2,#REF!&gt;=1),2,IF(AND(AL$158=1,#REF!=1),1,0))</f>
        <v>#REF!</v>
      </c>
      <c r="AM229" s="268" t="e">
        <f>+IF(AND(AM$158=2,#REF!&gt;=1),2,IF(AND(AM$158=1,#REF!=1),1,0))</f>
        <v>#REF!</v>
      </c>
      <c r="AN229" s="268" t="e">
        <f>+IF(AND(AN$158=2,#REF!&gt;=1),2,IF(AND(AN$158=1,#REF!=1),1,0))</f>
        <v>#REF!</v>
      </c>
      <c r="AO229" s="268" t="e">
        <f>+IF(AND(AO$158=2,#REF!&gt;=1),2,IF(AND(AO$158=1,#REF!=1),1,0))</f>
        <v>#REF!</v>
      </c>
      <c r="AP229" s="268" t="e">
        <f>+IF(AND(AP$158=2,#REF!&gt;=1),2,IF(AND(AP$158=1,#REF!=1),1,0))</f>
        <v>#REF!</v>
      </c>
      <c r="AQ229" s="268" t="e">
        <f>+IF(AND(AQ$158=2,#REF!&gt;=1),2,IF(AND(AQ$158=1,#REF!=1),1,0))</f>
        <v>#REF!</v>
      </c>
      <c r="AR229" s="268" t="e">
        <f>+IF(AND(AR$158=2,#REF!&gt;=1),2,IF(AND(AR$158=1,#REF!=1),1,0))</f>
        <v>#REF!</v>
      </c>
      <c r="AS229" s="268" t="e">
        <f>+IF(AND(AS$158=2,#REF!&gt;=1),2,IF(AND(AS$158=1,#REF!=1),1,0))</f>
        <v>#REF!</v>
      </c>
      <c r="AT229" s="268" t="e">
        <f>+IF(AND(AT$158=2,#REF!&gt;=1),2,IF(AND(AT$158=1,#REF!=1),1,0))</f>
        <v>#REF!</v>
      </c>
      <c r="AU229" s="268" t="e">
        <f>+IF(AND(AU$158=2,#REF!&gt;=1),2,IF(AND(AU$158=1,#REF!=1),1,0))</f>
        <v>#REF!</v>
      </c>
      <c r="AV229" s="268" t="e">
        <f>+IF(AND(AV$158=2,#REF!&gt;=1),2,IF(AND(AV$158=1,#REF!=1),1,0))</f>
        <v>#REF!</v>
      </c>
      <c r="AX229" s="265" t="e">
        <f t="shared" si="80"/>
        <v>#REF!</v>
      </c>
    </row>
    <row r="230" spans="1:50" x14ac:dyDescent="0.25">
      <c r="A230" s="266" t="str">
        <f t="shared" ref="A230:B243" si="83">+A74</f>
        <v>KAR1</v>
      </c>
      <c r="B230" s="267" t="str">
        <f t="shared" si="83"/>
        <v>Cardiologie (y c. stimulateur cardiaque)</v>
      </c>
      <c r="C230" s="267"/>
      <c r="D230" s="268">
        <f t="shared" ref="D230:AV230" si="84">+IF(AND(D$158=2,D74&gt;=1),2,IF(AND(D$158=1,D74=1),1,0))</f>
        <v>0</v>
      </c>
      <c r="E230" s="268">
        <f t="shared" si="84"/>
        <v>0</v>
      </c>
      <c r="F230" s="268">
        <f t="shared" si="84"/>
        <v>0</v>
      </c>
      <c r="G230" s="268">
        <f t="shared" si="84"/>
        <v>0</v>
      </c>
      <c r="H230" s="268">
        <f t="shared" si="84"/>
        <v>0</v>
      </c>
      <c r="I230" s="268">
        <f t="shared" si="84"/>
        <v>0</v>
      </c>
      <c r="J230" s="268">
        <f t="shared" si="84"/>
        <v>0</v>
      </c>
      <c r="K230" s="268">
        <f t="shared" si="84"/>
        <v>0</v>
      </c>
      <c r="L230" s="268">
        <f t="shared" si="84"/>
        <v>0</v>
      </c>
      <c r="M230" s="268">
        <f t="shared" si="84"/>
        <v>0</v>
      </c>
      <c r="N230" s="268">
        <f t="shared" si="84"/>
        <v>0</v>
      </c>
      <c r="O230" s="268">
        <f t="shared" si="84"/>
        <v>0</v>
      </c>
      <c r="P230" s="268">
        <f t="shared" si="84"/>
        <v>0</v>
      </c>
      <c r="Q230" s="268">
        <f t="shared" si="84"/>
        <v>0</v>
      </c>
      <c r="R230" s="268">
        <f t="shared" si="84"/>
        <v>0</v>
      </c>
      <c r="S230" s="268">
        <f t="shared" si="84"/>
        <v>0</v>
      </c>
      <c r="T230" s="268">
        <f t="shared" si="84"/>
        <v>0</v>
      </c>
      <c r="U230" s="268">
        <f t="shared" si="84"/>
        <v>0</v>
      </c>
      <c r="V230" s="268">
        <f t="shared" si="84"/>
        <v>0</v>
      </c>
      <c r="W230" s="268">
        <f t="shared" si="84"/>
        <v>0</v>
      </c>
      <c r="X230" s="268">
        <f t="shared" si="84"/>
        <v>0</v>
      </c>
      <c r="Y230" s="268">
        <f t="shared" si="84"/>
        <v>0</v>
      </c>
      <c r="Z230" s="268">
        <f t="shared" si="84"/>
        <v>0</v>
      </c>
      <c r="AA230" s="268">
        <f t="shared" si="84"/>
        <v>0</v>
      </c>
      <c r="AB230" s="268">
        <f t="shared" si="84"/>
        <v>0</v>
      </c>
      <c r="AC230" s="268">
        <f t="shared" si="84"/>
        <v>0</v>
      </c>
      <c r="AD230" s="268">
        <f t="shared" si="84"/>
        <v>0</v>
      </c>
      <c r="AE230" s="268">
        <f t="shared" si="84"/>
        <v>0</v>
      </c>
      <c r="AF230" s="268">
        <f t="shared" si="84"/>
        <v>0</v>
      </c>
      <c r="AG230" s="268">
        <f t="shared" si="84"/>
        <v>0</v>
      </c>
      <c r="AH230" s="268">
        <f t="shared" si="84"/>
        <v>0</v>
      </c>
      <c r="AI230" s="268">
        <f t="shared" si="84"/>
        <v>0</v>
      </c>
      <c r="AJ230" s="268">
        <f t="shared" si="84"/>
        <v>0</v>
      </c>
      <c r="AK230" s="268">
        <f t="shared" si="84"/>
        <v>0</v>
      </c>
      <c r="AL230" s="268">
        <f t="shared" si="84"/>
        <v>0</v>
      </c>
      <c r="AM230" s="268">
        <f t="shared" si="84"/>
        <v>0</v>
      </c>
      <c r="AN230" s="268">
        <f t="shared" si="84"/>
        <v>0</v>
      </c>
      <c r="AO230" s="268">
        <f t="shared" si="84"/>
        <v>0</v>
      </c>
      <c r="AP230" s="268">
        <f t="shared" si="84"/>
        <v>0</v>
      </c>
      <c r="AQ230" s="268">
        <f t="shared" si="84"/>
        <v>0</v>
      </c>
      <c r="AR230" s="268">
        <f t="shared" si="84"/>
        <v>0</v>
      </c>
      <c r="AS230" s="268">
        <f t="shared" si="84"/>
        <v>0</v>
      </c>
      <c r="AT230" s="268">
        <f t="shared" si="84"/>
        <v>0</v>
      </c>
      <c r="AU230" s="268">
        <f t="shared" si="84"/>
        <v>0</v>
      </c>
      <c r="AV230" s="268">
        <f t="shared" si="84"/>
        <v>0</v>
      </c>
      <c r="AX230" s="265">
        <f t="shared" si="80"/>
        <v>0</v>
      </c>
    </row>
    <row r="231" spans="1:50" x14ac:dyDescent="0.25">
      <c r="A231" s="266" t="str">
        <f t="shared" si="83"/>
        <v>KAR2</v>
      </c>
      <c r="B231" s="267" t="str">
        <f t="shared" si="83"/>
        <v>Electrophysiologie et CRT</v>
      </c>
      <c r="C231" s="267"/>
      <c r="D231" s="268">
        <f t="shared" ref="D231:AV231" si="85">+IF(AND(D$158=2,D75&gt;=1),2,IF(AND(D$158=1,D75=1),1,0))</f>
        <v>0</v>
      </c>
      <c r="E231" s="268">
        <f t="shared" si="85"/>
        <v>0</v>
      </c>
      <c r="F231" s="268">
        <f t="shared" si="85"/>
        <v>0</v>
      </c>
      <c r="G231" s="268">
        <f t="shared" si="85"/>
        <v>0</v>
      </c>
      <c r="H231" s="268">
        <f t="shared" si="85"/>
        <v>0</v>
      </c>
      <c r="I231" s="268">
        <f t="shared" si="85"/>
        <v>0</v>
      </c>
      <c r="J231" s="268">
        <f t="shared" si="85"/>
        <v>0</v>
      </c>
      <c r="K231" s="268">
        <f t="shared" si="85"/>
        <v>0</v>
      </c>
      <c r="L231" s="268">
        <f t="shared" si="85"/>
        <v>0</v>
      </c>
      <c r="M231" s="268">
        <f t="shared" si="85"/>
        <v>0</v>
      </c>
      <c r="N231" s="268">
        <f t="shared" si="85"/>
        <v>0</v>
      </c>
      <c r="O231" s="268">
        <f t="shared" si="85"/>
        <v>0</v>
      </c>
      <c r="P231" s="268">
        <f t="shared" si="85"/>
        <v>0</v>
      </c>
      <c r="Q231" s="268">
        <f t="shared" si="85"/>
        <v>0</v>
      </c>
      <c r="R231" s="268">
        <f t="shared" si="85"/>
        <v>0</v>
      </c>
      <c r="S231" s="268">
        <f t="shared" si="85"/>
        <v>0</v>
      </c>
      <c r="T231" s="268">
        <f t="shared" si="85"/>
        <v>0</v>
      </c>
      <c r="U231" s="268">
        <f t="shared" si="85"/>
        <v>0</v>
      </c>
      <c r="V231" s="268">
        <f t="shared" si="85"/>
        <v>0</v>
      </c>
      <c r="W231" s="268">
        <f t="shared" si="85"/>
        <v>0</v>
      </c>
      <c r="X231" s="268">
        <f t="shared" si="85"/>
        <v>0</v>
      </c>
      <c r="Y231" s="268">
        <f t="shared" si="85"/>
        <v>0</v>
      </c>
      <c r="Z231" s="268">
        <f t="shared" si="85"/>
        <v>0</v>
      </c>
      <c r="AA231" s="268">
        <f t="shared" si="85"/>
        <v>0</v>
      </c>
      <c r="AB231" s="268">
        <f t="shared" si="85"/>
        <v>0</v>
      </c>
      <c r="AC231" s="268">
        <f t="shared" si="85"/>
        <v>0</v>
      </c>
      <c r="AD231" s="268">
        <f t="shared" si="85"/>
        <v>0</v>
      </c>
      <c r="AE231" s="268">
        <f t="shared" si="85"/>
        <v>0</v>
      </c>
      <c r="AF231" s="268">
        <f t="shared" si="85"/>
        <v>0</v>
      </c>
      <c r="AG231" s="268">
        <f t="shared" si="85"/>
        <v>0</v>
      </c>
      <c r="AH231" s="268">
        <f t="shared" si="85"/>
        <v>0</v>
      </c>
      <c r="AI231" s="268">
        <f t="shared" si="85"/>
        <v>0</v>
      </c>
      <c r="AJ231" s="268">
        <f t="shared" si="85"/>
        <v>0</v>
      </c>
      <c r="AK231" s="268">
        <f t="shared" si="85"/>
        <v>0</v>
      </c>
      <c r="AL231" s="268">
        <f t="shared" si="85"/>
        <v>0</v>
      </c>
      <c r="AM231" s="268">
        <f t="shared" si="85"/>
        <v>0</v>
      </c>
      <c r="AN231" s="268">
        <f t="shared" si="85"/>
        <v>0</v>
      </c>
      <c r="AO231" s="268">
        <f t="shared" si="85"/>
        <v>0</v>
      </c>
      <c r="AP231" s="268">
        <f t="shared" si="85"/>
        <v>0</v>
      </c>
      <c r="AQ231" s="268">
        <f t="shared" si="85"/>
        <v>0</v>
      </c>
      <c r="AR231" s="268">
        <f t="shared" si="85"/>
        <v>0</v>
      </c>
      <c r="AS231" s="268">
        <f t="shared" si="85"/>
        <v>0</v>
      </c>
      <c r="AT231" s="268">
        <f t="shared" si="85"/>
        <v>0</v>
      </c>
      <c r="AU231" s="268">
        <f t="shared" si="85"/>
        <v>0</v>
      </c>
      <c r="AV231" s="268">
        <f t="shared" si="85"/>
        <v>0</v>
      </c>
      <c r="AX231" s="265">
        <f t="shared" si="80"/>
        <v>0</v>
      </c>
    </row>
    <row r="232" spans="1:50" ht="25" x14ac:dyDescent="0.25">
      <c r="A232" s="266" t="str">
        <f t="shared" si="83"/>
        <v>KAR3</v>
      </c>
      <c r="B232" s="267" t="str">
        <f t="shared" si="83"/>
        <v>Cardiologie interventionnelle (interventions coronariennes)</v>
      </c>
      <c r="C232" s="267"/>
      <c r="D232" s="268">
        <f t="shared" ref="D232:AV232" si="86">+IF(AND(D$158=2,D76&gt;=1),2,IF(AND(D$158=1,D76=1),1,0))</f>
        <v>0</v>
      </c>
      <c r="E232" s="268">
        <f t="shared" si="86"/>
        <v>0</v>
      </c>
      <c r="F232" s="268">
        <f t="shared" si="86"/>
        <v>0</v>
      </c>
      <c r="G232" s="268">
        <f t="shared" si="86"/>
        <v>0</v>
      </c>
      <c r="H232" s="268">
        <f t="shared" si="86"/>
        <v>0</v>
      </c>
      <c r="I232" s="268">
        <f t="shared" si="86"/>
        <v>0</v>
      </c>
      <c r="J232" s="268">
        <f t="shared" si="86"/>
        <v>0</v>
      </c>
      <c r="K232" s="268">
        <f t="shared" si="86"/>
        <v>0</v>
      </c>
      <c r="L232" s="268">
        <f t="shared" si="86"/>
        <v>0</v>
      </c>
      <c r="M232" s="268">
        <f t="shared" si="86"/>
        <v>0</v>
      </c>
      <c r="N232" s="268">
        <f t="shared" si="86"/>
        <v>0</v>
      </c>
      <c r="O232" s="268">
        <f t="shared" si="86"/>
        <v>0</v>
      </c>
      <c r="P232" s="268">
        <f t="shared" si="86"/>
        <v>0</v>
      </c>
      <c r="Q232" s="268">
        <f t="shared" si="86"/>
        <v>0</v>
      </c>
      <c r="R232" s="268">
        <f t="shared" si="86"/>
        <v>0</v>
      </c>
      <c r="S232" s="268">
        <f t="shared" si="86"/>
        <v>0</v>
      </c>
      <c r="T232" s="268">
        <f t="shared" si="86"/>
        <v>0</v>
      </c>
      <c r="U232" s="268">
        <f t="shared" si="86"/>
        <v>0</v>
      </c>
      <c r="V232" s="268">
        <f t="shared" si="86"/>
        <v>0</v>
      </c>
      <c r="W232" s="268">
        <f t="shared" si="86"/>
        <v>0</v>
      </c>
      <c r="X232" s="268">
        <f t="shared" si="86"/>
        <v>0</v>
      </c>
      <c r="Y232" s="268">
        <f t="shared" si="86"/>
        <v>0</v>
      </c>
      <c r="Z232" s="268">
        <f t="shared" si="86"/>
        <v>0</v>
      </c>
      <c r="AA232" s="268">
        <f t="shared" si="86"/>
        <v>0</v>
      </c>
      <c r="AB232" s="268">
        <f t="shared" si="86"/>
        <v>0</v>
      </c>
      <c r="AC232" s="268">
        <f t="shared" si="86"/>
        <v>0</v>
      </c>
      <c r="AD232" s="268">
        <f t="shared" si="86"/>
        <v>0</v>
      </c>
      <c r="AE232" s="268">
        <f t="shared" si="86"/>
        <v>0</v>
      </c>
      <c r="AF232" s="268">
        <f t="shared" si="86"/>
        <v>0</v>
      </c>
      <c r="AG232" s="268">
        <f t="shared" si="86"/>
        <v>0</v>
      </c>
      <c r="AH232" s="268">
        <f t="shared" si="86"/>
        <v>0</v>
      </c>
      <c r="AI232" s="268">
        <f t="shared" si="86"/>
        <v>0</v>
      </c>
      <c r="AJ232" s="268">
        <f t="shared" si="86"/>
        <v>0</v>
      </c>
      <c r="AK232" s="268">
        <f t="shared" si="86"/>
        <v>0</v>
      </c>
      <c r="AL232" s="268">
        <f t="shared" si="86"/>
        <v>0</v>
      </c>
      <c r="AM232" s="268">
        <f t="shared" si="86"/>
        <v>0</v>
      </c>
      <c r="AN232" s="268">
        <f t="shared" si="86"/>
        <v>0</v>
      </c>
      <c r="AO232" s="268">
        <f t="shared" si="86"/>
        <v>0</v>
      </c>
      <c r="AP232" s="268">
        <f t="shared" si="86"/>
        <v>0</v>
      </c>
      <c r="AQ232" s="268">
        <f t="shared" si="86"/>
        <v>0</v>
      </c>
      <c r="AR232" s="268">
        <f t="shared" si="86"/>
        <v>0</v>
      </c>
      <c r="AS232" s="268">
        <f t="shared" si="86"/>
        <v>0</v>
      </c>
      <c r="AT232" s="268">
        <f t="shared" si="86"/>
        <v>0</v>
      </c>
      <c r="AU232" s="268">
        <f t="shared" si="86"/>
        <v>0</v>
      </c>
      <c r="AV232" s="268">
        <f t="shared" si="86"/>
        <v>0</v>
      </c>
      <c r="AX232" s="265">
        <f t="shared" si="80"/>
        <v>0</v>
      </c>
    </row>
    <row r="233" spans="1:50" ht="25" x14ac:dyDescent="0.25">
      <c r="A233" s="266" t="str">
        <f t="shared" si="83"/>
        <v>KAR3.1</v>
      </c>
      <c r="B233" s="267" t="str">
        <f t="shared" si="83"/>
        <v>Cardiologie interventionnelle (interventions structurelles)</v>
      </c>
      <c r="C233" s="267"/>
      <c r="D233" s="268">
        <f t="shared" ref="D233:AV233" si="87">+IF(AND(D$158=2,D77&gt;=1),2,IF(AND(D$158=1,D77=1),1,0))</f>
        <v>0</v>
      </c>
      <c r="E233" s="268">
        <f t="shared" si="87"/>
        <v>0</v>
      </c>
      <c r="F233" s="268">
        <f t="shared" si="87"/>
        <v>0</v>
      </c>
      <c r="G233" s="268">
        <f t="shared" si="87"/>
        <v>0</v>
      </c>
      <c r="H233" s="268">
        <f t="shared" si="87"/>
        <v>0</v>
      </c>
      <c r="I233" s="268">
        <f t="shared" si="87"/>
        <v>0</v>
      </c>
      <c r="J233" s="268">
        <f t="shared" si="87"/>
        <v>0</v>
      </c>
      <c r="K233" s="268">
        <f t="shared" si="87"/>
        <v>0</v>
      </c>
      <c r="L233" s="268">
        <f t="shared" si="87"/>
        <v>0</v>
      </c>
      <c r="M233" s="268">
        <f t="shared" si="87"/>
        <v>0</v>
      </c>
      <c r="N233" s="268">
        <f t="shared" si="87"/>
        <v>0</v>
      </c>
      <c r="O233" s="268">
        <f t="shared" si="87"/>
        <v>0</v>
      </c>
      <c r="P233" s="268">
        <f t="shared" si="87"/>
        <v>0</v>
      </c>
      <c r="Q233" s="268">
        <f t="shared" si="87"/>
        <v>0</v>
      </c>
      <c r="R233" s="268">
        <f t="shared" si="87"/>
        <v>0</v>
      </c>
      <c r="S233" s="268">
        <f t="shared" si="87"/>
        <v>0</v>
      </c>
      <c r="T233" s="268">
        <f t="shared" si="87"/>
        <v>0</v>
      </c>
      <c r="U233" s="268">
        <f t="shared" si="87"/>
        <v>0</v>
      </c>
      <c r="V233" s="268">
        <f t="shared" si="87"/>
        <v>0</v>
      </c>
      <c r="W233" s="268">
        <f t="shared" si="87"/>
        <v>0</v>
      </c>
      <c r="X233" s="268">
        <f t="shared" si="87"/>
        <v>0</v>
      </c>
      <c r="Y233" s="268">
        <f t="shared" si="87"/>
        <v>0</v>
      </c>
      <c r="Z233" s="268">
        <f t="shared" si="87"/>
        <v>0</v>
      </c>
      <c r="AA233" s="268">
        <f t="shared" si="87"/>
        <v>0</v>
      </c>
      <c r="AB233" s="268">
        <f t="shared" si="87"/>
        <v>0</v>
      </c>
      <c r="AC233" s="268">
        <f t="shared" si="87"/>
        <v>0</v>
      </c>
      <c r="AD233" s="268">
        <f t="shared" si="87"/>
        <v>0</v>
      </c>
      <c r="AE233" s="268">
        <f t="shared" si="87"/>
        <v>0</v>
      </c>
      <c r="AF233" s="268">
        <f t="shared" si="87"/>
        <v>0</v>
      </c>
      <c r="AG233" s="268">
        <f t="shared" si="87"/>
        <v>0</v>
      </c>
      <c r="AH233" s="268">
        <f t="shared" si="87"/>
        <v>0</v>
      </c>
      <c r="AI233" s="268">
        <f t="shared" si="87"/>
        <v>0</v>
      </c>
      <c r="AJ233" s="268">
        <f t="shared" si="87"/>
        <v>0</v>
      </c>
      <c r="AK233" s="268">
        <f t="shared" si="87"/>
        <v>0</v>
      </c>
      <c r="AL233" s="268">
        <f t="shared" si="87"/>
        <v>0</v>
      </c>
      <c r="AM233" s="268">
        <f t="shared" si="87"/>
        <v>0</v>
      </c>
      <c r="AN233" s="268">
        <f t="shared" si="87"/>
        <v>0</v>
      </c>
      <c r="AO233" s="268">
        <f t="shared" si="87"/>
        <v>0</v>
      </c>
      <c r="AP233" s="268">
        <f t="shared" si="87"/>
        <v>0</v>
      </c>
      <c r="AQ233" s="268">
        <f t="shared" si="87"/>
        <v>0</v>
      </c>
      <c r="AR233" s="268">
        <f t="shared" si="87"/>
        <v>0</v>
      </c>
      <c r="AS233" s="268">
        <f t="shared" si="87"/>
        <v>0</v>
      </c>
      <c r="AT233" s="268">
        <f t="shared" si="87"/>
        <v>0</v>
      </c>
      <c r="AU233" s="268">
        <f t="shared" si="87"/>
        <v>0</v>
      </c>
      <c r="AV233" s="268">
        <f t="shared" si="87"/>
        <v>0</v>
      </c>
      <c r="AX233" s="265">
        <f t="shared" si="80"/>
        <v>0</v>
      </c>
    </row>
    <row r="234" spans="1:50" ht="25" x14ac:dyDescent="0.25">
      <c r="A234" s="266" t="str">
        <f t="shared" si="83"/>
        <v>KAR3.1.1</v>
      </c>
      <c r="B234" s="267" t="str">
        <f t="shared" si="83"/>
        <v>Cardiologie interventionnelle complexe (interventions structurelles)</v>
      </c>
      <c r="C234" s="267"/>
      <c r="D234" s="268">
        <f t="shared" ref="D234:AV234" si="88">+IF(AND(D$158=2,D78&gt;=1),2,IF(AND(D$158=1,D78=1),1,0))</f>
        <v>0</v>
      </c>
      <c r="E234" s="268">
        <f t="shared" si="88"/>
        <v>0</v>
      </c>
      <c r="F234" s="268">
        <f t="shared" si="88"/>
        <v>0</v>
      </c>
      <c r="G234" s="268">
        <f t="shared" si="88"/>
        <v>0</v>
      </c>
      <c r="H234" s="268">
        <f t="shared" si="88"/>
        <v>0</v>
      </c>
      <c r="I234" s="268">
        <f t="shared" si="88"/>
        <v>0</v>
      </c>
      <c r="J234" s="268">
        <f t="shared" si="88"/>
        <v>0</v>
      </c>
      <c r="K234" s="268">
        <f t="shared" si="88"/>
        <v>0</v>
      </c>
      <c r="L234" s="268">
        <f t="shared" si="88"/>
        <v>0</v>
      </c>
      <c r="M234" s="268">
        <f t="shared" si="88"/>
        <v>0</v>
      </c>
      <c r="N234" s="268">
        <f t="shared" si="88"/>
        <v>0</v>
      </c>
      <c r="O234" s="268">
        <f t="shared" si="88"/>
        <v>0</v>
      </c>
      <c r="P234" s="268">
        <f t="shared" si="88"/>
        <v>0</v>
      </c>
      <c r="Q234" s="268">
        <f t="shared" si="88"/>
        <v>0</v>
      </c>
      <c r="R234" s="268">
        <f t="shared" si="88"/>
        <v>0</v>
      </c>
      <c r="S234" s="268">
        <f t="shared" si="88"/>
        <v>0</v>
      </c>
      <c r="T234" s="268">
        <f t="shared" si="88"/>
        <v>0</v>
      </c>
      <c r="U234" s="268">
        <f t="shared" si="88"/>
        <v>0</v>
      </c>
      <c r="V234" s="268">
        <f t="shared" si="88"/>
        <v>0</v>
      </c>
      <c r="W234" s="268">
        <f t="shared" si="88"/>
        <v>0</v>
      </c>
      <c r="X234" s="268">
        <f t="shared" si="88"/>
        <v>0</v>
      </c>
      <c r="Y234" s="268">
        <f t="shared" si="88"/>
        <v>0</v>
      </c>
      <c r="Z234" s="268">
        <f t="shared" si="88"/>
        <v>0</v>
      </c>
      <c r="AA234" s="268">
        <f t="shared" si="88"/>
        <v>0</v>
      </c>
      <c r="AB234" s="268">
        <f t="shared" si="88"/>
        <v>0</v>
      </c>
      <c r="AC234" s="268">
        <f t="shared" si="88"/>
        <v>0</v>
      </c>
      <c r="AD234" s="268">
        <f t="shared" si="88"/>
        <v>0</v>
      </c>
      <c r="AE234" s="268">
        <f t="shared" si="88"/>
        <v>0</v>
      </c>
      <c r="AF234" s="268">
        <f t="shared" si="88"/>
        <v>0</v>
      </c>
      <c r="AG234" s="268">
        <f t="shared" si="88"/>
        <v>0</v>
      </c>
      <c r="AH234" s="268">
        <f t="shared" si="88"/>
        <v>0</v>
      </c>
      <c r="AI234" s="268">
        <f t="shared" si="88"/>
        <v>0</v>
      </c>
      <c r="AJ234" s="268">
        <f t="shared" si="88"/>
        <v>0</v>
      </c>
      <c r="AK234" s="268">
        <f t="shared" si="88"/>
        <v>0</v>
      </c>
      <c r="AL234" s="268">
        <f t="shared" si="88"/>
        <v>0</v>
      </c>
      <c r="AM234" s="268">
        <f t="shared" si="88"/>
        <v>0</v>
      </c>
      <c r="AN234" s="268">
        <f t="shared" si="88"/>
        <v>0</v>
      </c>
      <c r="AO234" s="268">
        <f t="shared" si="88"/>
        <v>0</v>
      </c>
      <c r="AP234" s="268">
        <f t="shared" si="88"/>
        <v>0</v>
      </c>
      <c r="AQ234" s="268">
        <f t="shared" si="88"/>
        <v>0</v>
      </c>
      <c r="AR234" s="268">
        <f t="shared" si="88"/>
        <v>0</v>
      </c>
      <c r="AS234" s="268">
        <f t="shared" si="88"/>
        <v>0</v>
      </c>
      <c r="AT234" s="268">
        <f t="shared" si="88"/>
        <v>0</v>
      </c>
      <c r="AU234" s="268">
        <f t="shared" si="88"/>
        <v>0</v>
      </c>
      <c r="AV234" s="268">
        <f t="shared" si="88"/>
        <v>0</v>
      </c>
      <c r="AX234" s="265">
        <f t="shared" si="80"/>
        <v>0</v>
      </c>
    </row>
    <row r="235" spans="1:50" ht="25" x14ac:dyDescent="0.25">
      <c r="A235" s="266" t="str">
        <f t="shared" si="83"/>
        <v>NEP1</v>
      </c>
      <c r="B235" s="267" t="str">
        <f t="shared" si="83"/>
        <v>Néphrologie (défaillance rénale aiguë et insuffisance rénale chronique terminale)</v>
      </c>
      <c r="C235" s="267"/>
      <c r="D235" s="268">
        <f t="shared" ref="D235:AV235" si="89">+IF(AND(D$158=2,D79&gt;=1),2,IF(AND(D$158=1,D79=1),1,0))</f>
        <v>0</v>
      </c>
      <c r="E235" s="268">
        <f t="shared" si="89"/>
        <v>0</v>
      </c>
      <c r="F235" s="268">
        <f t="shared" si="89"/>
        <v>0</v>
      </c>
      <c r="G235" s="268">
        <f t="shared" si="89"/>
        <v>0</v>
      </c>
      <c r="H235" s="268">
        <f t="shared" si="89"/>
        <v>0</v>
      </c>
      <c r="I235" s="268">
        <f t="shared" si="89"/>
        <v>0</v>
      </c>
      <c r="J235" s="268">
        <f t="shared" si="89"/>
        <v>0</v>
      </c>
      <c r="K235" s="268">
        <f t="shared" si="89"/>
        <v>0</v>
      </c>
      <c r="L235" s="268">
        <f t="shared" si="89"/>
        <v>0</v>
      </c>
      <c r="M235" s="268">
        <f t="shared" si="89"/>
        <v>0</v>
      </c>
      <c r="N235" s="268">
        <f t="shared" si="89"/>
        <v>0</v>
      </c>
      <c r="O235" s="268">
        <f t="shared" si="89"/>
        <v>0</v>
      </c>
      <c r="P235" s="268">
        <f t="shared" si="89"/>
        <v>0</v>
      </c>
      <c r="Q235" s="268">
        <f t="shared" si="89"/>
        <v>0</v>
      </c>
      <c r="R235" s="268">
        <f t="shared" si="89"/>
        <v>0</v>
      </c>
      <c r="S235" s="268">
        <f t="shared" si="89"/>
        <v>0</v>
      </c>
      <c r="T235" s="268">
        <f t="shared" si="89"/>
        <v>0</v>
      </c>
      <c r="U235" s="268">
        <f t="shared" si="89"/>
        <v>0</v>
      </c>
      <c r="V235" s="268">
        <f t="shared" si="89"/>
        <v>0</v>
      </c>
      <c r="W235" s="268">
        <f t="shared" si="89"/>
        <v>0</v>
      </c>
      <c r="X235" s="268">
        <f t="shared" si="89"/>
        <v>0</v>
      </c>
      <c r="Y235" s="268">
        <f t="shared" si="89"/>
        <v>0</v>
      </c>
      <c r="Z235" s="268">
        <f t="shared" si="89"/>
        <v>0</v>
      </c>
      <c r="AA235" s="268">
        <f t="shared" si="89"/>
        <v>0</v>
      </c>
      <c r="AB235" s="268">
        <f t="shared" si="89"/>
        <v>0</v>
      </c>
      <c r="AC235" s="268">
        <f t="shared" si="89"/>
        <v>0</v>
      </c>
      <c r="AD235" s="268">
        <f t="shared" si="89"/>
        <v>0</v>
      </c>
      <c r="AE235" s="268">
        <f t="shared" si="89"/>
        <v>0</v>
      </c>
      <c r="AF235" s="268">
        <f t="shared" si="89"/>
        <v>0</v>
      </c>
      <c r="AG235" s="268">
        <f t="shared" si="89"/>
        <v>0</v>
      </c>
      <c r="AH235" s="268">
        <f t="shared" si="89"/>
        <v>0</v>
      </c>
      <c r="AI235" s="268">
        <f t="shared" si="89"/>
        <v>0</v>
      </c>
      <c r="AJ235" s="268">
        <f t="shared" si="89"/>
        <v>0</v>
      </c>
      <c r="AK235" s="268">
        <f t="shared" si="89"/>
        <v>0</v>
      </c>
      <c r="AL235" s="268">
        <f t="shared" si="89"/>
        <v>0</v>
      </c>
      <c r="AM235" s="268">
        <f t="shared" si="89"/>
        <v>0</v>
      </c>
      <c r="AN235" s="268">
        <f t="shared" si="89"/>
        <v>0</v>
      </c>
      <c r="AO235" s="268">
        <f t="shared" si="89"/>
        <v>0</v>
      </c>
      <c r="AP235" s="268">
        <f t="shared" si="89"/>
        <v>0</v>
      </c>
      <c r="AQ235" s="268">
        <f t="shared" si="89"/>
        <v>0</v>
      </c>
      <c r="AR235" s="268">
        <f t="shared" si="89"/>
        <v>0</v>
      </c>
      <c r="AS235" s="268">
        <f t="shared" si="89"/>
        <v>0</v>
      </c>
      <c r="AT235" s="268">
        <f t="shared" si="89"/>
        <v>0</v>
      </c>
      <c r="AU235" s="268">
        <f t="shared" si="89"/>
        <v>0</v>
      </c>
      <c r="AV235" s="268">
        <f t="shared" si="89"/>
        <v>0</v>
      </c>
      <c r="AX235" s="265">
        <f t="shared" si="80"/>
        <v>0</v>
      </c>
    </row>
    <row r="236" spans="1:50" ht="25" x14ac:dyDescent="0.25">
      <c r="A236" s="266" t="str">
        <f t="shared" si="83"/>
        <v>URO1</v>
      </c>
      <c r="B236" s="267" t="str">
        <f t="shared" si="83"/>
        <v>Urologie sans titre de formation approfondie « urologie opératoire »</v>
      </c>
      <c r="C236" s="267"/>
      <c r="D236" s="268">
        <f t="shared" ref="D236:AV236" si="90">+IF(AND(D$158=2,D80&gt;=1),2,IF(AND(D$158=1,D80=1),1,0))</f>
        <v>0</v>
      </c>
      <c r="E236" s="268">
        <f t="shared" si="90"/>
        <v>0</v>
      </c>
      <c r="F236" s="268">
        <f t="shared" si="90"/>
        <v>0</v>
      </c>
      <c r="G236" s="268">
        <f t="shared" si="90"/>
        <v>0</v>
      </c>
      <c r="H236" s="268">
        <f t="shared" si="90"/>
        <v>0</v>
      </c>
      <c r="I236" s="268">
        <f t="shared" si="90"/>
        <v>0</v>
      </c>
      <c r="J236" s="268">
        <f t="shared" si="90"/>
        <v>0</v>
      </c>
      <c r="K236" s="268">
        <f t="shared" si="90"/>
        <v>0</v>
      </c>
      <c r="L236" s="268">
        <f t="shared" si="90"/>
        <v>0</v>
      </c>
      <c r="M236" s="268">
        <f t="shared" si="90"/>
        <v>0</v>
      </c>
      <c r="N236" s="268">
        <f t="shared" si="90"/>
        <v>0</v>
      </c>
      <c r="O236" s="268">
        <f t="shared" si="90"/>
        <v>0</v>
      </c>
      <c r="P236" s="268">
        <f t="shared" si="90"/>
        <v>0</v>
      </c>
      <c r="Q236" s="268">
        <f t="shared" si="90"/>
        <v>0</v>
      </c>
      <c r="R236" s="268">
        <f t="shared" si="90"/>
        <v>0</v>
      </c>
      <c r="S236" s="268">
        <f t="shared" si="90"/>
        <v>0</v>
      </c>
      <c r="T236" s="268">
        <f t="shared" si="90"/>
        <v>0</v>
      </c>
      <c r="U236" s="268">
        <f t="shared" si="90"/>
        <v>0</v>
      </c>
      <c r="V236" s="268">
        <f t="shared" si="90"/>
        <v>0</v>
      </c>
      <c r="W236" s="268">
        <f t="shared" si="90"/>
        <v>0</v>
      </c>
      <c r="X236" s="268">
        <f t="shared" si="90"/>
        <v>0</v>
      </c>
      <c r="Y236" s="268">
        <f t="shared" si="90"/>
        <v>0</v>
      </c>
      <c r="Z236" s="268">
        <f t="shared" si="90"/>
        <v>0</v>
      </c>
      <c r="AA236" s="268">
        <f t="shared" si="90"/>
        <v>0</v>
      </c>
      <c r="AB236" s="268">
        <f t="shared" si="90"/>
        <v>0</v>
      </c>
      <c r="AC236" s="268">
        <f t="shared" si="90"/>
        <v>0</v>
      </c>
      <c r="AD236" s="268">
        <f t="shared" si="90"/>
        <v>0</v>
      </c>
      <c r="AE236" s="268">
        <f t="shared" si="90"/>
        <v>0</v>
      </c>
      <c r="AF236" s="268">
        <f t="shared" si="90"/>
        <v>0</v>
      </c>
      <c r="AG236" s="268">
        <f t="shared" si="90"/>
        <v>0</v>
      </c>
      <c r="AH236" s="268">
        <f t="shared" si="90"/>
        <v>0</v>
      </c>
      <c r="AI236" s="268">
        <f t="shared" si="90"/>
        <v>0</v>
      </c>
      <c r="AJ236" s="268">
        <f t="shared" si="90"/>
        <v>0</v>
      </c>
      <c r="AK236" s="268">
        <f t="shared" si="90"/>
        <v>0</v>
      </c>
      <c r="AL236" s="268">
        <f t="shared" si="90"/>
        <v>0</v>
      </c>
      <c r="AM236" s="268">
        <f t="shared" si="90"/>
        <v>0</v>
      </c>
      <c r="AN236" s="268">
        <f t="shared" si="90"/>
        <v>0</v>
      </c>
      <c r="AO236" s="268">
        <f t="shared" si="90"/>
        <v>0</v>
      </c>
      <c r="AP236" s="268">
        <f t="shared" si="90"/>
        <v>0</v>
      </c>
      <c r="AQ236" s="268">
        <f t="shared" si="90"/>
        <v>0</v>
      </c>
      <c r="AR236" s="268">
        <f t="shared" si="90"/>
        <v>0</v>
      </c>
      <c r="AS236" s="268">
        <f t="shared" si="90"/>
        <v>0</v>
      </c>
      <c r="AT236" s="268">
        <f t="shared" si="90"/>
        <v>0</v>
      </c>
      <c r="AU236" s="268">
        <f t="shared" si="90"/>
        <v>0</v>
      </c>
      <c r="AV236" s="268">
        <f t="shared" si="90"/>
        <v>0</v>
      </c>
      <c r="AX236" s="265">
        <f t="shared" si="80"/>
        <v>0</v>
      </c>
    </row>
    <row r="237" spans="1:50" ht="25" x14ac:dyDescent="0.25">
      <c r="A237" s="266" t="str">
        <f t="shared" si="83"/>
        <v>URO1.1</v>
      </c>
      <c r="B237" s="267" t="str">
        <f t="shared" si="83"/>
        <v>Urologie avec titre de formation approfondie « urologie opératoire »</v>
      </c>
      <c r="C237" s="267"/>
      <c r="D237" s="268">
        <f t="shared" ref="D237:AV237" si="91">+IF(AND(D$158=2,D81&gt;=1),2,IF(AND(D$158=1,D81=1),1,0))</f>
        <v>0</v>
      </c>
      <c r="E237" s="268">
        <f t="shared" si="91"/>
        <v>0</v>
      </c>
      <c r="F237" s="268">
        <f t="shared" si="91"/>
        <v>0</v>
      </c>
      <c r="G237" s="268">
        <f t="shared" si="91"/>
        <v>0</v>
      </c>
      <c r="H237" s="268">
        <f t="shared" si="91"/>
        <v>0</v>
      </c>
      <c r="I237" s="268">
        <f t="shared" si="91"/>
        <v>0</v>
      </c>
      <c r="J237" s="268">
        <f t="shared" si="91"/>
        <v>0</v>
      </c>
      <c r="K237" s="268">
        <f t="shared" si="91"/>
        <v>0</v>
      </c>
      <c r="L237" s="268">
        <f t="shared" si="91"/>
        <v>0</v>
      </c>
      <c r="M237" s="268">
        <f t="shared" si="91"/>
        <v>0</v>
      </c>
      <c r="N237" s="268">
        <f t="shared" si="91"/>
        <v>0</v>
      </c>
      <c r="O237" s="268">
        <f t="shared" si="91"/>
        <v>0</v>
      </c>
      <c r="P237" s="268">
        <f t="shared" si="91"/>
        <v>0</v>
      </c>
      <c r="Q237" s="268">
        <f t="shared" si="91"/>
        <v>0</v>
      </c>
      <c r="R237" s="268">
        <f t="shared" si="91"/>
        <v>0</v>
      </c>
      <c r="S237" s="268">
        <f t="shared" si="91"/>
        <v>0</v>
      </c>
      <c r="T237" s="268">
        <f t="shared" si="91"/>
        <v>0</v>
      </c>
      <c r="U237" s="268">
        <f t="shared" si="91"/>
        <v>0</v>
      </c>
      <c r="V237" s="268">
        <f t="shared" si="91"/>
        <v>0</v>
      </c>
      <c r="W237" s="268">
        <f t="shared" si="91"/>
        <v>0</v>
      </c>
      <c r="X237" s="268">
        <f t="shared" si="91"/>
        <v>0</v>
      </c>
      <c r="Y237" s="268">
        <f t="shared" si="91"/>
        <v>0</v>
      </c>
      <c r="Z237" s="268">
        <f t="shared" si="91"/>
        <v>0</v>
      </c>
      <c r="AA237" s="268">
        <f t="shared" si="91"/>
        <v>0</v>
      </c>
      <c r="AB237" s="268">
        <f t="shared" si="91"/>
        <v>0</v>
      </c>
      <c r="AC237" s="268">
        <f t="shared" si="91"/>
        <v>0</v>
      </c>
      <c r="AD237" s="268">
        <f t="shared" si="91"/>
        <v>0</v>
      </c>
      <c r="AE237" s="268">
        <f t="shared" si="91"/>
        <v>0</v>
      </c>
      <c r="AF237" s="268">
        <f t="shared" si="91"/>
        <v>0</v>
      </c>
      <c r="AG237" s="268">
        <f t="shared" si="91"/>
        <v>0</v>
      </c>
      <c r="AH237" s="268">
        <f t="shared" si="91"/>
        <v>0</v>
      </c>
      <c r="AI237" s="268">
        <f t="shared" si="91"/>
        <v>0</v>
      </c>
      <c r="AJ237" s="268">
        <f t="shared" si="91"/>
        <v>0</v>
      </c>
      <c r="AK237" s="268">
        <f t="shared" si="91"/>
        <v>0</v>
      </c>
      <c r="AL237" s="268">
        <f t="shared" si="91"/>
        <v>0</v>
      </c>
      <c r="AM237" s="268">
        <f t="shared" si="91"/>
        <v>0</v>
      </c>
      <c r="AN237" s="268">
        <f t="shared" si="91"/>
        <v>0</v>
      </c>
      <c r="AO237" s="268">
        <f t="shared" si="91"/>
        <v>0</v>
      </c>
      <c r="AP237" s="268">
        <f t="shared" si="91"/>
        <v>0</v>
      </c>
      <c r="AQ237" s="268">
        <f t="shared" si="91"/>
        <v>0</v>
      </c>
      <c r="AR237" s="268">
        <f t="shared" si="91"/>
        <v>0</v>
      </c>
      <c r="AS237" s="268">
        <f t="shared" si="91"/>
        <v>0</v>
      </c>
      <c r="AT237" s="268">
        <f t="shared" si="91"/>
        <v>0</v>
      </c>
      <c r="AU237" s="268">
        <f t="shared" si="91"/>
        <v>0</v>
      </c>
      <c r="AV237" s="268">
        <f t="shared" si="91"/>
        <v>0</v>
      </c>
      <c r="AX237" s="265">
        <f t="shared" si="80"/>
        <v>0</v>
      </c>
    </row>
    <row r="238" spans="1:50" x14ac:dyDescent="0.25">
      <c r="A238" s="266" t="str">
        <f t="shared" si="83"/>
        <v>URO1.1.1</v>
      </c>
      <c r="B238" s="267" t="str">
        <f t="shared" si="83"/>
        <v>Prostatectomie radicale</v>
      </c>
      <c r="C238" s="267"/>
      <c r="D238" s="268">
        <f t="shared" ref="D238:AV238" si="92">+IF(AND(D$158=2,D82&gt;=1),2,IF(AND(D$158=1,D82=1),1,0))</f>
        <v>0</v>
      </c>
      <c r="E238" s="268">
        <f t="shared" si="92"/>
        <v>0</v>
      </c>
      <c r="F238" s="268">
        <f t="shared" si="92"/>
        <v>0</v>
      </c>
      <c r="G238" s="268">
        <f t="shared" si="92"/>
        <v>0</v>
      </c>
      <c r="H238" s="268">
        <f t="shared" si="92"/>
        <v>0</v>
      </c>
      <c r="I238" s="268">
        <f t="shared" si="92"/>
        <v>0</v>
      </c>
      <c r="J238" s="268">
        <f t="shared" si="92"/>
        <v>0</v>
      </c>
      <c r="K238" s="268">
        <f t="shared" si="92"/>
        <v>0</v>
      </c>
      <c r="L238" s="268">
        <f t="shared" si="92"/>
        <v>0</v>
      </c>
      <c r="M238" s="268">
        <f t="shared" si="92"/>
        <v>0</v>
      </c>
      <c r="N238" s="268">
        <f t="shared" si="92"/>
        <v>0</v>
      </c>
      <c r="O238" s="268">
        <f t="shared" si="92"/>
        <v>0</v>
      </c>
      <c r="P238" s="268">
        <f t="shared" si="92"/>
        <v>0</v>
      </c>
      <c r="Q238" s="268">
        <f t="shared" si="92"/>
        <v>0</v>
      </c>
      <c r="R238" s="268">
        <f t="shared" si="92"/>
        <v>0</v>
      </c>
      <c r="S238" s="268">
        <f t="shared" si="92"/>
        <v>0</v>
      </c>
      <c r="T238" s="268">
        <f t="shared" si="92"/>
        <v>0</v>
      </c>
      <c r="U238" s="268">
        <f t="shared" si="92"/>
        <v>0</v>
      </c>
      <c r="V238" s="268">
        <f t="shared" si="92"/>
        <v>0</v>
      </c>
      <c r="W238" s="268">
        <f t="shared" si="92"/>
        <v>0</v>
      </c>
      <c r="X238" s="268">
        <f t="shared" si="92"/>
        <v>0</v>
      </c>
      <c r="Y238" s="268">
        <f t="shared" si="92"/>
        <v>0</v>
      </c>
      <c r="Z238" s="268">
        <f t="shared" si="92"/>
        <v>0</v>
      </c>
      <c r="AA238" s="268">
        <f t="shared" si="92"/>
        <v>0</v>
      </c>
      <c r="AB238" s="268">
        <f t="shared" si="92"/>
        <v>0</v>
      </c>
      <c r="AC238" s="268">
        <f t="shared" si="92"/>
        <v>0</v>
      </c>
      <c r="AD238" s="268">
        <f t="shared" si="92"/>
        <v>0</v>
      </c>
      <c r="AE238" s="268">
        <f t="shared" si="92"/>
        <v>0</v>
      </c>
      <c r="AF238" s="268">
        <f t="shared" si="92"/>
        <v>0</v>
      </c>
      <c r="AG238" s="268">
        <f t="shared" si="92"/>
        <v>0</v>
      </c>
      <c r="AH238" s="268">
        <f t="shared" si="92"/>
        <v>0</v>
      </c>
      <c r="AI238" s="268">
        <f t="shared" si="92"/>
        <v>0</v>
      </c>
      <c r="AJ238" s="268">
        <f t="shared" si="92"/>
        <v>0</v>
      </c>
      <c r="AK238" s="268">
        <f t="shared" si="92"/>
        <v>0</v>
      </c>
      <c r="AL238" s="268">
        <f t="shared" si="92"/>
        <v>0</v>
      </c>
      <c r="AM238" s="268">
        <f t="shared" si="92"/>
        <v>0</v>
      </c>
      <c r="AN238" s="268">
        <f t="shared" si="92"/>
        <v>0</v>
      </c>
      <c r="AO238" s="268">
        <f t="shared" si="92"/>
        <v>0</v>
      </c>
      <c r="AP238" s="268">
        <f t="shared" si="92"/>
        <v>0</v>
      </c>
      <c r="AQ238" s="268">
        <f t="shared" si="92"/>
        <v>0</v>
      </c>
      <c r="AR238" s="268">
        <f t="shared" si="92"/>
        <v>0</v>
      </c>
      <c r="AS238" s="268">
        <f t="shared" si="92"/>
        <v>0</v>
      </c>
      <c r="AT238" s="268">
        <f t="shared" si="92"/>
        <v>0</v>
      </c>
      <c r="AU238" s="268">
        <f t="shared" si="92"/>
        <v>0</v>
      </c>
      <c r="AV238" s="268">
        <f t="shared" si="92"/>
        <v>0</v>
      </c>
      <c r="AX238" s="265">
        <f t="shared" si="80"/>
        <v>0</v>
      </c>
    </row>
    <row r="239" spans="1:50" x14ac:dyDescent="0.25">
      <c r="A239" s="266" t="str">
        <f t="shared" si="83"/>
        <v>URO1.1.2</v>
      </c>
      <c r="B239" s="267" t="str">
        <f t="shared" si="83"/>
        <v>Cystectomie radicale (CIMHS)</v>
      </c>
      <c r="C239" s="267"/>
      <c r="D239" s="268">
        <f t="shared" ref="D239:AV239" si="93">+IF(AND(D$158=2,D83&gt;=1),2,IF(AND(D$158=1,D83=1),1,0))</f>
        <v>0</v>
      </c>
      <c r="E239" s="268">
        <f t="shared" si="93"/>
        <v>0</v>
      </c>
      <c r="F239" s="268">
        <f t="shared" si="93"/>
        <v>0</v>
      </c>
      <c r="G239" s="268">
        <f t="shared" si="93"/>
        <v>0</v>
      </c>
      <c r="H239" s="268">
        <f t="shared" si="93"/>
        <v>0</v>
      </c>
      <c r="I239" s="268">
        <f t="shared" si="93"/>
        <v>0</v>
      </c>
      <c r="J239" s="268">
        <f t="shared" si="93"/>
        <v>0</v>
      </c>
      <c r="K239" s="268">
        <f t="shared" si="93"/>
        <v>0</v>
      </c>
      <c r="L239" s="268">
        <f t="shared" si="93"/>
        <v>0</v>
      </c>
      <c r="M239" s="268">
        <f t="shared" si="93"/>
        <v>0</v>
      </c>
      <c r="N239" s="268">
        <f t="shared" si="93"/>
        <v>0</v>
      </c>
      <c r="O239" s="268">
        <f t="shared" si="93"/>
        <v>0</v>
      </c>
      <c r="P239" s="268">
        <f t="shared" si="93"/>
        <v>0</v>
      </c>
      <c r="Q239" s="268">
        <f t="shared" si="93"/>
        <v>0</v>
      </c>
      <c r="R239" s="268">
        <f t="shared" si="93"/>
        <v>0</v>
      </c>
      <c r="S239" s="268">
        <f t="shared" si="93"/>
        <v>0</v>
      </c>
      <c r="T239" s="268">
        <f t="shared" si="93"/>
        <v>0</v>
      </c>
      <c r="U239" s="268">
        <f t="shared" si="93"/>
        <v>0</v>
      </c>
      <c r="V239" s="268">
        <f t="shared" si="93"/>
        <v>0</v>
      </c>
      <c r="W239" s="268">
        <f t="shared" si="93"/>
        <v>0</v>
      </c>
      <c r="X239" s="268">
        <f t="shared" si="93"/>
        <v>0</v>
      </c>
      <c r="Y239" s="268">
        <f t="shared" si="93"/>
        <v>0</v>
      </c>
      <c r="Z239" s="268">
        <f t="shared" si="93"/>
        <v>0</v>
      </c>
      <c r="AA239" s="268">
        <f t="shared" si="93"/>
        <v>0</v>
      </c>
      <c r="AB239" s="268">
        <f t="shared" si="93"/>
        <v>0</v>
      </c>
      <c r="AC239" s="268">
        <f t="shared" si="93"/>
        <v>0</v>
      </c>
      <c r="AD239" s="268">
        <f t="shared" si="93"/>
        <v>0</v>
      </c>
      <c r="AE239" s="268">
        <f t="shared" si="93"/>
        <v>0</v>
      </c>
      <c r="AF239" s="268">
        <f t="shared" si="93"/>
        <v>0</v>
      </c>
      <c r="AG239" s="268">
        <f t="shared" si="93"/>
        <v>0</v>
      </c>
      <c r="AH239" s="268">
        <f t="shared" si="93"/>
        <v>0</v>
      </c>
      <c r="AI239" s="268">
        <f t="shared" si="93"/>
        <v>0</v>
      </c>
      <c r="AJ239" s="268">
        <f t="shared" si="93"/>
        <v>0</v>
      </c>
      <c r="AK239" s="268">
        <f t="shared" si="93"/>
        <v>0</v>
      </c>
      <c r="AL239" s="268">
        <f t="shared" si="93"/>
        <v>0</v>
      </c>
      <c r="AM239" s="268">
        <f t="shared" si="93"/>
        <v>0</v>
      </c>
      <c r="AN239" s="268">
        <f t="shared" si="93"/>
        <v>0</v>
      </c>
      <c r="AO239" s="268">
        <f t="shared" si="93"/>
        <v>0</v>
      </c>
      <c r="AP239" s="268">
        <f t="shared" si="93"/>
        <v>0</v>
      </c>
      <c r="AQ239" s="268">
        <f t="shared" si="93"/>
        <v>0</v>
      </c>
      <c r="AR239" s="268">
        <f t="shared" si="93"/>
        <v>0</v>
      </c>
      <c r="AS239" s="268">
        <f t="shared" si="93"/>
        <v>0</v>
      </c>
      <c r="AT239" s="268">
        <f t="shared" si="93"/>
        <v>0</v>
      </c>
      <c r="AU239" s="268">
        <f t="shared" si="93"/>
        <v>0</v>
      </c>
      <c r="AV239" s="268">
        <f t="shared" si="93"/>
        <v>0</v>
      </c>
      <c r="AX239" s="265">
        <f t="shared" si="80"/>
        <v>0</v>
      </c>
    </row>
    <row r="240" spans="1:50" ht="25" x14ac:dyDescent="0.25">
      <c r="A240" s="266" t="str">
        <f t="shared" si="83"/>
        <v>URO1.1.3</v>
      </c>
      <c r="B240" s="267" t="str">
        <f t="shared" si="83"/>
        <v>Chirurgie complexe des reins (néphrectomie pour tumeur et résection partielle du rein)</v>
      </c>
      <c r="C240" s="267"/>
      <c r="D240" s="268">
        <f t="shared" ref="D240:AV240" si="94">+IF(AND(D$158=2,D84&gt;=1),2,IF(AND(D$158=1,D84=1),1,0))</f>
        <v>0</v>
      </c>
      <c r="E240" s="268">
        <f t="shared" si="94"/>
        <v>0</v>
      </c>
      <c r="F240" s="268">
        <f t="shared" si="94"/>
        <v>0</v>
      </c>
      <c r="G240" s="268">
        <f t="shared" si="94"/>
        <v>0</v>
      </c>
      <c r="H240" s="268">
        <f t="shared" si="94"/>
        <v>0</v>
      </c>
      <c r="I240" s="268">
        <f t="shared" si="94"/>
        <v>0</v>
      </c>
      <c r="J240" s="268">
        <f t="shared" si="94"/>
        <v>0</v>
      </c>
      <c r="K240" s="268">
        <f t="shared" si="94"/>
        <v>0</v>
      </c>
      <c r="L240" s="268">
        <f t="shared" si="94"/>
        <v>0</v>
      </c>
      <c r="M240" s="268">
        <f t="shared" si="94"/>
        <v>0</v>
      </c>
      <c r="N240" s="268">
        <f t="shared" si="94"/>
        <v>0</v>
      </c>
      <c r="O240" s="268">
        <f t="shared" si="94"/>
        <v>0</v>
      </c>
      <c r="P240" s="268">
        <f t="shared" si="94"/>
        <v>0</v>
      </c>
      <c r="Q240" s="268">
        <f t="shared" si="94"/>
        <v>0</v>
      </c>
      <c r="R240" s="268">
        <f t="shared" si="94"/>
        <v>0</v>
      </c>
      <c r="S240" s="268">
        <f t="shared" si="94"/>
        <v>0</v>
      </c>
      <c r="T240" s="268">
        <f t="shared" si="94"/>
        <v>0</v>
      </c>
      <c r="U240" s="268">
        <f t="shared" si="94"/>
        <v>0</v>
      </c>
      <c r="V240" s="268">
        <f t="shared" si="94"/>
        <v>0</v>
      </c>
      <c r="W240" s="268">
        <f t="shared" si="94"/>
        <v>0</v>
      </c>
      <c r="X240" s="268">
        <f t="shared" si="94"/>
        <v>0</v>
      </c>
      <c r="Y240" s="268">
        <f t="shared" si="94"/>
        <v>0</v>
      </c>
      <c r="Z240" s="268">
        <f t="shared" si="94"/>
        <v>0</v>
      </c>
      <c r="AA240" s="268">
        <f t="shared" si="94"/>
        <v>0</v>
      </c>
      <c r="AB240" s="268">
        <f t="shared" si="94"/>
        <v>0</v>
      </c>
      <c r="AC240" s="268">
        <f t="shared" si="94"/>
        <v>0</v>
      </c>
      <c r="AD240" s="268">
        <f t="shared" si="94"/>
        <v>0</v>
      </c>
      <c r="AE240" s="268">
        <f t="shared" si="94"/>
        <v>0</v>
      </c>
      <c r="AF240" s="268">
        <f t="shared" si="94"/>
        <v>0</v>
      </c>
      <c r="AG240" s="268">
        <f t="shared" si="94"/>
        <v>0</v>
      </c>
      <c r="AH240" s="268">
        <f t="shared" si="94"/>
        <v>0</v>
      </c>
      <c r="AI240" s="268">
        <f t="shared" si="94"/>
        <v>0</v>
      </c>
      <c r="AJ240" s="268">
        <f t="shared" si="94"/>
        <v>0</v>
      </c>
      <c r="AK240" s="268">
        <f t="shared" si="94"/>
        <v>0</v>
      </c>
      <c r="AL240" s="268">
        <f t="shared" si="94"/>
        <v>0</v>
      </c>
      <c r="AM240" s="268">
        <f t="shared" si="94"/>
        <v>0</v>
      </c>
      <c r="AN240" s="268">
        <f t="shared" si="94"/>
        <v>0</v>
      </c>
      <c r="AO240" s="268">
        <f t="shared" si="94"/>
        <v>0</v>
      </c>
      <c r="AP240" s="268">
        <f t="shared" si="94"/>
        <v>0</v>
      </c>
      <c r="AQ240" s="268">
        <f t="shared" si="94"/>
        <v>0</v>
      </c>
      <c r="AR240" s="268">
        <f t="shared" si="94"/>
        <v>0</v>
      </c>
      <c r="AS240" s="268">
        <f t="shared" si="94"/>
        <v>0</v>
      </c>
      <c r="AT240" s="268">
        <f t="shared" si="94"/>
        <v>0</v>
      </c>
      <c r="AU240" s="268">
        <f t="shared" si="94"/>
        <v>0</v>
      </c>
      <c r="AV240" s="268">
        <f t="shared" si="94"/>
        <v>0</v>
      </c>
      <c r="AX240" s="265">
        <f t="shared" si="80"/>
        <v>0</v>
      </c>
    </row>
    <row r="241" spans="1:50" x14ac:dyDescent="0.25">
      <c r="A241" s="266" t="str">
        <f t="shared" si="83"/>
        <v>URO1.1.4</v>
      </c>
      <c r="B241" s="267" t="str">
        <f t="shared" si="83"/>
        <v>Surrénalectomie isolée</v>
      </c>
      <c r="C241" s="267"/>
      <c r="D241" s="268">
        <f t="shared" ref="D241:AV241" si="95">+IF(AND(D$158=2,D85&gt;=1),2,IF(AND(D$158=1,D85=1),1,0))</f>
        <v>0</v>
      </c>
      <c r="E241" s="268">
        <f t="shared" si="95"/>
        <v>0</v>
      </c>
      <c r="F241" s="268">
        <f t="shared" si="95"/>
        <v>0</v>
      </c>
      <c r="G241" s="268">
        <f t="shared" si="95"/>
        <v>0</v>
      </c>
      <c r="H241" s="268">
        <f t="shared" si="95"/>
        <v>0</v>
      </c>
      <c r="I241" s="268">
        <f t="shared" si="95"/>
        <v>0</v>
      </c>
      <c r="J241" s="268">
        <f t="shared" si="95"/>
        <v>0</v>
      </c>
      <c r="K241" s="268">
        <f t="shared" si="95"/>
        <v>0</v>
      </c>
      <c r="L241" s="268">
        <f t="shared" si="95"/>
        <v>0</v>
      </c>
      <c r="M241" s="268">
        <f t="shared" si="95"/>
        <v>0</v>
      </c>
      <c r="N241" s="268">
        <f t="shared" si="95"/>
        <v>0</v>
      </c>
      <c r="O241" s="268">
        <f t="shared" si="95"/>
        <v>0</v>
      </c>
      <c r="P241" s="268">
        <f t="shared" si="95"/>
        <v>0</v>
      </c>
      <c r="Q241" s="268">
        <f t="shared" si="95"/>
        <v>0</v>
      </c>
      <c r="R241" s="268">
        <f t="shared" si="95"/>
        <v>0</v>
      </c>
      <c r="S241" s="268">
        <f t="shared" si="95"/>
        <v>0</v>
      </c>
      <c r="T241" s="268">
        <f t="shared" si="95"/>
        <v>0</v>
      </c>
      <c r="U241" s="268">
        <f t="shared" si="95"/>
        <v>0</v>
      </c>
      <c r="V241" s="268">
        <f t="shared" si="95"/>
        <v>0</v>
      </c>
      <c r="W241" s="268">
        <f t="shared" si="95"/>
        <v>0</v>
      </c>
      <c r="X241" s="268">
        <f t="shared" si="95"/>
        <v>0</v>
      </c>
      <c r="Y241" s="268">
        <f t="shared" si="95"/>
        <v>0</v>
      </c>
      <c r="Z241" s="268">
        <f t="shared" si="95"/>
        <v>0</v>
      </c>
      <c r="AA241" s="268">
        <f t="shared" si="95"/>
        <v>0</v>
      </c>
      <c r="AB241" s="268">
        <f t="shared" si="95"/>
        <v>0</v>
      </c>
      <c r="AC241" s="268">
        <f t="shared" si="95"/>
        <v>0</v>
      </c>
      <c r="AD241" s="268">
        <f t="shared" si="95"/>
        <v>0</v>
      </c>
      <c r="AE241" s="268">
        <f t="shared" si="95"/>
        <v>0</v>
      </c>
      <c r="AF241" s="268">
        <f t="shared" si="95"/>
        <v>0</v>
      </c>
      <c r="AG241" s="268">
        <f t="shared" si="95"/>
        <v>0</v>
      </c>
      <c r="AH241" s="268">
        <f t="shared" si="95"/>
        <v>0</v>
      </c>
      <c r="AI241" s="268">
        <f t="shared" si="95"/>
        <v>0</v>
      </c>
      <c r="AJ241" s="268">
        <f t="shared" si="95"/>
        <v>0</v>
      </c>
      <c r="AK241" s="268">
        <f t="shared" si="95"/>
        <v>0</v>
      </c>
      <c r="AL241" s="268">
        <f t="shared" si="95"/>
        <v>0</v>
      </c>
      <c r="AM241" s="268">
        <f t="shared" si="95"/>
        <v>0</v>
      </c>
      <c r="AN241" s="268">
        <f t="shared" si="95"/>
        <v>0</v>
      </c>
      <c r="AO241" s="268">
        <f t="shared" si="95"/>
        <v>0</v>
      </c>
      <c r="AP241" s="268">
        <f t="shared" si="95"/>
        <v>0</v>
      </c>
      <c r="AQ241" s="268">
        <f t="shared" si="95"/>
        <v>0</v>
      </c>
      <c r="AR241" s="268">
        <f t="shared" si="95"/>
        <v>0</v>
      </c>
      <c r="AS241" s="268">
        <f t="shared" si="95"/>
        <v>0</v>
      </c>
      <c r="AT241" s="268">
        <f t="shared" si="95"/>
        <v>0</v>
      </c>
      <c r="AU241" s="268">
        <f t="shared" si="95"/>
        <v>0</v>
      </c>
      <c r="AV241" s="268">
        <f t="shared" si="95"/>
        <v>0</v>
      </c>
      <c r="AX241" s="265">
        <f t="shared" si="80"/>
        <v>0</v>
      </c>
    </row>
    <row r="242" spans="1:50" x14ac:dyDescent="0.25">
      <c r="A242" s="266" t="str">
        <f t="shared" si="83"/>
        <v>URO1.1.7</v>
      </c>
      <c r="B242" s="267" t="str">
        <f t="shared" si="83"/>
        <v>Implantation d’un sphincter urinaire artificiel</v>
      </c>
      <c r="C242" s="267"/>
      <c r="D242" s="268">
        <f t="shared" ref="D242:AV242" si="96">+IF(AND(D$158=2,D86&gt;=1),2,IF(AND(D$158=1,D86=1),1,0))</f>
        <v>0</v>
      </c>
      <c r="E242" s="268">
        <f t="shared" si="96"/>
        <v>0</v>
      </c>
      <c r="F242" s="268">
        <f t="shared" si="96"/>
        <v>0</v>
      </c>
      <c r="G242" s="268">
        <f t="shared" si="96"/>
        <v>0</v>
      </c>
      <c r="H242" s="268">
        <f t="shared" si="96"/>
        <v>0</v>
      </c>
      <c r="I242" s="268">
        <f t="shared" si="96"/>
        <v>0</v>
      </c>
      <c r="J242" s="268">
        <f t="shared" si="96"/>
        <v>0</v>
      </c>
      <c r="K242" s="268">
        <f t="shared" si="96"/>
        <v>0</v>
      </c>
      <c r="L242" s="268">
        <f t="shared" si="96"/>
        <v>0</v>
      </c>
      <c r="M242" s="268">
        <f t="shared" si="96"/>
        <v>0</v>
      </c>
      <c r="N242" s="268">
        <f t="shared" si="96"/>
        <v>0</v>
      </c>
      <c r="O242" s="268">
        <f t="shared" si="96"/>
        <v>0</v>
      </c>
      <c r="P242" s="268">
        <f t="shared" si="96"/>
        <v>0</v>
      </c>
      <c r="Q242" s="268">
        <f t="shared" si="96"/>
        <v>0</v>
      </c>
      <c r="R242" s="268">
        <f t="shared" si="96"/>
        <v>0</v>
      </c>
      <c r="S242" s="268">
        <f t="shared" si="96"/>
        <v>0</v>
      </c>
      <c r="T242" s="268">
        <f t="shared" si="96"/>
        <v>0</v>
      </c>
      <c r="U242" s="268">
        <f t="shared" si="96"/>
        <v>0</v>
      </c>
      <c r="V242" s="268">
        <f t="shared" si="96"/>
        <v>0</v>
      </c>
      <c r="W242" s="268">
        <f t="shared" si="96"/>
        <v>0</v>
      </c>
      <c r="X242" s="268">
        <f t="shared" si="96"/>
        <v>0</v>
      </c>
      <c r="Y242" s="268">
        <f t="shared" si="96"/>
        <v>0</v>
      </c>
      <c r="Z242" s="268">
        <f t="shared" si="96"/>
        <v>0</v>
      </c>
      <c r="AA242" s="268">
        <f t="shared" si="96"/>
        <v>0</v>
      </c>
      <c r="AB242" s="268">
        <f t="shared" si="96"/>
        <v>0</v>
      </c>
      <c r="AC242" s="268">
        <f t="shared" si="96"/>
        <v>0</v>
      </c>
      <c r="AD242" s="268">
        <f t="shared" si="96"/>
        <v>0</v>
      </c>
      <c r="AE242" s="268">
        <f t="shared" si="96"/>
        <v>0</v>
      </c>
      <c r="AF242" s="268">
        <f t="shared" si="96"/>
        <v>0</v>
      </c>
      <c r="AG242" s="268">
        <f t="shared" si="96"/>
        <v>0</v>
      </c>
      <c r="AH242" s="268">
        <f t="shared" si="96"/>
        <v>0</v>
      </c>
      <c r="AI242" s="268">
        <f t="shared" si="96"/>
        <v>0</v>
      </c>
      <c r="AJ242" s="268">
        <f t="shared" si="96"/>
        <v>0</v>
      </c>
      <c r="AK242" s="268">
        <f t="shared" si="96"/>
        <v>0</v>
      </c>
      <c r="AL242" s="268">
        <f t="shared" si="96"/>
        <v>0</v>
      </c>
      <c r="AM242" s="268">
        <f t="shared" si="96"/>
        <v>0</v>
      </c>
      <c r="AN242" s="268">
        <f t="shared" si="96"/>
        <v>0</v>
      </c>
      <c r="AO242" s="268">
        <f t="shared" si="96"/>
        <v>0</v>
      </c>
      <c r="AP242" s="268">
        <f t="shared" si="96"/>
        <v>0</v>
      </c>
      <c r="AQ242" s="268">
        <f t="shared" si="96"/>
        <v>0</v>
      </c>
      <c r="AR242" s="268">
        <f t="shared" si="96"/>
        <v>0</v>
      </c>
      <c r="AS242" s="268">
        <f t="shared" si="96"/>
        <v>0</v>
      </c>
      <c r="AT242" s="268">
        <f t="shared" si="96"/>
        <v>0</v>
      </c>
      <c r="AU242" s="268">
        <f t="shared" si="96"/>
        <v>0</v>
      </c>
      <c r="AV242" s="268">
        <f t="shared" si="96"/>
        <v>0</v>
      </c>
      <c r="AX242" s="265">
        <f t="shared" si="80"/>
        <v>0</v>
      </c>
    </row>
    <row r="243" spans="1:50" ht="25" x14ac:dyDescent="0.25">
      <c r="A243" s="266" t="str">
        <f t="shared" si="83"/>
        <v>URO1.1.8</v>
      </c>
      <c r="B243" s="267" t="str">
        <f t="shared" si="83"/>
        <v>Néphrostomie percutanée avec fragmentation de calculs</v>
      </c>
      <c r="C243" s="267"/>
      <c r="D243" s="268">
        <f t="shared" ref="D243:AV243" si="97">+IF(AND(D$158=2,D87&gt;=1),2,IF(AND(D$158=1,D87=1),1,0))</f>
        <v>0</v>
      </c>
      <c r="E243" s="268">
        <f t="shared" si="97"/>
        <v>0</v>
      </c>
      <c r="F243" s="268">
        <f t="shared" si="97"/>
        <v>0</v>
      </c>
      <c r="G243" s="268">
        <f t="shared" si="97"/>
        <v>0</v>
      </c>
      <c r="H243" s="268">
        <f t="shared" si="97"/>
        <v>0</v>
      </c>
      <c r="I243" s="268">
        <f t="shared" si="97"/>
        <v>0</v>
      </c>
      <c r="J243" s="268">
        <f t="shared" si="97"/>
        <v>0</v>
      </c>
      <c r="K243" s="268">
        <f t="shared" si="97"/>
        <v>0</v>
      </c>
      <c r="L243" s="268">
        <f t="shared" si="97"/>
        <v>0</v>
      </c>
      <c r="M243" s="268">
        <f t="shared" si="97"/>
        <v>0</v>
      </c>
      <c r="N243" s="268">
        <f t="shared" si="97"/>
        <v>0</v>
      </c>
      <c r="O243" s="268">
        <f t="shared" si="97"/>
        <v>0</v>
      </c>
      <c r="P243" s="268">
        <f t="shared" si="97"/>
        <v>0</v>
      </c>
      <c r="Q243" s="268">
        <f t="shared" si="97"/>
        <v>0</v>
      </c>
      <c r="R243" s="268">
        <f t="shared" si="97"/>
        <v>0</v>
      </c>
      <c r="S243" s="268">
        <f t="shared" si="97"/>
        <v>0</v>
      </c>
      <c r="T243" s="268">
        <f t="shared" si="97"/>
        <v>0</v>
      </c>
      <c r="U243" s="268">
        <f t="shared" si="97"/>
        <v>0</v>
      </c>
      <c r="V243" s="268">
        <f t="shared" si="97"/>
        <v>0</v>
      </c>
      <c r="W243" s="268">
        <f t="shared" si="97"/>
        <v>0</v>
      </c>
      <c r="X243" s="268">
        <f t="shared" si="97"/>
        <v>0</v>
      </c>
      <c r="Y243" s="268">
        <f t="shared" si="97"/>
        <v>0</v>
      </c>
      <c r="Z243" s="268">
        <f t="shared" si="97"/>
        <v>0</v>
      </c>
      <c r="AA243" s="268">
        <f t="shared" si="97"/>
        <v>0</v>
      </c>
      <c r="AB243" s="268">
        <f t="shared" si="97"/>
        <v>0</v>
      </c>
      <c r="AC243" s="268">
        <f t="shared" si="97"/>
        <v>0</v>
      </c>
      <c r="AD243" s="268">
        <f t="shared" si="97"/>
        <v>0</v>
      </c>
      <c r="AE243" s="268">
        <f t="shared" si="97"/>
        <v>0</v>
      </c>
      <c r="AF243" s="268">
        <f t="shared" si="97"/>
        <v>0</v>
      </c>
      <c r="AG243" s="268">
        <f t="shared" si="97"/>
        <v>0</v>
      </c>
      <c r="AH243" s="268">
        <f t="shared" si="97"/>
        <v>0</v>
      </c>
      <c r="AI243" s="268">
        <f t="shared" si="97"/>
        <v>0</v>
      </c>
      <c r="AJ243" s="268">
        <f t="shared" si="97"/>
        <v>0</v>
      </c>
      <c r="AK243" s="268">
        <f t="shared" si="97"/>
        <v>0</v>
      </c>
      <c r="AL243" s="268">
        <f t="shared" si="97"/>
        <v>0</v>
      </c>
      <c r="AM243" s="268">
        <f t="shared" si="97"/>
        <v>0</v>
      </c>
      <c r="AN243" s="268">
        <f t="shared" si="97"/>
        <v>0</v>
      </c>
      <c r="AO243" s="268">
        <f t="shared" si="97"/>
        <v>0</v>
      </c>
      <c r="AP243" s="268">
        <f t="shared" si="97"/>
        <v>0</v>
      </c>
      <c r="AQ243" s="268">
        <f t="shared" si="97"/>
        <v>0</v>
      </c>
      <c r="AR243" s="268">
        <f t="shared" si="97"/>
        <v>0</v>
      </c>
      <c r="AS243" s="268">
        <f t="shared" si="97"/>
        <v>0</v>
      </c>
      <c r="AT243" s="268">
        <f t="shared" si="97"/>
        <v>0</v>
      </c>
      <c r="AU243" s="268">
        <f t="shared" si="97"/>
        <v>0</v>
      </c>
      <c r="AV243" s="268">
        <f t="shared" si="97"/>
        <v>0</v>
      </c>
      <c r="AX243" s="265">
        <f t="shared" si="80"/>
        <v>0</v>
      </c>
    </row>
    <row r="244" spans="1:50" x14ac:dyDescent="0.25">
      <c r="A244" s="266" t="e">
        <f>+#REF!</f>
        <v>#REF!</v>
      </c>
      <c r="B244" s="267" t="e">
        <f>+#REF!</f>
        <v>#REF!</v>
      </c>
      <c r="C244" s="267"/>
      <c r="D244" s="268" t="e">
        <f>+IF(AND(D$158=2,#REF!&gt;=1),2,IF(AND(D$158=1,#REF!=1),1,0))</f>
        <v>#REF!</v>
      </c>
      <c r="E244" s="268" t="e">
        <f>+IF(AND(E$158=2,#REF!&gt;=1),2,IF(AND(E$158=1,#REF!=1),1,0))</f>
        <v>#REF!</v>
      </c>
      <c r="F244" s="268" t="e">
        <f>+IF(AND(F$158=2,#REF!&gt;=1),2,IF(AND(F$158=1,#REF!=1),1,0))</f>
        <v>#REF!</v>
      </c>
      <c r="G244" s="268" t="e">
        <f>+IF(AND(G$158=2,#REF!&gt;=1),2,IF(AND(G$158=1,#REF!=1),1,0))</f>
        <v>#REF!</v>
      </c>
      <c r="H244" s="268" t="e">
        <f>+IF(AND(H$158=2,#REF!&gt;=1),2,IF(AND(H$158=1,#REF!=1),1,0))</f>
        <v>#REF!</v>
      </c>
      <c r="I244" s="268" t="e">
        <f>+IF(AND(I$158=2,#REF!&gt;=1),2,IF(AND(I$158=1,#REF!=1),1,0))</f>
        <v>#REF!</v>
      </c>
      <c r="J244" s="268" t="e">
        <f>+IF(AND(J$158=2,#REF!&gt;=1),2,IF(AND(J$158=1,#REF!=1),1,0))</f>
        <v>#REF!</v>
      </c>
      <c r="K244" s="268" t="e">
        <f>+IF(AND(K$158=2,#REF!&gt;=1),2,IF(AND(K$158=1,#REF!=1),1,0))</f>
        <v>#REF!</v>
      </c>
      <c r="L244" s="268" t="e">
        <f>+IF(AND(L$158=2,#REF!&gt;=1),2,IF(AND(L$158=1,#REF!=1),1,0))</f>
        <v>#REF!</v>
      </c>
      <c r="M244" s="268" t="e">
        <f>+IF(AND(M$158=2,#REF!&gt;=1),2,IF(AND(M$158=1,#REF!=1),1,0))</f>
        <v>#REF!</v>
      </c>
      <c r="N244" s="268" t="e">
        <f>+IF(AND(N$158=2,#REF!&gt;=1),2,IF(AND(N$158=1,#REF!=1),1,0))</f>
        <v>#REF!</v>
      </c>
      <c r="O244" s="268" t="e">
        <f>+IF(AND(O$158=2,#REF!&gt;=1),2,IF(AND(O$158=1,#REF!=1),1,0))</f>
        <v>#REF!</v>
      </c>
      <c r="P244" s="268" t="e">
        <f>+IF(AND(P$158=2,#REF!&gt;=1),2,IF(AND(P$158=1,#REF!=1),1,0))</f>
        <v>#REF!</v>
      </c>
      <c r="Q244" s="268" t="e">
        <f>+IF(AND(Q$158=2,#REF!&gt;=1),2,IF(AND(Q$158=1,#REF!=1),1,0))</f>
        <v>#REF!</v>
      </c>
      <c r="R244" s="268" t="e">
        <f>+IF(AND(R$158=2,#REF!&gt;=1),2,IF(AND(R$158=1,#REF!=1),1,0))</f>
        <v>#REF!</v>
      </c>
      <c r="S244" s="268" t="e">
        <f>+IF(AND(S$158=2,#REF!&gt;=1),2,IF(AND(S$158=1,#REF!=1),1,0))</f>
        <v>#REF!</v>
      </c>
      <c r="T244" s="268" t="e">
        <f>+IF(AND(T$158=2,#REF!&gt;=1),2,IF(AND(T$158=1,#REF!=1),1,0))</f>
        <v>#REF!</v>
      </c>
      <c r="U244" s="268" t="e">
        <f>+IF(AND(U$158=2,#REF!&gt;=1),2,IF(AND(U$158=1,#REF!=1),1,0))</f>
        <v>#REF!</v>
      </c>
      <c r="V244" s="268" t="e">
        <f>+IF(AND(V$158=2,#REF!&gt;=1),2,IF(AND(V$158=1,#REF!=1),1,0))</f>
        <v>#REF!</v>
      </c>
      <c r="W244" s="268" t="e">
        <f>+IF(AND(W$158=2,#REF!&gt;=1),2,IF(AND(W$158=1,#REF!=1),1,0))</f>
        <v>#REF!</v>
      </c>
      <c r="X244" s="268" t="e">
        <f>+IF(AND(X$158=2,#REF!&gt;=1),2,IF(AND(X$158=1,#REF!=1),1,0))</f>
        <v>#REF!</v>
      </c>
      <c r="Y244" s="268" t="e">
        <f>+IF(AND(Y$158=2,#REF!&gt;=1),2,IF(AND(Y$158=1,#REF!=1),1,0))</f>
        <v>#REF!</v>
      </c>
      <c r="Z244" s="268" t="e">
        <f>+IF(AND(Z$158=2,#REF!&gt;=1),2,IF(AND(Z$158=1,#REF!=1),1,0))</f>
        <v>#REF!</v>
      </c>
      <c r="AA244" s="268" t="e">
        <f>+IF(AND(AA$158=2,#REF!&gt;=1),2,IF(AND(AA$158=1,#REF!=1),1,0))</f>
        <v>#REF!</v>
      </c>
      <c r="AB244" s="268" t="e">
        <f>+IF(AND(AB$158=2,#REF!&gt;=1),2,IF(AND(AB$158=1,#REF!=1),1,0))</f>
        <v>#REF!</v>
      </c>
      <c r="AC244" s="268" t="e">
        <f>+IF(AND(AC$158=2,#REF!&gt;=1),2,IF(AND(AC$158=1,#REF!=1),1,0))</f>
        <v>#REF!</v>
      </c>
      <c r="AD244" s="268" t="e">
        <f>+IF(AND(AD$158=2,#REF!&gt;=1),2,IF(AND(AD$158=1,#REF!=1),1,0))</f>
        <v>#REF!</v>
      </c>
      <c r="AE244" s="268" t="e">
        <f>+IF(AND(AE$158=2,#REF!&gt;=1),2,IF(AND(AE$158=1,#REF!=1),1,0))</f>
        <v>#REF!</v>
      </c>
      <c r="AF244" s="268" t="e">
        <f>+IF(AND(AF$158=2,#REF!&gt;=1),2,IF(AND(AF$158=1,#REF!=1),1,0))</f>
        <v>#REF!</v>
      </c>
      <c r="AG244" s="268" t="e">
        <f>+IF(AND(AG$158=2,#REF!&gt;=1),2,IF(AND(AG$158=1,#REF!=1),1,0))</f>
        <v>#REF!</v>
      </c>
      <c r="AH244" s="268" t="e">
        <f>+IF(AND(AH$158=2,#REF!&gt;=1),2,IF(AND(AH$158=1,#REF!=1),1,0))</f>
        <v>#REF!</v>
      </c>
      <c r="AI244" s="268" t="e">
        <f>+IF(AND(AI$158=2,#REF!&gt;=1),2,IF(AND(AI$158=1,#REF!=1),1,0))</f>
        <v>#REF!</v>
      </c>
      <c r="AJ244" s="268" t="e">
        <f>+IF(AND(AJ$158=2,#REF!&gt;=1),2,IF(AND(AJ$158=1,#REF!=1),1,0))</f>
        <v>#REF!</v>
      </c>
      <c r="AK244" s="268" t="e">
        <f>+IF(AND(AK$158=2,#REF!&gt;=1),2,IF(AND(AK$158=1,#REF!=1),1,0))</f>
        <v>#REF!</v>
      </c>
      <c r="AL244" s="268" t="e">
        <f>+IF(AND(AL$158=2,#REF!&gt;=1),2,IF(AND(AL$158=1,#REF!=1),1,0))</f>
        <v>#REF!</v>
      </c>
      <c r="AM244" s="268" t="e">
        <f>+IF(AND(AM$158=2,#REF!&gt;=1),2,IF(AND(AM$158=1,#REF!=1),1,0))</f>
        <v>#REF!</v>
      </c>
      <c r="AN244" s="268" t="e">
        <f>+IF(AND(AN$158=2,#REF!&gt;=1),2,IF(AND(AN$158=1,#REF!=1),1,0))</f>
        <v>#REF!</v>
      </c>
      <c r="AO244" s="268" t="e">
        <f>+IF(AND(AO$158=2,#REF!&gt;=1),2,IF(AND(AO$158=1,#REF!=1),1,0))</f>
        <v>#REF!</v>
      </c>
      <c r="AP244" s="268" t="e">
        <f>+IF(AND(AP$158=2,#REF!&gt;=1),2,IF(AND(AP$158=1,#REF!=1),1,0))</f>
        <v>#REF!</v>
      </c>
      <c r="AQ244" s="268" t="e">
        <f>+IF(AND(AQ$158=2,#REF!&gt;=1),2,IF(AND(AQ$158=1,#REF!=1),1,0))</f>
        <v>#REF!</v>
      </c>
      <c r="AR244" s="268" t="e">
        <f>+IF(AND(AR$158=2,#REF!&gt;=1),2,IF(AND(AR$158=1,#REF!=1),1,0))</f>
        <v>#REF!</v>
      </c>
      <c r="AS244" s="268" t="e">
        <f>+IF(AND(AS$158=2,#REF!&gt;=1),2,IF(AND(AS$158=1,#REF!=1),1,0))</f>
        <v>#REF!</v>
      </c>
      <c r="AT244" s="268" t="e">
        <f>+IF(AND(AT$158=2,#REF!&gt;=1),2,IF(AND(AT$158=1,#REF!=1),1,0))</f>
        <v>#REF!</v>
      </c>
      <c r="AU244" s="268" t="e">
        <f>+IF(AND(AU$158=2,#REF!&gt;=1),2,IF(AND(AU$158=1,#REF!=1),1,0))</f>
        <v>#REF!</v>
      </c>
      <c r="AV244" s="268" t="e">
        <f>+IF(AND(AV$158=2,#REF!&gt;=1),2,IF(AND(AV$158=1,#REF!=1),1,0))</f>
        <v>#REF!</v>
      </c>
      <c r="AX244" s="265" t="e">
        <f t="shared" si="80"/>
        <v>#REF!</v>
      </c>
    </row>
    <row r="245" spans="1:50" x14ac:dyDescent="0.25">
      <c r="A245" s="266" t="str">
        <f t="shared" ref="A245:B259" si="98">+A88</f>
        <v>PNE1</v>
      </c>
      <c r="B245" s="267" t="str">
        <f t="shared" si="98"/>
        <v>Pneumologie</v>
      </c>
      <c r="C245" s="267"/>
      <c r="D245" s="268">
        <f t="shared" ref="D245:AV245" si="99">+IF(AND(D$158=2,D88&gt;=1),2,IF(AND(D$158=1,D88=1),1,0))</f>
        <v>0</v>
      </c>
      <c r="E245" s="268">
        <f t="shared" si="99"/>
        <v>0</v>
      </c>
      <c r="F245" s="268">
        <f t="shared" si="99"/>
        <v>0</v>
      </c>
      <c r="G245" s="268">
        <f t="shared" si="99"/>
        <v>0</v>
      </c>
      <c r="H245" s="268">
        <f t="shared" si="99"/>
        <v>0</v>
      </c>
      <c r="I245" s="268">
        <f t="shared" si="99"/>
        <v>0</v>
      </c>
      <c r="J245" s="268">
        <f t="shared" si="99"/>
        <v>0</v>
      </c>
      <c r="K245" s="268">
        <f t="shared" si="99"/>
        <v>0</v>
      </c>
      <c r="L245" s="268">
        <f t="shared" si="99"/>
        <v>0</v>
      </c>
      <c r="M245" s="268">
        <f t="shared" si="99"/>
        <v>0</v>
      </c>
      <c r="N245" s="268">
        <f t="shared" si="99"/>
        <v>0</v>
      </c>
      <c r="O245" s="268">
        <f t="shared" si="99"/>
        <v>0</v>
      </c>
      <c r="P245" s="268">
        <f t="shared" si="99"/>
        <v>0</v>
      </c>
      <c r="Q245" s="268">
        <f t="shared" si="99"/>
        <v>0</v>
      </c>
      <c r="R245" s="268">
        <f t="shared" si="99"/>
        <v>0</v>
      </c>
      <c r="S245" s="268">
        <f t="shared" si="99"/>
        <v>0</v>
      </c>
      <c r="T245" s="268">
        <f t="shared" si="99"/>
        <v>0</v>
      </c>
      <c r="U245" s="268">
        <f t="shared" si="99"/>
        <v>0</v>
      </c>
      <c r="V245" s="268">
        <f t="shared" si="99"/>
        <v>0</v>
      </c>
      <c r="W245" s="268">
        <f t="shared" si="99"/>
        <v>0</v>
      </c>
      <c r="X245" s="268">
        <f t="shared" si="99"/>
        <v>0</v>
      </c>
      <c r="Y245" s="268">
        <f t="shared" si="99"/>
        <v>0</v>
      </c>
      <c r="Z245" s="268">
        <f t="shared" si="99"/>
        <v>0</v>
      </c>
      <c r="AA245" s="268">
        <f t="shared" si="99"/>
        <v>0</v>
      </c>
      <c r="AB245" s="268">
        <f t="shared" si="99"/>
        <v>0</v>
      </c>
      <c r="AC245" s="268">
        <f t="shared" si="99"/>
        <v>0</v>
      </c>
      <c r="AD245" s="268">
        <f t="shared" si="99"/>
        <v>0</v>
      </c>
      <c r="AE245" s="268">
        <f t="shared" si="99"/>
        <v>0</v>
      </c>
      <c r="AF245" s="268">
        <f t="shared" si="99"/>
        <v>0</v>
      </c>
      <c r="AG245" s="268">
        <f t="shared" si="99"/>
        <v>0</v>
      </c>
      <c r="AH245" s="268">
        <f t="shared" si="99"/>
        <v>0</v>
      </c>
      <c r="AI245" s="268">
        <f t="shared" si="99"/>
        <v>0</v>
      </c>
      <c r="AJ245" s="268">
        <f t="shared" si="99"/>
        <v>0</v>
      </c>
      <c r="AK245" s="268">
        <f t="shared" si="99"/>
        <v>0</v>
      </c>
      <c r="AL245" s="268">
        <f t="shared" si="99"/>
        <v>0</v>
      </c>
      <c r="AM245" s="268">
        <f t="shared" si="99"/>
        <v>0</v>
      </c>
      <c r="AN245" s="268">
        <f t="shared" si="99"/>
        <v>0</v>
      </c>
      <c r="AO245" s="268">
        <f t="shared" si="99"/>
        <v>0</v>
      </c>
      <c r="AP245" s="268">
        <f t="shared" si="99"/>
        <v>0</v>
      </c>
      <c r="AQ245" s="268">
        <f t="shared" si="99"/>
        <v>0</v>
      </c>
      <c r="AR245" s="268">
        <f t="shared" si="99"/>
        <v>0</v>
      </c>
      <c r="AS245" s="268">
        <f t="shared" si="99"/>
        <v>0</v>
      </c>
      <c r="AT245" s="268">
        <f t="shared" si="99"/>
        <v>0</v>
      </c>
      <c r="AU245" s="268">
        <f t="shared" si="99"/>
        <v>0</v>
      </c>
      <c r="AV245" s="268">
        <f t="shared" si="99"/>
        <v>0</v>
      </c>
      <c r="AX245" s="265">
        <f t="shared" si="80"/>
        <v>0</v>
      </c>
    </row>
    <row r="246" spans="1:50" ht="25" x14ac:dyDescent="0.25">
      <c r="A246" s="266" t="str">
        <f t="shared" si="98"/>
        <v>PNE1.1</v>
      </c>
      <c r="B246" s="267" t="str">
        <f t="shared" si="98"/>
        <v>Pneumologie avec assistance ventilatoire spéciale</v>
      </c>
      <c r="C246" s="267"/>
      <c r="D246" s="268">
        <f t="shared" ref="D246:AV246" si="100">+IF(AND(D$158=2,D89&gt;=1),2,IF(AND(D$158=1,D89=1),1,0))</f>
        <v>0</v>
      </c>
      <c r="E246" s="268">
        <f t="shared" si="100"/>
        <v>0</v>
      </c>
      <c r="F246" s="268">
        <f t="shared" si="100"/>
        <v>0</v>
      </c>
      <c r="G246" s="268">
        <f t="shared" si="100"/>
        <v>0</v>
      </c>
      <c r="H246" s="268">
        <f t="shared" si="100"/>
        <v>0</v>
      </c>
      <c r="I246" s="268">
        <f t="shared" si="100"/>
        <v>0</v>
      </c>
      <c r="J246" s="268">
        <f t="shared" si="100"/>
        <v>0</v>
      </c>
      <c r="K246" s="268">
        <f t="shared" si="100"/>
        <v>0</v>
      </c>
      <c r="L246" s="268">
        <f t="shared" si="100"/>
        <v>0</v>
      </c>
      <c r="M246" s="268">
        <f t="shared" si="100"/>
        <v>0</v>
      </c>
      <c r="N246" s="268">
        <f t="shared" si="100"/>
        <v>0</v>
      </c>
      <c r="O246" s="268">
        <f t="shared" si="100"/>
        <v>0</v>
      </c>
      <c r="P246" s="268">
        <f t="shared" si="100"/>
        <v>0</v>
      </c>
      <c r="Q246" s="268">
        <f t="shared" si="100"/>
        <v>0</v>
      </c>
      <c r="R246" s="268">
        <f t="shared" si="100"/>
        <v>0</v>
      </c>
      <c r="S246" s="268">
        <f t="shared" si="100"/>
        <v>0</v>
      </c>
      <c r="T246" s="268">
        <f t="shared" si="100"/>
        <v>0</v>
      </c>
      <c r="U246" s="268">
        <f t="shared" si="100"/>
        <v>0</v>
      </c>
      <c r="V246" s="268">
        <f t="shared" si="100"/>
        <v>0</v>
      </c>
      <c r="W246" s="268">
        <f t="shared" si="100"/>
        <v>0</v>
      </c>
      <c r="X246" s="268">
        <f t="shared" si="100"/>
        <v>0</v>
      </c>
      <c r="Y246" s="268">
        <f t="shared" si="100"/>
        <v>0</v>
      </c>
      <c r="Z246" s="268">
        <f t="shared" si="100"/>
        <v>0</v>
      </c>
      <c r="AA246" s="268">
        <f t="shared" si="100"/>
        <v>0</v>
      </c>
      <c r="AB246" s="268">
        <f t="shared" si="100"/>
        <v>0</v>
      </c>
      <c r="AC246" s="268">
        <f t="shared" si="100"/>
        <v>0</v>
      </c>
      <c r="AD246" s="268">
        <f t="shared" si="100"/>
        <v>0</v>
      </c>
      <c r="AE246" s="268">
        <f t="shared" si="100"/>
        <v>0</v>
      </c>
      <c r="AF246" s="268">
        <f t="shared" si="100"/>
        <v>0</v>
      </c>
      <c r="AG246" s="268">
        <f t="shared" si="100"/>
        <v>0</v>
      </c>
      <c r="AH246" s="268">
        <f t="shared" si="100"/>
        <v>0</v>
      </c>
      <c r="AI246" s="268">
        <f t="shared" si="100"/>
        <v>0</v>
      </c>
      <c r="AJ246" s="268">
        <f t="shared" si="100"/>
        <v>0</v>
      </c>
      <c r="AK246" s="268">
        <f t="shared" si="100"/>
        <v>0</v>
      </c>
      <c r="AL246" s="268">
        <f t="shared" si="100"/>
        <v>0</v>
      </c>
      <c r="AM246" s="268">
        <f t="shared" si="100"/>
        <v>0</v>
      </c>
      <c r="AN246" s="268">
        <f t="shared" si="100"/>
        <v>0</v>
      </c>
      <c r="AO246" s="268">
        <f t="shared" si="100"/>
        <v>0</v>
      </c>
      <c r="AP246" s="268">
        <f t="shared" si="100"/>
        <v>0</v>
      </c>
      <c r="AQ246" s="268">
        <f t="shared" si="100"/>
        <v>0</v>
      </c>
      <c r="AR246" s="268">
        <f t="shared" si="100"/>
        <v>0</v>
      </c>
      <c r="AS246" s="268">
        <f t="shared" si="100"/>
        <v>0</v>
      </c>
      <c r="AT246" s="268">
        <f t="shared" si="100"/>
        <v>0</v>
      </c>
      <c r="AU246" s="268">
        <f t="shared" si="100"/>
        <v>0</v>
      </c>
      <c r="AV246" s="268">
        <f t="shared" si="100"/>
        <v>0</v>
      </c>
      <c r="AX246" s="265">
        <f t="shared" si="80"/>
        <v>0</v>
      </c>
    </row>
    <row r="247" spans="1:50" ht="25" x14ac:dyDescent="0.25">
      <c r="A247" s="266" t="str">
        <f t="shared" si="98"/>
        <v>PNE1.2</v>
      </c>
      <c r="B247" s="267" t="str">
        <f t="shared" si="98"/>
        <v>Evaluation avant ou status après transplantation pulmonaire</v>
      </c>
      <c r="C247" s="267"/>
      <c r="D247" s="268">
        <f t="shared" ref="D247:AV247" si="101">+IF(AND(D$158=2,D90&gt;=1),2,IF(AND(D$158=1,D90=1),1,0))</f>
        <v>0</v>
      </c>
      <c r="E247" s="268">
        <f t="shared" si="101"/>
        <v>0</v>
      </c>
      <c r="F247" s="268">
        <f t="shared" si="101"/>
        <v>0</v>
      </c>
      <c r="G247" s="268">
        <f t="shared" si="101"/>
        <v>0</v>
      </c>
      <c r="H247" s="268">
        <f t="shared" si="101"/>
        <v>0</v>
      </c>
      <c r="I247" s="268">
        <f t="shared" si="101"/>
        <v>0</v>
      </c>
      <c r="J247" s="268">
        <f t="shared" si="101"/>
        <v>0</v>
      </c>
      <c r="K247" s="268">
        <f t="shared" si="101"/>
        <v>0</v>
      </c>
      <c r="L247" s="268">
        <f t="shared" si="101"/>
        <v>0</v>
      </c>
      <c r="M247" s="268">
        <f t="shared" si="101"/>
        <v>0</v>
      </c>
      <c r="N247" s="268">
        <f t="shared" si="101"/>
        <v>0</v>
      </c>
      <c r="O247" s="268">
        <f t="shared" si="101"/>
        <v>0</v>
      </c>
      <c r="P247" s="268">
        <f t="shared" si="101"/>
        <v>0</v>
      </c>
      <c r="Q247" s="268">
        <f t="shared" si="101"/>
        <v>0</v>
      </c>
      <c r="R247" s="268">
        <f t="shared" si="101"/>
        <v>0</v>
      </c>
      <c r="S247" s="268">
        <f t="shared" si="101"/>
        <v>0</v>
      </c>
      <c r="T247" s="268">
        <f t="shared" si="101"/>
        <v>0</v>
      </c>
      <c r="U247" s="268">
        <f t="shared" si="101"/>
        <v>0</v>
      </c>
      <c r="V247" s="268">
        <f t="shared" si="101"/>
        <v>0</v>
      </c>
      <c r="W247" s="268">
        <f t="shared" si="101"/>
        <v>0</v>
      </c>
      <c r="X247" s="268">
        <f t="shared" si="101"/>
        <v>0</v>
      </c>
      <c r="Y247" s="268">
        <f t="shared" si="101"/>
        <v>0</v>
      </c>
      <c r="Z247" s="268">
        <f t="shared" si="101"/>
        <v>0</v>
      </c>
      <c r="AA247" s="268">
        <f t="shared" si="101"/>
        <v>0</v>
      </c>
      <c r="AB247" s="268">
        <f t="shared" si="101"/>
        <v>0</v>
      </c>
      <c r="AC247" s="268">
        <f t="shared" si="101"/>
        <v>0</v>
      </c>
      <c r="AD247" s="268">
        <f t="shared" si="101"/>
        <v>0</v>
      </c>
      <c r="AE247" s="268">
        <f t="shared" si="101"/>
        <v>0</v>
      </c>
      <c r="AF247" s="268">
        <f t="shared" si="101"/>
        <v>0</v>
      </c>
      <c r="AG247" s="268">
        <f t="shared" si="101"/>
        <v>0</v>
      </c>
      <c r="AH247" s="268">
        <f t="shared" si="101"/>
        <v>0</v>
      </c>
      <c r="AI247" s="268">
        <f t="shared" si="101"/>
        <v>0</v>
      </c>
      <c r="AJ247" s="268">
        <f t="shared" si="101"/>
        <v>0</v>
      </c>
      <c r="AK247" s="268">
        <f t="shared" si="101"/>
        <v>0</v>
      </c>
      <c r="AL247" s="268">
        <f t="shared" si="101"/>
        <v>0</v>
      </c>
      <c r="AM247" s="268">
        <f t="shared" si="101"/>
        <v>0</v>
      </c>
      <c r="AN247" s="268">
        <f t="shared" si="101"/>
        <v>0</v>
      </c>
      <c r="AO247" s="268">
        <f t="shared" si="101"/>
        <v>0</v>
      </c>
      <c r="AP247" s="268">
        <f t="shared" si="101"/>
        <v>0</v>
      </c>
      <c r="AQ247" s="268">
        <f t="shared" si="101"/>
        <v>0</v>
      </c>
      <c r="AR247" s="268">
        <f t="shared" si="101"/>
        <v>0</v>
      </c>
      <c r="AS247" s="268">
        <f t="shared" si="101"/>
        <v>0</v>
      </c>
      <c r="AT247" s="268">
        <f t="shared" si="101"/>
        <v>0</v>
      </c>
      <c r="AU247" s="268">
        <f t="shared" si="101"/>
        <v>0</v>
      </c>
      <c r="AV247" s="268">
        <f t="shared" si="101"/>
        <v>0</v>
      </c>
      <c r="AX247" s="265">
        <f t="shared" si="80"/>
        <v>0</v>
      </c>
    </row>
    <row r="248" spans="1:50" x14ac:dyDescent="0.25">
      <c r="A248" s="266" t="str">
        <f t="shared" si="98"/>
        <v>PNE1.3</v>
      </c>
      <c r="B248" s="267" t="str">
        <f t="shared" si="98"/>
        <v>Mmucoviscidose</v>
      </c>
      <c r="C248" s="267"/>
      <c r="D248" s="268">
        <f t="shared" ref="D248:AV248" si="102">+IF(AND(D$158=2,D91&gt;=1),2,IF(AND(D$158=1,D91=1),1,0))</f>
        <v>0</v>
      </c>
      <c r="E248" s="268">
        <f t="shared" si="102"/>
        <v>0</v>
      </c>
      <c r="F248" s="268">
        <f t="shared" si="102"/>
        <v>0</v>
      </c>
      <c r="G248" s="268">
        <f t="shared" si="102"/>
        <v>0</v>
      </c>
      <c r="H248" s="268">
        <f t="shared" si="102"/>
        <v>0</v>
      </c>
      <c r="I248" s="268">
        <f t="shared" si="102"/>
        <v>0</v>
      </c>
      <c r="J248" s="268">
        <f t="shared" si="102"/>
        <v>0</v>
      </c>
      <c r="K248" s="268">
        <f t="shared" si="102"/>
        <v>0</v>
      </c>
      <c r="L248" s="268">
        <f t="shared" si="102"/>
        <v>0</v>
      </c>
      <c r="M248" s="268">
        <f t="shared" si="102"/>
        <v>0</v>
      </c>
      <c r="N248" s="268">
        <f t="shared" si="102"/>
        <v>0</v>
      </c>
      <c r="O248" s="268">
        <f t="shared" si="102"/>
        <v>0</v>
      </c>
      <c r="P248" s="268">
        <f t="shared" si="102"/>
        <v>0</v>
      </c>
      <c r="Q248" s="268">
        <f t="shared" si="102"/>
        <v>0</v>
      </c>
      <c r="R248" s="268">
        <f t="shared" si="102"/>
        <v>0</v>
      </c>
      <c r="S248" s="268">
        <f t="shared" si="102"/>
        <v>0</v>
      </c>
      <c r="T248" s="268">
        <f t="shared" si="102"/>
        <v>0</v>
      </c>
      <c r="U248" s="268">
        <f t="shared" si="102"/>
        <v>0</v>
      </c>
      <c r="V248" s="268">
        <f t="shared" si="102"/>
        <v>0</v>
      </c>
      <c r="W248" s="268">
        <f t="shared" si="102"/>
        <v>0</v>
      </c>
      <c r="X248" s="268">
        <f t="shared" si="102"/>
        <v>0</v>
      </c>
      <c r="Y248" s="268">
        <f t="shared" si="102"/>
        <v>0</v>
      </c>
      <c r="Z248" s="268">
        <f t="shared" si="102"/>
        <v>0</v>
      </c>
      <c r="AA248" s="268">
        <f t="shared" si="102"/>
        <v>0</v>
      </c>
      <c r="AB248" s="268">
        <f t="shared" si="102"/>
        <v>0</v>
      </c>
      <c r="AC248" s="268">
        <f t="shared" si="102"/>
        <v>0</v>
      </c>
      <c r="AD248" s="268">
        <f t="shared" si="102"/>
        <v>0</v>
      </c>
      <c r="AE248" s="268">
        <f t="shared" si="102"/>
        <v>0</v>
      </c>
      <c r="AF248" s="268">
        <f t="shared" si="102"/>
        <v>0</v>
      </c>
      <c r="AG248" s="268">
        <f t="shared" si="102"/>
        <v>0</v>
      </c>
      <c r="AH248" s="268">
        <f t="shared" si="102"/>
        <v>0</v>
      </c>
      <c r="AI248" s="268">
        <f t="shared" si="102"/>
        <v>0</v>
      </c>
      <c r="AJ248" s="268">
        <f t="shared" si="102"/>
        <v>0</v>
      </c>
      <c r="AK248" s="268">
        <f t="shared" si="102"/>
        <v>0</v>
      </c>
      <c r="AL248" s="268">
        <f t="shared" si="102"/>
        <v>0</v>
      </c>
      <c r="AM248" s="268">
        <f t="shared" si="102"/>
        <v>0</v>
      </c>
      <c r="AN248" s="268">
        <f t="shared" si="102"/>
        <v>0</v>
      </c>
      <c r="AO248" s="268">
        <f t="shared" si="102"/>
        <v>0</v>
      </c>
      <c r="AP248" s="268">
        <f t="shared" si="102"/>
        <v>0</v>
      </c>
      <c r="AQ248" s="268">
        <f t="shared" si="102"/>
        <v>0</v>
      </c>
      <c r="AR248" s="268">
        <f t="shared" si="102"/>
        <v>0</v>
      </c>
      <c r="AS248" s="268">
        <f t="shared" si="102"/>
        <v>0</v>
      </c>
      <c r="AT248" s="268">
        <f t="shared" si="102"/>
        <v>0</v>
      </c>
      <c r="AU248" s="268">
        <f t="shared" si="102"/>
        <v>0</v>
      </c>
      <c r="AV248" s="268">
        <f t="shared" si="102"/>
        <v>0</v>
      </c>
      <c r="AX248" s="265">
        <f t="shared" si="80"/>
        <v>0</v>
      </c>
    </row>
    <row r="249" spans="1:50" ht="27" customHeight="1" x14ac:dyDescent="0.25">
      <c r="A249" s="266" t="str">
        <f t="shared" si="98"/>
        <v>PNE2</v>
      </c>
      <c r="B249" s="267" t="str">
        <f t="shared" si="98"/>
        <v>Polysomnographie</v>
      </c>
      <c r="C249" s="267"/>
      <c r="D249" s="268">
        <f t="shared" ref="D249:AV249" si="103">+IF(AND(D$158=2,D92&gt;=1),2,IF(AND(D$158=1,D92=1),1,0))</f>
        <v>0</v>
      </c>
      <c r="E249" s="268">
        <f t="shared" si="103"/>
        <v>0</v>
      </c>
      <c r="F249" s="268">
        <f t="shared" si="103"/>
        <v>0</v>
      </c>
      <c r="G249" s="268">
        <f t="shared" si="103"/>
        <v>0</v>
      </c>
      <c r="H249" s="268">
        <f t="shared" si="103"/>
        <v>0</v>
      </c>
      <c r="I249" s="268">
        <f t="shared" si="103"/>
        <v>0</v>
      </c>
      <c r="J249" s="268">
        <f t="shared" si="103"/>
        <v>0</v>
      </c>
      <c r="K249" s="268">
        <f t="shared" si="103"/>
        <v>0</v>
      </c>
      <c r="L249" s="268">
        <f t="shared" si="103"/>
        <v>0</v>
      </c>
      <c r="M249" s="268">
        <f t="shared" si="103"/>
        <v>0</v>
      </c>
      <c r="N249" s="268">
        <f t="shared" si="103"/>
        <v>0</v>
      </c>
      <c r="O249" s="268">
        <f t="shared" si="103"/>
        <v>0</v>
      </c>
      <c r="P249" s="268">
        <f t="shared" si="103"/>
        <v>0</v>
      </c>
      <c r="Q249" s="268">
        <f t="shared" si="103"/>
        <v>0</v>
      </c>
      <c r="R249" s="268">
        <f t="shared" si="103"/>
        <v>0</v>
      </c>
      <c r="S249" s="268">
        <f t="shared" si="103"/>
        <v>0</v>
      </c>
      <c r="T249" s="268">
        <f t="shared" si="103"/>
        <v>0</v>
      </c>
      <c r="U249" s="268">
        <f t="shared" si="103"/>
        <v>0</v>
      </c>
      <c r="V249" s="268">
        <f t="shared" si="103"/>
        <v>0</v>
      </c>
      <c r="W249" s="268">
        <f t="shared" si="103"/>
        <v>0</v>
      </c>
      <c r="X249" s="268">
        <f t="shared" si="103"/>
        <v>0</v>
      </c>
      <c r="Y249" s="268">
        <f t="shared" si="103"/>
        <v>0</v>
      </c>
      <c r="Z249" s="268">
        <f t="shared" si="103"/>
        <v>0</v>
      </c>
      <c r="AA249" s="268">
        <f t="shared" si="103"/>
        <v>0</v>
      </c>
      <c r="AB249" s="268">
        <f t="shared" si="103"/>
        <v>0</v>
      </c>
      <c r="AC249" s="268">
        <f t="shared" si="103"/>
        <v>0</v>
      </c>
      <c r="AD249" s="268">
        <f t="shared" si="103"/>
        <v>0</v>
      </c>
      <c r="AE249" s="268">
        <f t="shared" si="103"/>
        <v>0</v>
      </c>
      <c r="AF249" s="268">
        <f t="shared" si="103"/>
        <v>0</v>
      </c>
      <c r="AG249" s="268">
        <f t="shared" si="103"/>
        <v>0</v>
      </c>
      <c r="AH249" s="268">
        <f t="shared" si="103"/>
        <v>0</v>
      </c>
      <c r="AI249" s="268">
        <f t="shared" si="103"/>
        <v>0</v>
      </c>
      <c r="AJ249" s="268">
        <f t="shared" si="103"/>
        <v>0</v>
      </c>
      <c r="AK249" s="268">
        <f t="shared" si="103"/>
        <v>0</v>
      </c>
      <c r="AL249" s="268">
        <f t="shared" si="103"/>
        <v>0</v>
      </c>
      <c r="AM249" s="268">
        <f t="shared" si="103"/>
        <v>0</v>
      </c>
      <c r="AN249" s="268">
        <f t="shared" si="103"/>
        <v>0</v>
      </c>
      <c r="AO249" s="268">
        <f t="shared" si="103"/>
        <v>0</v>
      </c>
      <c r="AP249" s="268">
        <f t="shared" si="103"/>
        <v>0</v>
      </c>
      <c r="AQ249" s="268">
        <f t="shared" si="103"/>
        <v>0</v>
      </c>
      <c r="AR249" s="268">
        <f t="shared" si="103"/>
        <v>0</v>
      </c>
      <c r="AS249" s="268">
        <f t="shared" si="103"/>
        <v>0</v>
      </c>
      <c r="AT249" s="268">
        <f t="shared" si="103"/>
        <v>0</v>
      </c>
      <c r="AU249" s="268">
        <f t="shared" si="103"/>
        <v>0</v>
      </c>
      <c r="AV249" s="268">
        <f t="shared" si="103"/>
        <v>0</v>
      </c>
      <c r="AX249" s="265">
        <f t="shared" si="80"/>
        <v>0</v>
      </c>
    </row>
    <row r="250" spans="1:50" x14ac:dyDescent="0.25">
      <c r="A250" s="266" t="str">
        <f t="shared" si="98"/>
        <v>THO1</v>
      </c>
      <c r="B250" s="267" t="str">
        <f t="shared" si="98"/>
        <v>Chirurgie thoracique</v>
      </c>
      <c r="C250" s="267"/>
      <c r="D250" s="268">
        <f t="shared" ref="D250:AV250" si="104">+IF(AND(D$158=2,D93&gt;=1),2,IF(AND(D$158=1,D93=1),1,0))</f>
        <v>0</v>
      </c>
      <c r="E250" s="268">
        <f t="shared" si="104"/>
        <v>0</v>
      </c>
      <c r="F250" s="268">
        <f t="shared" si="104"/>
        <v>0</v>
      </c>
      <c r="G250" s="268">
        <f t="shared" si="104"/>
        <v>0</v>
      </c>
      <c r="H250" s="268">
        <f t="shared" si="104"/>
        <v>0</v>
      </c>
      <c r="I250" s="268">
        <f t="shared" si="104"/>
        <v>0</v>
      </c>
      <c r="J250" s="268">
        <f t="shared" si="104"/>
        <v>0</v>
      </c>
      <c r="K250" s="268">
        <f t="shared" si="104"/>
        <v>0</v>
      </c>
      <c r="L250" s="268">
        <f t="shared" si="104"/>
        <v>0</v>
      </c>
      <c r="M250" s="268">
        <f t="shared" si="104"/>
        <v>0</v>
      </c>
      <c r="N250" s="268">
        <f t="shared" si="104"/>
        <v>0</v>
      </c>
      <c r="O250" s="268">
        <f t="shared" si="104"/>
        <v>0</v>
      </c>
      <c r="P250" s="268">
        <f t="shared" si="104"/>
        <v>0</v>
      </c>
      <c r="Q250" s="268">
        <f t="shared" si="104"/>
        <v>0</v>
      </c>
      <c r="R250" s="268">
        <f t="shared" si="104"/>
        <v>0</v>
      </c>
      <c r="S250" s="268">
        <f t="shared" si="104"/>
        <v>0</v>
      </c>
      <c r="T250" s="268">
        <f t="shared" si="104"/>
        <v>0</v>
      </c>
      <c r="U250" s="268">
        <f t="shared" si="104"/>
        <v>0</v>
      </c>
      <c r="V250" s="268">
        <f t="shared" si="104"/>
        <v>0</v>
      </c>
      <c r="W250" s="268">
        <f t="shared" si="104"/>
        <v>0</v>
      </c>
      <c r="X250" s="268">
        <f t="shared" si="104"/>
        <v>0</v>
      </c>
      <c r="Y250" s="268">
        <f t="shared" si="104"/>
        <v>0</v>
      </c>
      <c r="Z250" s="268">
        <f t="shared" si="104"/>
        <v>0</v>
      </c>
      <c r="AA250" s="268">
        <f t="shared" si="104"/>
        <v>0</v>
      </c>
      <c r="AB250" s="268">
        <f t="shared" si="104"/>
        <v>0</v>
      </c>
      <c r="AC250" s="268">
        <f t="shared" si="104"/>
        <v>0</v>
      </c>
      <c r="AD250" s="268">
        <f t="shared" si="104"/>
        <v>0</v>
      </c>
      <c r="AE250" s="268">
        <f t="shared" si="104"/>
        <v>0</v>
      </c>
      <c r="AF250" s="268">
        <f t="shared" si="104"/>
        <v>0</v>
      </c>
      <c r="AG250" s="268">
        <f t="shared" si="104"/>
        <v>0</v>
      </c>
      <c r="AH250" s="268">
        <f t="shared" si="104"/>
        <v>0</v>
      </c>
      <c r="AI250" s="268">
        <f t="shared" si="104"/>
        <v>0</v>
      </c>
      <c r="AJ250" s="268">
        <f t="shared" si="104"/>
        <v>0</v>
      </c>
      <c r="AK250" s="268">
        <f t="shared" si="104"/>
        <v>0</v>
      </c>
      <c r="AL250" s="268">
        <f t="shared" si="104"/>
        <v>0</v>
      </c>
      <c r="AM250" s="268">
        <f t="shared" si="104"/>
        <v>0</v>
      </c>
      <c r="AN250" s="268">
        <f t="shared" si="104"/>
        <v>0</v>
      </c>
      <c r="AO250" s="268">
        <f t="shared" si="104"/>
        <v>0</v>
      </c>
      <c r="AP250" s="268">
        <f t="shared" si="104"/>
        <v>0</v>
      </c>
      <c r="AQ250" s="268">
        <f t="shared" si="104"/>
        <v>0</v>
      </c>
      <c r="AR250" s="268">
        <f t="shared" si="104"/>
        <v>0</v>
      </c>
      <c r="AS250" s="268">
        <f t="shared" si="104"/>
        <v>0</v>
      </c>
      <c r="AT250" s="268">
        <f t="shared" si="104"/>
        <v>0</v>
      </c>
      <c r="AU250" s="268">
        <f t="shared" si="104"/>
        <v>0</v>
      </c>
      <c r="AV250" s="268">
        <f t="shared" si="104"/>
        <v>0</v>
      </c>
      <c r="AX250" s="265">
        <f t="shared" si="80"/>
        <v>0</v>
      </c>
    </row>
    <row r="251" spans="1:50" ht="37.5" x14ac:dyDescent="0.25">
      <c r="A251" s="266" t="str">
        <f t="shared" si="98"/>
        <v>THO1.1</v>
      </c>
      <c r="B251" s="267" t="str">
        <f t="shared" si="98"/>
        <v>Néoplasmes malins de l'appareil respiratoire (résection curative par lobectomie / pneumonectomie)</v>
      </c>
      <c r="C251" s="267"/>
      <c r="D251" s="268">
        <f t="shared" ref="D251:AV251" si="105">+IF(AND(D$158=2,D94&gt;=1),2,IF(AND(D$158=1,D94=1),1,0))</f>
        <v>0</v>
      </c>
      <c r="E251" s="268">
        <f t="shared" si="105"/>
        <v>0</v>
      </c>
      <c r="F251" s="268">
        <f t="shared" si="105"/>
        <v>0</v>
      </c>
      <c r="G251" s="268">
        <f t="shared" si="105"/>
        <v>0</v>
      </c>
      <c r="H251" s="268">
        <f t="shared" si="105"/>
        <v>0</v>
      </c>
      <c r="I251" s="268">
        <f t="shared" si="105"/>
        <v>0</v>
      </c>
      <c r="J251" s="268">
        <f t="shared" si="105"/>
        <v>0</v>
      </c>
      <c r="K251" s="268">
        <f t="shared" si="105"/>
        <v>0</v>
      </c>
      <c r="L251" s="268">
        <f t="shared" si="105"/>
        <v>0</v>
      </c>
      <c r="M251" s="268">
        <f t="shared" si="105"/>
        <v>0</v>
      </c>
      <c r="N251" s="268">
        <f t="shared" si="105"/>
        <v>0</v>
      </c>
      <c r="O251" s="268">
        <f t="shared" si="105"/>
        <v>0</v>
      </c>
      <c r="P251" s="268">
        <f t="shared" si="105"/>
        <v>0</v>
      </c>
      <c r="Q251" s="268">
        <f t="shared" si="105"/>
        <v>0</v>
      </c>
      <c r="R251" s="268">
        <f t="shared" si="105"/>
        <v>0</v>
      </c>
      <c r="S251" s="268">
        <f t="shared" si="105"/>
        <v>0</v>
      </c>
      <c r="T251" s="268">
        <f t="shared" si="105"/>
        <v>0</v>
      </c>
      <c r="U251" s="268">
        <f t="shared" si="105"/>
        <v>0</v>
      </c>
      <c r="V251" s="268">
        <f t="shared" si="105"/>
        <v>0</v>
      </c>
      <c r="W251" s="268">
        <f t="shared" si="105"/>
        <v>0</v>
      </c>
      <c r="X251" s="268">
        <f t="shared" si="105"/>
        <v>0</v>
      </c>
      <c r="Y251" s="268">
        <f t="shared" si="105"/>
        <v>0</v>
      </c>
      <c r="Z251" s="268">
        <f t="shared" si="105"/>
        <v>0</v>
      </c>
      <c r="AA251" s="268">
        <f t="shared" si="105"/>
        <v>0</v>
      </c>
      <c r="AB251" s="268">
        <f t="shared" si="105"/>
        <v>0</v>
      </c>
      <c r="AC251" s="268">
        <f t="shared" si="105"/>
        <v>0</v>
      </c>
      <c r="AD251" s="268">
        <f t="shared" si="105"/>
        <v>0</v>
      </c>
      <c r="AE251" s="268">
        <f t="shared" si="105"/>
        <v>0</v>
      </c>
      <c r="AF251" s="268">
        <f t="shared" si="105"/>
        <v>0</v>
      </c>
      <c r="AG251" s="268">
        <f t="shared" si="105"/>
        <v>0</v>
      </c>
      <c r="AH251" s="268">
        <f t="shared" si="105"/>
        <v>0</v>
      </c>
      <c r="AI251" s="268">
        <f t="shared" si="105"/>
        <v>0</v>
      </c>
      <c r="AJ251" s="268">
        <f t="shared" si="105"/>
        <v>0</v>
      </c>
      <c r="AK251" s="268">
        <f t="shared" si="105"/>
        <v>0</v>
      </c>
      <c r="AL251" s="268">
        <f t="shared" si="105"/>
        <v>0</v>
      </c>
      <c r="AM251" s="268">
        <f t="shared" si="105"/>
        <v>0</v>
      </c>
      <c r="AN251" s="268">
        <f t="shared" si="105"/>
        <v>0</v>
      </c>
      <c r="AO251" s="268">
        <f t="shared" si="105"/>
        <v>0</v>
      </c>
      <c r="AP251" s="268">
        <f t="shared" si="105"/>
        <v>0</v>
      </c>
      <c r="AQ251" s="268">
        <f t="shared" si="105"/>
        <v>0</v>
      </c>
      <c r="AR251" s="268">
        <f t="shared" si="105"/>
        <v>0</v>
      </c>
      <c r="AS251" s="268">
        <f t="shared" si="105"/>
        <v>0</v>
      </c>
      <c r="AT251" s="268">
        <f t="shared" si="105"/>
        <v>0</v>
      </c>
      <c r="AU251" s="268">
        <f t="shared" si="105"/>
        <v>0</v>
      </c>
      <c r="AV251" s="268">
        <f t="shared" si="105"/>
        <v>0</v>
      </c>
      <c r="AX251" s="265">
        <f t="shared" si="80"/>
        <v>0</v>
      </c>
    </row>
    <row r="252" spans="1:50" x14ac:dyDescent="0.25">
      <c r="A252" s="266" t="str">
        <f t="shared" si="98"/>
        <v>THO1.2</v>
      </c>
      <c r="B252" s="267" t="str">
        <f t="shared" si="98"/>
        <v>Opérations sur le médiastin</v>
      </c>
      <c r="C252" s="267"/>
      <c r="D252" s="268">
        <f t="shared" ref="D252:AV252" si="106">+IF(AND(D$158=2,D95&gt;=1),2,IF(AND(D$158=1,D95=1),1,0))</f>
        <v>0</v>
      </c>
      <c r="E252" s="268">
        <f t="shared" si="106"/>
        <v>0</v>
      </c>
      <c r="F252" s="268">
        <f t="shared" si="106"/>
        <v>0</v>
      </c>
      <c r="G252" s="268">
        <f t="shared" si="106"/>
        <v>0</v>
      </c>
      <c r="H252" s="268">
        <f t="shared" si="106"/>
        <v>0</v>
      </c>
      <c r="I252" s="268">
        <f t="shared" si="106"/>
        <v>0</v>
      </c>
      <c r="J252" s="268">
        <f t="shared" si="106"/>
        <v>0</v>
      </c>
      <c r="K252" s="268">
        <f t="shared" si="106"/>
        <v>0</v>
      </c>
      <c r="L252" s="268">
        <f t="shared" si="106"/>
        <v>0</v>
      </c>
      <c r="M252" s="268">
        <f t="shared" si="106"/>
        <v>0</v>
      </c>
      <c r="N252" s="268">
        <f t="shared" si="106"/>
        <v>0</v>
      </c>
      <c r="O252" s="268">
        <f t="shared" si="106"/>
        <v>0</v>
      </c>
      <c r="P252" s="268">
        <f t="shared" si="106"/>
        <v>0</v>
      </c>
      <c r="Q252" s="268">
        <f t="shared" si="106"/>
        <v>0</v>
      </c>
      <c r="R252" s="268">
        <f t="shared" si="106"/>
        <v>0</v>
      </c>
      <c r="S252" s="268">
        <f t="shared" si="106"/>
        <v>0</v>
      </c>
      <c r="T252" s="268">
        <f t="shared" si="106"/>
        <v>0</v>
      </c>
      <c r="U252" s="268">
        <f t="shared" si="106"/>
        <v>0</v>
      </c>
      <c r="V252" s="268">
        <f t="shared" si="106"/>
        <v>0</v>
      </c>
      <c r="W252" s="268">
        <f t="shared" si="106"/>
        <v>0</v>
      </c>
      <c r="X252" s="268">
        <f t="shared" si="106"/>
        <v>0</v>
      </c>
      <c r="Y252" s="268">
        <f t="shared" si="106"/>
        <v>0</v>
      </c>
      <c r="Z252" s="268">
        <f t="shared" si="106"/>
        <v>0</v>
      </c>
      <c r="AA252" s="268">
        <f t="shared" si="106"/>
        <v>0</v>
      </c>
      <c r="AB252" s="268">
        <f t="shared" si="106"/>
        <v>0</v>
      </c>
      <c r="AC252" s="268">
        <f t="shared" si="106"/>
        <v>0</v>
      </c>
      <c r="AD252" s="268">
        <f t="shared" si="106"/>
        <v>0</v>
      </c>
      <c r="AE252" s="268">
        <f t="shared" si="106"/>
        <v>0</v>
      </c>
      <c r="AF252" s="268">
        <f t="shared" si="106"/>
        <v>0</v>
      </c>
      <c r="AG252" s="268">
        <f t="shared" si="106"/>
        <v>0</v>
      </c>
      <c r="AH252" s="268">
        <f t="shared" si="106"/>
        <v>0</v>
      </c>
      <c r="AI252" s="268">
        <f t="shared" si="106"/>
        <v>0</v>
      </c>
      <c r="AJ252" s="268">
        <f t="shared" si="106"/>
        <v>0</v>
      </c>
      <c r="AK252" s="268">
        <f t="shared" si="106"/>
        <v>0</v>
      </c>
      <c r="AL252" s="268">
        <f t="shared" si="106"/>
        <v>0</v>
      </c>
      <c r="AM252" s="268">
        <f t="shared" si="106"/>
        <v>0</v>
      </c>
      <c r="AN252" s="268">
        <f t="shared" si="106"/>
        <v>0</v>
      </c>
      <c r="AO252" s="268">
        <f t="shared" si="106"/>
        <v>0</v>
      </c>
      <c r="AP252" s="268">
        <f t="shared" si="106"/>
        <v>0</v>
      </c>
      <c r="AQ252" s="268">
        <f t="shared" si="106"/>
        <v>0</v>
      </c>
      <c r="AR252" s="268">
        <f t="shared" si="106"/>
        <v>0</v>
      </c>
      <c r="AS252" s="268">
        <f t="shared" si="106"/>
        <v>0</v>
      </c>
      <c r="AT252" s="268">
        <f t="shared" si="106"/>
        <v>0</v>
      </c>
      <c r="AU252" s="268">
        <f t="shared" si="106"/>
        <v>0</v>
      </c>
      <c r="AV252" s="268">
        <f t="shared" si="106"/>
        <v>0</v>
      </c>
      <c r="AX252" s="265">
        <f t="shared" si="80"/>
        <v>0</v>
      </c>
    </row>
    <row r="253" spans="1:50" x14ac:dyDescent="0.25">
      <c r="A253" s="266" t="str">
        <f t="shared" si="98"/>
        <v>TPL1</v>
      </c>
      <c r="B253" s="267" t="str">
        <f t="shared" si="98"/>
        <v>Transplantation cardiaque (CIMHS)</v>
      </c>
      <c r="C253" s="267"/>
      <c r="D253" s="268">
        <f t="shared" ref="D253:AV253" si="107">+IF(AND(D$158=2,D96&gt;=1),2,IF(AND(D$158=1,D96=1),1,0))</f>
        <v>0</v>
      </c>
      <c r="E253" s="268">
        <f t="shared" si="107"/>
        <v>0</v>
      </c>
      <c r="F253" s="268">
        <f t="shared" si="107"/>
        <v>0</v>
      </c>
      <c r="G253" s="268">
        <f t="shared" si="107"/>
        <v>0</v>
      </c>
      <c r="H253" s="268">
        <f t="shared" si="107"/>
        <v>0</v>
      </c>
      <c r="I253" s="268">
        <f t="shared" si="107"/>
        <v>0</v>
      </c>
      <c r="J253" s="268">
        <f t="shared" si="107"/>
        <v>0</v>
      </c>
      <c r="K253" s="268">
        <f t="shared" si="107"/>
        <v>0</v>
      </c>
      <c r="L253" s="268">
        <f t="shared" si="107"/>
        <v>0</v>
      </c>
      <c r="M253" s="268">
        <f t="shared" si="107"/>
        <v>0</v>
      </c>
      <c r="N253" s="268">
        <f t="shared" si="107"/>
        <v>0</v>
      </c>
      <c r="O253" s="268">
        <f t="shared" si="107"/>
        <v>0</v>
      </c>
      <c r="P253" s="268">
        <f t="shared" si="107"/>
        <v>0</v>
      </c>
      <c r="Q253" s="268">
        <f t="shared" si="107"/>
        <v>0</v>
      </c>
      <c r="R253" s="268">
        <f t="shared" si="107"/>
        <v>0</v>
      </c>
      <c r="S253" s="268">
        <f t="shared" si="107"/>
        <v>0</v>
      </c>
      <c r="T253" s="268">
        <f t="shared" si="107"/>
        <v>0</v>
      </c>
      <c r="U253" s="268">
        <f t="shared" si="107"/>
        <v>0</v>
      </c>
      <c r="V253" s="268">
        <f t="shared" si="107"/>
        <v>0</v>
      </c>
      <c r="W253" s="268">
        <f t="shared" si="107"/>
        <v>0</v>
      </c>
      <c r="X253" s="268">
        <f t="shared" si="107"/>
        <v>0</v>
      </c>
      <c r="Y253" s="268">
        <f t="shared" si="107"/>
        <v>0</v>
      </c>
      <c r="Z253" s="268">
        <f t="shared" si="107"/>
        <v>0</v>
      </c>
      <c r="AA253" s="268">
        <f t="shared" si="107"/>
        <v>0</v>
      </c>
      <c r="AB253" s="268">
        <f t="shared" si="107"/>
        <v>0</v>
      </c>
      <c r="AC253" s="268">
        <f t="shared" si="107"/>
        <v>0</v>
      </c>
      <c r="AD253" s="268">
        <f t="shared" si="107"/>
        <v>0</v>
      </c>
      <c r="AE253" s="268">
        <f t="shared" si="107"/>
        <v>0</v>
      </c>
      <c r="AF253" s="268">
        <f t="shared" si="107"/>
        <v>0</v>
      </c>
      <c r="AG253" s="268">
        <f t="shared" si="107"/>
        <v>0</v>
      </c>
      <c r="AH253" s="268">
        <f t="shared" si="107"/>
        <v>0</v>
      </c>
      <c r="AI253" s="268">
        <f t="shared" si="107"/>
        <v>0</v>
      </c>
      <c r="AJ253" s="268">
        <f t="shared" si="107"/>
        <v>0</v>
      </c>
      <c r="AK253" s="268">
        <f t="shared" si="107"/>
        <v>0</v>
      </c>
      <c r="AL253" s="268">
        <f t="shared" si="107"/>
        <v>0</v>
      </c>
      <c r="AM253" s="268">
        <f t="shared" si="107"/>
        <v>0</v>
      </c>
      <c r="AN253" s="268">
        <f t="shared" si="107"/>
        <v>0</v>
      </c>
      <c r="AO253" s="268">
        <f t="shared" si="107"/>
        <v>0</v>
      </c>
      <c r="AP253" s="268">
        <f t="shared" si="107"/>
        <v>0</v>
      </c>
      <c r="AQ253" s="268">
        <f t="shared" si="107"/>
        <v>0</v>
      </c>
      <c r="AR253" s="268">
        <f t="shared" si="107"/>
        <v>0</v>
      </c>
      <c r="AS253" s="268">
        <f t="shared" si="107"/>
        <v>0</v>
      </c>
      <c r="AT253" s="268">
        <f t="shared" si="107"/>
        <v>0</v>
      </c>
      <c r="AU253" s="268">
        <f t="shared" si="107"/>
        <v>0</v>
      </c>
      <c r="AV253" s="268">
        <f t="shared" si="107"/>
        <v>0</v>
      </c>
      <c r="AX253" s="265">
        <f t="shared" si="80"/>
        <v>0</v>
      </c>
    </row>
    <row r="254" spans="1:50" x14ac:dyDescent="0.25">
      <c r="A254" s="266" t="str">
        <f t="shared" si="98"/>
        <v>TPL2</v>
      </c>
      <c r="B254" s="267" t="str">
        <f t="shared" si="98"/>
        <v>Transplantation pulmonaire (CIMHS)</v>
      </c>
      <c r="C254" s="267"/>
      <c r="D254" s="268">
        <f t="shared" ref="D254:AV254" si="108">+IF(AND(D$158=2,D97&gt;=1),2,IF(AND(D$158=1,D97=1),1,0))</f>
        <v>0</v>
      </c>
      <c r="E254" s="268">
        <f t="shared" si="108"/>
        <v>0</v>
      </c>
      <c r="F254" s="268">
        <f t="shared" si="108"/>
        <v>0</v>
      </c>
      <c r="G254" s="268">
        <f t="shared" si="108"/>
        <v>0</v>
      </c>
      <c r="H254" s="268">
        <f t="shared" si="108"/>
        <v>0</v>
      </c>
      <c r="I254" s="268">
        <f t="shared" si="108"/>
        <v>0</v>
      </c>
      <c r="J254" s="268">
        <f t="shared" si="108"/>
        <v>0</v>
      </c>
      <c r="K254" s="268">
        <f t="shared" si="108"/>
        <v>0</v>
      </c>
      <c r="L254" s="268">
        <f t="shared" si="108"/>
        <v>0</v>
      </c>
      <c r="M254" s="268">
        <f t="shared" si="108"/>
        <v>0</v>
      </c>
      <c r="N254" s="268">
        <f t="shared" si="108"/>
        <v>0</v>
      </c>
      <c r="O254" s="268">
        <f t="shared" si="108"/>
        <v>0</v>
      </c>
      <c r="P254" s="268">
        <f t="shared" si="108"/>
        <v>0</v>
      </c>
      <c r="Q254" s="268">
        <f t="shared" si="108"/>
        <v>0</v>
      </c>
      <c r="R254" s="268">
        <f t="shared" si="108"/>
        <v>0</v>
      </c>
      <c r="S254" s="268">
        <f t="shared" si="108"/>
        <v>0</v>
      </c>
      <c r="T254" s="268">
        <f t="shared" si="108"/>
        <v>0</v>
      </c>
      <c r="U254" s="268">
        <f t="shared" si="108"/>
        <v>0</v>
      </c>
      <c r="V254" s="268">
        <f t="shared" si="108"/>
        <v>0</v>
      </c>
      <c r="W254" s="268">
        <f t="shared" si="108"/>
        <v>0</v>
      </c>
      <c r="X254" s="268">
        <f t="shared" si="108"/>
        <v>0</v>
      </c>
      <c r="Y254" s="268">
        <f t="shared" si="108"/>
        <v>0</v>
      </c>
      <c r="Z254" s="268">
        <f t="shared" si="108"/>
        <v>0</v>
      </c>
      <c r="AA254" s="268">
        <f t="shared" si="108"/>
        <v>0</v>
      </c>
      <c r="AB254" s="268">
        <f t="shared" si="108"/>
        <v>0</v>
      </c>
      <c r="AC254" s="268">
        <f t="shared" si="108"/>
        <v>0</v>
      </c>
      <c r="AD254" s="268">
        <f t="shared" si="108"/>
        <v>0</v>
      </c>
      <c r="AE254" s="268">
        <f t="shared" si="108"/>
        <v>0</v>
      </c>
      <c r="AF254" s="268">
        <f t="shared" si="108"/>
        <v>0</v>
      </c>
      <c r="AG254" s="268">
        <f t="shared" si="108"/>
        <v>0</v>
      </c>
      <c r="AH254" s="268">
        <f t="shared" si="108"/>
        <v>0</v>
      </c>
      <c r="AI254" s="268">
        <f t="shared" si="108"/>
        <v>0</v>
      </c>
      <c r="AJ254" s="268">
        <f t="shared" si="108"/>
        <v>0</v>
      </c>
      <c r="AK254" s="268">
        <f t="shared" si="108"/>
        <v>0</v>
      </c>
      <c r="AL254" s="268">
        <f t="shared" si="108"/>
        <v>0</v>
      </c>
      <c r="AM254" s="268">
        <f t="shared" si="108"/>
        <v>0</v>
      </c>
      <c r="AN254" s="268">
        <f t="shared" si="108"/>
        <v>0</v>
      </c>
      <c r="AO254" s="268">
        <f t="shared" si="108"/>
        <v>0</v>
      </c>
      <c r="AP254" s="268">
        <f t="shared" si="108"/>
        <v>0</v>
      </c>
      <c r="AQ254" s="268">
        <f t="shared" si="108"/>
        <v>0</v>
      </c>
      <c r="AR254" s="268">
        <f t="shared" si="108"/>
        <v>0</v>
      </c>
      <c r="AS254" s="268">
        <f t="shared" si="108"/>
        <v>0</v>
      </c>
      <c r="AT254" s="268">
        <f t="shared" si="108"/>
        <v>0</v>
      </c>
      <c r="AU254" s="268">
        <f t="shared" si="108"/>
        <v>0</v>
      </c>
      <c r="AV254" s="268">
        <f t="shared" si="108"/>
        <v>0</v>
      </c>
      <c r="AX254" s="265">
        <f t="shared" si="80"/>
        <v>0</v>
      </c>
    </row>
    <row r="255" spans="1:50" x14ac:dyDescent="0.25">
      <c r="A255" s="266" t="str">
        <f t="shared" si="98"/>
        <v>TPL3</v>
      </c>
      <c r="B255" s="267" t="str">
        <f t="shared" si="98"/>
        <v>Transplantation hépatique (CIMHS)</v>
      </c>
      <c r="C255" s="267"/>
      <c r="D255" s="268">
        <f t="shared" ref="D255:AV255" si="109">+IF(AND(D$158=2,D98&gt;=1),2,IF(AND(D$158=1,D98=1),1,0))</f>
        <v>0</v>
      </c>
      <c r="E255" s="268">
        <f t="shared" si="109"/>
        <v>0</v>
      </c>
      <c r="F255" s="268">
        <f t="shared" si="109"/>
        <v>0</v>
      </c>
      <c r="G255" s="268">
        <f t="shared" si="109"/>
        <v>0</v>
      </c>
      <c r="H255" s="268">
        <f t="shared" si="109"/>
        <v>0</v>
      </c>
      <c r="I255" s="268">
        <f t="shared" si="109"/>
        <v>0</v>
      </c>
      <c r="J255" s="268">
        <f t="shared" si="109"/>
        <v>0</v>
      </c>
      <c r="K255" s="268">
        <f t="shared" si="109"/>
        <v>0</v>
      </c>
      <c r="L255" s="268">
        <f t="shared" si="109"/>
        <v>0</v>
      </c>
      <c r="M255" s="268">
        <f t="shared" si="109"/>
        <v>0</v>
      </c>
      <c r="N255" s="268">
        <f t="shared" si="109"/>
        <v>0</v>
      </c>
      <c r="O255" s="268">
        <f t="shared" si="109"/>
        <v>0</v>
      </c>
      <c r="P255" s="268">
        <f t="shared" si="109"/>
        <v>0</v>
      </c>
      <c r="Q255" s="268">
        <f t="shared" si="109"/>
        <v>0</v>
      </c>
      <c r="R255" s="268">
        <f t="shared" si="109"/>
        <v>0</v>
      </c>
      <c r="S255" s="268">
        <f t="shared" si="109"/>
        <v>0</v>
      </c>
      <c r="T255" s="268">
        <f t="shared" si="109"/>
        <v>0</v>
      </c>
      <c r="U255" s="268">
        <f t="shared" si="109"/>
        <v>0</v>
      </c>
      <c r="V255" s="268">
        <f t="shared" si="109"/>
        <v>0</v>
      </c>
      <c r="W255" s="268">
        <f t="shared" si="109"/>
        <v>0</v>
      </c>
      <c r="X255" s="268">
        <f t="shared" si="109"/>
        <v>0</v>
      </c>
      <c r="Y255" s="268">
        <f t="shared" si="109"/>
        <v>0</v>
      </c>
      <c r="Z255" s="268">
        <f t="shared" si="109"/>
        <v>0</v>
      </c>
      <c r="AA255" s="268">
        <f t="shared" si="109"/>
        <v>0</v>
      </c>
      <c r="AB255" s="268">
        <f t="shared" si="109"/>
        <v>0</v>
      </c>
      <c r="AC255" s="268">
        <f t="shared" si="109"/>
        <v>0</v>
      </c>
      <c r="AD255" s="268">
        <f t="shared" si="109"/>
        <v>0</v>
      </c>
      <c r="AE255" s="268">
        <f t="shared" si="109"/>
        <v>0</v>
      </c>
      <c r="AF255" s="268">
        <f t="shared" si="109"/>
        <v>0</v>
      </c>
      <c r="AG255" s="268">
        <f t="shared" si="109"/>
        <v>0</v>
      </c>
      <c r="AH255" s="268">
        <f t="shared" si="109"/>
        <v>0</v>
      </c>
      <c r="AI255" s="268">
        <f t="shared" si="109"/>
        <v>0</v>
      </c>
      <c r="AJ255" s="268">
        <f t="shared" si="109"/>
        <v>0</v>
      </c>
      <c r="AK255" s="268">
        <f t="shared" si="109"/>
        <v>0</v>
      </c>
      <c r="AL255" s="268">
        <f t="shared" si="109"/>
        <v>0</v>
      </c>
      <c r="AM255" s="268">
        <f t="shared" si="109"/>
        <v>0</v>
      </c>
      <c r="AN255" s="268">
        <f t="shared" si="109"/>
        <v>0</v>
      </c>
      <c r="AO255" s="268">
        <f t="shared" si="109"/>
        <v>0</v>
      </c>
      <c r="AP255" s="268">
        <f t="shared" si="109"/>
        <v>0</v>
      </c>
      <c r="AQ255" s="268">
        <f t="shared" si="109"/>
        <v>0</v>
      </c>
      <c r="AR255" s="268">
        <f t="shared" si="109"/>
        <v>0</v>
      </c>
      <c r="AS255" s="268">
        <f t="shared" si="109"/>
        <v>0</v>
      </c>
      <c r="AT255" s="268">
        <f t="shared" si="109"/>
        <v>0</v>
      </c>
      <c r="AU255" s="268">
        <f t="shared" si="109"/>
        <v>0</v>
      </c>
      <c r="AV255" s="268">
        <f t="shared" si="109"/>
        <v>0</v>
      </c>
      <c r="AX255" s="265">
        <f t="shared" si="80"/>
        <v>0</v>
      </c>
    </row>
    <row r="256" spans="1:50" x14ac:dyDescent="0.25">
      <c r="A256" s="266" t="str">
        <f t="shared" si="98"/>
        <v>TPL4</v>
      </c>
      <c r="B256" s="267" t="str">
        <f t="shared" si="98"/>
        <v>Transplantation de pancréas (CIMHS)</v>
      </c>
      <c r="C256" s="267"/>
      <c r="D256" s="268">
        <f t="shared" ref="D256:AV256" si="110">+IF(AND(D$158=2,D99&gt;=1),2,IF(AND(D$158=1,D99=1),1,0))</f>
        <v>0</v>
      </c>
      <c r="E256" s="268">
        <f t="shared" si="110"/>
        <v>0</v>
      </c>
      <c r="F256" s="268">
        <f t="shared" si="110"/>
        <v>0</v>
      </c>
      <c r="G256" s="268">
        <f t="shared" si="110"/>
        <v>0</v>
      </c>
      <c r="H256" s="268">
        <f t="shared" si="110"/>
        <v>0</v>
      </c>
      <c r="I256" s="268">
        <f t="shared" si="110"/>
        <v>0</v>
      </c>
      <c r="J256" s="268">
        <f t="shared" si="110"/>
        <v>0</v>
      </c>
      <c r="K256" s="268">
        <f t="shared" si="110"/>
        <v>0</v>
      </c>
      <c r="L256" s="268">
        <f t="shared" si="110"/>
        <v>0</v>
      </c>
      <c r="M256" s="268">
        <f t="shared" si="110"/>
        <v>0</v>
      </c>
      <c r="N256" s="268">
        <f t="shared" si="110"/>
        <v>0</v>
      </c>
      <c r="O256" s="268">
        <f t="shared" si="110"/>
        <v>0</v>
      </c>
      <c r="P256" s="268">
        <f t="shared" si="110"/>
        <v>0</v>
      </c>
      <c r="Q256" s="268">
        <f t="shared" si="110"/>
        <v>0</v>
      </c>
      <c r="R256" s="268">
        <f t="shared" si="110"/>
        <v>0</v>
      </c>
      <c r="S256" s="268">
        <f t="shared" si="110"/>
        <v>0</v>
      </c>
      <c r="T256" s="268">
        <f t="shared" si="110"/>
        <v>0</v>
      </c>
      <c r="U256" s="268">
        <f t="shared" si="110"/>
        <v>0</v>
      </c>
      <c r="V256" s="268">
        <f t="shared" si="110"/>
        <v>0</v>
      </c>
      <c r="W256" s="268">
        <f t="shared" si="110"/>
        <v>0</v>
      </c>
      <c r="X256" s="268">
        <f t="shared" si="110"/>
        <v>0</v>
      </c>
      <c r="Y256" s="268">
        <f t="shared" si="110"/>
        <v>0</v>
      </c>
      <c r="Z256" s="268">
        <f t="shared" si="110"/>
        <v>0</v>
      </c>
      <c r="AA256" s="268">
        <f t="shared" si="110"/>
        <v>0</v>
      </c>
      <c r="AB256" s="268">
        <f t="shared" si="110"/>
        <v>0</v>
      </c>
      <c r="AC256" s="268">
        <f t="shared" si="110"/>
        <v>0</v>
      </c>
      <c r="AD256" s="268">
        <f t="shared" si="110"/>
        <v>0</v>
      </c>
      <c r="AE256" s="268">
        <f t="shared" si="110"/>
        <v>0</v>
      </c>
      <c r="AF256" s="268">
        <f t="shared" si="110"/>
        <v>0</v>
      </c>
      <c r="AG256" s="268">
        <f t="shared" si="110"/>
        <v>0</v>
      </c>
      <c r="AH256" s="268">
        <f t="shared" si="110"/>
        <v>0</v>
      </c>
      <c r="AI256" s="268">
        <f t="shared" si="110"/>
        <v>0</v>
      </c>
      <c r="AJ256" s="268">
        <f t="shared" si="110"/>
        <v>0</v>
      </c>
      <c r="AK256" s="268">
        <f t="shared" si="110"/>
        <v>0</v>
      </c>
      <c r="AL256" s="268">
        <f t="shared" si="110"/>
        <v>0</v>
      </c>
      <c r="AM256" s="268">
        <f t="shared" si="110"/>
        <v>0</v>
      </c>
      <c r="AN256" s="268">
        <f t="shared" si="110"/>
        <v>0</v>
      </c>
      <c r="AO256" s="268">
        <f t="shared" si="110"/>
        <v>0</v>
      </c>
      <c r="AP256" s="268">
        <f t="shared" si="110"/>
        <v>0</v>
      </c>
      <c r="AQ256" s="268">
        <f t="shared" si="110"/>
        <v>0</v>
      </c>
      <c r="AR256" s="268">
        <f t="shared" si="110"/>
        <v>0</v>
      </c>
      <c r="AS256" s="268">
        <f t="shared" si="110"/>
        <v>0</v>
      </c>
      <c r="AT256" s="268">
        <f t="shared" si="110"/>
        <v>0</v>
      </c>
      <c r="AU256" s="268">
        <f t="shared" si="110"/>
        <v>0</v>
      </c>
      <c r="AV256" s="268">
        <f t="shared" si="110"/>
        <v>0</v>
      </c>
      <c r="AX256" s="265">
        <f t="shared" si="80"/>
        <v>0</v>
      </c>
    </row>
    <row r="257" spans="1:50" x14ac:dyDescent="0.25">
      <c r="A257" s="266" t="str">
        <f t="shared" si="98"/>
        <v>TPL5</v>
      </c>
      <c r="B257" s="267" t="str">
        <f t="shared" si="98"/>
        <v>Transplantation rénale (CIMHS)</v>
      </c>
      <c r="C257" s="267"/>
      <c r="D257" s="268">
        <f t="shared" ref="D257:AV257" si="111">+IF(AND(D$158=2,D100&gt;=1),2,IF(AND(D$158=1,D100=1),1,0))</f>
        <v>0</v>
      </c>
      <c r="E257" s="268">
        <f t="shared" si="111"/>
        <v>0</v>
      </c>
      <c r="F257" s="268">
        <f t="shared" si="111"/>
        <v>0</v>
      </c>
      <c r="G257" s="268">
        <f t="shared" si="111"/>
        <v>0</v>
      </c>
      <c r="H257" s="268">
        <f t="shared" si="111"/>
        <v>0</v>
      </c>
      <c r="I257" s="268">
        <f t="shared" si="111"/>
        <v>0</v>
      </c>
      <c r="J257" s="268">
        <f t="shared" si="111"/>
        <v>0</v>
      </c>
      <c r="K257" s="268">
        <f t="shared" si="111"/>
        <v>0</v>
      </c>
      <c r="L257" s="268">
        <f t="shared" si="111"/>
        <v>0</v>
      </c>
      <c r="M257" s="268">
        <f t="shared" si="111"/>
        <v>0</v>
      </c>
      <c r="N257" s="268">
        <f t="shared" si="111"/>
        <v>0</v>
      </c>
      <c r="O257" s="268">
        <f t="shared" si="111"/>
        <v>0</v>
      </c>
      <c r="P257" s="268">
        <f t="shared" si="111"/>
        <v>0</v>
      </c>
      <c r="Q257" s="268">
        <f t="shared" si="111"/>
        <v>0</v>
      </c>
      <c r="R257" s="268">
        <f t="shared" si="111"/>
        <v>0</v>
      </c>
      <c r="S257" s="268">
        <f t="shared" si="111"/>
        <v>0</v>
      </c>
      <c r="T257" s="268">
        <f t="shared" si="111"/>
        <v>0</v>
      </c>
      <c r="U257" s="268">
        <f t="shared" si="111"/>
        <v>0</v>
      </c>
      <c r="V257" s="268">
        <f t="shared" si="111"/>
        <v>0</v>
      </c>
      <c r="W257" s="268">
        <f t="shared" si="111"/>
        <v>0</v>
      </c>
      <c r="X257" s="268">
        <f t="shared" si="111"/>
        <v>0</v>
      </c>
      <c r="Y257" s="268">
        <f t="shared" si="111"/>
        <v>0</v>
      </c>
      <c r="Z257" s="268">
        <f t="shared" si="111"/>
        <v>0</v>
      </c>
      <c r="AA257" s="268">
        <f t="shared" si="111"/>
        <v>0</v>
      </c>
      <c r="AB257" s="268">
        <f t="shared" si="111"/>
        <v>0</v>
      </c>
      <c r="AC257" s="268">
        <f t="shared" si="111"/>
        <v>0</v>
      </c>
      <c r="AD257" s="268">
        <f t="shared" si="111"/>
        <v>0</v>
      </c>
      <c r="AE257" s="268">
        <f t="shared" si="111"/>
        <v>0</v>
      </c>
      <c r="AF257" s="268">
        <f t="shared" si="111"/>
        <v>0</v>
      </c>
      <c r="AG257" s="268">
        <f t="shared" si="111"/>
        <v>0</v>
      </c>
      <c r="AH257" s="268">
        <f t="shared" si="111"/>
        <v>0</v>
      </c>
      <c r="AI257" s="268">
        <f t="shared" si="111"/>
        <v>0</v>
      </c>
      <c r="AJ257" s="268">
        <f t="shared" si="111"/>
        <v>0</v>
      </c>
      <c r="AK257" s="268">
        <f t="shared" si="111"/>
        <v>0</v>
      </c>
      <c r="AL257" s="268">
        <f t="shared" si="111"/>
        <v>0</v>
      </c>
      <c r="AM257" s="268">
        <f t="shared" si="111"/>
        <v>0</v>
      </c>
      <c r="AN257" s="268">
        <f t="shared" si="111"/>
        <v>0</v>
      </c>
      <c r="AO257" s="268">
        <f t="shared" si="111"/>
        <v>0</v>
      </c>
      <c r="AP257" s="268">
        <f t="shared" si="111"/>
        <v>0</v>
      </c>
      <c r="AQ257" s="268">
        <f t="shared" si="111"/>
        <v>0</v>
      </c>
      <c r="AR257" s="268">
        <f t="shared" si="111"/>
        <v>0</v>
      </c>
      <c r="AS257" s="268">
        <f t="shared" si="111"/>
        <v>0</v>
      </c>
      <c r="AT257" s="268">
        <f t="shared" si="111"/>
        <v>0</v>
      </c>
      <c r="AU257" s="268">
        <f t="shared" si="111"/>
        <v>0</v>
      </c>
      <c r="AV257" s="268">
        <f t="shared" si="111"/>
        <v>0</v>
      </c>
      <c r="AX257" s="265">
        <f t="shared" si="80"/>
        <v>0</v>
      </c>
    </row>
    <row r="258" spans="1:50" x14ac:dyDescent="0.25">
      <c r="A258" s="266" t="str">
        <f t="shared" si="98"/>
        <v>TPL6</v>
      </c>
      <c r="B258" s="267" t="str">
        <f t="shared" si="98"/>
        <v>Transplantation intestinale</v>
      </c>
      <c r="C258" s="267"/>
      <c r="D258" s="268">
        <f t="shared" ref="D258:AV258" si="112">+IF(AND(D$158=2,D101&gt;=1),2,IF(AND(D$158=1,D101=1),1,0))</f>
        <v>0</v>
      </c>
      <c r="E258" s="268">
        <f t="shared" si="112"/>
        <v>0</v>
      </c>
      <c r="F258" s="268">
        <f t="shared" si="112"/>
        <v>0</v>
      </c>
      <c r="G258" s="268">
        <f t="shared" si="112"/>
        <v>0</v>
      </c>
      <c r="H258" s="268">
        <f t="shared" si="112"/>
        <v>0</v>
      </c>
      <c r="I258" s="268">
        <f t="shared" si="112"/>
        <v>0</v>
      </c>
      <c r="J258" s="268">
        <f t="shared" si="112"/>
        <v>0</v>
      </c>
      <c r="K258" s="268">
        <f t="shared" si="112"/>
        <v>0</v>
      </c>
      <c r="L258" s="268">
        <f t="shared" si="112"/>
        <v>0</v>
      </c>
      <c r="M258" s="268">
        <f t="shared" si="112"/>
        <v>0</v>
      </c>
      <c r="N258" s="268">
        <f t="shared" si="112"/>
        <v>0</v>
      </c>
      <c r="O258" s="268">
        <f t="shared" si="112"/>
        <v>0</v>
      </c>
      <c r="P258" s="268">
        <f t="shared" si="112"/>
        <v>0</v>
      </c>
      <c r="Q258" s="268">
        <f t="shared" si="112"/>
        <v>0</v>
      </c>
      <c r="R258" s="268">
        <f t="shared" si="112"/>
        <v>0</v>
      </c>
      <c r="S258" s="268">
        <f t="shared" si="112"/>
        <v>0</v>
      </c>
      <c r="T258" s="268">
        <f t="shared" si="112"/>
        <v>0</v>
      </c>
      <c r="U258" s="268">
        <f t="shared" si="112"/>
        <v>0</v>
      </c>
      <c r="V258" s="268">
        <f t="shared" si="112"/>
        <v>0</v>
      </c>
      <c r="W258" s="268">
        <f t="shared" si="112"/>
        <v>0</v>
      </c>
      <c r="X258" s="268">
        <f t="shared" si="112"/>
        <v>0</v>
      </c>
      <c r="Y258" s="268">
        <f t="shared" si="112"/>
        <v>0</v>
      </c>
      <c r="Z258" s="268">
        <f t="shared" si="112"/>
        <v>0</v>
      </c>
      <c r="AA258" s="268">
        <f t="shared" si="112"/>
        <v>0</v>
      </c>
      <c r="AB258" s="268">
        <f t="shared" si="112"/>
        <v>0</v>
      </c>
      <c r="AC258" s="268">
        <f t="shared" si="112"/>
        <v>0</v>
      </c>
      <c r="AD258" s="268">
        <f t="shared" si="112"/>
        <v>0</v>
      </c>
      <c r="AE258" s="268">
        <f t="shared" si="112"/>
        <v>0</v>
      </c>
      <c r="AF258" s="268">
        <f t="shared" si="112"/>
        <v>0</v>
      </c>
      <c r="AG258" s="268">
        <f t="shared" si="112"/>
        <v>0</v>
      </c>
      <c r="AH258" s="268">
        <f t="shared" si="112"/>
        <v>0</v>
      </c>
      <c r="AI258" s="268">
        <f t="shared" si="112"/>
        <v>0</v>
      </c>
      <c r="AJ258" s="268">
        <f t="shared" si="112"/>
        <v>0</v>
      </c>
      <c r="AK258" s="268">
        <f t="shared" si="112"/>
        <v>0</v>
      </c>
      <c r="AL258" s="268">
        <f t="shared" si="112"/>
        <v>0</v>
      </c>
      <c r="AM258" s="268">
        <f t="shared" si="112"/>
        <v>0</v>
      </c>
      <c r="AN258" s="268">
        <f t="shared" si="112"/>
        <v>0</v>
      </c>
      <c r="AO258" s="268">
        <f t="shared" si="112"/>
        <v>0</v>
      </c>
      <c r="AP258" s="268">
        <f t="shared" si="112"/>
        <v>0</v>
      </c>
      <c r="AQ258" s="268">
        <f t="shared" si="112"/>
        <v>0</v>
      </c>
      <c r="AR258" s="268">
        <f t="shared" si="112"/>
        <v>0</v>
      </c>
      <c r="AS258" s="268">
        <f t="shared" si="112"/>
        <v>0</v>
      </c>
      <c r="AT258" s="268">
        <f t="shared" si="112"/>
        <v>0</v>
      </c>
      <c r="AU258" s="268">
        <f t="shared" si="112"/>
        <v>0</v>
      </c>
      <c r="AV258" s="268">
        <f t="shared" si="112"/>
        <v>0</v>
      </c>
      <c r="AX258" s="265">
        <f t="shared" si="80"/>
        <v>0</v>
      </c>
    </row>
    <row r="259" spans="1:50" x14ac:dyDescent="0.25">
      <c r="A259" s="266" t="str">
        <f t="shared" si="98"/>
        <v>TPL7</v>
      </c>
      <c r="B259" s="267" t="str">
        <f t="shared" si="98"/>
        <v>Transplantation splénique</v>
      </c>
      <c r="C259" s="267"/>
      <c r="D259" s="268">
        <f t="shared" ref="D259:AV259" si="113">+IF(AND(D$158=2,D102&gt;=1),2,IF(AND(D$158=1,D102=1),1,0))</f>
        <v>0</v>
      </c>
      <c r="E259" s="268">
        <f t="shared" si="113"/>
        <v>0</v>
      </c>
      <c r="F259" s="268">
        <f t="shared" si="113"/>
        <v>0</v>
      </c>
      <c r="G259" s="268">
        <f t="shared" si="113"/>
        <v>0</v>
      </c>
      <c r="H259" s="268">
        <f t="shared" si="113"/>
        <v>0</v>
      </c>
      <c r="I259" s="268">
        <f t="shared" si="113"/>
        <v>0</v>
      </c>
      <c r="J259" s="268">
        <f t="shared" si="113"/>
        <v>0</v>
      </c>
      <c r="K259" s="268">
        <f t="shared" si="113"/>
        <v>0</v>
      </c>
      <c r="L259" s="268">
        <f t="shared" si="113"/>
        <v>0</v>
      </c>
      <c r="M259" s="268">
        <f t="shared" si="113"/>
        <v>0</v>
      </c>
      <c r="N259" s="268">
        <f t="shared" si="113"/>
        <v>0</v>
      </c>
      <c r="O259" s="268">
        <f t="shared" si="113"/>
        <v>0</v>
      </c>
      <c r="P259" s="268">
        <f t="shared" si="113"/>
        <v>0</v>
      </c>
      <c r="Q259" s="268">
        <f t="shared" si="113"/>
        <v>0</v>
      </c>
      <c r="R259" s="268">
        <f t="shared" si="113"/>
        <v>0</v>
      </c>
      <c r="S259" s="268">
        <f t="shared" si="113"/>
        <v>0</v>
      </c>
      <c r="T259" s="268">
        <f t="shared" si="113"/>
        <v>0</v>
      </c>
      <c r="U259" s="268">
        <f t="shared" si="113"/>
        <v>0</v>
      </c>
      <c r="V259" s="268">
        <f t="shared" si="113"/>
        <v>0</v>
      </c>
      <c r="W259" s="268">
        <f t="shared" si="113"/>
        <v>0</v>
      </c>
      <c r="X259" s="268">
        <f t="shared" si="113"/>
        <v>0</v>
      </c>
      <c r="Y259" s="268">
        <f t="shared" si="113"/>
        <v>0</v>
      </c>
      <c r="Z259" s="268">
        <f t="shared" si="113"/>
        <v>0</v>
      </c>
      <c r="AA259" s="268">
        <f t="shared" si="113"/>
        <v>0</v>
      </c>
      <c r="AB259" s="268">
        <f t="shared" si="113"/>
        <v>0</v>
      </c>
      <c r="AC259" s="268">
        <f t="shared" si="113"/>
        <v>0</v>
      </c>
      <c r="AD259" s="268">
        <f t="shared" si="113"/>
        <v>0</v>
      </c>
      <c r="AE259" s="268">
        <f t="shared" si="113"/>
        <v>0</v>
      </c>
      <c r="AF259" s="268">
        <f t="shared" si="113"/>
        <v>0</v>
      </c>
      <c r="AG259" s="268">
        <f t="shared" si="113"/>
        <v>0</v>
      </c>
      <c r="AH259" s="268">
        <f t="shared" si="113"/>
        <v>0</v>
      </c>
      <c r="AI259" s="268">
        <f t="shared" si="113"/>
        <v>0</v>
      </c>
      <c r="AJ259" s="268">
        <f t="shared" si="113"/>
        <v>0</v>
      </c>
      <c r="AK259" s="268">
        <f t="shared" si="113"/>
        <v>0</v>
      </c>
      <c r="AL259" s="268">
        <f t="shared" si="113"/>
        <v>0</v>
      </c>
      <c r="AM259" s="268">
        <f t="shared" si="113"/>
        <v>0</v>
      </c>
      <c r="AN259" s="268">
        <f t="shared" si="113"/>
        <v>0</v>
      </c>
      <c r="AO259" s="268">
        <f t="shared" si="113"/>
        <v>0</v>
      </c>
      <c r="AP259" s="268">
        <f t="shared" si="113"/>
        <v>0</v>
      </c>
      <c r="AQ259" s="268">
        <f t="shared" si="113"/>
        <v>0</v>
      </c>
      <c r="AR259" s="268">
        <f t="shared" si="113"/>
        <v>0</v>
      </c>
      <c r="AS259" s="268">
        <f t="shared" si="113"/>
        <v>0</v>
      </c>
      <c r="AT259" s="268">
        <f t="shared" si="113"/>
        <v>0</v>
      </c>
      <c r="AU259" s="268">
        <f t="shared" si="113"/>
        <v>0</v>
      </c>
      <c r="AV259" s="268">
        <f t="shared" si="113"/>
        <v>0</v>
      </c>
      <c r="AX259" s="265">
        <f t="shared" si="80"/>
        <v>0</v>
      </c>
    </row>
    <row r="260" spans="1:50" x14ac:dyDescent="0.25">
      <c r="A260" s="266" t="str">
        <f t="shared" ref="A260:B279" si="114">+A103</f>
        <v>BEW1</v>
      </c>
      <c r="B260" s="267" t="str">
        <f t="shared" si="114"/>
        <v>Chirurgie de l’appareil locomoteur</v>
      </c>
      <c r="C260" s="267"/>
      <c r="D260" s="268">
        <f t="shared" ref="D260:AV260" si="115">+IF(AND(D$158=2,D103&gt;=1),2,IF(AND(D$158=1,D103=1),1,0))</f>
        <v>0</v>
      </c>
      <c r="E260" s="268">
        <f t="shared" si="115"/>
        <v>0</v>
      </c>
      <c r="F260" s="268">
        <f t="shared" si="115"/>
        <v>0</v>
      </c>
      <c r="G260" s="268">
        <f t="shared" si="115"/>
        <v>0</v>
      </c>
      <c r="H260" s="268">
        <f t="shared" si="115"/>
        <v>0</v>
      </c>
      <c r="I260" s="268">
        <f t="shared" si="115"/>
        <v>0</v>
      </c>
      <c r="J260" s="268">
        <f t="shared" si="115"/>
        <v>0</v>
      </c>
      <c r="K260" s="268">
        <f t="shared" si="115"/>
        <v>0</v>
      </c>
      <c r="L260" s="268">
        <f t="shared" si="115"/>
        <v>0</v>
      </c>
      <c r="M260" s="268">
        <f t="shared" si="115"/>
        <v>0</v>
      </c>
      <c r="N260" s="268">
        <f t="shared" si="115"/>
        <v>0</v>
      </c>
      <c r="O260" s="268">
        <f t="shared" si="115"/>
        <v>0</v>
      </c>
      <c r="P260" s="268">
        <f t="shared" si="115"/>
        <v>0</v>
      </c>
      <c r="Q260" s="268">
        <f t="shared" si="115"/>
        <v>0</v>
      </c>
      <c r="R260" s="268">
        <f t="shared" si="115"/>
        <v>0</v>
      </c>
      <c r="S260" s="268">
        <f t="shared" si="115"/>
        <v>0</v>
      </c>
      <c r="T260" s="268">
        <f t="shared" si="115"/>
        <v>0</v>
      </c>
      <c r="U260" s="268">
        <f t="shared" si="115"/>
        <v>0</v>
      </c>
      <c r="V260" s="268">
        <f t="shared" si="115"/>
        <v>0</v>
      </c>
      <c r="W260" s="268">
        <f t="shared" si="115"/>
        <v>0</v>
      </c>
      <c r="X260" s="268">
        <f t="shared" si="115"/>
        <v>0</v>
      </c>
      <c r="Y260" s="268">
        <f t="shared" si="115"/>
        <v>0</v>
      </c>
      <c r="Z260" s="268">
        <f t="shared" si="115"/>
        <v>0</v>
      </c>
      <c r="AA260" s="268">
        <f t="shared" si="115"/>
        <v>0</v>
      </c>
      <c r="AB260" s="268">
        <f t="shared" si="115"/>
        <v>0</v>
      </c>
      <c r="AC260" s="268">
        <f t="shared" si="115"/>
        <v>0</v>
      </c>
      <c r="AD260" s="268">
        <f t="shared" si="115"/>
        <v>0</v>
      </c>
      <c r="AE260" s="268">
        <f t="shared" si="115"/>
        <v>0</v>
      </c>
      <c r="AF260" s="268">
        <f t="shared" si="115"/>
        <v>0</v>
      </c>
      <c r="AG260" s="268">
        <f t="shared" si="115"/>
        <v>0</v>
      </c>
      <c r="AH260" s="268">
        <f t="shared" si="115"/>
        <v>0</v>
      </c>
      <c r="AI260" s="268">
        <f t="shared" si="115"/>
        <v>0</v>
      </c>
      <c r="AJ260" s="268">
        <f t="shared" si="115"/>
        <v>0</v>
      </c>
      <c r="AK260" s="268">
        <f t="shared" si="115"/>
        <v>0</v>
      </c>
      <c r="AL260" s="268">
        <f t="shared" si="115"/>
        <v>0</v>
      </c>
      <c r="AM260" s="268">
        <f t="shared" si="115"/>
        <v>0</v>
      </c>
      <c r="AN260" s="268">
        <f t="shared" si="115"/>
        <v>0</v>
      </c>
      <c r="AO260" s="268">
        <f t="shared" si="115"/>
        <v>0</v>
      </c>
      <c r="AP260" s="268">
        <f t="shared" si="115"/>
        <v>0</v>
      </c>
      <c r="AQ260" s="268">
        <f t="shared" si="115"/>
        <v>0</v>
      </c>
      <c r="AR260" s="268">
        <f t="shared" si="115"/>
        <v>0</v>
      </c>
      <c r="AS260" s="268">
        <f t="shared" si="115"/>
        <v>0</v>
      </c>
      <c r="AT260" s="268">
        <f t="shared" si="115"/>
        <v>0</v>
      </c>
      <c r="AU260" s="268">
        <f t="shared" si="115"/>
        <v>0</v>
      </c>
      <c r="AV260" s="268">
        <f t="shared" si="115"/>
        <v>0</v>
      </c>
      <c r="AX260" s="265">
        <f t="shared" si="80"/>
        <v>0</v>
      </c>
    </row>
    <row r="261" spans="1:50" x14ac:dyDescent="0.25">
      <c r="A261" s="266" t="str">
        <f t="shared" si="114"/>
        <v>BEW2</v>
      </c>
      <c r="B261" s="267" t="str">
        <f t="shared" si="114"/>
        <v>Orthopédie</v>
      </c>
      <c r="C261" s="267"/>
      <c r="D261" s="268">
        <f t="shared" ref="D261:AV261" si="116">+IF(AND(D$158=2,D104&gt;=1),2,IF(AND(D$158=1,D104=1),1,0))</f>
        <v>0</v>
      </c>
      <c r="E261" s="268">
        <f t="shared" si="116"/>
        <v>0</v>
      </c>
      <c r="F261" s="268">
        <f t="shared" si="116"/>
        <v>0</v>
      </c>
      <c r="G261" s="268">
        <f t="shared" si="116"/>
        <v>0</v>
      </c>
      <c r="H261" s="268">
        <f t="shared" si="116"/>
        <v>0</v>
      </c>
      <c r="I261" s="268">
        <f t="shared" si="116"/>
        <v>0</v>
      </c>
      <c r="J261" s="268">
        <f t="shared" si="116"/>
        <v>0</v>
      </c>
      <c r="K261" s="268">
        <f t="shared" si="116"/>
        <v>0</v>
      </c>
      <c r="L261" s="268">
        <f t="shared" si="116"/>
        <v>0</v>
      </c>
      <c r="M261" s="268">
        <f t="shared" si="116"/>
        <v>0</v>
      </c>
      <c r="N261" s="268">
        <f t="shared" si="116"/>
        <v>0</v>
      </c>
      <c r="O261" s="268">
        <f t="shared" si="116"/>
        <v>0</v>
      </c>
      <c r="P261" s="268">
        <f t="shared" si="116"/>
        <v>0</v>
      </c>
      <c r="Q261" s="268">
        <f t="shared" si="116"/>
        <v>0</v>
      </c>
      <c r="R261" s="268">
        <f t="shared" si="116"/>
        <v>0</v>
      </c>
      <c r="S261" s="268">
        <f t="shared" si="116"/>
        <v>0</v>
      </c>
      <c r="T261" s="268">
        <f t="shared" si="116"/>
        <v>0</v>
      </c>
      <c r="U261" s="268">
        <f t="shared" si="116"/>
        <v>0</v>
      </c>
      <c r="V261" s="268">
        <f t="shared" si="116"/>
        <v>0</v>
      </c>
      <c r="W261" s="268">
        <f t="shared" si="116"/>
        <v>0</v>
      </c>
      <c r="X261" s="268">
        <f t="shared" si="116"/>
        <v>0</v>
      </c>
      <c r="Y261" s="268">
        <f t="shared" si="116"/>
        <v>0</v>
      </c>
      <c r="Z261" s="268">
        <f t="shared" si="116"/>
        <v>0</v>
      </c>
      <c r="AA261" s="268">
        <f t="shared" si="116"/>
        <v>0</v>
      </c>
      <c r="AB261" s="268">
        <f t="shared" si="116"/>
        <v>0</v>
      </c>
      <c r="AC261" s="268">
        <f t="shared" si="116"/>
        <v>0</v>
      </c>
      <c r="AD261" s="268">
        <f t="shared" si="116"/>
        <v>0</v>
      </c>
      <c r="AE261" s="268">
        <f t="shared" si="116"/>
        <v>0</v>
      </c>
      <c r="AF261" s="268">
        <f t="shared" si="116"/>
        <v>0</v>
      </c>
      <c r="AG261" s="268">
        <f t="shared" si="116"/>
        <v>0</v>
      </c>
      <c r="AH261" s="268">
        <f t="shared" si="116"/>
        <v>0</v>
      </c>
      <c r="AI261" s="268">
        <f t="shared" si="116"/>
        <v>0</v>
      </c>
      <c r="AJ261" s="268">
        <f t="shared" si="116"/>
        <v>0</v>
      </c>
      <c r="AK261" s="268">
        <f t="shared" si="116"/>
        <v>0</v>
      </c>
      <c r="AL261" s="268">
        <f t="shared" si="116"/>
        <v>0</v>
      </c>
      <c r="AM261" s="268">
        <f t="shared" si="116"/>
        <v>0</v>
      </c>
      <c r="AN261" s="268">
        <f t="shared" si="116"/>
        <v>0</v>
      </c>
      <c r="AO261" s="268">
        <f t="shared" si="116"/>
        <v>0</v>
      </c>
      <c r="AP261" s="268">
        <f t="shared" si="116"/>
        <v>0</v>
      </c>
      <c r="AQ261" s="268">
        <f t="shared" si="116"/>
        <v>0</v>
      </c>
      <c r="AR261" s="268">
        <f t="shared" si="116"/>
        <v>0</v>
      </c>
      <c r="AS261" s="268">
        <f t="shared" si="116"/>
        <v>0</v>
      </c>
      <c r="AT261" s="268">
        <f t="shared" si="116"/>
        <v>0</v>
      </c>
      <c r="AU261" s="268">
        <f t="shared" si="116"/>
        <v>0</v>
      </c>
      <c r="AV261" s="268">
        <f t="shared" si="116"/>
        <v>0</v>
      </c>
      <c r="AX261" s="265">
        <f t="shared" si="80"/>
        <v>0</v>
      </c>
    </row>
    <row r="262" spans="1:50" x14ac:dyDescent="0.25">
      <c r="A262" s="266" t="str">
        <f t="shared" si="114"/>
        <v>BEW3</v>
      </c>
      <c r="B262" s="267" t="str">
        <f t="shared" si="114"/>
        <v>Chirurgie de la main</v>
      </c>
      <c r="C262" s="267"/>
      <c r="D262" s="268">
        <f t="shared" ref="D262:AV262" si="117">+IF(AND(D$158=2,D105&gt;=1),2,IF(AND(D$158=1,D105=1),1,0))</f>
        <v>0</v>
      </c>
      <c r="E262" s="268">
        <f t="shared" si="117"/>
        <v>0</v>
      </c>
      <c r="F262" s="268">
        <f t="shared" si="117"/>
        <v>0</v>
      </c>
      <c r="G262" s="268">
        <f t="shared" si="117"/>
        <v>0</v>
      </c>
      <c r="H262" s="268">
        <f t="shared" si="117"/>
        <v>0</v>
      </c>
      <c r="I262" s="268">
        <f t="shared" si="117"/>
        <v>0</v>
      </c>
      <c r="J262" s="268">
        <f t="shared" si="117"/>
        <v>0</v>
      </c>
      <c r="K262" s="268">
        <f t="shared" si="117"/>
        <v>0</v>
      </c>
      <c r="L262" s="268">
        <f t="shared" si="117"/>
        <v>0</v>
      </c>
      <c r="M262" s="268">
        <f t="shared" si="117"/>
        <v>0</v>
      </c>
      <c r="N262" s="268">
        <f t="shared" si="117"/>
        <v>0</v>
      </c>
      <c r="O262" s="268">
        <f t="shared" si="117"/>
        <v>0</v>
      </c>
      <c r="P262" s="268">
        <f t="shared" si="117"/>
        <v>0</v>
      </c>
      <c r="Q262" s="268">
        <f t="shared" si="117"/>
        <v>0</v>
      </c>
      <c r="R262" s="268">
        <f t="shared" si="117"/>
        <v>0</v>
      </c>
      <c r="S262" s="268">
        <f t="shared" si="117"/>
        <v>0</v>
      </c>
      <c r="T262" s="268">
        <f t="shared" si="117"/>
        <v>0</v>
      </c>
      <c r="U262" s="268">
        <f t="shared" si="117"/>
        <v>0</v>
      </c>
      <c r="V262" s="268">
        <f t="shared" si="117"/>
        <v>0</v>
      </c>
      <c r="W262" s="268">
        <f t="shared" si="117"/>
        <v>0</v>
      </c>
      <c r="X262" s="268">
        <f t="shared" si="117"/>
        <v>0</v>
      </c>
      <c r="Y262" s="268">
        <f t="shared" si="117"/>
        <v>0</v>
      </c>
      <c r="Z262" s="268">
        <f t="shared" si="117"/>
        <v>0</v>
      </c>
      <c r="AA262" s="268">
        <f t="shared" si="117"/>
        <v>0</v>
      </c>
      <c r="AB262" s="268">
        <f t="shared" si="117"/>
        <v>0</v>
      </c>
      <c r="AC262" s="268">
        <f t="shared" si="117"/>
        <v>0</v>
      </c>
      <c r="AD262" s="268">
        <f t="shared" si="117"/>
        <v>0</v>
      </c>
      <c r="AE262" s="268">
        <f t="shared" si="117"/>
        <v>0</v>
      </c>
      <c r="AF262" s="268">
        <f t="shared" si="117"/>
        <v>0</v>
      </c>
      <c r="AG262" s="268">
        <f t="shared" si="117"/>
        <v>0</v>
      </c>
      <c r="AH262" s="268">
        <f t="shared" si="117"/>
        <v>0</v>
      </c>
      <c r="AI262" s="268">
        <f t="shared" si="117"/>
        <v>0</v>
      </c>
      <c r="AJ262" s="268">
        <f t="shared" si="117"/>
        <v>0</v>
      </c>
      <c r="AK262" s="268">
        <f t="shared" si="117"/>
        <v>0</v>
      </c>
      <c r="AL262" s="268">
        <f t="shared" si="117"/>
        <v>0</v>
      </c>
      <c r="AM262" s="268">
        <f t="shared" si="117"/>
        <v>0</v>
      </c>
      <c r="AN262" s="268">
        <f t="shared" si="117"/>
        <v>0</v>
      </c>
      <c r="AO262" s="268">
        <f t="shared" si="117"/>
        <v>0</v>
      </c>
      <c r="AP262" s="268">
        <f t="shared" si="117"/>
        <v>0</v>
      </c>
      <c r="AQ262" s="268">
        <f t="shared" si="117"/>
        <v>0</v>
      </c>
      <c r="AR262" s="268">
        <f t="shared" si="117"/>
        <v>0</v>
      </c>
      <c r="AS262" s="268">
        <f t="shared" si="117"/>
        <v>0</v>
      </c>
      <c r="AT262" s="268">
        <f t="shared" si="117"/>
        <v>0</v>
      </c>
      <c r="AU262" s="268">
        <f t="shared" si="117"/>
        <v>0</v>
      </c>
      <c r="AV262" s="268">
        <f t="shared" si="117"/>
        <v>0</v>
      </c>
      <c r="AX262" s="265">
        <f t="shared" si="80"/>
        <v>0</v>
      </c>
    </row>
    <row r="263" spans="1:50" x14ac:dyDescent="0.25">
      <c r="A263" s="266" t="str">
        <f t="shared" si="114"/>
        <v>BEW4</v>
      </c>
      <c r="B263" s="267" t="str">
        <f t="shared" si="114"/>
        <v>Arthroscopie de l’épaule et du coude</v>
      </c>
      <c r="C263" s="267"/>
      <c r="D263" s="268">
        <f t="shared" ref="D263:AV263" si="118">+IF(AND(D$158=2,D106&gt;=1),2,IF(AND(D$158=1,D106=1),1,0))</f>
        <v>0</v>
      </c>
      <c r="E263" s="268">
        <f t="shared" si="118"/>
        <v>0</v>
      </c>
      <c r="F263" s="268">
        <f t="shared" si="118"/>
        <v>0</v>
      </c>
      <c r="G263" s="268">
        <f t="shared" si="118"/>
        <v>0</v>
      </c>
      <c r="H263" s="268">
        <f t="shared" si="118"/>
        <v>0</v>
      </c>
      <c r="I263" s="268">
        <f t="shared" si="118"/>
        <v>0</v>
      </c>
      <c r="J263" s="268">
        <f t="shared" si="118"/>
        <v>0</v>
      </c>
      <c r="K263" s="268">
        <f t="shared" si="118"/>
        <v>0</v>
      </c>
      <c r="L263" s="268">
        <f t="shared" si="118"/>
        <v>0</v>
      </c>
      <c r="M263" s="268">
        <f t="shared" si="118"/>
        <v>0</v>
      </c>
      <c r="N263" s="268">
        <f t="shared" si="118"/>
        <v>0</v>
      </c>
      <c r="O263" s="268">
        <f t="shared" si="118"/>
        <v>0</v>
      </c>
      <c r="P263" s="268">
        <f t="shared" si="118"/>
        <v>0</v>
      </c>
      <c r="Q263" s="268">
        <f t="shared" si="118"/>
        <v>0</v>
      </c>
      <c r="R263" s="268">
        <f t="shared" si="118"/>
        <v>0</v>
      </c>
      <c r="S263" s="268">
        <f t="shared" si="118"/>
        <v>0</v>
      </c>
      <c r="T263" s="268">
        <f t="shared" si="118"/>
        <v>0</v>
      </c>
      <c r="U263" s="268">
        <f t="shared" si="118"/>
        <v>0</v>
      </c>
      <c r="V263" s="268">
        <f t="shared" si="118"/>
        <v>0</v>
      </c>
      <c r="W263" s="268">
        <f t="shared" si="118"/>
        <v>0</v>
      </c>
      <c r="X263" s="268">
        <f t="shared" si="118"/>
        <v>0</v>
      </c>
      <c r="Y263" s="268">
        <f t="shared" si="118"/>
        <v>0</v>
      </c>
      <c r="Z263" s="268">
        <f t="shared" si="118"/>
        <v>0</v>
      </c>
      <c r="AA263" s="268">
        <f t="shared" si="118"/>
        <v>0</v>
      </c>
      <c r="AB263" s="268">
        <f t="shared" si="118"/>
        <v>0</v>
      </c>
      <c r="AC263" s="268">
        <f t="shared" si="118"/>
        <v>0</v>
      </c>
      <c r="AD263" s="268">
        <f t="shared" si="118"/>
        <v>0</v>
      </c>
      <c r="AE263" s="268">
        <f t="shared" si="118"/>
        <v>0</v>
      </c>
      <c r="AF263" s="268">
        <f t="shared" si="118"/>
        <v>0</v>
      </c>
      <c r="AG263" s="268">
        <f t="shared" si="118"/>
        <v>0</v>
      </c>
      <c r="AH263" s="268">
        <f t="shared" si="118"/>
        <v>0</v>
      </c>
      <c r="AI263" s="268">
        <f t="shared" si="118"/>
        <v>0</v>
      </c>
      <c r="AJ263" s="268">
        <f t="shared" si="118"/>
        <v>0</v>
      </c>
      <c r="AK263" s="268">
        <f t="shared" si="118"/>
        <v>0</v>
      </c>
      <c r="AL263" s="268">
        <f t="shared" si="118"/>
        <v>0</v>
      </c>
      <c r="AM263" s="268">
        <f t="shared" si="118"/>
        <v>0</v>
      </c>
      <c r="AN263" s="268">
        <f t="shared" si="118"/>
        <v>0</v>
      </c>
      <c r="AO263" s="268">
        <f t="shared" si="118"/>
        <v>0</v>
      </c>
      <c r="AP263" s="268">
        <f t="shared" si="118"/>
        <v>0</v>
      </c>
      <c r="AQ263" s="268">
        <f t="shared" si="118"/>
        <v>0</v>
      </c>
      <c r="AR263" s="268">
        <f t="shared" si="118"/>
        <v>0</v>
      </c>
      <c r="AS263" s="268">
        <f t="shared" si="118"/>
        <v>0</v>
      </c>
      <c r="AT263" s="268">
        <f t="shared" si="118"/>
        <v>0</v>
      </c>
      <c r="AU263" s="268">
        <f t="shared" si="118"/>
        <v>0</v>
      </c>
      <c r="AV263" s="268">
        <f t="shared" si="118"/>
        <v>0</v>
      </c>
      <c r="AX263" s="265">
        <f t="shared" si="80"/>
        <v>0</v>
      </c>
    </row>
    <row r="264" spans="1:50" x14ac:dyDescent="0.25">
      <c r="A264" s="266" t="str">
        <f t="shared" si="114"/>
        <v>BEW5</v>
      </c>
      <c r="B264" s="267" t="str">
        <f t="shared" si="114"/>
        <v>Arthroscopie du genou</v>
      </c>
      <c r="C264" s="267"/>
      <c r="D264" s="268">
        <f t="shared" ref="D264:AV264" si="119">+IF(AND(D$158=2,D107&gt;=1),2,IF(AND(D$158=1,D107=1),1,0))</f>
        <v>0</v>
      </c>
      <c r="E264" s="268">
        <f t="shared" si="119"/>
        <v>0</v>
      </c>
      <c r="F264" s="268">
        <f t="shared" si="119"/>
        <v>0</v>
      </c>
      <c r="G264" s="268">
        <f t="shared" si="119"/>
        <v>0</v>
      </c>
      <c r="H264" s="268">
        <f t="shared" si="119"/>
        <v>0</v>
      </c>
      <c r="I264" s="268">
        <f t="shared" si="119"/>
        <v>0</v>
      </c>
      <c r="J264" s="268">
        <f t="shared" si="119"/>
        <v>0</v>
      </c>
      <c r="K264" s="268">
        <f t="shared" si="119"/>
        <v>0</v>
      </c>
      <c r="L264" s="268">
        <f t="shared" si="119"/>
        <v>0</v>
      </c>
      <c r="M264" s="268">
        <f t="shared" si="119"/>
        <v>0</v>
      </c>
      <c r="N264" s="268">
        <f t="shared" si="119"/>
        <v>0</v>
      </c>
      <c r="O264" s="268">
        <f t="shared" si="119"/>
        <v>0</v>
      </c>
      <c r="P264" s="268">
        <f t="shared" si="119"/>
        <v>0</v>
      </c>
      <c r="Q264" s="268">
        <f t="shared" si="119"/>
        <v>0</v>
      </c>
      <c r="R264" s="268">
        <f t="shared" si="119"/>
        <v>0</v>
      </c>
      <c r="S264" s="268">
        <f t="shared" si="119"/>
        <v>0</v>
      </c>
      <c r="T264" s="268">
        <f t="shared" si="119"/>
        <v>0</v>
      </c>
      <c r="U264" s="268">
        <f t="shared" si="119"/>
        <v>0</v>
      </c>
      <c r="V264" s="268">
        <f t="shared" si="119"/>
        <v>0</v>
      </c>
      <c r="W264" s="268">
        <f t="shared" si="119"/>
        <v>0</v>
      </c>
      <c r="X264" s="268">
        <f t="shared" si="119"/>
        <v>0</v>
      </c>
      <c r="Y264" s="268">
        <f t="shared" si="119"/>
        <v>0</v>
      </c>
      <c r="Z264" s="268">
        <f t="shared" si="119"/>
        <v>0</v>
      </c>
      <c r="AA264" s="268">
        <f t="shared" si="119"/>
        <v>0</v>
      </c>
      <c r="AB264" s="268">
        <f t="shared" si="119"/>
        <v>0</v>
      </c>
      <c r="AC264" s="268">
        <f t="shared" si="119"/>
        <v>0</v>
      </c>
      <c r="AD264" s="268">
        <f t="shared" si="119"/>
        <v>0</v>
      </c>
      <c r="AE264" s="268">
        <f t="shared" si="119"/>
        <v>0</v>
      </c>
      <c r="AF264" s="268">
        <f t="shared" si="119"/>
        <v>0</v>
      </c>
      <c r="AG264" s="268">
        <f t="shared" si="119"/>
        <v>0</v>
      </c>
      <c r="AH264" s="268">
        <f t="shared" si="119"/>
        <v>0</v>
      </c>
      <c r="AI264" s="268">
        <f t="shared" si="119"/>
        <v>0</v>
      </c>
      <c r="AJ264" s="268">
        <f t="shared" si="119"/>
        <v>0</v>
      </c>
      <c r="AK264" s="268">
        <f t="shared" si="119"/>
        <v>0</v>
      </c>
      <c r="AL264" s="268">
        <f t="shared" si="119"/>
        <v>0</v>
      </c>
      <c r="AM264" s="268">
        <f t="shared" si="119"/>
        <v>0</v>
      </c>
      <c r="AN264" s="268">
        <f t="shared" si="119"/>
        <v>0</v>
      </c>
      <c r="AO264" s="268">
        <f t="shared" si="119"/>
        <v>0</v>
      </c>
      <c r="AP264" s="268">
        <f t="shared" si="119"/>
        <v>0</v>
      </c>
      <c r="AQ264" s="268">
        <f t="shared" si="119"/>
        <v>0</v>
      </c>
      <c r="AR264" s="268">
        <f t="shared" si="119"/>
        <v>0</v>
      </c>
      <c r="AS264" s="268">
        <f t="shared" si="119"/>
        <v>0</v>
      </c>
      <c r="AT264" s="268">
        <f t="shared" si="119"/>
        <v>0</v>
      </c>
      <c r="AU264" s="268">
        <f t="shared" si="119"/>
        <v>0</v>
      </c>
      <c r="AV264" s="268">
        <f t="shared" si="119"/>
        <v>0</v>
      </c>
      <c r="AX264" s="265">
        <f t="shared" si="80"/>
        <v>0</v>
      </c>
    </row>
    <row r="265" spans="1:50" x14ac:dyDescent="0.25">
      <c r="A265" s="266" t="str">
        <f t="shared" si="114"/>
        <v>BEW6</v>
      </c>
      <c r="B265" s="267" t="str">
        <f t="shared" si="114"/>
        <v>Reconstruction des membres supérieurs</v>
      </c>
      <c r="C265" s="267"/>
      <c r="D265" s="268">
        <f t="shared" ref="D265:AV265" si="120">+IF(AND(D$158=2,D108&gt;=1),2,IF(AND(D$158=1,D108=1),1,0))</f>
        <v>0</v>
      </c>
      <c r="E265" s="268">
        <f t="shared" si="120"/>
        <v>0</v>
      </c>
      <c r="F265" s="268">
        <f t="shared" si="120"/>
        <v>0</v>
      </c>
      <c r="G265" s="268">
        <f t="shared" si="120"/>
        <v>0</v>
      </c>
      <c r="H265" s="268">
        <f t="shared" si="120"/>
        <v>0</v>
      </c>
      <c r="I265" s="268">
        <f t="shared" si="120"/>
        <v>0</v>
      </c>
      <c r="J265" s="268">
        <f t="shared" si="120"/>
        <v>0</v>
      </c>
      <c r="K265" s="268">
        <f t="shared" si="120"/>
        <v>0</v>
      </c>
      <c r="L265" s="268">
        <f t="shared" si="120"/>
        <v>0</v>
      </c>
      <c r="M265" s="268">
        <f t="shared" si="120"/>
        <v>0</v>
      </c>
      <c r="N265" s="268">
        <f t="shared" si="120"/>
        <v>0</v>
      </c>
      <c r="O265" s="268">
        <f t="shared" si="120"/>
        <v>0</v>
      </c>
      <c r="P265" s="268">
        <f t="shared" si="120"/>
        <v>0</v>
      </c>
      <c r="Q265" s="268">
        <f t="shared" si="120"/>
        <v>0</v>
      </c>
      <c r="R265" s="268">
        <f t="shared" si="120"/>
        <v>0</v>
      </c>
      <c r="S265" s="268">
        <f t="shared" si="120"/>
        <v>0</v>
      </c>
      <c r="T265" s="268">
        <f t="shared" si="120"/>
        <v>0</v>
      </c>
      <c r="U265" s="268">
        <f t="shared" si="120"/>
        <v>0</v>
      </c>
      <c r="V265" s="268">
        <f t="shared" si="120"/>
        <v>0</v>
      </c>
      <c r="W265" s="268">
        <f t="shared" si="120"/>
        <v>0</v>
      </c>
      <c r="X265" s="268">
        <f t="shared" si="120"/>
        <v>0</v>
      </c>
      <c r="Y265" s="268">
        <f t="shared" si="120"/>
        <v>0</v>
      </c>
      <c r="Z265" s="268">
        <f t="shared" si="120"/>
        <v>0</v>
      </c>
      <c r="AA265" s="268">
        <f t="shared" si="120"/>
        <v>0</v>
      </c>
      <c r="AB265" s="268">
        <f t="shared" si="120"/>
        <v>0</v>
      </c>
      <c r="AC265" s="268">
        <f t="shared" si="120"/>
        <v>0</v>
      </c>
      <c r="AD265" s="268">
        <f t="shared" si="120"/>
        <v>0</v>
      </c>
      <c r="AE265" s="268">
        <f t="shared" si="120"/>
        <v>0</v>
      </c>
      <c r="AF265" s="268">
        <f t="shared" si="120"/>
        <v>0</v>
      </c>
      <c r="AG265" s="268">
        <f t="shared" si="120"/>
        <v>0</v>
      </c>
      <c r="AH265" s="268">
        <f t="shared" si="120"/>
        <v>0</v>
      </c>
      <c r="AI265" s="268">
        <f t="shared" si="120"/>
        <v>0</v>
      </c>
      <c r="AJ265" s="268">
        <f t="shared" si="120"/>
        <v>0</v>
      </c>
      <c r="AK265" s="268">
        <f t="shared" si="120"/>
        <v>0</v>
      </c>
      <c r="AL265" s="268">
        <f t="shared" si="120"/>
        <v>0</v>
      </c>
      <c r="AM265" s="268">
        <f t="shared" si="120"/>
        <v>0</v>
      </c>
      <c r="AN265" s="268">
        <f t="shared" si="120"/>
        <v>0</v>
      </c>
      <c r="AO265" s="268">
        <f t="shared" si="120"/>
        <v>0</v>
      </c>
      <c r="AP265" s="268">
        <f t="shared" si="120"/>
        <v>0</v>
      </c>
      <c r="AQ265" s="268">
        <f t="shared" si="120"/>
        <v>0</v>
      </c>
      <c r="AR265" s="268">
        <f t="shared" si="120"/>
        <v>0</v>
      </c>
      <c r="AS265" s="268">
        <f t="shared" si="120"/>
        <v>0</v>
      </c>
      <c r="AT265" s="268">
        <f t="shared" si="120"/>
        <v>0</v>
      </c>
      <c r="AU265" s="268">
        <f t="shared" si="120"/>
        <v>0</v>
      </c>
      <c r="AV265" s="268">
        <f t="shared" si="120"/>
        <v>0</v>
      </c>
      <c r="AX265" s="265">
        <f t="shared" si="80"/>
        <v>0</v>
      </c>
    </row>
    <row r="266" spans="1:50" x14ac:dyDescent="0.25">
      <c r="A266" s="266" t="str">
        <f t="shared" si="114"/>
        <v>BEW7</v>
      </c>
      <c r="B266" s="267" t="str">
        <f t="shared" si="114"/>
        <v>Reconstruction des membres inférieurs</v>
      </c>
      <c r="C266" s="267"/>
      <c r="D266" s="268">
        <f t="shared" ref="D266:AV266" si="121">+IF(AND(D$158=2,D109&gt;=1),2,IF(AND(D$158=1,D109=1),1,0))</f>
        <v>0</v>
      </c>
      <c r="E266" s="268">
        <f t="shared" si="121"/>
        <v>0</v>
      </c>
      <c r="F266" s="268">
        <f t="shared" si="121"/>
        <v>0</v>
      </c>
      <c r="G266" s="268">
        <f t="shared" si="121"/>
        <v>0</v>
      </c>
      <c r="H266" s="268">
        <f t="shared" si="121"/>
        <v>0</v>
      </c>
      <c r="I266" s="268">
        <f t="shared" si="121"/>
        <v>0</v>
      </c>
      <c r="J266" s="268">
        <f t="shared" si="121"/>
        <v>0</v>
      </c>
      <c r="K266" s="268">
        <f t="shared" si="121"/>
        <v>0</v>
      </c>
      <c r="L266" s="268">
        <f t="shared" si="121"/>
        <v>0</v>
      </c>
      <c r="M266" s="268">
        <f t="shared" si="121"/>
        <v>0</v>
      </c>
      <c r="N266" s="268">
        <f t="shared" si="121"/>
        <v>0</v>
      </c>
      <c r="O266" s="268">
        <f t="shared" si="121"/>
        <v>0</v>
      </c>
      <c r="P266" s="268">
        <f t="shared" si="121"/>
        <v>0</v>
      </c>
      <c r="Q266" s="268">
        <f t="shared" si="121"/>
        <v>0</v>
      </c>
      <c r="R266" s="268">
        <f t="shared" si="121"/>
        <v>0</v>
      </c>
      <c r="S266" s="268">
        <f t="shared" si="121"/>
        <v>0</v>
      </c>
      <c r="T266" s="268">
        <f t="shared" si="121"/>
        <v>0</v>
      </c>
      <c r="U266" s="268">
        <f t="shared" si="121"/>
        <v>0</v>
      </c>
      <c r="V266" s="268">
        <f t="shared" si="121"/>
        <v>0</v>
      </c>
      <c r="W266" s="268">
        <f t="shared" si="121"/>
        <v>0</v>
      </c>
      <c r="X266" s="268">
        <f t="shared" si="121"/>
        <v>0</v>
      </c>
      <c r="Y266" s="268">
        <f t="shared" si="121"/>
        <v>0</v>
      </c>
      <c r="Z266" s="268">
        <f t="shared" si="121"/>
        <v>0</v>
      </c>
      <c r="AA266" s="268">
        <f t="shared" si="121"/>
        <v>0</v>
      </c>
      <c r="AB266" s="268">
        <f t="shared" si="121"/>
        <v>0</v>
      </c>
      <c r="AC266" s="268">
        <f t="shared" si="121"/>
        <v>0</v>
      </c>
      <c r="AD266" s="268">
        <f t="shared" si="121"/>
        <v>0</v>
      </c>
      <c r="AE266" s="268">
        <f t="shared" si="121"/>
        <v>0</v>
      </c>
      <c r="AF266" s="268">
        <f t="shared" si="121"/>
        <v>0</v>
      </c>
      <c r="AG266" s="268">
        <f t="shared" si="121"/>
        <v>0</v>
      </c>
      <c r="AH266" s="268">
        <f t="shared" si="121"/>
        <v>0</v>
      </c>
      <c r="AI266" s="268">
        <f t="shared" si="121"/>
        <v>0</v>
      </c>
      <c r="AJ266" s="268">
        <f t="shared" si="121"/>
        <v>0</v>
      </c>
      <c r="AK266" s="268">
        <f t="shared" si="121"/>
        <v>0</v>
      </c>
      <c r="AL266" s="268">
        <f t="shared" si="121"/>
        <v>0</v>
      </c>
      <c r="AM266" s="268">
        <f t="shared" si="121"/>
        <v>0</v>
      </c>
      <c r="AN266" s="268">
        <f t="shared" si="121"/>
        <v>0</v>
      </c>
      <c r="AO266" s="268">
        <f t="shared" si="121"/>
        <v>0</v>
      </c>
      <c r="AP266" s="268">
        <f t="shared" si="121"/>
        <v>0</v>
      </c>
      <c r="AQ266" s="268">
        <f t="shared" si="121"/>
        <v>0</v>
      </c>
      <c r="AR266" s="268">
        <f t="shared" si="121"/>
        <v>0</v>
      </c>
      <c r="AS266" s="268">
        <f t="shared" si="121"/>
        <v>0</v>
      </c>
      <c r="AT266" s="268">
        <f t="shared" si="121"/>
        <v>0</v>
      </c>
      <c r="AU266" s="268">
        <f t="shared" si="121"/>
        <v>0</v>
      </c>
      <c r="AV266" s="268">
        <f t="shared" si="121"/>
        <v>0</v>
      </c>
      <c r="AX266" s="265">
        <f t="shared" si="80"/>
        <v>0</v>
      </c>
    </row>
    <row r="267" spans="1:50" x14ac:dyDescent="0.25">
      <c r="A267" s="266" t="str">
        <f t="shared" si="114"/>
        <v xml:space="preserve">BEW7.1 </v>
      </c>
      <c r="B267" s="267" t="str">
        <f t="shared" si="114"/>
        <v>Prothèses de hanche de première intention</v>
      </c>
      <c r="C267" s="267"/>
      <c r="D267" s="268">
        <f t="shared" ref="D267:AV267" si="122">+IF(AND(D$158=2,D110&gt;=1),2,IF(AND(D$158=1,D110=1),1,0))</f>
        <v>0</v>
      </c>
      <c r="E267" s="268">
        <f t="shared" si="122"/>
        <v>0</v>
      </c>
      <c r="F267" s="268">
        <f t="shared" si="122"/>
        <v>0</v>
      </c>
      <c r="G267" s="268">
        <f t="shared" si="122"/>
        <v>0</v>
      </c>
      <c r="H267" s="268">
        <f t="shared" si="122"/>
        <v>0</v>
      </c>
      <c r="I267" s="268">
        <f t="shared" si="122"/>
        <v>0</v>
      </c>
      <c r="J267" s="268">
        <f t="shared" si="122"/>
        <v>0</v>
      </c>
      <c r="K267" s="268">
        <f t="shared" si="122"/>
        <v>0</v>
      </c>
      <c r="L267" s="268">
        <f t="shared" si="122"/>
        <v>0</v>
      </c>
      <c r="M267" s="268">
        <f t="shared" si="122"/>
        <v>0</v>
      </c>
      <c r="N267" s="268">
        <f t="shared" si="122"/>
        <v>0</v>
      </c>
      <c r="O267" s="268">
        <f t="shared" si="122"/>
        <v>0</v>
      </c>
      <c r="P267" s="268">
        <f t="shared" si="122"/>
        <v>0</v>
      </c>
      <c r="Q267" s="268">
        <f t="shared" si="122"/>
        <v>0</v>
      </c>
      <c r="R267" s="268">
        <f t="shared" si="122"/>
        <v>0</v>
      </c>
      <c r="S267" s="268">
        <f t="shared" si="122"/>
        <v>0</v>
      </c>
      <c r="T267" s="268">
        <f t="shared" si="122"/>
        <v>0</v>
      </c>
      <c r="U267" s="268">
        <f t="shared" si="122"/>
        <v>0</v>
      </c>
      <c r="V267" s="268">
        <f t="shared" si="122"/>
        <v>0</v>
      </c>
      <c r="W267" s="268">
        <f t="shared" si="122"/>
        <v>0</v>
      </c>
      <c r="X267" s="268">
        <f t="shared" si="122"/>
        <v>0</v>
      </c>
      <c r="Y267" s="268">
        <f t="shared" si="122"/>
        <v>0</v>
      </c>
      <c r="Z267" s="268">
        <f t="shared" si="122"/>
        <v>0</v>
      </c>
      <c r="AA267" s="268">
        <f t="shared" si="122"/>
        <v>0</v>
      </c>
      <c r="AB267" s="268">
        <f t="shared" si="122"/>
        <v>0</v>
      </c>
      <c r="AC267" s="268">
        <f t="shared" si="122"/>
        <v>0</v>
      </c>
      <c r="AD267" s="268">
        <f t="shared" si="122"/>
        <v>0</v>
      </c>
      <c r="AE267" s="268">
        <f t="shared" si="122"/>
        <v>0</v>
      </c>
      <c r="AF267" s="268">
        <f t="shared" si="122"/>
        <v>0</v>
      </c>
      <c r="AG267" s="268">
        <f t="shared" si="122"/>
        <v>0</v>
      </c>
      <c r="AH267" s="268">
        <f t="shared" si="122"/>
        <v>0</v>
      </c>
      <c r="AI267" s="268">
        <f t="shared" si="122"/>
        <v>0</v>
      </c>
      <c r="AJ267" s="268">
        <f t="shared" si="122"/>
        <v>0</v>
      </c>
      <c r="AK267" s="268">
        <f t="shared" si="122"/>
        <v>0</v>
      </c>
      <c r="AL267" s="268">
        <f t="shared" si="122"/>
        <v>0</v>
      </c>
      <c r="AM267" s="268">
        <f t="shared" si="122"/>
        <v>0</v>
      </c>
      <c r="AN267" s="268">
        <f t="shared" si="122"/>
        <v>0</v>
      </c>
      <c r="AO267" s="268">
        <f t="shared" si="122"/>
        <v>0</v>
      </c>
      <c r="AP267" s="268">
        <f t="shared" si="122"/>
        <v>0</v>
      </c>
      <c r="AQ267" s="268">
        <f t="shared" si="122"/>
        <v>0</v>
      </c>
      <c r="AR267" s="268">
        <f t="shared" si="122"/>
        <v>0</v>
      </c>
      <c r="AS267" s="268">
        <f t="shared" si="122"/>
        <v>0</v>
      </c>
      <c r="AT267" s="268">
        <f t="shared" si="122"/>
        <v>0</v>
      </c>
      <c r="AU267" s="268">
        <f t="shared" si="122"/>
        <v>0</v>
      </c>
      <c r="AV267" s="268">
        <f t="shared" si="122"/>
        <v>0</v>
      </c>
      <c r="AX267" s="265">
        <f t="shared" si="80"/>
        <v>0</v>
      </c>
    </row>
    <row r="268" spans="1:50" x14ac:dyDescent="0.25">
      <c r="A268" s="266" t="str">
        <f t="shared" si="114"/>
        <v>BEW7.1.1</v>
      </c>
      <c r="B268" s="267" t="str">
        <f t="shared" si="114"/>
        <v>Reprises de prothèse de hanche</v>
      </c>
      <c r="C268" s="267"/>
      <c r="D268" s="268">
        <f t="shared" ref="D268:AV268" si="123">+IF(AND(D$158=2,D111&gt;=1),2,IF(AND(D$158=1,D111=1),1,0))</f>
        <v>0</v>
      </c>
      <c r="E268" s="268">
        <f t="shared" si="123"/>
        <v>0</v>
      </c>
      <c r="F268" s="268">
        <f t="shared" si="123"/>
        <v>0</v>
      </c>
      <c r="G268" s="268">
        <f t="shared" si="123"/>
        <v>0</v>
      </c>
      <c r="H268" s="268">
        <f t="shared" si="123"/>
        <v>0</v>
      </c>
      <c r="I268" s="268">
        <f t="shared" si="123"/>
        <v>0</v>
      </c>
      <c r="J268" s="268">
        <f t="shared" si="123"/>
        <v>0</v>
      </c>
      <c r="K268" s="268">
        <f t="shared" si="123"/>
        <v>0</v>
      </c>
      <c r="L268" s="268">
        <f t="shared" si="123"/>
        <v>0</v>
      </c>
      <c r="M268" s="268">
        <f t="shared" si="123"/>
        <v>0</v>
      </c>
      <c r="N268" s="268">
        <f t="shared" si="123"/>
        <v>0</v>
      </c>
      <c r="O268" s="268">
        <f t="shared" si="123"/>
        <v>0</v>
      </c>
      <c r="P268" s="268">
        <f t="shared" si="123"/>
        <v>0</v>
      </c>
      <c r="Q268" s="268">
        <f t="shared" si="123"/>
        <v>0</v>
      </c>
      <c r="R268" s="268">
        <f t="shared" si="123"/>
        <v>0</v>
      </c>
      <c r="S268" s="268">
        <f t="shared" si="123"/>
        <v>0</v>
      </c>
      <c r="T268" s="268">
        <f t="shared" si="123"/>
        <v>0</v>
      </c>
      <c r="U268" s="268">
        <f t="shared" si="123"/>
        <v>0</v>
      </c>
      <c r="V268" s="268">
        <f t="shared" si="123"/>
        <v>0</v>
      </c>
      <c r="W268" s="268">
        <f t="shared" si="123"/>
        <v>0</v>
      </c>
      <c r="X268" s="268">
        <f t="shared" si="123"/>
        <v>0</v>
      </c>
      <c r="Y268" s="268">
        <f t="shared" si="123"/>
        <v>0</v>
      </c>
      <c r="Z268" s="268">
        <f t="shared" si="123"/>
        <v>0</v>
      </c>
      <c r="AA268" s="268">
        <f t="shared" si="123"/>
        <v>0</v>
      </c>
      <c r="AB268" s="268">
        <f t="shared" si="123"/>
        <v>0</v>
      </c>
      <c r="AC268" s="268">
        <f t="shared" si="123"/>
        <v>0</v>
      </c>
      <c r="AD268" s="268">
        <f t="shared" si="123"/>
        <v>0</v>
      </c>
      <c r="AE268" s="268">
        <f t="shared" si="123"/>
        <v>0</v>
      </c>
      <c r="AF268" s="268">
        <f t="shared" si="123"/>
        <v>0</v>
      </c>
      <c r="AG268" s="268">
        <f t="shared" si="123"/>
        <v>0</v>
      </c>
      <c r="AH268" s="268">
        <f t="shared" si="123"/>
        <v>0</v>
      </c>
      <c r="AI268" s="268">
        <f t="shared" si="123"/>
        <v>0</v>
      </c>
      <c r="AJ268" s="268">
        <f t="shared" si="123"/>
        <v>0</v>
      </c>
      <c r="AK268" s="268">
        <f t="shared" si="123"/>
        <v>0</v>
      </c>
      <c r="AL268" s="268">
        <f t="shared" si="123"/>
        <v>0</v>
      </c>
      <c r="AM268" s="268">
        <f t="shared" si="123"/>
        <v>0</v>
      </c>
      <c r="AN268" s="268">
        <f t="shared" si="123"/>
        <v>0</v>
      </c>
      <c r="AO268" s="268">
        <f t="shared" si="123"/>
        <v>0</v>
      </c>
      <c r="AP268" s="268">
        <f t="shared" si="123"/>
        <v>0</v>
      </c>
      <c r="AQ268" s="268">
        <f t="shared" si="123"/>
        <v>0</v>
      </c>
      <c r="AR268" s="268">
        <f t="shared" si="123"/>
        <v>0</v>
      </c>
      <c r="AS268" s="268">
        <f t="shared" si="123"/>
        <v>0</v>
      </c>
      <c r="AT268" s="268">
        <f t="shared" si="123"/>
        <v>0</v>
      </c>
      <c r="AU268" s="268">
        <f t="shared" si="123"/>
        <v>0</v>
      </c>
      <c r="AV268" s="268">
        <f t="shared" si="123"/>
        <v>0</v>
      </c>
      <c r="AX268" s="265">
        <f t="shared" si="80"/>
        <v>0</v>
      </c>
    </row>
    <row r="269" spans="1:50" x14ac:dyDescent="0.25">
      <c r="A269" s="266" t="str">
        <f t="shared" si="114"/>
        <v>BEW7.2</v>
      </c>
      <c r="B269" s="267" t="str">
        <f t="shared" si="114"/>
        <v>Prothèses du genou de première intention</v>
      </c>
      <c r="C269" s="267"/>
      <c r="D269" s="268">
        <f t="shared" ref="D269:AV269" si="124">+IF(AND(D$158=2,D112&gt;=1),2,IF(AND(D$158=1,D112=1),1,0))</f>
        <v>0</v>
      </c>
      <c r="E269" s="268">
        <f t="shared" si="124"/>
        <v>0</v>
      </c>
      <c r="F269" s="268">
        <f t="shared" si="124"/>
        <v>0</v>
      </c>
      <c r="G269" s="268">
        <f t="shared" si="124"/>
        <v>0</v>
      </c>
      <c r="H269" s="268">
        <f t="shared" si="124"/>
        <v>0</v>
      </c>
      <c r="I269" s="268">
        <f t="shared" si="124"/>
        <v>0</v>
      </c>
      <c r="J269" s="268">
        <f t="shared" si="124"/>
        <v>0</v>
      </c>
      <c r="K269" s="268">
        <f t="shared" si="124"/>
        <v>0</v>
      </c>
      <c r="L269" s="268">
        <f t="shared" si="124"/>
        <v>0</v>
      </c>
      <c r="M269" s="268">
        <f t="shared" si="124"/>
        <v>0</v>
      </c>
      <c r="N269" s="268">
        <f t="shared" si="124"/>
        <v>0</v>
      </c>
      <c r="O269" s="268">
        <f t="shared" si="124"/>
        <v>0</v>
      </c>
      <c r="P269" s="268">
        <f t="shared" si="124"/>
        <v>0</v>
      </c>
      <c r="Q269" s="268">
        <f t="shared" si="124"/>
        <v>0</v>
      </c>
      <c r="R269" s="268">
        <f t="shared" si="124"/>
        <v>0</v>
      </c>
      <c r="S269" s="268">
        <f t="shared" si="124"/>
        <v>0</v>
      </c>
      <c r="T269" s="268">
        <f t="shared" si="124"/>
        <v>0</v>
      </c>
      <c r="U269" s="268">
        <f t="shared" si="124"/>
        <v>0</v>
      </c>
      <c r="V269" s="268">
        <f t="shared" si="124"/>
        <v>0</v>
      </c>
      <c r="W269" s="268">
        <f t="shared" si="124"/>
        <v>0</v>
      </c>
      <c r="X269" s="268">
        <f t="shared" si="124"/>
        <v>0</v>
      </c>
      <c r="Y269" s="268">
        <f t="shared" si="124"/>
        <v>0</v>
      </c>
      <c r="Z269" s="268">
        <f t="shared" si="124"/>
        <v>0</v>
      </c>
      <c r="AA269" s="268">
        <f t="shared" si="124"/>
        <v>0</v>
      </c>
      <c r="AB269" s="268">
        <f t="shared" si="124"/>
        <v>0</v>
      </c>
      <c r="AC269" s="268">
        <f t="shared" si="124"/>
        <v>0</v>
      </c>
      <c r="AD269" s="268">
        <f t="shared" si="124"/>
        <v>0</v>
      </c>
      <c r="AE269" s="268">
        <f t="shared" si="124"/>
        <v>0</v>
      </c>
      <c r="AF269" s="268">
        <f t="shared" si="124"/>
        <v>0</v>
      </c>
      <c r="AG269" s="268">
        <f t="shared" si="124"/>
        <v>0</v>
      </c>
      <c r="AH269" s="268">
        <f t="shared" si="124"/>
        <v>0</v>
      </c>
      <c r="AI269" s="268">
        <f t="shared" si="124"/>
        <v>0</v>
      </c>
      <c r="AJ269" s="268">
        <f t="shared" si="124"/>
        <v>0</v>
      </c>
      <c r="AK269" s="268">
        <f t="shared" si="124"/>
        <v>0</v>
      </c>
      <c r="AL269" s="268">
        <f t="shared" si="124"/>
        <v>0</v>
      </c>
      <c r="AM269" s="268">
        <f t="shared" si="124"/>
        <v>0</v>
      </c>
      <c r="AN269" s="268">
        <f t="shared" si="124"/>
        <v>0</v>
      </c>
      <c r="AO269" s="268">
        <f t="shared" si="124"/>
        <v>0</v>
      </c>
      <c r="AP269" s="268">
        <f t="shared" si="124"/>
        <v>0</v>
      </c>
      <c r="AQ269" s="268">
        <f t="shared" si="124"/>
        <v>0</v>
      </c>
      <c r="AR269" s="268">
        <f t="shared" si="124"/>
        <v>0</v>
      </c>
      <c r="AS269" s="268">
        <f t="shared" si="124"/>
        <v>0</v>
      </c>
      <c r="AT269" s="268">
        <f t="shared" si="124"/>
        <v>0</v>
      </c>
      <c r="AU269" s="268">
        <f t="shared" si="124"/>
        <v>0</v>
      </c>
      <c r="AV269" s="268">
        <f t="shared" si="124"/>
        <v>0</v>
      </c>
      <c r="AX269" s="265">
        <f t="shared" si="80"/>
        <v>0</v>
      </c>
    </row>
    <row r="270" spans="1:50" x14ac:dyDescent="0.25">
      <c r="A270" s="266" t="str">
        <f t="shared" si="114"/>
        <v>BEW7.2.1</v>
      </c>
      <c r="B270" s="267" t="str">
        <f t="shared" si="114"/>
        <v>Reprises de prothèses de genou</v>
      </c>
      <c r="C270" s="267"/>
      <c r="D270" s="268">
        <f t="shared" ref="D270:AV270" si="125">+IF(AND(D$158=2,D113&gt;=1),2,IF(AND(D$158=1,D113=1),1,0))</f>
        <v>0</v>
      </c>
      <c r="E270" s="268">
        <f t="shared" si="125"/>
        <v>0</v>
      </c>
      <c r="F270" s="268">
        <f t="shared" si="125"/>
        <v>0</v>
      </c>
      <c r="G270" s="268">
        <f t="shared" si="125"/>
        <v>0</v>
      </c>
      <c r="H270" s="268">
        <f t="shared" si="125"/>
        <v>0</v>
      </c>
      <c r="I270" s="268">
        <f t="shared" si="125"/>
        <v>0</v>
      </c>
      <c r="J270" s="268">
        <f t="shared" si="125"/>
        <v>0</v>
      </c>
      <c r="K270" s="268">
        <f t="shared" si="125"/>
        <v>0</v>
      </c>
      <c r="L270" s="268">
        <f t="shared" si="125"/>
        <v>0</v>
      </c>
      <c r="M270" s="268">
        <f t="shared" si="125"/>
        <v>0</v>
      </c>
      <c r="N270" s="268">
        <f t="shared" si="125"/>
        <v>0</v>
      </c>
      <c r="O270" s="268">
        <f t="shared" si="125"/>
        <v>0</v>
      </c>
      <c r="P270" s="268">
        <f t="shared" si="125"/>
        <v>0</v>
      </c>
      <c r="Q270" s="268">
        <f t="shared" si="125"/>
        <v>0</v>
      </c>
      <c r="R270" s="268">
        <f t="shared" si="125"/>
        <v>0</v>
      </c>
      <c r="S270" s="268">
        <f t="shared" si="125"/>
        <v>0</v>
      </c>
      <c r="T270" s="268">
        <f t="shared" si="125"/>
        <v>0</v>
      </c>
      <c r="U270" s="268">
        <f t="shared" si="125"/>
        <v>0</v>
      </c>
      <c r="V270" s="268">
        <f t="shared" si="125"/>
        <v>0</v>
      </c>
      <c r="W270" s="268">
        <f t="shared" si="125"/>
        <v>0</v>
      </c>
      <c r="X270" s="268">
        <f t="shared" si="125"/>
        <v>0</v>
      </c>
      <c r="Y270" s="268">
        <f t="shared" si="125"/>
        <v>0</v>
      </c>
      <c r="Z270" s="268">
        <f t="shared" si="125"/>
        <v>0</v>
      </c>
      <c r="AA270" s="268">
        <f t="shared" si="125"/>
        <v>0</v>
      </c>
      <c r="AB270" s="268">
        <f t="shared" si="125"/>
        <v>0</v>
      </c>
      <c r="AC270" s="268">
        <f t="shared" si="125"/>
        <v>0</v>
      </c>
      <c r="AD270" s="268">
        <f t="shared" si="125"/>
        <v>0</v>
      </c>
      <c r="AE270" s="268">
        <f t="shared" si="125"/>
        <v>0</v>
      </c>
      <c r="AF270" s="268">
        <f t="shared" si="125"/>
        <v>0</v>
      </c>
      <c r="AG270" s="268">
        <f t="shared" si="125"/>
        <v>0</v>
      </c>
      <c r="AH270" s="268">
        <f t="shared" si="125"/>
        <v>0</v>
      </c>
      <c r="AI270" s="268">
        <f t="shared" si="125"/>
        <v>0</v>
      </c>
      <c r="AJ270" s="268">
        <f t="shared" si="125"/>
        <v>0</v>
      </c>
      <c r="AK270" s="268">
        <f t="shared" si="125"/>
        <v>0</v>
      </c>
      <c r="AL270" s="268">
        <f t="shared" si="125"/>
        <v>0</v>
      </c>
      <c r="AM270" s="268">
        <f t="shared" si="125"/>
        <v>0</v>
      </c>
      <c r="AN270" s="268">
        <f t="shared" si="125"/>
        <v>0</v>
      </c>
      <c r="AO270" s="268">
        <f t="shared" si="125"/>
        <v>0</v>
      </c>
      <c r="AP270" s="268">
        <f t="shared" si="125"/>
        <v>0</v>
      </c>
      <c r="AQ270" s="268">
        <f t="shared" si="125"/>
        <v>0</v>
      </c>
      <c r="AR270" s="268">
        <f t="shared" si="125"/>
        <v>0</v>
      </c>
      <c r="AS270" s="268">
        <f t="shared" si="125"/>
        <v>0</v>
      </c>
      <c r="AT270" s="268">
        <f t="shared" si="125"/>
        <v>0</v>
      </c>
      <c r="AU270" s="268">
        <f t="shared" si="125"/>
        <v>0</v>
      </c>
      <c r="AV270" s="268">
        <f t="shared" si="125"/>
        <v>0</v>
      </c>
      <c r="AX270" s="265">
        <f t="shared" si="80"/>
        <v>0</v>
      </c>
    </row>
    <row r="271" spans="1:50" x14ac:dyDescent="0.25">
      <c r="A271" s="266" t="str">
        <f t="shared" si="114"/>
        <v>BEW8</v>
      </c>
      <c r="B271" s="267" t="str">
        <f t="shared" si="114"/>
        <v>Chirurgie de la colonne vertébrale</v>
      </c>
      <c r="C271" s="267"/>
      <c r="D271" s="268">
        <f t="shared" ref="D271:AV271" si="126">+IF(AND(D$158=2,D114&gt;=1),2,IF(AND(D$158=1,D114=1),1,0))</f>
        <v>0</v>
      </c>
      <c r="E271" s="268">
        <f t="shared" si="126"/>
        <v>0</v>
      </c>
      <c r="F271" s="268">
        <f t="shared" si="126"/>
        <v>0</v>
      </c>
      <c r="G271" s="268">
        <f t="shared" si="126"/>
        <v>0</v>
      </c>
      <c r="H271" s="268">
        <f t="shared" si="126"/>
        <v>0</v>
      </c>
      <c r="I271" s="268">
        <f t="shared" si="126"/>
        <v>0</v>
      </c>
      <c r="J271" s="268">
        <f t="shared" si="126"/>
        <v>0</v>
      </c>
      <c r="K271" s="268">
        <f t="shared" si="126"/>
        <v>0</v>
      </c>
      <c r="L271" s="268">
        <f t="shared" si="126"/>
        <v>0</v>
      </c>
      <c r="M271" s="268">
        <f t="shared" si="126"/>
        <v>0</v>
      </c>
      <c r="N271" s="268">
        <f t="shared" si="126"/>
        <v>0</v>
      </c>
      <c r="O271" s="268">
        <f t="shared" si="126"/>
        <v>0</v>
      </c>
      <c r="P271" s="268">
        <f t="shared" si="126"/>
        <v>0</v>
      </c>
      <c r="Q271" s="268">
        <f t="shared" si="126"/>
        <v>0</v>
      </c>
      <c r="R271" s="268">
        <f t="shared" si="126"/>
        <v>0</v>
      </c>
      <c r="S271" s="268">
        <f t="shared" si="126"/>
        <v>0</v>
      </c>
      <c r="T271" s="268">
        <f t="shared" si="126"/>
        <v>0</v>
      </c>
      <c r="U271" s="268">
        <f t="shared" si="126"/>
        <v>0</v>
      </c>
      <c r="V271" s="268">
        <f t="shared" si="126"/>
        <v>0</v>
      </c>
      <c r="W271" s="268">
        <f t="shared" si="126"/>
        <v>0</v>
      </c>
      <c r="X271" s="268">
        <f t="shared" si="126"/>
        <v>0</v>
      </c>
      <c r="Y271" s="268">
        <f t="shared" si="126"/>
        <v>0</v>
      </c>
      <c r="Z271" s="268">
        <f t="shared" si="126"/>
        <v>0</v>
      </c>
      <c r="AA271" s="268">
        <f t="shared" si="126"/>
        <v>0</v>
      </c>
      <c r="AB271" s="268">
        <f t="shared" si="126"/>
        <v>0</v>
      </c>
      <c r="AC271" s="268">
        <f t="shared" si="126"/>
        <v>0</v>
      </c>
      <c r="AD271" s="268">
        <f t="shared" si="126"/>
        <v>0</v>
      </c>
      <c r="AE271" s="268">
        <f t="shared" si="126"/>
        <v>0</v>
      </c>
      <c r="AF271" s="268">
        <f t="shared" si="126"/>
        <v>0</v>
      </c>
      <c r="AG271" s="268">
        <f t="shared" si="126"/>
        <v>0</v>
      </c>
      <c r="AH271" s="268">
        <f t="shared" si="126"/>
        <v>0</v>
      </c>
      <c r="AI271" s="268">
        <f t="shared" si="126"/>
        <v>0</v>
      </c>
      <c r="AJ271" s="268">
        <f t="shared" si="126"/>
        <v>0</v>
      </c>
      <c r="AK271" s="268">
        <f t="shared" si="126"/>
        <v>0</v>
      </c>
      <c r="AL271" s="268">
        <f t="shared" si="126"/>
        <v>0</v>
      </c>
      <c r="AM271" s="268">
        <f t="shared" si="126"/>
        <v>0</v>
      </c>
      <c r="AN271" s="268">
        <f t="shared" si="126"/>
        <v>0</v>
      </c>
      <c r="AO271" s="268">
        <f t="shared" si="126"/>
        <v>0</v>
      </c>
      <c r="AP271" s="268">
        <f t="shared" si="126"/>
        <v>0</v>
      </c>
      <c r="AQ271" s="268">
        <f t="shared" si="126"/>
        <v>0</v>
      </c>
      <c r="AR271" s="268">
        <f t="shared" si="126"/>
        <v>0</v>
      </c>
      <c r="AS271" s="268">
        <f t="shared" si="126"/>
        <v>0</v>
      </c>
      <c r="AT271" s="268">
        <f t="shared" si="126"/>
        <v>0</v>
      </c>
      <c r="AU271" s="268">
        <f t="shared" si="126"/>
        <v>0</v>
      </c>
      <c r="AV271" s="268">
        <f t="shared" si="126"/>
        <v>0</v>
      </c>
      <c r="AX271" s="265">
        <f t="shared" si="80"/>
        <v>0</v>
      </c>
    </row>
    <row r="272" spans="1:50" x14ac:dyDescent="0.25">
      <c r="A272" s="266" t="str">
        <f t="shared" si="114"/>
        <v>BEW8.1</v>
      </c>
      <c r="B272" s="267" t="str">
        <f t="shared" si="114"/>
        <v>Chirurgie spécialisée de la colonne vertébrale</v>
      </c>
      <c r="C272" s="267"/>
      <c r="D272" s="268">
        <f t="shared" ref="D272:AV272" si="127">+IF(AND(D$158=2,D115&gt;=1),2,IF(AND(D$158=1,D115=1),1,0))</f>
        <v>0</v>
      </c>
      <c r="E272" s="268">
        <f t="shared" si="127"/>
        <v>0</v>
      </c>
      <c r="F272" s="268">
        <f t="shared" si="127"/>
        <v>0</v>
      </c>
      <c r="G272" s="268">
        <f t="shared" si="127"/>
        <v>0</v>
      </c>
      <c r="H272" s="268">
        <f t="shared" si="127"/>
        <v>0</v>
      </c>
      <c r="I272" s="268">
        <f t="shared" si="127"/>
        <v>0</v>
      </c>
      <c r="J272" s="268">
        <f t="shared" si="127"/>
        <v>0</v>
      </c>
      <c r="K272" s="268">
        <f t="shared" si="127"/>
        <v>0</v>
      </c>
      <c r="L272" s="268">
        <f t="shared" si="127"/>
        <v>0</v>
      </c>
      <c r="M272" s="268">
        <f t="shared" si="127"/>
        <v>0</v>
      </c>
      <c r="N272" s="268">
        <f t="shared" si="127"/>
        <v>0</v>
      </c>
      <c r="O272" s="268">
        <f t="shared" si="127"/>
        <v>0</v>
      </c>
      <c r="P272" s="268">
        <f t="shared" si="127"/>
        <v>0</v>
      </c>
      <c r="Q272" s="268">
        <f t="shared" si="127"/>
        <v>0</v>
      </c>
      <c r="R272" s="268">
        <f t="shared" si="127"/>
        <v>0</v>
      </c>
      <c r="S272" s="268">
        <f t="shared" si="127"/>
        <v>0</v>
      </c>
      <c r="T272" s="268">
        <f t="shared" si="127"/>
        <v>0</v>
      </c>
      <c r="U272" s="268">
        <f t="shared" si="127"/>
        <v>0</v>
      </c>
      <c r="V272" s="268">
        <f t="shared" si="127"/>
        <v>0</v>
      </c>
      <c r="W272" s="268">
        <f t="shared" si="127"/>
        <v>0</v>
      </c>
      <c r="X272" s="268">
        <f t="shared" si="127"/>
        <v>0</v>
      </c>
      <c r="Y272" s="268">
        <f t="shared" si="127"/>
        <v>0</v>
      </c>
      <c r="Z272" s="268">
        <f t="shared" si="127"/>
        <v>0</v>
      </c>
      <c r="AA272" s="268">
        <f t="shared" si="127"/>
        <v>0</v>
      </c>
      <c r="AB272" s="268">
        <f t="shared" si="127"/>
        <v>0</v>
      </c>
      <c r="AC272" s="268">
        <f t="shared" si="127"/>
        <v>0</v>
      </c>
      <c r="AD272" s="268">
        <f t="shared" si="127"/>
        <v>0</v>
      </c>
      <c r="AE272" s="268">
        <f t="shared" si="127"/>
        <v>0</v>
      </c>
      <c r="AF272" s="268">
        <f t="shared" si="127"/>
        <v>0</v>
      </c>
      <c r="AG272" s="268">
        <f t="shared" si="127"/>
        <v>0</v>
      </c>
      <c r="AH272" s="268">
        <f t="shared" si="127"/>
        <v>0</v>
      </c>
      <c r="AI272" s="268">
        <f t="shared" si="127"/>
        <v>0</v>
      </c>
      <c r="AJ272" s="268">
        <f t="shared" si="127"/>
        <v>0</v>
      </c>
      <c r="AK272" s="268">
        <f t="shared" si="127"/>
        <v>0</v>
      </c>
      <c r="AL272" s="268">
        <f t="shared" si="127"/>
        <v>0</v>
      </c>
      <c r="AM272" s="268">
        <f t="shared" si="127"/>
        <v>0</v>
      </c>
      <c r="AN272" s="268">
        <f t="shared" si="127"/>
        <v>0</v>
      </c>
      <c r="AO272" s="268">
        <f t="shared" si="127"/>
        <v>0</v>
      </c>
      <c r="AP272" s="268">
        <f t="shared" si="127"/>
        <v>0</v>
      </c>
      <c r="AQ272" s="268">
        <f t="shared" si="127"/>
        <v>0</v>
      </c>
      <c r="AR272" s="268">
        <f t="shared" si="127"/>
        <v>0</v>
      </c>
      <c r="AS272" s="268">
        <f t="shared" si="127"/>
        <v>0</v>
      </c>
      <c r="AT272" s="268">
        <f t="shared" si="127"/>
        <v>0</v>
      </c>
      <c r="AU272" s="268">
        <f t="shared" si="127"/>
        <v>0</v>
      </c>
      <c r="AV272" s="268">
        <f t="shared" si="127"/>
        <v>0</v>
      </c>
      <c r="AX272" s="265">
        <f t="shared" si="80"/>
        <v>0</v>
      </c>
    </row>
    <row r="273" spans="1:50" x14ac:dyDescent="0.25">
      <c r="A273" s="266" t="str">
        <f t="shared" si="114"/>
        <v>BEW8.1.1</v>
      </c>
      <c r="B273" s="267" t="str">
        <f t="shared" si="114"/>
        <v>Chirurgie complexe de la colonne vertébrale</v>
      </c>
      <c r="C273" s="267"/>
      <c r="D273" s="268">
        <f t="shared" ref="D273:AV273" si="128">+IF(AND(D$158=2,D116&gt;=1),2,IF(AND(D$158=1,D116=1),1,0))</f>
        <v>0</v>
      </c>
      <c r="E273" s="268">
        <f t="shared" si="128"/>
        <v>0</v>
      </c>
      <c r="F273" s="268">
        <f t="shared" si="128"/>
        <v>0</v>
      </c>
      <c r="G273" s="268">
        <f t="shared" si="128"/>
        <v>0</v>
      </c>
      <c r="H273" s="268">
        <f t="shared" si="128"/>
        <v>0</v>
      </c>
      <c r="I273" s="268">
        <f t="shared" si="128"/>
        <v>0</v>
      </c>
      <c r="J273" s="268">
        <f t="shared" si="128"/>
        <v>0</v>
      </c>
      <c r="K273" s="268">
        <f t="shared" si="128"/>
        <v>0</v>
      </c>
      <c r="L273" s="268">
        <f t="shared" si="128"/>
        <v>0</v>
      </c>
      <c r="M273" s="268">
        <f t="shared" si="128"/>
        <v>0</v>
      </c>
      <c r="N273" s="268">
        <f t="shared" si="128"/>
        <v>0</v>
      </c>
      <c r="O273" s="268">
        <f t="shared" si="128"/>
        <v>0</v>
      </c>
      <c r="P273" s="268">
        <f t="shared" si="128"/>
        <v>0</v>
      </c>
      <c r="Q273" s="268">
        <f t="shared" si="128"/>
        <v>0</v>
      </c>
      <c r="R273" s="268">
        <f t="shared" si="128"/>
        <v>0</v>
      </c>
      <c r="S273" s="268">
        <f t="shared" si="128"/>
        <v>0</v>
      </c>
      <c r="T273" s="268">
        <f t="shared" si="128"/>
        <v>0</v>
      </c>
      <c r="U273" s="268">
        <f t="shared" si="128"/>
        <v>0</v>
      </c>
      <c r="V273" s="268">
        <f t="shared" si="128"/>
        <v>0</v>
      </c>
      <c r="W273" s="268">
        <f t="shared" si="128"/>
        <v>0</v>
      </c>
      <c r="X273" s="268">
        <f t="shared" si="128"/>
        <v>0</v>
      </c>
      <c r="Y273" s="268">
        <f t="shared" si="128"/>
        <v>0</v>
      </c>
      <c r="Z273" s="268">
        <f t="shared" si="128"/>
        <v>0</v>
      </c>
      <c r="AA273" s="268">
        <f t="shared" si="128"/>
        <v>0</v>
      </c>
      <c r="AB273" s="268">
        <f t="shared" si="128"/>
        <v>0</v>
      </c>
      <c r="AC273" s="268">
        <f t="shared" si="128"/>
        <v>0</v>
      </c>
      <c r="AD273" s="268">
        <f t="shared" si="128"/>
        <v>0</v>
      </c>
      <c r="AE273" s="268">
        <f t="shared" si="128"/>
        <v>0</v>
      </c>
      <c r="AF273" s="268">
        <f t="shared" si="128"/>
        <v>0</v>
      </c>
      <c r="AG273" s="268">
        <f t="shared" si="128"/>
        <v>0</v>
      </c>
      <c r="AH273" s="268">
        <f t="shared" si="128"/>
        <v>0</v>
      </c>
      <c r="AI273" s="268">
        <f t="shared" si="128"/>
        <v>0</v>
      </c>
      <c r="AJ273" s="268">
        <f t="shared" si="128"/>
        <v>0</v>
      </c>
      <c r="AK273" s="268">
        <f t="shared" si="128"/>
        <v>0</v>
      </c>
      <c r="AL273" s="268">
        <f t="shared" si="128"/>
        <v>0</v>
      </c>
      <c r="AM273" s="268">
        <f t="shared" si="128"/>
        <v>0</v>
      </c>
      <c r="AN273" s="268">
        <f t="shared" si="128"/>
        <v>0</v>
      </c>
      <c r="AO273" s="268">
        <f t="shared" si="128"/>
        <v>0</v>
      </c>
      <c r="AP273" s="268">
        <f t="shared" si="128"/>
        <v>0</v>
      </c>
      <c r="AQ273" s="268">
        <f t="shared" si="128"/>
        <v>0</v>
      </c>
      <c r="AR273" s="268">
        <f t="shared" si="128"/>
        <v>0</v>
      </c>
      <c r="AS273" s="268">
        <f t="shared" si="128"/>
        <v>0</v>
      </c>
      <c r="AT273" s="268">
        <f t="shared" si="128"/>
        <v>0</v>
      </c>
      <c r="AU273" s="268">
        <f t="shared" si="128"/>
        <v>0</v>
      </c>
      <c r="AV273" s="268">
        <f t="shared" si="128"/>
        <v>0</v>
      </c>
      <c r="AX273" s="265">
        <f t="shared" si="80"/>
        <v>0</v>
      </c>
    </row>
    <row r="274" spans="1:50" x14ac:dyDescent="0.25">
      <c r="A274" s="266" t="str">
        <f t="shared" si="114"/>
        <v>BEW9</v>
      </c>
      <c r="B274" s="267" t="str">
        <f t="shared" si="114"/>
        <v>Tumeurs osseuses</v>
      </c>
      <c r="C274" s="267"/>
      <c r="D274" s="268">
        <f t="shared" ref="D274:AV274" si="129">+IF(AND(D$158=2,D117&gt;=1),2,IF(AND(D$158=1,D117=1),1,0))</f>
        <v>0</v>
      </c>
      <c r="E274" s="268">
        <f t="shared" si="129"/>
        <v>0</v>
      </c>
      <c r="F274" s="268">
        <f t="shared" si="129"/>
        <v>0</v>
      </c>
      <c r="G274" s="268">
        <f t="shared" si="129"/>
        <v>0</v>
      </c>
      <c r="H274" s="268">
        <f t="shared" si="129"/>
        <v>0</v>
      </c>
      <c r="I274" s="268">
        <f t="shared" si="129"/>
        <v>0</v>
      </c>
      <c r="J274" s="268">
        <f t="shared" si="129"/>
        <v>0</v>
      </c>
      <c r="K274" s="268">
        <f t="shared" si="129"/>
        <v>0</v>
      </c>
      <c r="L274" s="268">
        <f t="shared" si="129"/>
        <v>0</v>
      </c>
      <c r="M274" s="268">
        <f t="shared" si="129"/>
        <v>0</v>
      </c>
      <c r="N274" s="268">
        <f t="shared" si="129"/>
        <v>0</v>
      </c>
      <c r="O274" s="268">
        <f t="shared" si="129"/>
        <v>0</v>
      </c>
      <c r="P274" s="268">
        <f t="shared" si="129"/>
        <v>0</v>
      </c>
      <c r="Q274" s="268">
        <f t="shared" si="129"/>
        <v>0</v>
      </c>
      <c r="R274" s="268">
        <f t="shared" si="129"/>
        <v>0</v>
      </c>
      <c r="S274" s="268">
        <f t="shared" si="129"/>
        <v>0</v>
      </c>
      <c r="T274" s="268">
        <f t="shared" si="129"/>
        <v>0</v>
      </c>
      <c r="U274" s="268">
        <f t="shared" si="129"/>
        <v>0</v>
      </c>
      <c r="V274" s="268">
        <f t="shared" si="129"/>
        <v>0</v>
      </c>
      <c r="W274" s="268">
        <f t="shared" si="129"/>
        <v>0</v>
      </c>
      <c r="X274" s="268">
        <f t="shared" si="129"/>
        <v>0</v>
      </c>
      <c r="Y274" s="268">
        <f t="shared" si="129"/>
        <v>0</v>
      </c>
      <c r="Z274" s="268">
        <f t="shared" si="129"/>
        <v>0</v>
      </c>
      <c r="AA274" s="268">
        <f t="shared" si="129"/>
        <v>0</v>
      </c>
      <c r="AB274" s="268">
        <f t="shared" si="129"/>
        <v>0</v>
      </c>
      <c r="AC274" s="268">
        <f t="shared" si="129"/>
        <v>0</v>
      </c>
      <c r="AD274" s="268">
        <f t="shared" si="129"/>
        <v>0</v>
      </c>
      <c r="AE274" s="268">
        <f t="shared" si="129"/>
        <v>0</v>
      </c>
      <c r="AF274" s="268">
        <f t="shared" si="129"/>
        <v>0</v>
      </c>
      <c r="AG274" s="268">
        <f t="shared" si="129"/>
        <v>0</v>
      </c>
      <c r="AH274" s="268">
        <f t="shared" si="129"/>
        <v>0</v>
      </c>
      <c r="AI274" s="268">
        <f t="shared" si="129"/>
        <v>0</v>
      </c>
      <c r="AJ274" s="268">
        <f t="shared" si="129"/>
        <v>0</v>
      </c>
      <c r="AK274" s="268">
        <f t="shared" si="129"/>
        <v>0</v>
      </c>
      <c r="AL274" s="268">
        <f t="shared" si="129"/>
        <v>0</v>
      </c>
      <c r="AM274" s="268">
        <f t="shared" si="129"/>
        <v>0</v>
      </c>
      <c r="AN274" s="268">
        <f t="shared" si="129"/>
        <v>0</v>
      </c>
      <c r="AO274" s="268">
        <f t="shared" si="129"/>
        <v>0</v>
      </c>
      <c r="AP274" s="268">
        <f t="shared" si="129"/>
        <v>0</v>
      </c>
      <c r="AQ274" s="268">
        <f t="shared" si="129"/>
        <v>0</v>
      </c>
      <c r="AR274" s="268">
        <f t="shared" si="129"/>
        <v>0</v>
      </c>
      <c r="AS274" s="268">
        <f t="shared" si="129"/>
        <v>0</v>
      </c>
      <c r="AT274" s="268">
        <f t="shared" si="129"/>
        <v>0</v>
      </c>
      <c r="AU274" s="268">
        <f t="shared" si="129"/>
        <v>0</v>
      </c>
      <c r="AV274" s="268">
        <f t="shared" si="129"/>
        <v>0</v>
      </c>
      <c r="AX274" s="265">
        <f t="shared" si="80"/>
        <v>0</v>
      </c>
    </row>
    <row r="275" spans="1:50" x14ac:dyDescent="0.25">
      <c r="A275" s="266" t="str">
        <f t="shared" si="114"/>
        <v>BEW10</v>
      </c>
      <c r="B275" s="267" t="str">
        <f t="shared" si="114"/>
        <v>Chirurgie du plexus</v>
      </c>
      <c r="C275" s="267"/>
      <c r="D275" s="268">
        <f t="shared" ref="D275:AV275" si="130">+IF(AND(D$158=2,D118&gt;=1),2,IF(AND(D$158=1,D118=1),1,0))</f>
        <v>0</v>
      </c>
      <c r="E275" s="268">
        <f t="shared" si="130"/>
        <v>0</v>
      </c>
      <c r="F275" s="268">
        <f t="shared" si="130"/>
        <v>0</v>
      </c>
      <c r="G275" s="268">
        <f t="shared" si="130"/>
        <v>0</v>
      </c>
      <c r="H275" s="268">
        <f t="shared" si="130"/>
        <v>0</v>
      </c>
      <c r="I275" s="268">
        <f t="shared" si="130"/>
        <v>0</v>
      </c>
      <c r="J275" s="268">
        <f t="shared" si="130"/>
        <v>0</v>
      </c>
      <c r="K275" s="268">
        <f t="shared" si="130"/>
        <v>0</v>
      </c>
      <c r="L275" s="268">
        <f t="shared" si="130"/>
        <v>0</v>
      </c>
      <c r="M275" s="268">
        <f t="shared" si="130"/>
        <v>0</v>
      </c>
      <c r="N275" s="268">
        <f t="shared" si="130"/>
        <v>0</v>
      </c>
      <c r="O275" s="268">
        <f t="shared" si="130"/>
        <v>0</v>
      </c>
      <c r="P275" s="268">
        <f t="shared" si="130"/>
        <v>0</v>
      </c>
      <c r="Q275" s="268">
        <f t="shared" si="130"/>
        <v>0</v>
      </c>
      <c r="R275" s="268">
        <f t="shared" si="130"/>
        <v>0</v>
      </c>
      <c r="S275" s="268">
        <f t="shared" si="130"/>
        <v>0</v>
      </c>
      <c r="T275" s="268">
        <f t="shared" si="130"/>
        <v>0</v>
      </c>
      <c r="U275" s="268">
        <f t="shared" si="130"/>
        <v>0</v>
      </c>
      <c r="V275" s="268">
        <f t="shared" si="130"/>
        <v>0</v>
      </c>
      <c r="W275" s="268">
        <f t="shared" si="130"/>
        <v>0</v>
      </c>
      <c r="X275" s="268">
        <f t="shared" si="130"/>
        <v>0</v>
      </c>
      <c r="Y275" s="268">
        <f t="shared" si="130"/>
        <v>0</v>
      </c>
      <c r="Z275" s="268">
        <f t="shared" si="130"/>
        <v>0</v>
      </c>
      <c r="AA275" s="268">
        <f t="shared" si="130"/>
        <v>0</v>
      </c>
      <c r="AB275" s="268">
        <f t="shared" si="130"/>
        <v>0</v>
      </c>
      <c r="AC275" s="268">
        <f t="shared" si="130"/>
        <v>0</v>
      </c>
      <c r="AD275" s="268">
        <f t="shared" si="130"/>
        <v>0</v>
      </c>
      <c r="AE275" s="268">
        <f t="shared" si="130"/>
        <v>0</v>
      </c>
      <c r="AF275" s="268">
        <f t="shared" si="130"/>
        <v>0</v>
      </c>
      <c r="AG275" s="268">
        <f t="shared" si="130"/>
        <v>0</v>
      </c>
      <c r="AH275" s="268">
        <f t="shared" si="130"/>
        <v>0</v>
      </c>
      <c r="AI275" s="268">
        <f t="shared" si="130"/>
        <v>0</v>
      </c>
      <c r="AJ275" s="268">
        <f t="shared" si="130"/>
        <v>0</v>
      </c>
      <c r="AK275" s="268">
        <f t="shared" si="130"/>
        <v>0</v>
      </c>
      <c r="AL275" s="268">
        <f t="shared" si="130"/>
        <v>0</v>
      </c>
      <c r="AM275" s="268">
        <f t="shared" si="130"/>
        <v>0</v>
      </c>
      <c r="AN275" s="268">
        <f t="shared" si="130"/>
        <v>0</v>
      </c>
      <c r="AO275" s="268">
        <f t="shared" si="130"/>
        <v>0</v>
      </c>
      <c r="AP275" s="268">
        <f t="shared" si="130"/>
        <v>0</v>
      </c>
      <c r="AQ275" s="268">
        <f t="shared" si="130"/>
        <v>0</v>
      </c>
      <c r="AR275" s="268">
        <f t="shared" si="130"/>
        <v>0</v>
      </c>
      <c r="AS275" s="268">
        <f t="shared" si="130"/>
        <v>0</v>
      </c>
      <c r="AT275" s="268">
        <f t="shared" si="130"/>
        <v>0</v>
      </c>
      <c r="AU275" s="268">
        <f t="shared" si="130"/>
        <v>0</v>
      </c>
      <c r="AV275" s="268">
        <f t="shared" si="130"/>
        <v>0</v>
      </c>
      <c r="AX275" s="265">
        <f t="shared" si="80"/>
        <v>0</v>
      </c>
    </row>
    <row r="276" spans="1:50" x14ac:dyDescent="0.25">
      <c r="A276" s="266" t="str">
        <f t="shared" si="114"/>
        <v>BEW11</v>
      </c>
      <c r="B276" s="267" t="str">
        <f t="shared" si="114"/>
        <v>Réimplantations</v>
      </c>
      <c r="C276" s="267"/>
      <c r="D276" s="268">
        <f t="shared" ref="D276:AV276" si="131">+IF(AND(D$158=2,D119&gt;=1),2,IF(AND(D$158=1,D119=1),1,0))</f>
        <v>0</v>
      </c>
      <c r="E276" s="268">
        <f t="shared" si="131"/>
        <v>0</v>
      </c>
      <c r="F276" s="268">
        <f t="shared" si="131"/>
        <v>0</v>
      </c>
      <c r="G276" s="268">
        <f t="shared" si="131"/>
        <v>0</v>
      </c>
      <c r="H276" s="268">
        <f t="shared" si="131"/>
        <v>0</v>
      </c>
      <c r="I276" s="268">
        <f t="shared" si="131"/>
        <v>0</v>
      </c>
      <c r="J276" s="268">
        <f t="shared" si="131"/>
        <v>0</v>
      </c>
      <c r="K276" s="268">
        <f t="shared" si="131"/>
        <v>0</v>
      </c>
      <c r="L276" s="268">
        <f t="shared" si="131"/>
        <v>0</v>
      </c>
      <c r="M276" s="268">
        <f t="shared" si="131"/>
        <v>0</v>
      </c>
      <c r="N276" s="268">
        <f t="shared" si="131"/>
        <v>0</v>
      </c>
      <c r="O276" s="268">
        <f t="shared" si="131"/>
        <v>0</v>
      </c>
      <c r="P276" s="268">
        <f t="shared" si="131"/>
        <v>0</v>
      </c>
      <c r="Q276" s="268">
        <f t="shared" si="131"/>
        <v>0</v>
      </c>
      <c r="R276" s="268">
        <f t="shared" si="131"/>
        <v>0</v>
      </c>
      <c r="S276" s="268">
        <f t="shared" si="131"/>
        <v>0</v>
      </c>
      <c r="T276" s="268">
        <f t="shared" si="131"/>
        <v>0</v>
      </c>
      <c r="U276" s="268">
        <f t="shared" si="131"/>
        <v>0</v>
      </c>
      <c r="V276" s="268">
        <f t="shared" si="131"/>
        <v>0</v>
      </c>
      <c r="W276" s="268">
        <f t="shared" si="131"/>
        <v>0</v>
      </c>
      <c r="X276" s="268">
        <f t="shared" si="131"/>
        <v>0</v>
      </c>
      <c r="Y276" s="268">
        <f t="shared" si="131"/>
        <v>0</v>
      </c>
      <c r="Z276" s="268">
        <f t="shared" si="131"/>
        <v>0</v>
      </c>
      <c r="AA276" s="268">
        <f t="shared" si="131"/>
        <v>0</v>
      </c>
      <c r="AB276" s="268">
        <f t="shared" si="131"/>
        <v>0</v>
      </c>
      <c r="AC276" s="268">
        <f t="shared" si="131"/>
        <v>0</v>
      </c>
      <c r="AD276" s="268">
        <f t="shared" si="131"/>
        <v>0</v>
      </c>
      <c r="AE276" s="268">
        <f t="shared" si="131"/>
        <v>0</v>
      </c>
      <c r="AF276" s="268">
        <f t="shared" si="131"/>
        <v>0</v>
      </c>
      <c r="AG276" s="268">
        <f t="shared" si="131"/>
        <v>0</v>
      </c>
      <c r="AH276" s="268">
        <f t="shared" si="131"/>
        <v>0</v>
      </c>
      <c r="AI276" s="268">
        <f t="shared" si="131"/>
        <v>0</v>
      </c>
      <c r="AJ276" s="268">
        <f t="shared" si="131"/>
        <v>0</v>
      </c>
      <c r="AK276" s="268">
        <f t="shared" si="131"/>
        <v>0</v>
      </c>
      <c r="AL276" s="268">
        <f t="shared" si="131"/>
        <v>0</v>
      </c>
      <c r="AM276" s="268">
        <f t="shared" si="131"/>
        <v>0</v>
      </c>
      <c r="AN276" s="268">
        <f t="shared" si="131"/>
        <v>0</v>
      </c>
      <c r="AO276" s="268">
        <f t="shared" si="131"/>
        <v>0</v>
      </c>
      <c r="AP276" s="268">
        <f t="shared" si="131"/>
        <v>0</v>
      </c>
      <c r="AQ276" s="268">
        <f t="shared" si="131"/>
        <v>0</v>
      </c>
      <c r="AR276" s="268">
        <f t="shared" si="131"/>
        <v>0</v>
      </c>
      <c r="AS276" s="268">
        <f t="shared" si="131"/>
        <v>0</v>
      </c>
      <c r="AT276" s="268">
        <f t="shared" si="131"/>
        <v>0</v>
      </c>
      <c r="AU276" s="268">
        <f t="shared" si="131"/>
        <v>0</v>
      </c>
      <c r="AV276" s="268">
        <f t="shared" si="131"/>
        <v>0</v>
      </c>
      <c r="AX276" s="265">
        <f t="shared" si="80"/>
        <v>0</v>
      </c>
    </row>
    <row r="277" spans="1:50" x14ac:dyDescent="0.25">
      <c r="A277" s="266" t="str">
        <f t="shared" si="114"/>
        <v>RHE1</v>
      </c>
      <c r="B277" s="267" t="str">
        <f t="shared" si="114"/>
        <v>Rhumatologie</v>
      </c>
      <c r="C277" s="267"/>
      <c r="D277" s="268">
        <f t="shared" ref="D277:AV277" si="132">+IF(AND(D$158=2,D120&gt;=1),2,IF(AND(D$158=1,D120=1),1,0))</f>
        <v>0</v>
      </c>
      <c r="E277" s="268">
        <f t="shared" si="132"/>
        <v>0</v>
      </c>
      <c r="F277" s="268">
        <f t="shared" si="132"/>
        <v>0</v>
      </c>
      <c r="G277" s="268">
        <f t="shared" si="132"/>
        <v>0</v>
      </c>
      <c r="H277" s="268">
        <f t="shared" si="132"/>
        <v>0</v>
      </c>
      <c r="I277" s="268">
        <f t="shared" si="132"/>
        <v>0</v>
      </c>
      <c r="J277" s="268">
        <f t="shared" si="132"/>
        <v>0</v>
      </c>
      <c r="K277" s="268">
        <f t="shared" si="132"/>
        <v>0</v>
      </c>
      <c r="L277" s="268">
        <f t="shared" si="132"/>
        <v>0</v>
      </c>
      <c r="M277" s="268">
        <f t="shared" si="132"/>
        <v>0</v>
      </c>
      <c r="N277" s="268">
        <f t="shared" si="132"/>
        <v>0</v>
      </c>
      <c r="O277" s="268">
        <f t="shared" si="132"/>
        <v>0</v>
      </c>
      <c r="P277" s="268">
        <f t="shared" si="132"/>
        <v>0</v>
      </c>
      <c r="Q277" s="268">
        <f t="shared" si="132"/>
        <v>0</v>
      </c>
      <c r="R277" s="268">
        <f t="shared" si="132"/>
        <v>0</v>
      </c>
      <c r="S277" s="268">
        <f t="shared" si="132"/>
        <v>0</v>
      </c>
      <c r="T277" s="268">
        <f t="shared" si="132"/>
        <v>0</v>
      </c>
      <c r="U277" s="268">
        <f t="shared" si="132"/>
        <v>0</v>
      </c>
      <c r="V277" s="268">
        <f t="shared" si="132"/>
        <v>0</v>
      </c>
      <c r="W277" s="268">
        <f t="shared" si="132"/>
        <v>0</v>
      </c>
      <c r="X277" s="268">
        <f t="shared" si="132"/>
        <v>0</v>
      </c>
      <c r="Y277" s="268">
        <f t="shared" si="132"/>
        <v>0</v>
      </c>
      <c r="Z277" s="268">
        <f t="shared" si="132"/>
        <v>0</v>
      </c>
      <c r="AA277" s="268">
        <f t="shared" si="132"/>
        <v>0</v>
      </c>
      <c r="AB277" s="268">
        <f t="shared" si="132"/>
        <v>0</v>
      </c>
      <c r="AC277" s="268">
        <f t="shared" si="132"/>
        <v>0</v>
      </c>
      <c r="AD277" s="268">
        <f t="shared" si="132"/>
        <v>0</v>
      </c>
      <c r="AE277" s="268">
        <f t="shared" si="132"/>
        <v>0</v>
      </c>
      <c r="AF277" s="268">
        <f t="shared" si="132"/>
        <v>0</v>
      </c>
      <c r="AG277" s="268">
        <f t="shared" si="132"/>
        <v>0</v>
      </c>
      <c r="AH277" s="268">
        <f t="shared" si="132"/>
        <v>0</v>
      </c>
      <c r="AI277" s="268">
        <f t="shared" si="132"/>
        <v>0</v>
      </c>
      <c r="AJ277" s="268">
        <f t="shared" si="132"/>
        <v>0</v>
      </c>
      <c r="AK277" s="268">
        <f t="shared" si="132"/>
        <v>0</v>
      </c>
      <c r="AL277" s="268">
        <f t="shared" si="132"/>
        <v>0</v>
      </c>
      <c r="AM277" s="268">
        <f t="shared" si="132"/>
        <v>0</v>
      </c>
      <c r="AN277" s="268">
        <f t="shared" si="132"/>
        <v>0</v>
      </c>
      <c r="AO277" s="268">
        <f t="shared" si="132"/>
        <v>0</v>
      </c>
      <c r="AP277" s="268">
        <f t="shared" si="132"/>
        <v>0</v>
      </c>
      <c r="AQ277" s="268">
        <f t="shared" si="132"/>
        <v>0</v>
      </c>
      <c r="AR277" s="268">
        <f t="shared" si="132"/>
        <v>0</v>
      </c>
      <c r="AS277" s="268">
        <f t="shared" si="132"/>
        <v>0</v>
      </c>
      <c r="AT277" s="268">
        <f t="shared" si="132"/>
        <v>0</v>
      </c>
      <c r="AU277" s="268">
        <f t="shared" si="132"/>
        <v>0</v>
      </c>
      <c r="AV277" s="268">
        <f t="shared" si="132"/>
        <v>0</v>
      </c>
      <c r="AX277" s="265">
        <f t="shared" si="80"/>
        <v>0</v>
      </c>
    </row>
    <row r="278" spans="1:50" x14ac:dyDescent="0.25">
      <c r="A278" s="266" t="str">
        <f t="shared" si="114"/>
        <v>RHE2</v>
      </c>
      <c r="B278" s="267" t="str">
        <f t="shared" si="114"/>
        <v>Rhumatologie interdisciplinaire</v>
      </c>
      <c r="C278" s="267"/>
      <c r="D278" s="268">
        <f t="shared" ref="D278:AV278" si="133">+IF(AND(D$158=2,D121&gt;=1),2,IF(AND(D$158=1,D121=1),1,0))</f>
        <v>0</v>
      </c>
      <c r="E278" s="268">
        <f t="shared" si="133"/>
        <v>0</v>
      </c>
      <c r="F278" s="268">
        <f t="shared" si="133"/>
        <v>0</v>
      </c>
      <c r="G278" s="268">
        <f t="shared" si="133"/>
        <v>0</v>
      </c>
      <c r="H278" s="268">
        <f t="shared" si="133"/>
        <v>0</v>
      </c>
      <c r="I278" s="268">
        <f t="shared" si="133"/>
        <v>0</v>
      </c>
      <c r="J278" s="268">
        <f t="shared" si="133"/>
        <v>0</v>
      </c>
      <c r="K278" s="268">
        <f t="shared" si="133"/>
        <v>0</v>
      </c>
      <c r="L278" s="268">
        <f t="shared" si="133"/>
        <v>0</v>
      </c>
      <c r="M278" s="268">
        <f t="shared" si="133"/>
        <v>0</v>
      </c>
      <c r="N278" s="268">
        <f t="shared" si="133"/>
        <v>0</v>
      </c>
      <c r="O278" s="268">
        <f t="shared" si="133"/>
        <v>0</v>
      </c>
      <c r="P278" s="268">
        <f t="shared" si="133"/>
        <v>0</v>
      </c>
      <c r="Q278" s="268">
        <f t="shared" si="133"/>
        <v>0</v>
      </c>
      <c r="R278" s="268">
        <f t="shared" si="133"/>
        <v>0</v>
      </c>
      <c r="S278" s="268">
        <f t="shared" si="133"/>
        <v>0</v>
      </c>
      <c r="T278" s="268">
        <f t="shared" si="133"/>
        <v>0</v>
      </c>
      <c r="U278" s="268">
        <f t="shared" si="133"/>
        <v>0</v>
      </c>
      <c r="V278" s="268">
        <f t="shared" si="133"/>
        <v>0</v>
      </c>
      <c r="W278" s="268">
        <f t="shared" si="133"/>
        <v>0</v>
      </c>
      <c r="X278" s="268">
        <f t="shared" si="133"/>
        <v>0</v>
      </c>
      <c r="Y278" s="268">
        <f t="shared" si="133"/>
        <v>0</v>
      </c>
      <c r="Z278" s="268">
        <f t="shared" si="133"/>
        <v>0</v>
      </c>
      <c r="AA278" s="268">
        <f t="shared" si="133"/>
        <v>0</v>
      </c>
      <c r="AB278" s="268">
        <f t="shared" si="133"/>
        <v>0</v>
      </c>
      <c r="AC278" s="268">
        <f t="shared" si="133"/>
        <v>0</v>
      </c>
      <c r="AD278" s="268">
        <f t="shared" si="133"/>
        <v>0</v>
      </c>
      <c r="AE278" s="268">
        <f t="shared" si="133"/>
        <v>0</v>
      </c>
      <c r="AF278" s="268">
        <f t="shared" si="133"/>
        <v>0</v>
      </c>
      <c r="AG278" s="268">
        <f t="shared" si="133"/>
        <v>0</v>
      </c>
      <c r="AH278" s="268">
        <f t="shared" si="133"/>
        <v>0</v>
      </c>
      <c r="AI278" s="268">
        <f t="shared" si="133"/>
        <v>0</v>
      </c>
      <c r="AJ278" s="268">
        <f t="shared" si="133"/>
        <v>0</v>
      </c>
      <c r="AK278" s="268">
        <f t="shared" si="133"/>
        <v>0</v>
      </c>
      <c r="AL278" s="268">
        <f t="shared" si="133"/>
        <v>0</v>
      </c>
      <c r="AM278" s="268">
        <f t="shared" si="133"/>
        <v>0</v>
      </c>
      <c r="AN278" s="268">
        <f t="shared" si="133"/>
        <v>0</v>
      </c>
      <c r="AO278" s="268">
        <f t="shared" si="133"/>
        <v>0</v>
      </c>
      <c r="AP278" s="268">
        <f t="shared" si="133"/>
        <v>0</v>
      </c>
      <c r="AQ278" s="268">
        <f t="shared" si="133"/>
        <v>0</v>
      </c>
      <c r="AR278" s="268">
        <f t="shared" si="133"/>
        <v>0</v>
      </c>
      <c r="AS278" s="268">
        <f t="shared" si="133"/>
        <v>0</v>
      </c>
      <c r="AT278" s="268">
        <f t="shared" si="133"/>
        <v>0</v>
      </c>
      <c r="AU278" s="268">
        <f t="shared" si="133"/>
        <v>0</v>
      </c>
      <c r="AV278" s="268">
        <f t="shared" si="133"/>
        <v>0</v>
      </c>
      <c r="AX278" s="265">
        <f t="shared" si="80"/>
        <v>0</v>
      </c>
    </row>
    <row r="279" spans="1:50" x14ac:dyDescent="0.25">
      <c r="A279" s="266" t="str">
        <f t="shared" si="114"/>
        <v>GYN1</v>
      </c>
      <c r="B279" s="267" t="str">
        <f t="shared" si="114"/>
        <v>Gynécologie</v>
      </c>
      <c r="C279" s="267"/>
      <c r="D279" s="268">
        <f t="shared" ref="D279:AV279" si="134">+IF(AND(D$158=2,D122&gt;=1),2,IF(AND(D$158=1,D122=1),1,0))</f>
        <v>0</v>
      </c>
      <c r="E279" s="268">
        <f t="shared" si="134"/>
        <v>0</v>
      </c>
      <c r="F279" s="268">
        <f t="shared" si="134"/>
        <v>0</v>
      </c>
      <c r="G279" s="268">
        <f t="shared" si="134"/>
        <v>0</v>
      </c>
      <c r="H279" s="268">
        <f t="shared" si="134"/>
        <v>0</v>
      </c>
      <c r="I279" s="268">
        <f t="shared" si="134"/>
        <v>0</v>
      </c>
      <c r="J279" s="268">
        <f t="shared" si="134"/>
        <v>0</v>
      </c>
      <c r="K279" s="268">
        <f t="shared" si="134"/>
        <v>0</v>
      </c>
      <c r="L279" s="268">
        <f t="shared" si="134"/>
        <v>0</v>
      </c>
      <c r="M279" s="268">
        <f t="shared" si="134"/>
        <v>0</v>
      </c>
      <c r="N279" s="268">
        <f t="shared" si="134"/>
        <v>0</v>
      </c>
      <c r="O279" s="268">
        <f t="shared" si="134"/>
        <v>0</v>
      </c>
      <c r="P279" s="268">
        <f>+IF(AND(P$158=2,P122&gt;=1),2,IF(AND(P$158=1,P122=1),1,0))</f>
        <v>0</v>
      </c>
      <c r="Q279" s="268">
        <f t="shared" si="134"/>
        <v>0</v>
      </c>
      <c r="R279" s="268">
        <f t="shared" si="134"/>
        <v>0</v>
      </c>
      <c r="S279" s="268">
        <f t="shared" si="134"/>
        <v>0</v>
      </c>
      <c r="T279" s="268">
        <f t="shared" si="134"/>
        <v>0</v>
      </c>
      <c r="U279" s="268">
        <f t="shared" si="134"/>
        <v>0</v>
      </c>
      <c r="V279" s="268">
        <f t="shared" si="134"/>
        <v>0</v>
      </c>
      <c r="W279" s="268">
        <f t="shared" si="134"/>
        <v>0</v>
      </c>
      <c r="X279" s="268">
        <f t="shared" si="134"/>
        <v>0</v>
      </c>
      <c r="Y279" s="268">
        <f t="shared" si="134"/>
        <v>0</v>
      </c>
      <c r="Z279" s="268">
        <f t="shared" si="134"/>
        <v>0</v>
      </c>
      <c r="AA279" s="268">
        <f t="shared" si="134"/>
        <v>0</v>
      </c>
      <c r="AB279" s="268">
        <f t="shared" si="134"/>
        <v>0</v>
      </c>
      <c r="AC279" s="268">
        <f t="shared" si="134"/>
        <v>0</v>
      </c>
      <c r="AD279" s="268">
        <f t="shared" si="134"/>
        <v>0</v>
      </c>
      <c r="AE279" s="268">
        <f t="shared" si="134"/>
        <v>0</v>
      </c>
      <c r="AF279" s="268">
        <f t="shared" si="134"/>
        <v>0</v>
      </c>
      <c r="AG279" s="268">
        <f t="shared" si="134"/>
        <v>0</v>
      </c>
      <c r="AH279" s="268">
        <f t="shared" si="134"/>
        <v>0</v>
      </c>
      <c r="AI279" s="268">
        <f t="shared" si="134"/>
        <v>0</v>
      </c>
      <c r="AJ279" s="268">
        <f t="shared" si="134"/>
        <v>0</v>
      </c>
      <c r="AK279" s="268">
        <f t="shared" si="134"/>
        <v>0</v>
      </c>
      <c r="AL279" s="268">
        <f t="shared" si="134"/>
        <v>0</v>
      </c>
      <c r="AM279" s="268">
        <f t="shared" si="134"/>
        <v>0</v>
      </c>
      <c r="AN279" s="268">
        <f t="shared" si="134"/>
        <v>0</v>
      </c>
      <c r="AO279" s="268">
        <f t="shared" si="134"/>
        <v>0</v>
      </c>
      <c r="AP279" s="268">
        <f t="shared" si="134"/>
        <v>0</v>
      </c>
      <c r="AQ279" s="268">
        <f t="shared" si="134"/>
        <v>0</v>
      </c>
      <c r="AR279" s="268">
        <f t="shared" si="134"/>
        <v>0</v>
      </c>
      <c r="AS279" s="268">
        <f t="shared" si="134"/>
        <v>0</v>
      </c>
      <c r="AT279" s="268">
        <f t="shared" si="134"/>
        <v>0</v>
      </c>
      <c r="AU279" s="268">
        <f t="shared" si="134"/>
        <v>0</v>
      </c>
      <c r="AV279" s="268">
        <f t="shared" si="134"/>
        <v>0</v>
      </c>
      <c r="AX279" s="265">
        <f t="shared" si="80"/>
        <v>0</v>
      </c>
    </row>
    <row r="280" spans="1:50" x14ac:dyDescent="0.25">
      <c r="A280" s="266" t="str">
        <f t="shared" ref="A280:B299" si="135">+A123</f>
        <v>GYNT</v>
      </c>
      <c r="B280" s="267" t="str">
        <f t="shared" si="135"/>
        <v>Tumeurs gynécologiques</v>
      </c>
      <c r="C280" s="267"/>
      <c r="D280" s="268">
        <f t="shared" ref="D280:AV280" si="136">+IF(AND(D$158=2,D123&gt;=1),2,IF(AND(D$158=1,D123=1),1,0))</f>
        <v>0</v>
      </c>
      <c r="E280" s="268">
        <f t="shared" si="136"/>
        <v>0</v>
      </c>
      <c r="F280" s="268">
        <f t="shared" si="136"/>
        <v>0</v>
      </c>
      <c r="G280" s="268">
        <f t="shared" si="136"/>
        <v>0</v>
      </c>
      <c r="H280" s="268">
        <f t="shared" si="136"/>
        <v>0</v>
      </c>
      <c r="I280" s="268">
        <f t="shared" si="136"/>
        <v>0</v>
      </c>
      <c r="J280" s="268">
        <f t="shared" si="136"/>
        <v>0</v>
      </c>
      <c r="K280" s="268">
        <f t="shared" si="136"/>
        <v>0</v>
      </c>
      <c r="L280" s="268">
        <f t="shared" si="136"/>
        <v>0</v>
      </c>
      <c r="M280" s="268">
        <f t="shared" si="136"/>
        <v>0</v>
      </c>
      <c r="N280" s="268">
        <f t="shared" si="136"/>
        <v>0</v>
      </c>
      <c r="O280" s="268">
        <f t="shared" si="136"/>
        <v>0</v>
      </c>
      <c r="P280" s="268">
        <f t="shared" si="136"/>
        <v>0</v>
      </c>
      <c r="Q280" s="268">
        <f t="shared" si="136"/>
        <v>0</v>
      </c>
      <c r="R280" s="268">
        <f t="shared" si="136"/>
        <v>0</v>
      </c>
      <c r="S280" s="268">
        <f t="shared" si="136"/>
        <v>0</v>
      </c>
      <c r="T280" s="268">
        <f t="shared" si="136"/>
        <v>0</v>
      </c>
      <c r="U280" s="268">
        <f t="shared" si="136"/>
        <v>0</v>
      </c>
      <c r="V280" s="268">
        <f t="shared" si="136"/>
        <v>0</v>
      </c>
      <c r="W280" s="268">
        <f t="shared" si="136"/>
        <v>0</v>
      </c>
      <c r="X280" s="268">
        <f t="shared" si="136"/>
        <v>0</v>
      </c>
      <c r="Y280" s="268">
        <f t="shared" si="136"/>
        <v>0</v>
      </c>
      <c r="Z280" s="268">
        <f t="shared" si="136"/>
        <v>0</v>
      </c>
      <c r="AA280" s="268">
        <f t="shared" si="136"/>
        <v>0</v>
      </c>
      <c r="AB280" s="268">
        <f t="shared" si="136"/>
        <v>0</v>
      </c>
      <c r="AC280" s="268">
        <f t="shared" si="136"/>
        <v>0</v>
      </c>
      <c r="AD280" s="268">
        <f t="shared" si="136"/>
        <v>0</v>
      </c>
      <c r="AE280" s="268">
        <f t="shared" si="136"/>
        <v>0</v>
      </c>
      <c r="AF280" s="268">
        <f t="shared" si="136"/>
        <v>0</v>
      </c>
      <c r="AG280" s="268">
        <f t="shared" si="136"/>
        <v>0</v>
      </c>
      <c r="AH280" s="268">
        <f t="shared" si="136"/>
        <v>0</v>
      </c>
      <c r="AI280" s="268">
        <f t="shared" si="136"/>
        <v>0</v>
      </c>
      <c r="AJ280" s="268">
        <f t="shared" si="136"/>
        <v>0</v>
      </c>
      <c r="AK280" s="268">
        <f t="shared" si="136"/>
        <v>0</v>
      </c>
      <c r="AL280" s="268">
        <f t="shared" si="136"/>
        <v>0</v>
      </c>
      <c r="AM280" s="268">
        <f t="shared" si="136"/>
        <v>0</v>
      </c>
      <c r="AN280" s="268">
        <f t="shared" si="136"/>
        <v>0</v>
      </c>
      <c r="AO280" s="268">
        <f t="shared" si="136"/>
        <v>0</v>
      </c>
      <c r="AP280" s="268">
        <f t="shared" si="136"/>
        <v>0</v>
      </c>
      <c r="AQ280" s="268">
        <f t="shared" si="136"/>
        <v>0</v>
      </c>
      <c r="AR280" s="268">
        <f t="shared" si="136"/>
        <v>0</v>
      </c>
      <c r="AS280" s="268">
        <f t="shared" si="136"/>
        <v>0</v>
      </c>
      <c r="AT280" s="268">
        <f t="shared" si="136"/>
        <v>0</v>
      </c>
      <c r="AU280" s="268">
        <f t="shared" si="136"/>
        <v>0</v>
      </c>
      <c r="AV280" s="268">
        <f t="shared" si="136"/>
        <v>0</v>
      </c>
      <c r="AX280" s="265">
        <f t="shared" si="80"/>
        <v>0</v>
      </c>
    </row>
    <row r="281" spans="1:50" x14ac:dyDescent="0.25">
      <c r="A281" s="266" t="str">
        <f t="shared" si="135"/>
        <v>GYN2</v>
      </c>
      <c r="B281" s="267" t="str">
        <f t="shared" si="135"/>
        <v>Centre de sénologie certifié reconnu</v>
      </c>
      <c r="C281" s="267"/>
      <c r="D281" s="268">
        <f t="shared" ref="D281:AV281" si="137">+IF(AND(D$158=2,D124&gt;=1),2,IF(AND(D$158=1,D124=1),1,0))</f>
        <v>0</v>
      </c>
      <c r="E281" s="268">
        <f t="shared" si="137"/>
        <v>0</v>
      </c>
      <c r="F281" s="268">
        <f t="shared" si="137"/>
        <v>0</v>
      </c>
      <c r="G281" s="268">
        <f t="shared" si="137"/>
        <v>0</v>
      </c>
      <c r="H281" s="268">
        <f t="shared" si="137"/>
        <v>0</v>
      </c>
      <c r="I281" s="268">
        <f t="shared" si="137"/>
        <v>0</v>
      </c>
      <c r="J281" s="268">
        <f t="shared" si="137"/>
        <v>0</v>
      </c>
      <c r="K281" s="268">
        <f t="shared" si="137"/>
        <v>0</v>
      </c>
      <c r="L281" s="268">
        <f t="shared" si="137"/>
        <v>0</v>
      </c>
      <c r="M281" s="268">
        <f t="shared" si="137"/>
        <v>0</v>
      </c>
      <c r="N281" s="268">
        <f t="shared" si="137"/>
        <v>0</v>
      </c>
      <c r="O281" s="268">
        <f t="shared" si="137"/>
        <v>0</v>
      </c>
      <c r="P281" s="268">
        <f t="shared" si="137"/>
        <v>0</v>
      </c>
      <c r="Q281" s="268">
        <f t="shared" si="137"/>
        <v>0</v>
      </c>
      <c r="R281" s="268">
        <f t="shared" si="137"/>
        <v>0</v>
      </c>
      <c r="S281" s="268">
        <f t="shared" si="137"/>
        <v>0</v>
      </c>
      <c r="T281" s="268">
        <f t="shared" si="137"/>
        <v>0</v>
      </c>
      <c r="U281" s="268">
        <f t="shared" si="137"/>
        <v>0</v>
      </c>
      <c r="V281" s="268">
        <f t="shared" si="137"/>
        <v>0</v>
      </c>
      <c r="W281" s="268">
        <f t="shared" si="137"/>
        <v>0</v>
      </c>
      <c r="X281" s="268">
        <f t="shared" si="137"/>
        <v>0</v>
      </c>
      <c r="Y281" s="268">
        <f t="shared" si="137"/>
        <v>0</v>
      </c>
      <c r="Z281" s="268">
        <f t="shared" si="137"/>
        <v>0</v>
      </c>
      <c r="AA281" s="268">
        <f t="shared" si="137"/>
        <v>0</v>
      </c>
      <c r="AB281" s="268">
        <f t="shared" si="137"/>
        <v>0</v>
      </c>
      <c r="AC281" s="268">
        <f t="shared" si="137"/>
        <v>0</v>
      </c>
      <c r="AD281" s="268">
        <f t="shared" si="137"/>
        <v>0</v>
      </c>
      <c r="AE281" s="268">
        <f t="shared" si="137"/>
        <v>0</v>
      </c>
      <c r="AF281" s="268">
        <f t="shared" si="137"/>
        <v>0</v>
      </c>
      <c r="AG281" s="268">
        <f t="shared" si="137"/>
        <v>0</v>
      </c>
      <c r="AH281" s="268">
        <f t="shared" si="137"/>
        <v>0</v>
      </c>
      <c r="AI281" s="268">
        <f t="shared" si="137"/>
        <v>0</v>
      </c>
      <c r="AJ281" s="268">
        <f t="shared" si="137"/>
        <v>0</v>
      </c>
      <c r="AK281" s="268">
        <f t="shared" si="137"/>
        <v>0</v>
      </c>
      <c r="AL281" s="268">
        <f t="shared" si="137"/>
        <v>0</v>
      </c>
      <c r="AM281" s="268">
        <f t="shared" si="137"/>
        <v>0</v>
      </c>
      <c r="AN281" s="268">
        <f t="shared" si="137"/>
        <v>0</v>
      </c>
      <c r="AO281" s="268">
        <f t="shared" si="137"/>
        <v>0</v>
      </c>
      <c r="AP281" s="268">
        <f t="shared" si="137"/>
        <v>0</v>
      </c>
      <c r="AQ281" s="268">
        <f t="shared" si="137"/>
        <v>0</v>
      </c>
      <c r="AR281" s="268">
        <f t="shared" si="137"/>
        <v>0</v>
      </c>
      <c r="AS281" s="268">
        <f t="shared" si="137"/>
        <v>0</v>
      </c>
      <c r="AT281" s="268">
        <f t="shared" si="137"/>
        <v>0</v>
      </c>
      <c r="AU281" s="268">
        <f t="shared" si="137"/>
        <v>0</v>
      </c>
      <c r="AV281" s="268">
        <f t="shared" si="137"/>
        <v>0</v>
      </c>
      <c r="AX281" s="265">
        <f t="shared" si="80"/>
        <v>0</v>
      </c>
    </row>
    <row r="282" spans="1:50" x14ac:dyDescent="0.25">
      <c r="A282" s="266" t="str">
        <f t="shared" si="135"/>
        <v>PLC1</v>
      </c>
      <c r="B282" s="267" t="str">
        <f t="shared" si="135"/>
        <v>Interventions liées à la transsexualité</v>
      </c>
      <c r="C282" s="267"/>
      <c r="D282" s="268">
        <f t="shared" ref="D282:AV282" si="138">+IF(AND(D$158=2,D125&gt;=1),2,IF(AND(D$158=1,D125=1),1,0))</f>
        <v>0</v>
      </c>
      <c r="E282" s="268">
        <f t="shared" si="138"/>
        <v>0</v>
      </c>
      <c r="F282" s="268">
        <f t="shared" si="138"/>
        <v>0</v>
      </c>
      <c r="G282" s="268">
        <f t="shared" si="138"/>
        <v>0</v>
      </c>
      <c r="H282" s="268">
        <f t="shared" si="138"/>
        <v>0</v>
      </c>
      <c r="I282" s="268">
        <f t="shared" si="138"/>
        <v>0</v>
      </c>
      <c r="J282" s="268">
        <f t="shared" si="138"/>
        <v>0</v>
      </c>
      <c r="K282" s="268">
        <f t="shared" si="138"/>
        <v>0</v>
      </c>
      <c r="L282" s="268">
        <f t="shared" si="138"/>
        <v>0</v>
      </c>
      <c r="M282" s="268">
        <f t="shared" si="138"/>
        <v>0</v>
      </c>
      <c r="N282" s="268">
        <f t="shared" si="138"/>
        <v>0</v>
      </c>
      <c r="O282" s="268">
        <f t="shared" si="138"/>
        <v>0</v>
      </c>
      <c r="P282" s="268">
        <f t="shared" si="138"/>
        <v>0</v>
      </c>
      <c r="Q282" s="268">
        <f t="shared" si="138"/>
        <v>0</v>
      </c>
      <c r="R282" s="268">
        <f t="shared" si="138"/>
        <v>0</v>
      </c>
      <c r="S282" s="268">
        <f t="shared" si="138"/>
        <v>0</v>
      </c>
      <c r="T282" s="268">
        <f t="shared" si="138"/>
        <v>0</v>
      </c>
      <c r="U282" s="268">
        <f t="shared" si="138"/>
        <v>0</v>
      </c>
      <c r="V282" s="268">
        <f t="shared" si="138"/>
        <v>0</v>
      </c>
      <c r="W282" s="268">
        <f t="shared" si="138"/>
        <v>0</v>
      </c>
      <c r="X282" s="268">
        <f t="shared" si="138"/>
        <v>0</v>
      </c>
      <c r="Y282" s="268">
        <f t="shared" si="138"/>
        <v>0</v>
      </c>
      <c r="Z282" s="268">
        <f t="shared" si="138"/>
        <v>0</v>
      </c>
      <c r="AA282" s="268">
        <f t="shared" si="138"/>
        <v>0</v>
      </c>
      <c r="AB282" s="268">
        <f t="shared" si="138"/>
        <v>0</v>
      </c>
      <c r="AC282" s="268">
        <f t="shared" si="138"/>
        <v>0</v>
      </c>
      <c r="AD282" s="268">
        <f t="shared" si="138"/>
        <v>0</v>
      </c>
      <c r="AE282" s="268">
        <f t="shared" si="138"/>
        <v>0</v>
      </c>
      <c r="AF282" s="268">
        <f t="shared" si="138"/>
        <v>0</v>
      </c>
      <c r="AG282" s="268">
        <f t="shared" si="138"/>
        <v>0</v>
      </c>
      <c r="AH282" s="268">
        <f t="shared" si="138"/>
        <v>0</v>
      </c>
      <c r="AI282" s="268">
        <f t="shared" si="138"/>
        <v>0</v>
      </c>
      <c r="AJ282" s="268">
        <f t="shared" si="138"/>
        <v>0</v>
      </c>
      <c r="AK282" s="268">
        <f t="shared" si="138"/>
        <v>0</v>
      </c>
      <c r="AL282" s="268">
        <f t="shared" si="138"/>
        <v>0</v>
      </c>
      <c r="AM282" s="268">
        <f t="shared" si="138"/>
        <v>0</v>
      </c>
      <c r="AN282" s="268">
        <f t="shared" si="138"/>
        <v>0</v>
      </c>
      <c r="AO282" s="268">
        <f t="shared" si="138"/>
        <v>0</v>
      </c>
      <c r="AP282" s="268">
        <f t="shared" si="138"/>
        <v>0</v>
      </c>
      <c r="AQ282" s="268">
        <f t="shared" si="138"/>
        <v>0</v>
      </c>
      <c r="AR282" s="268">
        <f t="shared" si="138"/>
        <v>0</v>
      </c>
      <c r="AS282" s="268">
        <f t="shared" si="138"/>
        <v>0</v>
      </c>
      <c r="AT282" s="268">
        <f t="shared" si="138"/>
        <v>0</v>
      </c>
      <c r="AU282" s="268">
        <f t="shared" si="138"/>
        <v>0</v>
      </c>
      <c r="AV282" s="268">
        <f t="shared" si="138"/>
        <v>0</v>
      </c>
      <c r="AX282" s="265">
        <f t="shared" si="80"/>
        <v>0</v>
      </c>
    </row>
    <row r="283" spans="1:50" x14ac:dyDescent="0.25">
      <c r="A283" s="266" t="str">
        <f t="shared" si="135"/>
        <v>GEBH</v>
      </c>
      <c r="B283" s="267" t="str">
        <f t="shared" si="135"/>
        <v>GEBH Maisons de naissance (≥ 36 0/7 SA)</v>
      </c>
      <c r="C283" s="267"/>
      <c r="D283" s="268">
        <f t="shared" ref="D283:AV283" si="139">+IF(AND(D$158=2,D126&gt;=1),2,IF(AND(D$158=1,D126=1),1,0))</f>
        <v>0</v>
      </c>
      <c r="E283" s="268">
        <f t="shared" si="139"/>
        <v>0</v>
      </c>
      <c r="F283" s="268">
        <f t="shared" si="139"/>
        <v>0</v>
      </c>
      <c r="G283" s="268">
        <f t="shared" si="139"/>
        <v>0</v>
      </c>
      <c r="H283" s="268">
        <f t="shared" si="139"/>
        <v>0</v>
      </c>
      <c r="I283" s="268">
        <f t="shared" si="139"/>
        <v>0</v>
      </c>
      <c r="J283" s="268">
        <f t="shared" si="139"/>
        <v>0</v>
      </c>
      <c r="K283" s="268">
        <f t="shared" si="139"/>
        <v>0</v>
      </c>
      <c r="L283" s="268">
        <f t="shared" si="139"/>
        <v>0</v>
      </c>
      <c r="M283" s="268">
        <f t="shared" si="139"/>
        <v>0</v>
      </c>
      <c r="N283" s="268">
        <f t="shared" si="139"/>
        <v>0</v>
      </c>
      <c r="O283" s="268">
        <f t="shared" si="139"/>
        <v>0</v>
      </c>
      <c r="P283" s="268">
        <f t="shared" si="139"/>
        <v>0</v>
      </c>
      <c r="Q283" s="268">
        <f t="shared" si="139"/>
        <v>0</v>
      </c>
      <c r="R283" s="268">
        <f t="shared" si="139"/>
        <v>0</v>
      </c>
      <c r="S283" s="268">
        <f t="shared" si="139"/>
        <v>0</v>
      </c>
      <c r="T283" s="268">
        <f t="shared" si="139"/>
        <v>0</v>
      </c>
      <c r="U283" s="268">
        <f t="shared" si="139"/>
        <v>0</v>
      </c>
      <c r="V283" s="268">
        <f t="shared" si="139"/>
        <v>0</v>
      </c>
      <c r="W283" s="268">
        <f t="shared" si="139"/>
        <v>0</v>
      </c>
      <c r="X283" s="268">
        <f t="shared" si="139"/>
        <v>0</v>
      </c>
      <c r="Y283" s="268">
        <f t="shared" si="139"/>
        <v>0</v>
      </c>
      <c r="Z283" s="268">
        <f t="shared" si="139"/>
        <v>0</v>
      </c>
      <c r="AA283" s="268">
        <f t="shared" si="139"/>
        <v>0</v>
      </c>
      <c r="AB283" s="268">
        <f t="shared" si="139"/>
        <v>0</v>
      </c>
      <c r="AC283" s="268">
        <f t="shared" si="139"/>
        <v>0</v>
      </c>
      <c r="AD283" s="268">
        <f t="shared" si="139"/>
        <v>0</v>
      </c>
      <c r="AE283" s="268">
        <f t="shared" si="139"/>
        <v>0</v>
      </c>
      <c r="AF283" s="268">
        <f t="shared" si="139"/>
        <v>0</v>
      </c>
      <c r="AG283" s="268">
        <f t="shared" si="139"/>
        <v>0</v>
      </c>
      <c r="AH283" s="268">
        <f t="shared" si="139"/>
        <v>0</v>
      </c>
      <c r="AI283" s="268">
        <f t="shared" si="139"/>
        <v>0</v>
      </c>
      <c r="AJ283" s="268">
        <f t="shared" si="139"/>
        <v>0</v>
      </c>
      <c r="AK283" s="268">
        <f t="shared" si="139"/>
        <v>0</v>
      </c>
      <c r="AL283" s="268">
        <f t="shared" si="139"/>
        <v>0</v>
      </c>
      <c r="AM283" s="268">
        <f t="shared" si="139"/>
        <v>0</v>
      </c>
      <c r="AN283" s="268">
        <f t="shared" si="139"/>
        <v>0</v>
      </c>
      <c r="AO283" s="268">
        <f t="shared" si="139"/>
        <v>0</v>
      </c>
      <c r="AP283" s="268">
        <f t="shared" si="139"/>
        <v>0</v>
      </c>
      <c r="AQ283" s="268">
        <f t="shared" si="139"/>
        <v>0</v>
      </c>
      <c r="AR283" s="268">
        <f t="shared" si="139"/>
        <v>0</v>
      </c>
      <c r="AS283" s="268">
        <f t="shared" si="139"/>
        <v>0</v>
      </c>
      <c r="AT283" s="268">
        <f t="shared" si="139"/>
        <v>0</v>
      </c>
      <c r="AU283" s="268">
        <f t="shared" si="139"/>
        <v>0</v>
      </c>
      <c r="AV283" s="268">
        <f t="shared" si="139"/>
        <v>0</v>
      </c>
      <c r="AX283" s="265">
        <f t="shared" si="80"/>
        <v>0</v>
      </c>
    </row>
    <row r="284" spans="1:50" ht="25" x14ac:dyDescent="0.25">
      <c r="A284" s="266" t="str">
        <f t="shared" si="135"/>
        <v>GEBS</v>
      </c>
      <c r="B284" s="267" t="str">
        <f t="shared" si="135"/>
        <v>Obstétrique dirigée par des sages-femmes à l’hôpital ou en milieu hospitalier</v>
      </c>
      <c r="C284" s="267"/>
      <c r="D284" s="268">
        <f t="shared" ref="D284:AV284" si="140">+IF(AND(D$158=2,D127&gt;=1),2,IF(AND(D$158=1,D127=1),1,0))</f>
        <v>0</v>
      </c>
      <c r="E284" s="268">
        <f t="shared" si="140"/>
        <v>0</v>
      </c>
      <c r="F284" s="268">
        <f t="shared" si="140"/>
        <v>0</v>
      </c>
      <c r="G284" s="268">
        <f t="shared" si="140"/>
        <v>0</v>
      </c>
      <c r="H284" s="268">
        <f t="shared" si="140"/>
        <v>0</v>
      </c>
      <c r="I284" s="268">
        <f t="shared" si="140"/>
        <v>0</v>
      </c>
      <c r="J284" s="268">
        <f t="shared" si="140"/>
        <v>0</v>
      </c>
      <c r="K284" s="268">
        <f t="shared" si="140"/>
        <v>0</v>
      </c>
      <c r="L284" s="268">
        <f t="shared" si="140"/>
        <v>0</v>
      </c>
      <c r="M284" s="268">
        <f t="shared" si="140"/>
        <v>0</v>
      </c>
      <c r="N284" s="268">
        <f t="shared" si="140"/>
        <v>0</v>
      </c>
      <c r="O284" s="268">
        <f t="shared" si="140"/>
        <v>0</v>
      </c>
      <c r="P284" s="268">
        <f t="shared" si="140"/>
        <v>0</v>
      </c>
      <c r="Q284" s="268">
        <f t="shared" si="140"/>
        <v>0</v>
      </c>
      <c r="R284" s="268">
        <f t="shared" si="140"/>
        <v>0</v>
      </c>
      <c r="S284" s="268">
        <f t="shared" si="140"/>
        <v>0</v>
      </c>
      <c r="T284" s="268">
        <f t="shared" si="140"/>
        <v>0</v>
      </c>
      <c r="U284" s="268">
        <f t="shared" si="140"/>
        <v>0</v>
      </c>
      <c r="V284" s="268">
        <f t="shared" si="140"/>
        <v>0</v>
      </c>
      <c r="W284" s="268">
        <f t="shared" si="140"/>
        <v>0</v>
      </c>
      <c r="X284" s="268">
        <f t="shared" si="140"/>
        <v>0</v>
      </c>
      <c r="Y284" s="268">
        <f t="shared" si="140"/>
        <v>0</v>
      </c>
      <c r="Z284" s="268">
        <f t="shared" si="140"/>
        <v>0</v>
      </c>
      <c r="AA284" s="268">
        <f t="shared" si="140"/>
        <v>0</v>
      </c>
      <c r="AB284" s="268">
        <f t="shared" si="140"/>
        <v>0</v>
      </c>
      <c r="AC284" s="268">
        <f t="shared" si="140"/>
        <v>0</v>
      </c>
      <c r="AD284" s="268">
        <f t="shared" si="140"/>
        <v>0</v>
      </c>
      <c r="AE284" s="268">
        <f t="shared" si="140"/>
        <v>0</v>
      </c>
      <c r="AF284" s="268">
        <f t="shared" si="140"/>
        <v>0</v>
      </c>
      <c r="AG284" s="268">
        <f t="shared" si="140"/>
        <v>0</v>
      </c>
      <c r="AH284" s="268">
        <f t="shared" si="140"/>
        <v>0</v>
      </c>
      <c r="AI284" s="268">
        <f t="shared" si="140"/>
        <v>0</v>
      </c>
      <c r="AJ284" s="268">
        <f t="shared" si="140"/>
        <v>0</v>
      </c>
      <c r="AK284" s="268">
        <f t="shared" si="140"/>
        <v>0</v>
      </c>
      <c r="AL284" s="268">
        <f t="shared" si="140"/>
        <v>0</v>
      </c>
      <c r="AM284" s="268">
        <f t="shared" si="140"/>
        <v>0</v>
      </c>
      <c r="AN284" s="268">
        <f t="shared" si="140"/>
        <v>0</v>
      </c>
      <c r="AO284" s="268">
        <f t="shared" si="140"/>
        <v>0</v>
      </c>
      <c r="AP284" s="268">
        <f t="shared" si="140"/>
        <v>0</v>
      </c>
      <c r="AQ284" s="268">
        <f t="shared" si="140"/>
        <v>0</v>
      </c>
      <c r="AR284" s="268">
        <f t="shared" si="140"/>
        <v>0</v>
      </c>
      <c r="AS284" s="268">
        <f t="shared" si="140"/>
        <v>0</v>
      </c>
      <c r="AT284" s="268">
        <f t="shared" si="140"/>
        <v>0</v>
      </c>
      <c r="AU284" s="268">
        <f t="shared" si="140"/>
        <v>0</v>
      </c>
      <c r="AV284" s="268">
        <f t="shared" si="140"/>
        <v>0</v>
      </c>
      <c r="AX284" s="265">
        <f t="shared" si="80"/>
        <v>0</v>
      </c>
    </row>
    <row r="285" spans="1:50" ht="25" x14ac:dyDescent="0.25">
      <c r="A285" s="266" t="str">
        <f t="shared" si="135"/>
        <v>GEB1</v>
      </c>
      <c r="B285" s="267" t="str">
        <f t="shared" si="135"/>
        <v>Soins de base en obstétrique (AG ≥ 35 0/7 SA et PN 2000 g)</v>
      </c>
      <c r="C285" s="267"/>
      <c r="D285" s="268">
        <f>+IF(AND(D$158=2,D128&gt;=1),2,IF(AND(D$158=1,D128=1),1,0))</f>
        <v>0</v>
      </c>
      <c r="E285" s="268">
        <f t="shared" ref="E285:AV285" si="141">+IF(AND(E$158=2,E128&gt;=1),2,IF(AND(E$158=1,E128=1),1,0))</f>
        <v>0</v>
      </c>
      <c r="F285" s="268">
        <f t="shared" si="141"/>
        <v>0</v>
      </c>
      <c r="G285" s="268">
        <f t="shared" si="141"/>
        <v>0</v>
      </c>
      <c r="H285" s="268">
        <f t="shared" si="141"/>
        <v>0</v>
      </c>
      <c r="I285" s="268">
        <f t="shared" si="141"/>
        <v>0</v>
      </c>
      <c r="J285" s="268">
        <f t="shared" si="141"/>
        <v>0</v>
      </c>
      <c r="K285" s="268">
        <f t="shared" si="141"/>
        <v>0</v>
      </c>
      <c r="L285" s="268">
        <f t="shared" si="141"/>
        <v>0</v>
      </c>
      <c r="M285" s="268">
        <f t="shared" si="141"/>
        <v>0</v>
      </c>
      <c r="N285" s="268">
        <f t="shared" si="141"/>
        <v>0</v>
      </c>
      <c r="O285" s="268">
        <f t="shared" si="141"/>
        <v>0</v>
      </c>
      <c r="P285" s="268">
        <f t="shared" si="141"/>
        <v>0</v>
      </c>
      <c r="Q285" s="268">
        <f t="shared" si="141"/>
        <v>0</v>
      </c>
      <c r="R285" s="268">
        <f t="shared" si="141"/>
        <v>0</v>
      </c>
      <c r="S285" s="268">
        <f t="shared" si="141"/>
        <v>0</v>
      </c>
      <c r="T285" s="268">
        <f t="shared" si="141"/>
        <v>0</v>
      </c>
      <c r="U285" s="268">
        <f t="shared" si="141"/>
        <v>0</v>
      </c>
      <c r="V285" s="268">
        <f t="shared" si="141"/>
        <v>0</v>
      </c>
      <c r="W285" s="268">
        <f t="shared" si="141"/>
        <v>0</v>
      </c>
      <c r="X285" s="268">
        <f t="shared" si="141"/>
        <v>0</v>
      </c>
      <c r="Y285" s="268">
        <f t="shared" si="141"/>
        <v>0</v>
      </c>
      <c r="Z285" s="268">
        <f t="shared" si="141"/>
        <v>0</v>
      </c>
      <c r="AA285" s="268">
        <f t="shared" si="141"/>
        <v>0</v>
      </c>
      <c r="AB285" s="268">
        <f t="shared" si="141"/>
        <v>0</v>
      </c>
      <c r="AC285" s="268">
        <f t="shared" si="141"/>
        <v>0</v>
      </c>
      <c r="AD285" s="268">
        <f t="shared" si="141"/>
        <v>0</v>
      </c>
      <c r="AE285" s="268">
        <f t="shared" si="141"/>
        <v>0</v>
      </c>
      <c r="AF285" s="268">
        <f t="shared" si="141"/>
        <v>0</v>
      </c>
      <c r="AG285" s="268">
        <f t="shared" si="141"/>
        <v>0</v>
      </c>
      <c r="AH285" s="268">
        <f t="shared" si="141"/>
        <v>0</v>
      </c>
      <c r="AI285" s="268">
        <f t="shared" si="141"/>
        <v>0</v>
      </c>
      <c r="AJ285" s="268">
        <f t="shared" si="141"/>
        <v>0</v>
      </c>
      <c r="AK285" s="268">
        <f t="shared" si="141"/>
        <v>0</v>
      </c>
      <c r="AL285" s="268">
        <f t="shared" si="141"/>
        <v>0</v>
      </c>
      <c r="AM285" s="268">
        <f t="shared" si="141"/>
        <v>0</v>
      </c>
      <c r="AN285" s="268">
        <f t="shared" si="141"/>
        <v>0</v>
      </c>
      <c r="AO285" s="268">
        <f t="shared" si="141"/>
        <v>0</v>
      </c>
      <c r="AP285" s="268">
        <f t="shared" si="141"/>
        <v>0</v>
      </c>
      <c r="AQ285" s="268">
        <f t="shared" si="141"/>
        <v>0</v>
      </c>
      <c r="AR285" s="268">
        <f t="shared" si="141"/>
        <v>0</v>
      </c>
      <c r="AS285" s="268">
        <f t="shared" si="141"/>
        <v>0</v>
      </c>
      <c r="AT285" s="268">
        <f t="shared" si="141"/>
        <v>0</v>
      </c>
      <c r="AU285" s="268">
        <f t="shared" si="141"/>
        <v>0</v>
      </c>
      <c r="AV285" s="268">
        <f t="shared" si="141"/>
        <v>0</v>
      </c>
      <c r="AX285" s="265">
        <f t="shared" si="80"/>
        <v>0</v>
      </c>
    </row>
    <row r="286" spans="1:50" x14ac:dyDescent="0.25">
      <c r="A286" s="266" t="str">
        <f t="shared" si="135"/>
        <v>GEB1.1</v>
      </c>
      <c r="B286" s="267" t="str">
        <f t="shared" si="135"/>
        <v>Obstétrique (≥ 32 0/7 SA et PN 1250 g)</v>
      </c>
      <c r="C286" s="267"/>
      <c r="D286" s="268">
        <f t="shared" ref="D286:AV286" si="142">+IF(AND(D$158=2,D129&gt;=1),2,IF(AND(D$158=1,D129=1),1,0))</f>
        <v>0</v>
      </c>
      <c r="E286" s="268">
        <f t="shared" si="142"/>
        <v>0</v>
      </c>
      <c r="F286" s="268">
        <f t="shared" si="142"/>
        <v>0</v>
      </c>
      <c r="G286" s="268">
        <f t="shared" si="142"/>
        <v>0</v>
      </c>
      <c r="H286" s="268">
        <f t="shared" si="142"/>
        <v>0</v>
      </c>
      <c r="I286" s="268">
        <f t="shared" si="142"/>
        <v>0</v>
      </c>
      <c r="J286" s="268">
        <f t="shared" si="142"/>
        <v>0</v>
      </c>
      <c r="K286" s="268">
        <f t="shared" si="142"/>
        <v>0</v>
      </c>
      <c r="L286" s="268">
        <f t="shared" si="142"/>
        <v>0</v>
      </c>
      <c r="M286" s="268">
        <f t="shared" si="142"/>
        <v>0</v>
      </c>
      <c r="N286" s="268">
        <f t="shared" si="142"/>
        <v>0</v>
      </c>
      <c r="O286" s="268">
        <f t="shared" si="142"/>
        <v>0</v>
      </c>
      <c r="P286" s="268">
        <f t="shared" si="142"/>
        <v>0</v>
      </c>
      <c r="Q286" s="268">
        <f t="shared" si="142"/>
        <v>0</v>
      </c>
      <c r="R286" s="268">
        <f t="shared" si="142"/>
        <v>0</v>
      </c>
      <c r="S286" s="268">
        <f t="shared" si="142"/>
        <v>0</v>
      </c>
      <c r="T286" s="268">
        <f t="shared" si="142"/>
        <v>0</v>
      </c>
      <c r="U286" s="268">
        <f t="shared" si="142"/>
        <v>0</v>
      </c>
      <c r="V286" s="268">
        <f t="shared" si="142"/>
        <v>0</v>
      </c>
      <c r="W286" s="268">
        <f t="shared" si="142"/>
        <v>0</v>
      </c>
      <c r="X286" s="268">
        <f t="shared" si="142"/>
        <v>0</v>
      </c>
      <c r="Y286" s="268">
        <f t="shared" si="142"/>
        <v>0</v>
      </c>
      <c r="Z286" s="268">
        <f t="shared" si="142"/>
        <v>0</v>
      </c>
      <c r="AA286" s="268">
        <f t="shared" si="142"/>
        <v>0</v>
      </c>
      <c r="AB286" s="268">
        <f t="shared" si="142"/>
        <v>0</v>
      </c>
      <c r="AC286" s="268">
        <f t="shared" si="142"/>
        <v>0</v>
      </c>
      <c r="AD286" s="268">
        <f t="shared" si="142"/>
        <v>0</v>
      </c>
      <c r="AE286" s="268">
        <f t="shared" si="142"/>
        <v>0</v>
      </c>
      <c r="AF286" s="268">
        <f t="shared" si="142"/>
        <v>0</v>
      </c>
      <c r="AG286" s="268">
        <f t="shared" si="142"/>
        <v>0</v>
      </c>
      <c r="AH286" s="268">
        <f t="shared" si="142"/>
        <v>0</v>
      </c>
      <c r="AI286" s="268">
        <f t="shared" si="142"/>
        <v>0</v>
      </c>
      <c r="AJ286" s="268">
        <f t="shared" si="142"/>
        <v>0</v>
      </c>
      <c r="AK286" s="268">
        <f t="shared" si="142"/>
        <v>0</v>
      </c>
      <c r="AL286" s="268">
        <f t="shared" si="142"/>
        <v>0</v>
      </c>
      <c r="AM286" s="268">
        <f t="shared" si="142"/>
        <v>0</v>
      </c>
      <c r="AN286" s="268">
        <f t="shared" si="142"/>
        <v>0</v>
      </c>
      <c r="AO286" s="268">
        <f t="shared" si="142"/>
        <v>0</v>
      </c>
      <c r="AP286" s="268">
        <f t="shared" si="142"/>
        <v>0</v>
      </c>
      <c r="AQ286" s="268">
        <f t="shared" si="142"/>
        <v>0</v>
      </c>
      <c r="AR286" s="268">
        <f t="shared" si="142"/>
        <v>0</v>
      </c>
      <c r="AS286" s="268">
        <f t="shared" si="142"/>
        <v>0</v>
      </c>
      <c r="AT286" s="268">
        <f t="shared" si="142"/>
        <v>0</v>
      </c>
      <c r="AU286" s="268">
        <f t="shared" si="142"/>
        <v>0</v>
      </c>
      <c r="AV286" s="268">
        <f t="shared" si="142"/>
        <v>0</v>
      </c>
      <c r="AX286" s="265">
        <f t="shared" si="80"/>
        <v>0</v>
      </c>
    </row>
    <row r="287" spans="1:50" x14ac:dyDescent="0.25">
      <c r="A287" s="266" t="str">
        <f t="shared" si="135"/>
        <v>GEB1.1.1</v>
      </c>
      <c r="B287" s="267" t="str">
        <f t="shared" si="135"/>
        <v>Obstétrique spécialisée</v>
      </c>
      <c r="C287" s="267"/>
      <c r="D287" s="268">
        <f t="shared" ref="D287:AV287" si="143">+IF(AND(D$158=2,D130&gt;=1),2,IF(AND(D$158=1,D130=1),1,0))</f>
        <v>0</v>
      </c>
      <c r="E287" s="268">
        <f t="shared" si="143"/>
        <v>0</v>
      </c>
      <c r="F287" s="268">
        <f t="shared" si="143"/>
        <v>0</v>
      </c>
      <c r="G287" s="268">
        <f t="shared" si="143"/>
        <v>0</v>
      </c>
      <c r="H287" s="268">
        <f t="shared" si="143"/>
        <v>0</v>
      </c>
      <c r="I287" s="268">
        <f t="shared" si="143"/>
        <v>0</v>
      </c>
      <c r="J287" s="268">
        <f t="shared" si="143"/>
        <v>0</v>
      </c>
      <c r="K287" s="268">
        <f t="shared" si="143"/>
        <v>0</v>
      </c>
      <c r="L287" s="268">
        <f t="shared" si="143"/>
        <v>0</v>
      </c>
      <c r="M287" s="268">
        <f t="shared" si="143"/>
        <v>0</v>
      </c>
      <c r="N287" s="268">
        <f t="shared" si="143"/>
        <v>0</v>
      </c>
      <c r="O287" s="268">
        <f t="shared" si="143"/>
        <v>0</v>
      </c>
      <c r="P287" s="268">
        <f t="shared" si="143"/>
        <v>0</v>
      </c>
      <c r="Q287" s="268">
        <f t="shared" si="143"/>
        <v>0</v>
      </c>
      <c r="R287" s="268">
        <f t="shared" si="143"/>
        <v>0</v>
      </c>
      <c r="S287" s="268">
        <f t="shared" si="143"/>
        <v>0</v>
      </c>
      <c r="T287" s="268">
        <f t="shared" si="143"/>
        <v>0</v>
      </c>
      <c r="U287" s="268">
        <f t="shared" si="143"/>
        <v>0</v>
      </c>
      <c r="V287" s="268">
        <f t="shared" si="143"/>
        <v>0</v>
      </c>
      <c r="W287" s="268">
        <f t="shared" si="143"/>
        <v>0</v>
      </c>
      <c r="X287" s="268">
        <f t="shared" si="143"/>
        <v>0</v>
      </c>
      <c r="Y287" s="268">
        <f t="shared" si="143"/>
        <v>0</v>
      </c>
      <c r="Z287" s="268">
        <f t="shared" si="143"/>
        <v>0</v>
      </c>
      <c r="AA287" s="268">
        <f t="shared" si="143"/>
        <v>0</v>
      </c>
      <c r="AB287" s="268">
        <f t="shared" si="143"/>
        <v>0</v>
      </c>
      <c r="AC287" s="268">
        <f t="shared" si="143"/>
        <v>0</v>
      </c>
      <c r="AD287" s="268">
        <f t="shared" si="143"/>
        <v>0</v>
      </c>
      <c r="AE287" s="268">
        <f t="shared" si="143"/>
        <v>0</v>
      </c>
      <c r="AF287" s="268">
        <f t="shared" si="143"/>
        <v>0</v>
      </c>
      <c r="AG287" s="268">
        <f t="shared" si="143"/>
        <v>0</v>
      </c>
      <c r="AH287" s="268">
        <f t="shared" si="143"/>
        <v>0</v>
      </c>
      <c r="AI287" s="268">
        <f t="shared" si="143"/>
        <v>0</v>
      </c>
      <c r="AJ287" s="268">
        <f t="shared" si="143"/>
        <v>0</v>
      </c>
      <c r="AK287" s="268">
        <f t="shared" si="143"/>
        <v>0</v>
      </c>
      <c r="AL287" s="268">
        <f t="shared" si="143"/>
        <v>0</v>
      </c>
      <c r="AM287" s="268">
        <f t="shared" si="143"/>
        <v>0</v>
      </c>
      <c r="AN287" s="268">
        <f t="shared" si="143"/>
        <v>0</v>
      </c>
      <c r="AO287" s="268">
        <f t="shared" si="143"/>
        <v>0</v>
      </c>
      <c r="AP287" s="268">
        <f t="shared" si="143"/>
        <v>0</v>
      </c>
      <c r="AQ287" s="268">
        <f t="shared" si="143"/>
        <v>0</v>
      </c>
      <c r="AR287" s="268">
        <f t="shared" si="143"/>
        <v>0</v>
      </c>
      <c r="AS287" s="268">
        <f t="shared" si="143"/>
        <v>0</v>
      </c>
      <c r="AT287" s="268">
        <f t="shared" si="143"/>
        <v>0</v>
      </c>
      <c r="AU287" s="268">
        <f t="shared" si="143"/>
        <v>0</v>
      </c>
      <c r="AV287" s="268">
        <f t="shared" si="143"/>
        <v>0</v>
      </c>
      <c r="AX287" s="265">
        <f t="shared" si="80"/>
        <v>0</v>
      </c>
    </row>
    <row r="288" spans="1:50" ht="25" x14ac:dyDescent="0.25">
      <c r="A288" s="266" t="str">
        <f t="shared" si="135"/>
        <v>NEOG</v>
      </c>
      <c r="B288" s="267" t="str">
        <f t="shared" si="135"/>
        <v>Soins de base aux nouveau-nés (AG ≥ 36 0/7 SA et PN 2000 g)</v>
      </c>
      <c r="C288" s="267"/>
      <c r="D288" s="268">
        <f t="shared" ref="D288:AV288" si="144">+IF(AND(D$158=2,D131&gt;=1),2,IF(AND(D$158=1,D131=1),1,0))</f>
        <v>0</v>
      </c>
      <c r="E288" s="268">
        <f t="shared" si="144"/>
        <v>0</v>
      </c>
      <c r="F288" s="268">
        <f t="shared" si="144"/>
        <v>0</v>
      </c>
      <c r="G288" s="268">
        <f t="shared" si="144"/>
        <v>0</v>
      </c>
      <c r="H288" s="268">
        <f t="shared" si="144"/>
        <v>0</v>
      </c>
      <c r="I288" s="268">
        <f t="shared" si="144"/>
        <v>0</v>
      </c>
      <c r="J288" s="268">
        <f t="shared" si="144"/>
        <v>0</v>
      </c>
      <c r="K288" s="268">
        <f t="shared" si="144"/>
        <v>0</v>
      </c>
      <c r="L288" s="268">
        <f t="shared" si="144"/>
        <v>0</v>
      </c>
      <c r="M288" s="268">
        <f t="shared" si="144"/>
        <v>0</v>
      </c>
      <c r="N288" s="268">
        <f t="shared" si="144"/>
        <v>0</v>
      </c>
      <c r="O288" s="268">
        <f t="shared" si="144"/>
        <v>0</v>
      </c>
      <c r="P288" s="268">
        <f t="shared" si="144"/>
        <v>0</v>
      </c>
      <c r="Q288" s="268">
        <f t="shared" si="144"/>
        <v>0</v>
      </c>
      <c r="R288" s="268">
        <f t="shared" si="144"/>
        <v>0</v>
      </c>
      <c r="S288" s="268">
        <f t="shared" si="144"/>
        <v>0</v>
      </c>
      <c r="T288" s="268">
        <f t="shared" si="144"/>
        <v>0</v>
      </c>
      <c r="U288" s="268">
        <f t="shared" si="144"/>
        <v>0</v>
      </c>
      <c r="V288" s="268">
        <f t="shared" si="144"/>
        <v>0</v>
      </c>
      <c r="W288" s="268">
        <f t="shared" si="144"/>
        <v>0</v>
      </c>
      <c r="X288" s="268">
        <f t="shared" si="144"/>
        <v>0</v>
      </c>
      <c r="Y288" s="268">
        <f t="shared" si="144"/>
        <v>0</v>
      </c>
      <c r="Z288" s="268">
        <f t="shared" si="144"/>
        <v>0</v>
      </c>
      <c r="AA288" s="268">
        <f t="shared" si="144"/>
        <v>0</v>
      </c>
      <c r="AB288" s="268">
        <f t="shared" si="144"/>
        <v>0</v>
      </c>
      <c r="AC288" s="268">
        <f t="shared" si="144"/>
        <v>0</v>
      </c>
      <c r="AD288" s="268">
        <f t="shared" si="144"/>
        <v>0</v>
      </c>
      <c r="AE288" s="268">
        <f t="shared" si="144"/>
        <v>0</v>
      </c>
      <c r="AF288" s="268">
        <f t="shared" si="144"/>
        <v>0</v>
      </c>
      <c r="AG288" s="268">
        <f t="shared" si="144"/>
        <v>0</v>
      </c>
      <c r="AH288" s="268">
        <f t="shared" si="144"/>
        <v>0</v>
      </c>
      <c r="AI288" s="268">
        <f t="shared" si="144"/>
        <v>0</v>
      </c>
      <c r="AJ288" s="268">
        <f t="shared" si="144"/>
        <v>0</v>
      </c>
      <c r="AK288" s="268">
        <f t="shared" si="144"/>
        <v>0</v>
      </c>
      <c r="AL288" s="268">
        <f t="shared" si="144"/>
        <v>0</v>
      </c>
      <c r="AM288" s="268">
        <f t="shared" si="144"/>
        <v>0</v>
      </c>
      <c r="AN288" s="268">
        <f t="shared" si="144"/>
        <v>0</v>
      </c>
      <c r="AO288" s="268">
        <f t="shared" si="144"/>
        <v>0</v>
      </c>
      <c r="AP288" s="268">
        <f t="shared" si="144"/>
        <v>0</v>
      </c>
      <c r="AQ288" s="268">
        <f t="shared" si="144"/>
        <v>0</v>
      </c>
      <c r="AR288" s="268">
        <f t="shared" si="144"/>
        <v>0</v>
      </c>
      <c r="AS288" s="268">
        <f t="shared" si="144"/>
        <v>0</v>
      </c>
      <c r="AT288" s="268">
        <f t="shared" si="144"/>
        <v>0</v>
      </c>
      <c r="AU288" s="268">
        <f t="shared" si="144"/>
        <v>0</v>
      </c>
      <c r="AV288" s="268">
        <f t="shared" si="144"/>
        <v>0</v>
      </c>
      <c r="AX288" s="265">
        <f t="shared" si="80"/>
        <v>0</v>
      </c>
    </row>
    <row r="289" spans="1:50" ht="25" x14ac:dyDescent="0.25">
      <c r="A289" s="266" t="str">
        <f t="shared" si="135"/>
        <v>NEO1</v>
      </c>
      <c r="B289" s="267" t="str">
        <f t="shared" si="135"/>
        <v>Soins de base aux nouveau-nés (AG ≥ 35 0/7 SA et PN 2000 g)</v>
      </c>
      <c r="C289" s="267"/>
      <c r="D289" s="268">
        <f t="shared" ref="D289:AV289" si="145">+IF(AND(D$158=2,D132&gt;=1),2,IF(AND(D$158=1,D132=1),1,0))</f>
        <v>0</v>
      </c>
      <c r="E289" s="268">
        <f t="shared" si="145"/>
        <v>0</v>
      </c>
      <c r="F289" s="268">
        <f t="shared" si="145"/>
        <v>0</v>
      </c>
      <c r="G289" s="268">
        <f t="shared" si="145"/>
        <v>0</v>
      </c>
      <c r="H289" s="268">
        <f t="shared" si="145"/>
        <v>0</v>
      </c>
      <c r="I289" s="268">
        <f t="shared" si="145"/>
        <v>0</v>
      </c>
      <c r="J289" s="268">
        <f t="shared" si="145"/>
        <v>0</v>
      </c>
      <c r="K289" s="268">
        <f t="shared" si="145"/>
        <v>0</v>
      </c>
      <c r="L289" s="268">
        <f t="shared" si="145"/>
        <v>0</v>
      </c>
      <c r="M289" s="268">
        <f t="shared" si="145"/>
        <v>0</v>
      </c>
      <c r="N289" s="268">
        <f t="shared" si="145"/>
        <v>0</v>
      </c>
      <c r="O289" s="268">
        <f t="shared" si="145"/>
        <v>0</v>
      </c>
      <c r="P289" s="268">
        <f t="shared" si="145"/>
        <v>0</v>
      </c>
      <c r="Q289" s="268">
        <f t="shared" si="145"/>
        <v>0</v>
      </c>
      <c r="R289" s="268">
        <f t="shared" si="145"/>
        <v>0</v>
      </c>
      <c r="S289" s="268">
        <f t="shared" si="145"/>
        <v>0</v>
      </c>
      <c r="T289" s="268">
        <f t="shared" si="145"/>
        <v>0</v>
      </c>
      <c r="U289" s="268">
        <f t="shared" si="145"/>
        <v>0</v>
      </c>
      <c r="V289" s="268">
        <f t="shared" si="145"/>
        <v>0</v>
      </c>
      <c r="W289" s="268">
        <f t="shared" si="145"/>
        <v>0</v>
      </c>
      <c r="X289" s="268">
        <f t="shared" si="145"/>
        <v>0</v>
      </c>
      <c r="Y289" s="268">
        <f t="shared" si="145"/>
        <v>0</v>
      </c>
      <c r="Z289" s="268">
        <f t="shared" si="145"/>
        <v>0</v>
      </c>
      <c r="AA289" s="268">
        <f t="shared" si="145"/>
        <v>0</v>
      </c>
      <c r="AB289" s="268">
        <f t="shared" si="145"/>
        <v>0</v>
      </c>
      <c r="AC289" s="268">
        <f t="shared" si="145"/>
        <v>0</v>
      </c>
      <c r="AD289" s="268">
        <f t="shared" si="145"/>
        <v>0</v>
      </c>
      <c r="AE289" s="268">
        <f t="shared" si="145"/>
        <v>0</v>
      </c>
      <c r="AF289" s="268">
        <f t="shared" si="145"/>
        <v>0</v>
      </c>
      <c r="AG289" s="268">
        <f t="shared" si="145"/>
        <v>0</v>
      </c>
      <c r="AH289" s="268">
        <f t="shared" si="145"/>
        <v>0</v>
      </c>
      <c r="AI289" s="268">
        <f t="shared" si="145"/>
        <v>0</v>
      </c>
      <c r="AJ289" s="268">
        <f t="shared" si="145"/>
        <v>0</v>
      </c>
      <c r="AK289" s="268">
        <f t="shared" si="145"/>
        <v>0</v>
      </c>
      <c r="AL289" s="268">
        <f t="shared" si="145"/>
        <v>0</v>
      </c>
      <c r="AM289" s="268">
        <f t="shared" si="145"/>
        <v>0</v>
      </c>
      <c r="AN289" s="268">
        <f t="shared" si="145"/>
        <v>0</v>
      </c>
      <c r="AO289" s="268">
        <f t="shared" si="145"/>
        <v>0</v>
      </c>
      <c r="AP289" s="268">
        <f t="shared" si="145"/>
        <v>0</v>
      </c>
      <c r="AQ289" s="268">
        <f t="shared" si="145"/>
        <v>0</v>
      </c>
      <c r="AR289" s="268">
        <f t="shared" si="145"/>
        <v>0</v>
      </c>
      <c r="AS289" s="268">
        <f t="shared" si="145"/>
        <v>0</v>
      </c>
      <c r="AT289" s="268">
        <f t="shared" si="145"/>
        <v>0</v>
      </c>
      <c r="AU289" s="268">
        <f t="shared" si="145"/>
        <v>0</v>
      </c>
      <c r="AV289" s="268">
        <f t="shared" si="145"/>
        <v>0</v>
      </c>
      <c r="AX289" s="265">
        <f t="shared" si="80"/>
        <v>0</v>
      </c>
    </row>
    <row r="290" spans="1:50" x14ac:dyDescent="0.25">
      <c r="A290" s="266" t="str">
        <f t="shared" si="135"/>
        <v>NEO1.1</v>
      </c>
      <c r="B290" s="267" t="str">
        <f t="shared" si="135"/>
        <v>Néonatologie (AG ≥ 32 0/7 SA et PN 1250 g)</v>
      </c>
      <c r="C290" s="267"/>
      <c r="D290" s="268">
        <f t="shared" ref="D290:AV290" si="146">+IF(AND(D$158=2,D133&gt;=1),2,IF(AND(D$158=1,D133=1),1,0))</f>
        <v>0</v>
      </c>
      <c r="E290" s="268">
        <f t="shared" si="146"/>
        <v>0</v>
      </c>
      <c r="F290" s="268">
        <f t="shared" si="146"/>
        <v>0</v>
      </c>
      <c r="G290" s="268">
        <f t="shared" si="146"/>
        <v>0</v>
      </c>
      <c r="H290" s="268">
        <f t="shared" si="146"/>
        <v>0</v>
      </c>
      <c r="I290" s="268">
        <f t="shared" si="146"/>
        <v>0</v>
      </c>
      <c r="J290" s="268">
        <f t="shared" si="146"/>
        <v>0</v>
      </c>
      <c r="K290" s="268">
        <f t="shared" si="146"/>
        <v>0</v>
      </c>
      <c r="L290" s="268">
        <f t="shared" si="146"/>
        <v>0</v>
      </c>
      <c r="M290" s="268">
        <f t="shared" si="146"/>
        <v>0</v>
      </c>
      <c r="N290" s="268">
        <f t="shared" si="146"/>
        <v>0</v>
      </c>
      <c r="O290" s="268">
        <f t="shared" si="146"/>
        <v>0</v>
      </c>
      <c r="P290" s="268">
        <f t="shared" si="146"/>
        <v>0</v>
      </c>
      <c r="Q290" s="268">
        <f t="shared" si="146"/>
        <v>0</v>
      </c>
      <c r="R290" s="268">
        <f t="shared" si="146"/>
        <v>0</v>
      </c>
      <c r="S290" s="268">
        <f t="shared" si="146"/>
        <v>0</v>
      </c>
      <c r="T290" s="268">
        <f t="shared" si="146"/>
        <v>0</v>
      </c>
      <c r="U290" s="268">
        <f t="shared" si="146"/>
        <v>0</v>
      </c>
      <c r="V290" s="268">
        <f t="shared" si="146"/>
        <v>0</v>
      </c>
      <c r="W290" s="268">
        <f t="shared" si="146"/>
        <v>0</v>
      </c>
      <c r="X290" s="268">
        <f t="shared" si="146"/>
        <v>0</v>
      </c>
      <c r="Y290" s="268">
        <f t="shared" si="146"/>
        <v>0</v>
      </c>
      <c r="Z290" s="268">
        <f t="shared" si="146"/>
        <v>0</v>
      </c>
      <c r="AA290" s="268">
        <f t="shared" si="146"/>
        <v>0</v>
      </c>
      <c r="AB290" s="268">
        <f t="shared" si="146"/>
        <v>0</v>
      </c>
      <c r="AC290" s="268">
        <f t="shared" si="146"/>
        <v>0</v>
      </c>
      <c r="AD290" s="268">
        <f t="shared" si="146"/>
        <v>0</v>
      </c>
      <c r="AE290" s="268">
        <f t="shared" si="146"/>
        <v>0</v>
      </c>
      <c r="AF290" s="268">
        <f t="shared" si="146"/>
        <v>0</v>
      </c>
      <c r="AG290" s="268">
        <f t="shared" si="146"/>
        <v>0</v>
      </c>
      <c r="AH290" s="268">
        <f t="shared" si="146"/>
        <v>0</v>
      </c>
      <c r="AI290" s="268">
        <f t="shared" si="146"/>
        <v>0</v>
      </c>
      <c r="AJ290" s="268">
        <f t="shared" si="146"/>
        <v>0</v>
      </c>
      <c r="AK290" s="268">
        <f t="shared" si="146"/>
        <v>0</v>
      </c>
      <c r="AL290" s="268">
        <f t="shared" si="146"/>
        <v>0</v>
      </c>
      <c r="AM290" s="268">
        <f t="shared" si="146"/>
        <v>0</v>
      </c>
      <c r="AN290" s="268">
        <f t="shared" si="146"/>
        <v>0</v>
      </c>
      <c r="AO290" s="268">
        <f t="shared" si="146"/>
        <v>0</v>
      </c>
      <c r="AP290" s="268">
        <f t="shared" si="146"/>
        <v>0</v>
      </c>
      <c r="AQ290" s="268">
        <f t="shared" si="146"/>
        <v>0</v>
      </c>
      <c r="AR290" s="268">
        <f t="shared" si="146"/>
        <v>0</v>
      </c>
      <c r="AS290" s="268">
        <f t="shared" si="146"/>
        <v>0</v>
      </c>
      <c r="AT290" s="268">
        <f t="shared" si="146"/>
        <v>0</v>
      </c>
      <c r="AU290" s="268">
        <f t="shared" si="146"/>
        <v>0</v>
      </c>
      <c r="AV290" s="268">
        <f t="shared" si="146"/>
        <v>0</v>
      </c>
      <c r="AX290" s="265">
        <f t="shared" ref="AX290:AX305" si="147">+MAX(D290:AV290)</f>
        <v>0</v>
      </c>
    </row>
    <row r="291" spans="1:50" ht="25" x14ac:dyDescent="0.25">
      <c r="A291" s="266" t="str">
        <f t="shared" si="135"/>
        <v>NEO1.1.1</v>
      </c>
      <c r="B291" s="267" t="str">
        <f t="shared" si="135"/>
        <v>Néonatologie spécialisée (AG ≥ 28 0/7 SA et PN ≥1000 g)</v>
      </c>
      <c r="C291" s="267"/>
      <c r="D291" s="268">
        <f t="shared" ref="D291:AV291" si="148">+IF(AND(D$158=2,D134&gt;=1),2,IF(AND(D$158=1,D134=1),1,0))</f>
        <v>0</v>
      </c>
      <c r="E291" s="268">
        <f t="shared" si="148"/>
        <v>0</v>
      </c>
      <c r="F291" s="268">
        <f t="shared" si="148"/>
        <v>0</v>
      </c>
      <c r="G291" s="268">
        <f t="shared" si="148"/>
        <v>0</v>
      </c>
      <c r="H291" s="268">
        <f t="shared" si="148"/>
        <v>0</v>
      </c>
      <c r="I291" s="268">
        <f t="shared" si="148"/>
        <v>0</v>
      </c>
      <c r="J291" s="268">
        <f t="shared" si="148"/>
        <v>0</v>
      </c>
      <c r="K291" s="268">
        <f t="shared" si="148"/>
        <v>0</v>
      </c>
      <c r="L291" s="268">
        <f t="shared" si="148"/>
        <v>0</v>
      </c>
      <c r="M291" s="268">
        <f t="shared" si="148"/>
        <v>0</v>
      </c>
      <c r="N291" s="268">
        <f t="shared" si="148"/>
        <v>0</v>
      </c>
      <c r="O291" s="268">
        <f t="shared" si="148"/>
        <v>0</v>
      </c>
      <c r="P291" s="268">
        <f t="shared" si="148"/>
        <v>0</v>
      </c>
      <c r="Q291" s="268">
        <f t="shared" si="148"/>
        <v>0</v>
      </c>
      <c r="R291" s="268">
        <f t="shared" si="148"/>
        <v>0</v>
      </c>
      <c r="S291" s="268">
        <f t="shared" si="148"/>
        <v>0</v>
      </c>
      <c r="T291" s="268">
        <f t="shared" si="148"/>
        <v>0</v>
      </c>
      <c r="U291" s="268">
        <f t="shared" si="148"/>
        <v>0</v>
      </c>
      <c r="V291" s="268">
        <f t="shared" si="148"/>
        <v>0</v>
      </c>
      <c r="W291" s="268">
        <f t="shared" si="148"/>
        <v>0</v>
      </c>
      <c r="X291" s="268">
        <f t="shared" si="148"/>
        <v>0</v>
      </c>
      <c r="Y291" s="268">
        <f t="shared" si="148"/>
        <v>0</v>
      </c>
      <c r="Z291" s="268">
        <f t="shared" si="148"/>
        <v>0</v>
      </c>
      <c r="AA291" s="268">
        <f t="shared" si="148"/>
        <v>0</v>
      </c>
      <c r="AB291" s="268">
        <f t="shared" si="148"/>
        <v>0</v>
      </c>
      <c r="AC291" s="268">
        <f t="shared" si="148"/>
        <v>0</v>
      </c>
      <c r="AD291" s="268">
        <f t="shared" si="148"/>
        <v>0</v>
      </c>
      <c r="AE291" s="268">
        <f t="shared" si="148"/>
        <v>0</v>
      </c>
      <c r="AF291" s="268">
        <f t="shared" si="148"/>
        <v>0</v>
      </c>
      <c r="AG291" s="268">
        <f t="shared" si="148"/>
        <v>0</v>
      </c>
      <c r="AH291" s="268">
        <f t="shared" si="148"/>
        <v>0</v>
      </c>
      <c r="AI291" s="268">
        <f t="shared" si="148"/>
        <v>0</v>
      </c>
      <c r="AJ291" s="268">
        <f t="shared" si="148"/>
        <v>0</v>
      </c>
      <c r="AK291" s="268">
        <f t="shared" si="148"/>
        <v>0</v>
      </c>
      <c r="AL291" s="268">
        <f t="shared" si="148"/>
        <v>0</v>
      </c>
      <c r="AM291" s="268">
        <f t="shared" si="148"/>
        <v>0</v>
      </c>
      <c r="AN291" s="268">
        <f t="shared" si="148"/>
        <v>0</v>
      </c>
      <c r="AO291" s="268">
        <f t="shared" si="148"/>
        <v>0</v>
      </c>
      <c r="AP291" s="268">
        <f t="shared" si="148"/>
        <v>0</v>
      </c>
      <c r="AQ291" s="268">
        <f t="shared" si="148"/>
        <v>0</v>
      </c>
      <c r="AR291" s="268">
        <f t="shared" si="148"/>
        <v>0</v>
      </c>
      <c r="AS291" s="268">
        <f t="shared" si="148"/>
        <v>0</v>
      </c>
      <c r="AT291" s="268">
        <f t="shared" si="148"/>
        <v>0</v>
      </c>
      <c r="AU291" s="268">
        <f t="shared" si="148"/>
        <v>0</v>
      </c>
      <c r="AV291" s="268">
        <f t="shared" si="148"/>
        <v>0</v>
      </c>
      <c r="AX291" s="265">
        <f t="shared" si="147"/>
        <v>0</v>
      </c>
    </row>
    <row r="292" spans="1:50" ht="25" x14ac:dyDescent="0.25">
      <c r="A292" s="266" t="str">
        <f t="shared" si="135"/>
        <v>NEO1.1.1.1</v>
      </c>
      <c r="B292" s="267" t="str">
        <f t="shared" si="135"/>
        <v>Néonatologie hautement spécialisée (AG &lt; 32 0/7 SA et PN &lt; 1500 g)</v>
      </c>
      <c r="C292" s="267"/>
      <c r="D292" s="268">
        <f t="shared" ref="D292:AV292" si="149">+IF(AND(D$158=2,D135&gt;=1),2,IF(AND(D$158=1,D135=1),1,0))</f>
        <v>0</v>
      </c>
      <c r="E292" s="268">
        <f t="shared" si="149"/>
        <v>0</v>
      </c>
      <c r="F292" s="268">
        <f t="shared" si="149"/>
        <v>0</v>
      </c>
      <c r="G292" s="268">
        <f t="shared" si="149"/>
        <v>0</v>
      </c>
      <c r="H292" s="268">
        <f t="shared" si="149"/>
        <v>0</v>
      </c>
      <c r="I292" s="268">
        <f t="shared" si="149"/>
        <v>0</v>
      </c>
      <c r="J292" s="268">
        <f t="shared" si="149"/>
        <v>0</v>
      </c>
      <c r="K292" s="268">
        <f t="shared" si="149"/>
        <v>0</v>
      </c>
      <c r="L292" s="268">
        <f t="shared" si="149"/>
        <v>0</v>
      </c>
      <c r="M292" s="268">
        <f t="shared" si="149"/>
        <v>0</v>
      </c>
      <c r="N292" s="268">
        <f t="shared" si="149"/>
        <v>0</v>
      </c>
      <c r="O292" s="268">
        <f t="shared" si="149"/>
        <v>0</v>
      </c>
      <c r="P292" s="268">
        <f t="shared" si="149"/>
        <v>0</v>
      </c>
      <c r="Q292" s="268">
        <f t="shared" si="149"/>
        <v>0</v>
      </c>
      <c r="R292" s="268">
        <f t="shared" si="149"/>
        <v>0</v>
      </c>
      <c r="S292" s="268">
        <f t="shared" si="149"/>
        <v>0</v>
      </c>
      <c r="T292" s="268">
        <f t="shared" si="149"/>
        <v>0</v>
      </c>
      <c r="U292" s="268">
        <f t="shared" si="149"/>
        <v>0</v>
      </c>
      <c r="V292" s="268">
        <f t="shared" si="149"/>
        <v>0</v>
      </c>
      <c r="W292" s="268">
        <f t="shared" si="149"/>
        <v>0</v>
      </c>
      <c r="X292" s="268">
        <f t="shared" si="149"/>
        <v>0</v>
      </c>
      <c r="Y292" s="268">
        <f t="shared" si="149"/>
        <v>0</v>
      </c>
      <c r="Z292" s="268">
        <f t="shared" si="149"/>
        <v>0</v>
      </c>
      <c r="AA292" s="268">
        <f t="shared" si="149"/>
        <v>0</v>
      </c>
      <c r="AB292" s="268">
        <f t="shared" si="149"/>
        <v>0</v>
      </c>
      <c r="AC292" s="268">
        <f t="shared" si="149"/>
        <v>0</v>
      </c>
      <c r="AD292" s="268">
        <f t="shared" si="149"/>
        <v>0</v>
      </c>
      <c r="AE292" s="268">
        <f t="shared" si="149"/>
        <v>0</v>
      </c>
      <c r="AF292" s="268">
        <f t="shared" si="149"/>
        <v>0</v>
      </c>
      <c r="AG292" s="268">
        <f t="shared" si="149"/>
        <v>0</v>
      </c>
      <c r="AH292" s="268">
        <f t="shared" si="149"/>
        <v>0</v>
      </c>
      <c r="AI292" s="268">
        <f t="shared" si="149"/>
        <v>0</v>
      </c>
      <c r="AJ292" s="268">
        <f t="shared" si="149"/>
        <v>0</v>
      </c>
      <c r="AK292" s="268">
        <f t="shared" si="149"/>
        <v>0</v>
      </c>
      <c r="AL292" s="268">
        <f t="shared" si="149"/>
        <v>0</v>
      </c>
      <c r="AM292" s="268">
        <f t="shared" si="149"/>
        <v>0</v>
      </c>
      <c r="AN292" s="268">
        <f t="shared" si="149"/>
        <v>0</v>
      </c>
      <c r="AO292" s="268">
        <f t="shared" si="149"/>
        <v>0</v>
      </c>
      <c r="AP292" s="268">
        <f t="shared" si="149"/>
        <v>0</v>
      </c>
      <c r="AQ292" s="268">
        <f t="shared" si="149"/>
        <v>0</v>
      </c>
      <c r="AR292" s="268">
        <f t="shared" si="149"/>
        <v>0</v>
      </c>
      <c r="AS292" s="268">
        <f t="shared" si="149"/>
        <v>0</v>
      </c>
      <c r="AT292" s="268">
        <f t="shared" si="149"/>
        <v>0</v>
      </c>
      <c r="AU292" s="268">
        <f t="shared" si="149"/>
        <v>0</v>
      </c>
      <c r="AV292" s="268">
        <f t="shared" si="149"/>
        <v>0</v>
      </c>
      <c r="AX292" s="265">
        <f t="shared" si="147"/>
        <v>0</v>
      </c>
    </row>
    <row r="293" spans="1:50" x14ac:dyDescent="0.25">
      <c r="A293" s="266" t="str">
        <f t="shared" si="135"/>
        <v>ONK1</v>
      </c>
      <c r="B293" s="267" t="str">
        <f t="shared" si="135"/>
        <v>Oncologie</v>
      </c>
      <c r="C293" s="267"/>
      <c r="D293" s="268">
        <f t="shared" ref="D293:AV293" si="150">+IF(AND(D$158=2,D136&gt;=1),2,IF(AND(D$158=1,D136=1),1,0))</f>
        <v>0</v>
      </c>
      <c r="E293" s="268">
        <f t="shared" si="150"/>
        <v>0</v>
      </c>
      <c r="F293" s="268">
        <f t="shared" si="150"/>
        <v>0</v>
      </c>
      <c r="G293" s="268">
        <f t="shared" si="150"/>
        <v>0</v>
      </c>
      <c r="H293" s="268">
        <f t="shared" si="150"/>
        <v>0</v>
      </c>
      <c r="I293" s="268">
        <f t="shared" si="150"/>
        <v>0</v>
      </c>
      <c r="J293" s="268">
        <f t="shared" si="150"/>
        <v>0</v>
      </c>
      <c r="K293" s="268">
        <f t="shared" si="150"/>
        <v>0</v>
      </c>
      <c r="L293" s="268">
        <f t="shared" si="150"/>
        <v>0</v>
      </c>
      <c r="M293" s="268">
        <f t="shared" si="150"/>
        <v>0</v>
      </c>
      <c r="N293" s="268">
        <f t="shared" si="150"/>
        <v>0</v>
      </c>
      <c r="O293" s="268">
        <f t="shared" si="150"/>
        <v>0</v>
      </c>
      <c r="P293" s="268">
        <f t="shared" si="150"/>
        <v>0</v>
      </c>
      <c r="Q293" s="268">
        <f t="shared" si="150"/>
        <v>0</v>
      </c>
      <c r="R293" s="268">
        <f t="shared" si="150"/>
        <v>0</v>
      </c>
      <c r="S293" s="268">
        <f t="shared" si="150"/>
        <v>0</v>
      </c>
      <c r="T293" s="268">
        <f t="shared" si="150"/>
        <v>0</v>
      </c>
      <c r="U293" s="268">
        <f t="shared" si="150"/>
        <v>0</v>
      </c>
      <c r="V293" s="268">
        <f t="shared" si="150"/>
        <v>0</v>
      </c>
      <c r="W293" s="268">
        <f t="shared" si="150"/>
        <v>0</v>
      </c>
      <c r="X293" s="268">
        <f t="shared" si="150"/>
        <v>0</v>
      </c>
      <c r="Y293" s="268">
        <f t="shared" si="150"/>
        <v>0</v>
      </c>
      <c r="Z293" s="268">
        <f t="shared" si="150"/>
        <v>0</v>
      </c>
      <c r="AA293" s="268">
        <f t="shared" si="150"/>
        <v>0</v>
      </c>
      <c r="AB293" s="268">
        <f t="shared" si="150"/>
        <v>0</v>
      </c>
      <c r="AC293" s="268">
        <f t="shared" si="150"/>
        <v>0</v>
      </c>
      <c r="AD293" s="268">
        <f t="shared" si="150"/>
        <v>0</v>
      </c>
      <c r="AE293" s="268">
        <f t="shared" si="150"/>
        <v>0</v>
      </c>
      <c r="AF293" s="268">
        <f t="shared" si="150"/>
        <v>0</v>
      </c>
      <c r="AG293" s="268">
        <f t="shared" si="150"/>
        <v>0</v>
      </c>
      <c r="AH293" s="268">
        <f t="shared" si="150"/>
        <v>0</v>
      </c>
      <c r="AI293" s="268">
        <f t="shared" si="150"/>
        <v>0</v>
      </c>
      <c r="AJ293" s="268">
        <f t="shared" si="150"/>
        <v>0</v>
      </c>
      <c r="AK293" s="268">
        <f t="shared" si="150"/>
        <v>0</v>
      </c>
      <c r="AL293" s="268">
        <f t="shared" si="150"/>
        <v>0</v>
      </c>
      <c r="AM293" s="268">
        <f t="shared" si="150"/>
        <v>0</v>
      </c>
      <c r="AN293" s="268">
        <f t="shared" si="150"/>
        <v>0</v>
      </c>
      <c r="AO293" s="268">
        <f t="shared" si="150"/>
        <v>0</v>
      </c>
      <c r="AP293" s="268">
        <f t="shared" si="150"/>
        <v>0</v>
      </c>
      <c r="AQ293" s="268">
        <f t="shared" si="150"/>
        <v>0</v>
      </c>
      <c r="AR293" s="268">
        <f t="shared" si="150"/>
        <v>0</v>
      </c>
      <c r="AS293" s="268">
        <f t="shared" si="150"/>
        <v>0</v>
      </c>
      <c r="AT293" s="268">
        <f t="shared" si="150"/>
        <v>0</v>
      </c>
      <c r="AU293" s="268">
        <f t="shared" si="150"/>
        <v>0</v>
      </c>
      <c r="AV293" s="268">
        <f t="shared" si="150"/>
        <v>0</v>
      </c>
      <c r="AX293" s="265">
        <f t="shared" si="147"/>
        <v>0</v>
      </c>
    </row>
    <row r="294" spans="1:50" x14ac:dyDescent="0.25">
      <c r="A294" s="266" t="str">
        <f t="shared" si="135"/>
        <v>RAO1</v>
      </c>
      <c r="B294" s="267" t="str">
        <f t="shared" si="135"/>
        <v>Radio-oncologie</v>
      </c>
      <c r="C294" s="267"/>
      <c r="D294" s="268">
        <f t="shared" ref="D294:AV294" si="151">+IF(AND(D$158=2,D137&gt;=1),2,IF(AND(D$158=1,D137=1),1,0))</f>
        <v>0</v>
      </c>
      <c r="E294" s="268">
        <f t="shared" si="151"/>
        <v>0</v>
      </c>
      <c r="F294" s="268">
        <f t="shared" si="151"/>
        <v>0</v>
      </c>
      <c r="G294" s="268">
        <f t="shared" si="151"/>
        <v>0</v>
      </c>
      <c r="H294" s="268">
        <f t="shared" si="151"/>
        <v>0</v>
      </c>
      <c r="I294" s="268">
        <f t="shared" si="151"/>
        <v>0</v>
      </c>
      <c r="J294" s="268">
        <f t="shared" si="151"/>
        <v>0</v>
      </c>
      <c r="K294" s="268">
        <f t="shared" si="151"/>
        <v>0</v>
      </c>
      <c r="L294" s="268">
        <f t="shared" si="151"/>
        <v>0</v>
      </c>
      <c r="M294" s="268">
        <f t="shared" si="151"/>
        <v>0</v>
      </c>
      <c r="N294" s="268">
        <f t="shared" si="151"/>
        <v>0</v>
      </c>
      <c r="O294" s="268">
        <f t="shared" si="151"/>
        <v>0</v>
      </c>
      <c r="P294" s="268">
        <f t="shared" si="151"/>
        <v>0</v>
      </c>
      <c r="Q294" s="268">
        <f t="shared" si="151"/>
        <v>0</v>
      </c>
      <c r="R294" s="268">
        <f t="shared" si="151"/>
        <v>0</v>
      </c>
      <c r="S294" s="268">
        <f t="shared" si="151"/>
        <v>0</v>
      </c>
      <c r="T294" s="268">
        <f t="shared" si="151"/>
        <v>0</v>
      </c>
      <c r="U294" s="268">
        <f t="shared" si="151"/>
        <v>0</v>
      </c>
      <c r="V294" s="268">
        <f t="shared" si="151"/>
        <v>0</v>
      </c>
      <c r="W294" s="268">
        <f t="shared" si="151"/>
        <v>0</v>
      </c>
      <c r="X294" s="268">
        <f t="shared" si="151"/>
        <v>0</v>
      </c>
      <c r="Y294" s="268">
        <f t="shared" si="151"/>
        <v>0</v>
      </c>
      <c r="Z294" s="268">
        <f t="shared" si="151"/>
        <v>0</v>
      </c>
      <c r="AA294" s="268">
        <f t="shared" si="151"/>
        <v>0</v>
      </c>
      <c r="AB294" s="268">
        <f t="shared" si="151"/>
        <v>0</v>
      </c>
      <c r="AC294" s="268">
        <f t="shared" si="151"/>
        <v>0</v>
      </c>
      <c r="AD294" s="268">
        <f t="shared" si="151"/>
        <v>0</v>
      </c>
      <c r="AE294" s="268">
        <f t="shared" si="151"/>
        <v>0</v>
      </c>
      <c r="AF294" s="268">
        <f t="shared" si="151"/>
        <v>0</v>
      </c>
      <c r="AG294" s="268">
        <f t="shared" si="151"/>
        <v>0</v>
      </c>
      <c r="AH294" s="268">
        <f t="shared" si="151"/>
        <v>0</v>
      </c>
      <c r="AI294" s="268">
        <f t="shared" si="151"/>
        <v>0</v>
      </c>
      <c r="AJ294" s="268">
        <f t="shared" si="151"/>
        <v>0</v>
      </c>
      <c r="AK294" s="268">
        <f t="shared" si="151"/>
        <v>0</v>
      </c>
      <c r="AL294" s="268">
        <f t="shared" si="151"/>
        <v>0</v>
      </c>
      <c r="AM294" s="268">
        <f t="shared" si="151"/>
        <v>0</v>
      </c>
      <c r="AN294" s="268">
        <f t="shared" si="151"/>
        <v>0</v>
      </c>
      <c r="AO294" s="268">
        <f t="shared" si="151"/>
        <v>0</v>
      </c>
      <c r="AP294" s="268">
        <f t="shared" si="151"/>
        <v>0</v>
      </c>
      <c r="AQ294" s="268">
        <f t="shared" si="151"/>
        <v>0</v>
      </c>
      <c r="AR294" s="268">
        <f t="shared" si="151"/>
        <v>0</v>
      </c>
      <c r="AS294" s="268">
        <f t="shared" si="151"/>
        <v>0</v>
      </c>
      <c r="AT294" s="268">
        <f t="shared" si="151"/>
        <v>0</v>
      </c>
      <c r="AU294" s="268">
        <f t="shared" si="151"/>
        <v>0</v>
      </c>
      <c r="AV294" s="268">
        <f t="shared" si="151"/>
        <v>0</v>
      </c>
      <c r="AX294" s="265">
        <f t="shared" si="147"/>
        <v>0</v>
      </c>
    </row>
    <row r="295" spans="1:50" x14ac:dyDescent="0.25">
      <c r="A295" s="266" t="str">
        <f t="shared" si="135"/>
        <v>NUK1</v>
      </c>
      <c r="B295" s="267" t="str">
        <f t="shared" si="135"/>
        <v>Médecine nucléaire</v>
      </c>
      <c r="C295" s="267"/>
      <c r="D295" s="268">
        <f t="shared" ref="D295:AV295" si="152">+IF(AND(D$158=2,D138&gt;=1),2,IF(AND(D$158=1,D138=1),1,0))</f>
        <v>0</v>
      </c>
      <c r="E295" s="268">
        <f t="shared" si="152"/>
        <v>0</v>
      </c>
      <c r="F295" s="268">
        <f t="shared" si="152"/>
        <v>0</v>
      </c>
      <c r="G295" s="268">
        <f t="shared" si="152"/>
        <v>0</v>
      </c>
      <c r="H295" s="268">
        <f t="shared" si="152"/>
        <v>0</v>
      </c>
      <c r="I295" s="268">
        <f t="shared" si="152"/>
        <v>0</v>
      </c>
      <c r="J295" s="268">
        <f t="shared" si="152"/>
        <v>0</v>
      </c>
      <c r="K295" s="268">
        <f t="shared" si="152"/>
        <v>0</v>
      </c>
      <c r="L295" s="268">
        <f t="shared" si="152"/>
        <v>0</v>
      </c>
      <c r="M295" s="268">
        <f t="shared" si="152"/>
        <v>0</v>
      </c>
      <c r="N295" s="268">
        <f t="shared" si="152"/>
        <v>0</v>
      </c>
      <c r="O295" s="268">
        <f t="shared" si="152"/>
        <v>0</v>
      </c>
      <c r="P295" s="268">
        <f t="shared" si="152"/>
        <v>0</v>
      </c>
      <c r="Q295" s="268">
        <f t="shared" si="152"/>
        <v>0</v>
      </c>
      <c r="R295" s="268">
        <f t="shared" si="152"/>
        <v>0</v>
      </c>
      <c r="S295" s="268">
        <f t="shared" si="152"/>
        <v>0</v>
      </c>
      <c r="T295" s="268">
        <f t="shared" si="152"/>
        <v>0</v>
      </c>
      <c r="U295" s="268">
        <f t="shared" si="152"/>
        <v>0</v>
      </c>
      <c r="V295" s="268">
        <f t="shared" si="152"/>
        <v>0</v>
      </c>
      <c r="W295" s="268">
        <f t="shared" si="152"/>
        <v>0</v>
      </c>
      <c r="X295" s="268">
        <f t="shared" si="152"/>
        <v>0</v>
      </c>
      <c r="Y295" s="268">
        <f t="shared" si="152"/>
        <v>0</v>
      </c>
      <c r="Z295" s="268">
        <f t="shared" si="152"/>
        <v>0</v>
      </c>
      <c r="AA295" s="268">
        <f t="shared" si="152"/>
        <v>0</v>
      </c>
      <c r="AB295" s="268">
        <f t="shared" si="152"/>
        <v>0</v>
      </c>
      <c r="AC295" s="268">
        <f t="shared" si="152"/>
        <v>0</v>
      </c>
      <c r="AD295" s="268">
        <f t="shared" si="152"/>
        <v>0</v>
      </c>
      <c r="AE295" s="268">
        <f t="shared" si="152"/>
        <v>0</v>
      </c>
      <c r="AF295" s="268">
        <f t="shared" si="152"/>
        <v>0</v>
      </c>
      <c r="AG295" s="268">
        <f t="shared" si="152"/>
        <v>0</v>
      </c>
      <c r="AH295" s="268">
        <f t="shared" si="152"/>
        <v>0</v>
      </c>
      <c r="AI295" s="268">
        <f t="shared" si="152"/>
        <v>0</v>
      </c>
      <c r="AJ295" s="268">
        <f t="shared" si="152"/>
        <v>0</v>
      </c>
      <c r="AK295" s="268">
        <f t="shared" si="152"/>
        <v>0</v>
      </c>
      <c r="AL295" s="268">
        <f t="shared" si="152"/>
        <v>0</v>
      </c>
      <c r="AM295" s="268">
        <f t="shared" si="152"/>
        <v>0</v>
      </c>
      <c r="AN295" s="268">
        <f t="shared" si="152"/>
        <v>0</v>
      </c>
      <c r="AO295" s="268">
        <f t="shared" si="152"/>
        <v>0</v>
      </c>
      <c r="AP295" s="268">
        <f t="shared" si="152"/>
        <v>0</v>
      </c>
      <c r="AQ295" s="268">
        <f t="shared" si="152"/>
        <v>0</v>
      </c>
      <c r="AR295" s="268">
        <f t="shared" si="152"/>
        <v>0</v>
      </c>
      <c r="AS295" s="268">
        <f t="shared" si="152"/>
        <v>0</v>
      </c>
      <c r="AT295" s="268">
        <f t="shared" si="152"/>
        <v>0</v>
      </c>
      <c r="AU295" s="268">
        <f t="shared" si="152"/>
        <v>0</v>
      </c>
      <c r="AV295" s="268">
        <f t="shared" si="152"/>
        <v>0</v>
      </c>
      <c r="AX295" s="265">
        <f t="shared" si="147"/>
        <v>0</v>
      </c>
    </row>
    <row r="296" spans="1:50" ht="25" x14ac:dyDescent="0.25">
      <c r="A296" s="266" t="str">
        <f t="shared" si="135"/>
        <v>UNF1</v>
      </c>
      <c r="B296" s="267" t="str">
        <f t="shared" si="135"/>
        <v>Chirurgie orthopédique et traumatologique (polytraumatismes)</v>
      </c>
      <c r="C296" s="267"/>
      <c r="D296" s="268">
        <f t="shared" ref="D296:AV296" si="153">+IF(AND(D$158=2,D139&gt;=1),2,IF(AND(D$158=1,D139=1),1,0))</f>
        <v>0</v>
      </c>
      <c r="E296" s="268">
        <f t="shared" si="153"/>
        <v>0</v>
      </c>
      <c r="F296" s="268">
        <f t="shared" si="153"/>
        <v>0</v>
      </c>
      <c r="G296" s="268">
        <f t="shared" si="153"/>
        <v>0</v>
      </c>
      <c r="H296" s="268">
        <f t="shared" si="153"/>
        <v>0</v>
      </c>
      <c r="I296" s="268">
        <f t="shared" si="153"/>
        <v>0</v>
      </c>
      <c r="J296" s="268">
        <f t="shared" si="153"/>
        <v>0</v>
      </c>
      <c r="K296" s="268">
        <f t="shared" si="153"/>
        <v>0</v>
      </c>
      <c r="L296" s="268">
        <f t="shared" si="153"/>
        <v>0</v>
      </c>
      <c r="M296" s="268">
        <f t="shared" si="153"/>
        <v>0</v>
      </c>
      <c r="N296" s="268">
        <f t="shared" si="153"/>
        <v>0</v>
      </c>
      <c r="O296" s="268">
        <f t="shared" si="153"/>
        <v>0</v>
      </c>
      <c r="P296" s="268">
        <f t="shared" si="153"/>
        <v>0</v>
      </c>
      <c r="Q296" s="268">
        <f t="shared" si="153"/>
        <v>0</v>
      </c>
      <c r="R296" s="268">
        <f t="shared" si="153"/>
        <v>0</v>
      </c>
      <c r="S296" s="268">
        <f t="shared" si="153"/>
        <v>0</v>
      </c>
      <c r="T296" s="268">
        <f t="shared" si="153"/>
        <v>0</v>
      </c>
      <c r="U296" s="268">
        <f t="shared" si="153"/>
        <v>0</v>
      </c>
      <c r="V296" s="268">
        <f t="shared" si="153"/>
        <v>0</v>
      </c>
      <c r="W296" s="268">
        <f t="shared" si="153"/>
        <v>0</v>
      </c>
      <c r="X296" s="268">
        <f t="shared" si="153"/>
        <v>0</v>
      </c>
      <c r="Y296" s="268">
        <f t="shared" si="153"/>
        <v>0</v>
      </c>
      <c r="Z296" s="268">
        <f t="shared" si="153"/>
        <v>0</v>
      </c>
      <c r="AA296" s="268">
        <f t="shared" si="153"/>
        <v>0</v>
      </c>
      <c r="AB296" s="268">
        <f t="shared" si="153"/>
        <v>0</v>
      </c>
      <c r="AC296" s="268">
        <f t="shared" si="153"/>
        <v>0</v>
      </c>
      <c r="AD296" s="268">
        <f t="shared" si="153"/>
        <v>0</v>
      </c>
      <c r="AE296" s="268">
        <f t="shared" si="153"/>
        <v>0</v>
      </c>
      <c r="AF296" s="268">
        <f t="shared" si="153"/>
        <v>0</v>
      </c>
      <c r="AG296" s="268">
        <f t="shared" si="153"/>
        <v>0</v>
      </c>
      <c r="AH296" s="268">
        <f t="shared" si="153"/>
        <v>0</v>
      </c>
      <c r="AI296" s="268">
        <f t="shared" si="153"/>
        <v>0</v>
      </c>
      <c r="AJ296" s="268">
        <f t="shared" si="153"/>
        <v>0</v>
      </c>
      <c r="AK296" s="268">
        <f t="shared" si="153"/>
        <v>0</v>
      </c>
      <c r="AL296" s="268">
        <f t="shared" si="153"/>
        <v>0</v>
      </c>
      <c r="AM296" s="268">
        <f t="shared" si="153"/>
        <v>0</v>
      </c>
      <c r="AN296" s="268">
        <f t="shared" si="153"/>
        <v>0</v>
      </c>
      <c r="AO296" s="268">
        <f t="shared" si="153"/>
        <v>0</v>
      </c>
      <c r="AP296" s="268">
        <f t="shared" si="153"/>
        <v>0</v>
      </c>
      <c r="AQ296" s="268">
        <f t="shared" si="153"/>
        <v>0</v>
      </c>
      <c r="AR296" s="268">
        <f t="shared" si="153"/>
        <v>0</v>
      </c>
      <c r="AS296" s="268">
        <f t="shared" si="153"/>
        <v>0</v>
      </c>
      <c r="AT296" s="268">
        <f t="shared" si="153"/>
        <v>0</v>
      </c>
      <c r="AU296" s="268">
        <f t="shared" si="153"/>
        <v>0</v>
      </c>
      <c r="AV296" s="268">
        <f t="shared" si="153"/>
        <v>0</v>
      </c>
      <c r="AX296" s="265">
        <f t="shared" si="147"/>
        <v>0</v>
      </c>
    </row>
    <row r="297" spans="1:50" x14ac:dyDescent="0.25">
      <c r="A297" s="266" t="str">
        <f t="shared" si="135"/>
        <v>UNF1.1</v>
      </c>
      <c r="B297" s="267" t="str">
        <f t="shared" si="135"/>
        <v>Prise en charge des blessés graves (CIMHS)</v>
      </c>
      <c r="C297" s="267"/>
      <c r="D297" s="268">
        <f t="shared" ref="D297:AV297" si="154">+IF(AND(D$158=2,D140&gt;=1),2,IF(AND(D$158=1,D140=1),1,0))</f>
        <v>0</v>
      </c>
      <c r="E297" s="268">
        <f t="shared" si="154"/>
        <v>0</v>
      </c>
      <c r="F297" s="268">
        <f t="shared" si="154"/>
        <v>0</v>
      </c>
      <c r="G297" s="268">
        <f t="shared" si="154"/>
        <v>0</v>
      </c>
      <c r="H297" s="268">
        <f t="shared" si="154"/>
        <v>0</v>
      </c>
      <c r="I297" s="268">
        <f t="shared" si="154"/>
        <v>0</v>
      </c>
      <c r="J297" s="268">
        <f t="shared" si="154"/>
        <v>0</v>
      </c>
      <c r="K297" s="268">
        <f t="shared" si="154"/>
        <v>0</v>
      </c>
      <c r="L297" s="268">
        <f t="shared" si="154"/>
        <v>0</v>
      </c>
      <c r="M297" s="268">
        <f t="shared" si="154"/>
        <v>0</v>
      </c>
      <c r="N297" s="268">
        <f t="shared" si="154"/>
        <v>0</v>
      </c>
      <c r="O297" s="268">
        <f t="shared" si="154"/>
        <v>0</v>
      </c>
      <c r="P297" s="268">
        <f t="shared" si="154"/>
        <v>0</v>
      </c>
      <c r="Q297" s="268">
        <f t="shared" si="154"/>
        <v>0</v>
      </c>
      <c r="R297" s="268">
        <f t="shared" si="154"/>
        <v>0</v>
      </c>
      <c r="S297" s="268">
        <f t="shared" si="154"/>
        <v>0</v>
      </c>
      <c r="T297" s="268">
        <f t="shared" si="154"/>
        <v>0</v>
      </c>
      <c r="U297" s="268">
        <f t="shared" si="154"/>
        <v>0</v>
      </c>
      <c r="V297" s="268">
        <f t="shared" si="154"/>
        <v>0</v>
      </c>
      <c r="W297" s="268">
        <f t="shared" si="154"/>
        <v>0</v>
      </c>
      <c r="X297" s="268">
        <f t="shared" si="154"/>
        <v>0</v>
      </c>
      <c r="Y297" s="268">
        <f t="shared" si="154"/>
        <v>0</v>
      </c>
      <c r="Z297" s="268">
        <f t="shared" si="154"/>
        <v>0</v>
      </c>
      <c r="AA297" s="268">
        <f t="shared" si="154"/>
        <v>0</v>
      </c>
      <c r="AB297" s="268">
        <f t="shared" si="154"/>
        <v>0</v>
      </c>
      <c r="AC297" s="268">
        <f t="shared" si="154"/>
        <v>0</v>
      </c>
      <c r="AD297" s="268">
        <f t="shared" si="154"/>
        <v>0</v>
      </c>
      <c r="AE297" s="268">
        <f t="shared" si="154"/>
        <v>0</v>
      </c>
      <c r="AF297" s="268">
        <f t="shared" si="154"/>
        <v>0</v>
      </c>
      <c r="AG297" s="268">
        <f t="shared" si="154"/>
        <v>0</v>
      </c>
      <c r="AH297" s="268">
        <f t="shared" si="154"/>
        <v>0</v>
      </c>
      <c r="AI297" s="268">
        <f t="shared" si="154"/>
        <v>0</v>
      </c>
      <c r="AJ297" s="268">
        <f t="shared" si="154"/>
        <v>0</v>
      </c>
      <c r="AK297" s="268">
        <f t="shared" si="154"/>
        <v>0</v>
      </c>
      <c r="AL297" s="268">
        <f t="shared" si="154"/>
        <v>0</v>
      </c>
      <c r="AM297" s="268">
        <f t="shared" si="154"/>
        <v>0</v>
      </c>
      <c r="AN297" s="268">
        <f t="shared" si="154"/>
        <v>0</v>
      </c>
      <c r="AO297" s="268">
        <f t="shared" si="154"/>
        <v>0</v>
      </c>
      <c r="AP297" s="268">
        <f t="shared" si="154"/>
        <v>0</v>
      </c>
      <c r="AQ297" s="268">
        <f t="shared" si="154"/>
        <v>0</v>
      </c>
      <c r="AR297" s="268">
        <f t="shared" si="154"/>
        <v>0</v>
      </c>
      <c r="AS297" s="268">
        <f t="shared" si="154"/>
        <v>0</v>
      </c>
      <c r="AT297" s="268">
        <f t="shared" si="154"/>
        <v>0</v>
      </c>
      <c r="AU297" s="268">
        <f t="shared" si="154"/>
        <v>0</v>
      </c>
      <c r="AV297" s="268">
        <f t="shared" si="154"/>
        <v>0</v>
      </c>
      <c r="AX297" s="265">
        <f t="shared" si="147"/>
        <v>0</v>
      </c>
    </row>
    <row r="298" spans="1:50" x14ac:dyDescent="0.25">
      <c r="A298" s="266" t="str">
        <f t="shared" si="135"/>
        <v>UNF2</v>
      </c>
      <c r="B298" s="267" t="str">
        <f t="shared" si="135"/>
        <v>Brûlures graves (CIMHS)</v>
      </c>
      <c r="C298" s="267"/>
      <c r="D298" s="268">
        <f t="shared" ref="D298:AV298" si="155">+IF(AND(D$158=2,D141&gt;=1),2,IF(AND(D$158=1,D141=1),1,0))</f>
        <v>0</v>
      </c>
      <c r="E298" s="268">
        <f t="shared" si="155"/>
        <v>0</v>
      </c>
      <c r="F298" s="268">
        <f t="shared" si="155"/>
        <v>0</v>
      </c>
      <c r="G298" s="268">
        <f t="shared" si="155"/>
        <v>0</v>
      </c>
      <c r="H298" s="268">
        <f t="shared" si="155"/>
        <v>0</v>
      </c>
      <c r="I298" s="268">
        <f t="shared" si="155"/>
        <v>0</v>
      </c>
      <c r="J298" s="268">
        <f t="shared" si="155"/>
        <v>0</v>
      </c>
      <c r="K298" s="268">
        <f t="shared" si="155"/>
        <v>0</v>
      </c>
      <c r="L298" s="268">
        <f t="shared" si="155"/>
        <v>0</v>
      </c>
      <c r="M298" s="268">
        <f t="shared" si="155"/>
        <v>0</v>
      </c>
      <c r="N298" s="268">
        <f t="shared" si="155"/>
        <v>0</v>
      </c>
      <c r="O298" s="268">
        <f t="shared" si="155"/>
        <v>0</v>
      </c>
      <c r="P298" s="268">
        <f t="shared" si="155"/>
        <v>0</v>
      </c>
      <c r="Q298" s="268">
        <f t="shared" si="155"/>
        <v>0</v>
      </c>
      <c r="R298" s="268">
        <f t="shared" si="155"/>
        <v>0</v>
      </c>
      <c r="S298" s="268">
        <f t="shared" si="155"/>
        <v>0</v>
      </c>
      <c r="T298" s="268">
        <f t="shared" si="155"/>
        <v>0</v>
      </c>
      <c r="U298" s="268">
        <f t="shared" si="155"/>
        <v>0</v>
      </c>
      <c r="V298" s="268">
        <f t="shared" si="155"/>
        <v>0</v>
      </c>
      <c r="W298" s="268">
        <f t="shared" si="155"/>
        <v>0</v>
      </c>
      <c r="X298" s="268">
        <f t="shared" si="155"/>
        <v>0</v>
      </c>
      <c r="Y298" s="268">
        <f t="shared" si="155"/>
        <v>0</v>
      </c>
      <c r="Z298" s="268">
        <f t="shared" si="155"/>
        <v>0</v>
      </c>
      <c r="AA298" s="268">
        <f t="shared" si="155"/>
        <v>0</v>
      </c>
      <c r="AB298" s="268">
        <f t="shared" si="155"/>
        <v>0</v>
      </c>
      <c r="AC298" s="268">
        <f t="shared" si="155"/>
        <v>0</v>
      </c>
      <c r="AD298" s="268">
        <f t="shared" si="155"/>
        <v>0</v>
      </c>
      <c r="AE298" s="268">
        <f t="shared" si="155"/>
        <v>0</v>
      </c>
      <c r="AF298" s="268">
        <f t="shared" si="155"/>
        <v>0</v>
      </c>
      <c r="AG298" s="268">
        <f t="shared" si="155"/>
        <v>0</v>
      </c>
      <c r="AH298" s="268">
        <f t="shared" si="155"/>
        <v>0</v>
      </c>
      <c r="AI298" s="268">
        <f t="shared" si="155"/>
        <v>0</v>
      </c>
      <c r="AJ298" s="268">
        <f t="shared" si="155"/>
        <v>0</v>
      </c>
      <c r="AK298" s="268">
        <f t="shared" si="155"/>
        <v>0</v>
      </c>
      <c r="AL298" s="268">
        <f t="shared" si="155"/>
        <v>0</v>
      </c>
      <c r="AM298" s="268">
        <f t="shared" si="155"/>
        <v>0</v>
      </c>
      <c r="AN298" s="268">
        <f t="shared" si="155"/>
        <v>0</v>
      </c>
      <c r="AO298" s="268">
        <f t="shared" si="155"/>
        <v>0</v>
      </c>
      <c r="AP298" s="268">
        <f t="shared" si="155"/>
        <v>0</v>
      </c>
      <c r="AQ298" s="268">
        <f t="shared" si="155"/>
        <v>0</v>
      </c>
      <c r="AR298" s="268">
        <f t="shared" si="155"/>
        <v>0</v>
      </c>
      <c r="AS298" s="268">
        <f t="shared" si="155"/>
        <v>0</v>
      </c>
      <c r="AT298" s="268">
        <f t="shared" si="155"/>
        <v>0</v>
      </c>
      <c r="AU298" s="268">
        <f t="shared" si="155"/>
        <v>0</v>
      </c>
      <c r="AV298" s="268">
        <f t="shared" si="155"/>
        <v>0</v>
      </c>
      <c r="AX298" s="265">
        <f t="shared" si="147"/>
        <v>0</v>
      </c>
    </row>
    <row r="299" spans="1:50" x14ac:dyDescent="0.25">
      <c r="A299" s="266" t="str">
        <f t="shared" si="135"/>
        <v>KINM</v>
      </c>
      <c r="B299" s="267" t="str">
        <f t="shared" si="135"/>
        <v>Pédiatrie</v>
      </c>
      <c r="C299" s="267"/>
      <c r="D299" s="268">
        <f t="shared" ref="D299:AV299" si="156">+IF(AND(D$158=2,D142&gt;=1),2,IF(AND(D$158=1,D142=1),1,0))</f>
        <v>0</v>
      </c>
      <c r="E299" s="268">
        <f t="shared" si="156"/>
        <v>0</v>
      </c>
      <c r="F299" s="268">
        <f t="shared" si="156"/>
        <v>0</v>
      </c>
      <c r="G299" s="268">
        <f t="shared" si="156"/>
        <v>0</v>
      </c>
      <c r="H299" s="268">
        <f t="shared" si="156"/>
        <v>0</v>
      </c>
      <c r="I299" s="268">
        <f t="shared" si="156"/>
        <v>0</v>
      </c>
      <c r="J299" s="268">
        <f t="shared" si="156"/>
        <v>0</v>
      </c>
      <c r="K299" s="268">
        <f t="shared" si="156"/>
        <v>0</v>
      </c>
      <c r="L299" s="268">
        <f t="shared" si="156"/>
        <v>0</v>
      </c>
      <c r="M299" s="268">
        <f t="shared" si="156"/>
        <v>0</v>
      </c>
      <c r="N299" s="268">
        <f t="shared" si="156"/>
        <v>0</v>
      </c>
      <c r="O299" s="268">
        <f t="shared" si="156"/>
        <v>0</v>
      </c>
      <c r="P299" s="268">
        <f t="shared" si="156"/>
        <v>0</v>
      </c>
      <c r="Q299" s="268">
        <f t="shared" si="156"/>
        <v>0</v>
      </c>
      <c r="R299" s="268">
        <f t="shared" si="156"/>
        <v>0</v>
      </c>
      <c r="S299" s="268">
        <f t="shared" si="156"/>
        <v>0</v>
      </c>
      <c r="T299" s="268">
        <f t="shared" si="156"/>
        <v>0</v>
      </c>
      <c r="U299" s="268">
        <f t="shared" si="156"/>
        <v>0</v>
      </c>
      <c r="V299" s="268">
        <f t="shared" si="156"/>
        <v>0</v>
      </c>
      <c r="W299" s="268">
        <f t="shared" si="156"/>
        <v>0</v>
      </c>
      <c r="X299" s="268">
        <f t="shared" si="156"/>
        <v>0</v>
      </c>
      <c r="Y299" s="268">
        <f t="shared" si="156"/>
        <v>0</v>
      </c>
      <c r="Z299" s="268">
        <f t="shared" si="156"/>
        <v>0</v>
      </c>
      <c r="AA299" s="268">
        <f t="shared" si="156"/>
        <v>0</v>
      </c>
      <c r="AB299" s="268">
        <f t="shared" si="156"/>
        <v>0</v>
      </c>
      <c r="AC299" s="268">
        <f t="shared" si="156"/>
        <v>0</v>
      </c>
      <c r="AD299" s="268">
        <f t="shared" si="156"/>
        <v>0</v>
      </c>
      <c r="AE299" s="268">
        <f t="shared" si="156"/>
        <v>0</v>
      </c>
      <c r="AF299" s="268">
        <f t="shared" si="156"/>
        <v>0</v>
      </c>
      <c r="AG299" s="268">
        <f t="shared" si="156"/>
        <v>0</v>
      </c>
      <c r="AH299" s="268">
        <f t="shared" si="156"/>
        <v>0</v>
      </c>
      <c r="AI299" s="268">
        <f t="shared" si="156"/>
        <v>0</v>
      </c>
      <c r="AJ299" s="268">
        <f t="shared" si="156"/>
        <v>0</v>
      </c>
      <c r="AK299" s="268">
        <f t="shared" si="156"/>
        <v>0</v>
      </c>
      <c r="AL299" s="268">
        <f t="shared" si="156"/>
        <v>0</v>
      </c>
      <c r="AM299" s="268">
        <f t="shared" si="156"/>
        <v>0</v>
      </c>
      <c r="AN299" s="268">
        <f t="shared" si="156"/>
        <v>0</v>
      </c>
      <c r="AO299" s="268">
        <f t="shared" si="156"/>
        <v>0</v>
      </c>
      <c r="AP299" s="268">
        <f t="shared" si="156"/>
        <v>0</v>
      </c>
      <c r="AQ299" s="268">
        <f t="shared" si="156"/>
        <v>0</v>
      </c>
      <c r="AR299" s="268">
        <f t="shared" si="156"/>
        <v>0</v>
      </c>
      <c r="AS299" s="268">
        <f t="shared" si="156"/>
        <v>0</v>
      </c>
      <c r="AT299" s="268">
        <f t="shared" si="156"/>
        <v>0</v>
      </c>
      <c r="AU299" s="268">
        <f t="shared" si="156"/>
        <v>0</v>
      </c>
      <c r="AV299" s="268">
        <f t="shared" si="156"/>
        <v>0</v>
      </c>
      <c r="AX299" s="265">
        <f t="shared" si="147"/>
        <v>0</v>
      </c>
    </row>
    <row r="300" spans="1:50" x14ac:dyDescent="0.25">
      <c r="A300" s="266" t="str">
        <f t="shared" ref="A300:B305" si="157">+A143</f>
        <v>KINC</v>
      </c>
      <c r="B300" s="267" t="str">
        <f t="shared" si="157"/>
        <v>Chirurgie pédiatrique</v>
      </c>
      <c r="C300" s="267"/>
      <c r="D300" s="268">
        <f t="shared" ref="D300:AV300" si="158">+IF(AND(D$158=2,D143&gt;=1),2,IF(AND(D$158=1,D143=1),1,0))</f>
        <v>0</v>
      </c>
      <c r="E300" s="268">
        <f t="shared" si="158"/>
        <v>0</v>
      </c>
      <c r="F300" s="268">
        <f t="shared" si="158"/>
        <v>0</v>
      </c>
      <c r="G300" s="268">
        <f t="shared" si="158"/>
        <v>0</v>
      </c>
      <c r="H300" s="268">
        <f t="shared" si="158"/>
        <v>0</v>
      </c>
      <c r="I300" s="268">
        <f t="shared" si="158"/>
        <v>0</v>
      </c>
      <c r="J300" s="268">
        <f t="shared" si="158"/>
        <v>0</v>
      </c>
      <c r="K300" s="268">
        <f t="shared" si="158"/>
        <v>0</v>
      </c>
      <c r="L300" s="268">
        <f t="shared" si="158"/>
        <v>0</v>
      </c>
      <c r="M300" s="268">
        <f t="shared" si="158"/>
        <v>0</v>
      </c>
      <c r="N300" s="268">
        <f t="shared" si="158"/>
        <v>0</v>
      </c>
      <c r="O300" s="268">
        <f t="shared" si="158"/>
        <v>0</v>
      </c>
      <c r="P300" s="268">
        <f t="shared" si="158"/>
        <v>0</v>
      </c>
      <c r="Q300" s="268">
        <f t="shared" si="158"/>
        <v>0</v>
      </c>
      <c r="R300" s="268">
        <f t="shared" si="158"/>
        <v>0</v>
      </c>
      <c r="S300" s="268">
        <f t="shared" si="158"/>
        <v>0</v>
      </c>
      <c r="T300" s="268">
        <f t="shared" si="158"/>
        <v>0</v>
      </c>
      <c r="U300" s="268">
        <f t="shared" si="158"/>
        <v>0</v>
      </c>
      <c r="V300" s="268">
        <f t="shared" si="158"/>
        <v>0</v>
      </c>
      <c r="W300" s="268">
        <f t="shared" si="158"/>
        <v>0</v>
      </c>
      <c r="X300" s="268">
        <f t="shared" si="158"/>
        <v>0</v>
      </c>
      <c r="Y300" s="268">
        <f t="shared" si="158"/>
        <v>0</v>
      </c>
      <c r="Z300" s="268">
        <f t="shared" si="158"/>
        <v>0</v>
      </c>
      <c r="AA300" s="268">
        <f t="shared" si="158"/>
        <v>0</v>
      </c>
      <c r="AB300" s="268">
        <f t="shared" si="158"/>
        <v>0</v>
      </c>
      <c r="AC300" s="268">
        <f t="shared" si="158"/>
        <v>0</v>
      </c>
      <c r="AD300" s="268">
        <f t="shared" si="158"/>
        <v>0</v>
      </c>
      <c r="AE300" s="268">
        <f t="shared" si="158"/>
        <v>0</v>
      </c>
      <c r="AF300" s="268">
        <f t="shared" si="158"/>
        <v>0</v>
      </c>
      <c r="AG300" s="268">
        <f t="shared" si="158"/>
        <v>0</v>
      </c>
      <c r="AH300" s="268">
        <f t="shared" si="158"/>
        <v>0</v>
      </c>
      <c r="AI300" s="268">
        <f t="shared" si="158"/>
        <v>0</v>
      </c>
      <c r="AJ300" s="268">
        <f t="shared" si="158"/>
        <v>0</v>
      </c>
      <c r="AK300" s="268">
        <f t="shared" si="158"/>
        <v>0</v>
      </c>
      <c r="AL300" s="268">
        <f t="shared" si="158"/>
        <v>0</v>
      </c>
      <c r="AM300" s="268">
        <f t="shared" si="158"/>
        <v>0</v>
      </c>
      <c r="AN300" s="268">
        <f t="shared" si="158"/>
        <v>0</v>
      </c>
      <c r="AO300" s="268">
        <f t="shared" si="158"/>
        <v>0</v>
      </c>
      <c r="AP300" s="268">
        <f t="shared" si="158"/>
        <v>0</v>
      </c>
      <c r="AQ300" s="268">
        <f t="shared" si="158"/>
        <v>0</v>
      </c>
      <c r="AR300" s="268">
        <f t="shared" si="158"/>
        <v>0</v>
      </c>
      <c r="AS300" s="268">
        <f t="shared" si="158"/>
        <v>0</v>
      </c>
      <c r="AT300" s="268">
        <f t="shared" si="158"/>
        <v>0</v>
      </c>
      <c r="AU300" s="268">
        <f t="shared" si="158"/>
        <v>0</v>
      </c>
      <c r="AV300" s="268">
        <f t="shared" si="158"/>
        <v>0</v>
      </c>
      <c r="AX300" s="265">
        <f t="shared" si="147"/>
        <v>0</v>
      </c>
    </row>
    <row r="301" spans="1:50" x14ac:dyDescent="0.25">
      <c r="A301" s="266" t="str">
        <f t="shared" si="157"/>
        <v>KINB</v>
      </c>
      <c r="B301" s="267" t="str">
        <f t="shared" si="157"/>
        <v>Chirurgie pédiatrique de base</v>
      </c>
      <c r="C301" s="267"/>
      <c r="D301" s="268">
        <f t="shared" ref="D301:AV301" si="159">+IF(AND(D$158=2,D144&gt;=1),2,IF(AND(D$158=1,D144=1),1,0))</f>
        <v>0</v>
      </c>
      <c r="E301" s="268">
        <f t="shared" si="159"/>
        <v>0</v>
      </c>
      <c r="F301" s="268">
        <f t="shared" si="159"/>
        <v>0</v>
      </c>
      <c r="G301" s="268">
        <f t="shared" si="159"/>
        <v>0</v>
      </c>
      <c r="H301" s="268">
        <f t="shared" si="159"/>
        <v>0</v>
      </c>
      <c r="I301" s="268">
        <f t="shared" si="159"/>
        <v>0</v>
      </c>
      <c r="J301" s="268">
        <f t="shared" si="159"/>
        <v>0</v>
      </c>
      <c r="K301" s="268">
        <f t="shared" si="159"/>
        <v>0</v>
      </c>
      <c r="L301" s="268">
        <f t="shared" si="159"/>
        <v>0</v>
      </c>
      <c r="M301" s="268">
        <f t="shared" si="159"/>
        <v>0</v>
      </c>
      <c r="N301" s="268">
        <f t="shared" si="159"/>
        <v>0</v>
      </c>
      <c r="O301" s="268">
        <f t="shared" si="159"/>
        <v>0</v>
      </c>
      <c r="P301" s="268">
        <f t="shared" si="159"/>
        <v>0</v>
      </c>
      <c r="Q301" s="268">
        <f t="shared" si="159"/>
        <v>0</v>
      </c>
      <c r="R301" s="268">
        <f t="shared" si="159"/>
        <v>0</v>
      </c>
      <c r="S301" s="268">
        <f t="shared" si="159"/>
        <v>0</v>
      </c>
      <c r="T301" s="268">
        <f t="shared" si="159"/>
        <v>0</v>
      </c>
      <c r="U301" s="268">
        <f t="shared" si="159"/>
        <v>0</v>
      </c>
      <c r="V301" s="268">
        <f t="shared" si="159"/>
        <v>0</v>
      </c>
      <c r="W301" s="268">
        <f t="shared" si="159"/>
        <v>0</v>
      </c>
      <c r="X301" s="268">
        <f t="shared" si="159"/>
        <v>0</v>
      </c>
      <c r="Y301" s="268">
        <f t="shared" si="159"/>
        <v>0</v>
      </c>
      <c r="Z301" s="268">
        <f t="shared" si="159"/>
        <v>0</v>
      </c>
      <c r="AA301" s="268">
        <f t="shared" si="159"/>
        <v>0</v>
      </c>
      <c r="AB301" s="268">
        <f t="shared" si="159"/>
        <v>0</v>
      </c>
      <c r="AC301" s="268">
        <f t="shared" si="159"/>
        <v>0</v>
      </c>
      <c r="AD301" s="268">
        <f t="shared" si="159"/>
        <v>0</v>
      </c>
      <c r="AE301" s="268">
        <f t="shared" si="159"/>
        <v>0</v>
      </c>
      <c r="AF301" s="268">
        <f t="shared" si="159"/>
        <v>0</v>
      </c>
      <c r="AG301" s="268">
        <f t="shared" si="159"/>
        <v>0</v>
      </c>
      <c r="AH301" s="268">
        <f t="shared" si="159"/>
        <v>0</v>
      </c>
      <c r="AI301" s="268">
        <f t="shared" si="159"/>
        <v>0</v>
      </c>
      <c r="AJ301" s="268">
        <f t="shared" si="159"/>
        <v>0</v>
      </c>
      <c r="AK301" s="268">
        <f t="shared" si="159"/>
        <v>0</v>
      </c>
      <c r="AL301" s="268">
        <f t="shared" si="159"/>
        <v>0</v>
      </c>
      <c r="AM301" s="268">
        <f t="shared" si="159"/>
        <v>0</v>
      </c>
      <c r="AN301" s="268">
        <f t="shared" si="159"/>
        <v>0</v>
      </c>
      <c r="AO301" s="268">
        <f t="shared" si="159"/>
        <v>0</v>
      </c>
      <c r="AP301" s="268">
        <f t="shared" si="159"/>
        <v>0</v>
      </c>
      <c r="AQ301" s="268">
        <f t="shared" si="159"/>
        <v>0</v>
      </c>
      <c r="AR301" s="268">
        <f t="shared" si="159"/>
        <v>0</v>
      </c>
      <c r="AS301" s="268">
        <f t="shared" si="159"/>
        <v>0</v>
      </c>
      <c r="AT301" s="268">
        <f t="shared" si="159"/>
        <v>0</v>
      </c>
      <c r="AU301" s="268">
        <f t="shared" si="159"/>
        <v>0</v>
      </c>
      <c r="AV301" s="268">
        <f t="shared" si="159"/>
        <v>0</v>
      </c>
      <c r="AX301" s="265">
        <f t="shared" si="147"/>
        <v>0</v>
      </c>
    </row>
    <row r="302" spans="1:50" x14ac:dyDescent="0.25">
      <c r="A302" s="266" t="str">
        <f t="shared" si="157"/>
        <v>GER</v>
      </c>
      <c r="B302" s="267" t="str">
        <f t="shared" si="157"/>
        <v>Centre de compétences en gériatrie aiguë</v>
      </c>
      <c r="C302" s="267"/>
      <c r="D302" s="268">
        <f t="shared" ref="D302:AV302" si="160">+IF(AND(D$158=2,D145&gt;=1),2,IF(AND(D$158=1,D145=1),1,0))</f>
        <v>0</v>
      </c>
      <c r="E302" s="268">
        <f t="shared" si="160"/>
        <v>0</v>
      </c>
      <c r="F302" s="268">
        <f t="shared" si="160"/>
        <v>0</v>
      </c>
      <c r="G302" s="268">
        <f t="shared" si="160"/>
        <v>0</v>
      </c>
      <c r="H302" s="268">
        <f t="shared" si="160"/>
        <v>0</v>
      </c>
      <c r="I302" s="268">
        <f t="shared" si="160"/>
        <v>0</v>
      </c>
      <c r="J302" s="268">
        <f t="shared" si="160"/>
        <v>0</v>
      </c>
      <c r="K302" s="268">
        <f t="shared" si="160"/>
        <v>0</v>
      </c>
      <c r="L302" s="268">
        <f t="shared" si="160"/>
        <v>0</v>
      </c>
      <c r="M302" s="268">
        <f t="shared" si="160"/>
        <v>0</v>
      </c>
      <c r="N302" s="268">
        <f t="shared" si="160"/>
        <v>0</v>
      </c>
      <c r="O302" s="268">
        <f t="shared" si="160"/>
        <v>0</v>
      </c>
      <c r="P302" s="268">
        <f t="shared" si="160"/>
        <v>0</v>
      </c>
      <c r="Q302" s="268">
        <f t="shared" si="160"/>
        <v>0</v>
      </c>
      <c r="R302" s="268">
        <f t="shared" si="160"/>
        <v>0</v>
      </c>
      <c r="S302" s="268">
        <f t="shared" si="160"/>
        <v>0</v>
      </c>
      <c r="T302" s="268">
        <f t="shared" si="160"/>
        <v>0</v>
      </c>
      <c r="U302" s="268">
        <f t="shared" si="160"/>
        <v>0</v>
      </c>
      <c r="V302" s="268">
        <f t="shared" si="160"/>
        <v>0</v>
      </c>
      <c r="W302" s="268">
        <f t="shared" si="160"/>
        <v>0</v>
      </c>
      <c r="X302" s="268">
        <f t="shared" si="160"/>
        <v>0</v>
      </c>
      <c r="Y302" s="268">
        <f t="shared" si="160"/>
        <v>0</v>
      </c>
      <c r="Z302" s="268">
        <f t="shared" si="160"/>
        <v>0</v>
      </c>
      <c r="AA302" s="268">
        <f t="shared" si="160"/>
        <v>0</v>
      </c>
      <c r="AB302" s="268">
        <f t="shared" si="160"/>
        <v>0</v>
      </c>
      <c r="AC302" s="268">
        <f t="shared" si="160"/>
        <v>0</v>
      </c>
      <c r="AD302" s="268">
        <f t="shared" si="160"/>
        <v>0</v>
      </c>
      <c r="AE302" s="268">
        <f t="shared" si="160"/>
        <v>0</v>
      </c>
      <c r="AF302" s="268">
        <f t="shared" si="160"/>
        <v>0</v>
      </c>
      <c r="AG302" s="268">
        <f t="shared" si="160"/>
        <v>0</v>
      </c>
      <c r="AH302" s="268">
        <f t="shared" si="160"/>
        <v>0</v>
      </c>
      <c r="AI302" s="268">
        <f t="shared" si="160"/>
        <v>0</v>
      </c>
      <c r="AJ302" s="268">
        <f t="shared" si="160"/>
        <v>0</v>
      </c>
      <c r="AK302" s="268">
        <f t="shared" si="160"/>
        <v>0</v>
      </c>
      <c r="AL302" s="268">
        <f t="shared" si="160"/>
        <v>0</v>
      </c>
      <c r="AM302" s="268">
        <f t="shared" si="160"/>
        <v>0</v>
      </c>
      <c r="AN302" s="268">
        <f t="shared" si="160"/>
        <v>0</v>
      </c>
      <c r="AO302" s="268">
        <f t="shared" si="160"/>
        <v>0</v>
      </c>
      <c r="AP302" s="268">
        <f t="shared" si="160"/>
        <v>0</v>
      </c>
      <c r="AQ302" s="268">
        <f t="shared" si="160"/>
        <v>0</v>
      </c>
      <c r="AR302" s="268">
        <f t="shared" si="160"/>
        <v>0</v>
      </c>
      <c r="AS302" s="268">
        <f t="shared" si="160"/>
        <v>0</v>
      </c>
      <c r="AT302" s="268">
        <f t="shared" si="160"/>
        <v>0</v>
      </c>
      <c r="AU302" s="268">
        <f t="shared" si="160"/>
        <v>0</v>
      </c>
      <c r="AV302" s="268">
        <f t="shared" si="160"/>
        <v>0</v>
      </c>
      <c r="AX302" s="265">
        <f t="shared" si="147"/>
        <v>0</v>
      </c>
    </row>
    <row r="303" spans="1:50" x14ac:dyDescent="0.25">
      <c r="A303" s="266" t="str">
        <f t="shared" si="157"/>
        <v>PAL</v>
      </c>
      <c r="B303" s="267" t="str">
        <f t="shared" si="157"/>
        <v>Centre de compétences en soins palliatifs</v>
      </c>
      <c r="C303" s="267"/>
      <c r="D303" s="268">
        <f t="shared" ref="D303:AV303" si="161">+IF(AND(D$158=2,D146&gt;=1),2,IF(AND(D$158=1,D146=1),1,0))</f>
        <v>0</v>
      </c>
      <c r="E303" s="268">
        <f t="shared" si="161"/>
        <v>0</v>
      </c>
      <c r="F303" s="268">
        <f t="shared" si="161"/>
        <v>0</v>
      </c>
      <c r="G303" s="268">
        <f t="shared" si="161"/>
        <v>0</v>
      </c>
      <c r="H303" s="268">
        <f t="shared" si="161"/>
        <v>0</v>
      </c>
      <c r="I303" s="268">
        <f t="shared" si="161"/>
        <v>0</v>
      </c>
      <c r="J303" s="268">
        <f t="shared" si="161"/>
        <v>0</v>
      </c>
      <c r="K303" s="268">
        <f t="shared" si="161"/>
        <v>0</v>
      </c>
      <c r="L303" s="268">
        <f t="shared" si="161"/>
        <v>0</v>
      </c>
      <c r="M303" s="268">
        <f t="shared" si="161"/>
        <v>0</v>
      </c>
      <c r="N303" s="268">
        <f t="shared" si="161"/>
        <v>0</v>
      </c>
      <c r="O303" s="268">
        <f t="shared" si="161"/>
        <v>0</v>
      </c>
      <c r="P303" s="268">
        <f t="shared" si="161"/>
        <v>0</v>
      </c>
      <c r="Q303" s="268">
        <f t="shared" si="161"/>
        <v>0</v>
      </c>
      <c r="R303" s="268">
        <f t="shared" si="161"/>
        <v>0</v>
      </c>
      <c r="S303" s="268">
        <f t="shared" si="161"/>
        <v>0</v>
      </c>
      <c r="T303" s="268">
        <f t="shared" si="161"/>
        <v>0</v>
      </c>
      <c r="U303" s="268">
        <f t="shared" si="161"/>
        <v>0</v>
      </c>
      <c r="V303" s="268">
        <f t="shared" si="161"/>
        <v>0</v>
      </c>
      <c r="W303" s="268">
        <f t="shared" si="161"/>
        <v>0</v>
      </c>
      <c r="X303" s="268">
        <f t="shared" si="161"/>
        <v>0</v>
      </c>
      <c r="Y303" s="268">
        <f t="shared" si="161"/>
        <v>0</v>
      </c>
      <c r="Z303" s="268">
        <f t="shared" si="161"/>
        <v>0</v>
      </c>
      <c r="AA303" s="268">
        <f t="shared" si="161"/>
        <v>0</v>
      </c>
      <c r="AB303" s="268">
        <f t="shared" si="161"/>
        <v>0</v>
      </c>
      <c r="AC303" s="268">
        <f t="shared" si="161"/>
        <v>0</v>
      </c>
      <c r="AD303" s="268">
        <f t="shared" si="161"/>
        <v>0</v>
      </c>
      <c r="AE303" s="268">
        <f t="shared" si="161"/>
        <v>0</v>
      </c>
      <c r="AF303" s="268">
        <f t="shared" si="161"/>
        <v>0</v>
      </c>
      <c r="AG303" s="268">
        <f t="shared" si="161"/>
        <v>0</v>
      </c>
      <c r="AH303" s="268">
        <f t="shared" si="161"/>
        <v>0</v>
      </c>
      <c r="AI303" s="268">
        <f t="shared" si="161"/>
        <v>0</v>
      </c>
      <c r="AJ303" s="268">
        <f t="shared" si="161"/>
        <v>0</v>
      </c>
      <c r="AK303" s="268">
        <f t="shared" si="161"/>
        <v>0</v>
      </c>
      <c r="AL303" s="268">
        <f t="shared" si="161"/>
        <v>0</v>
      </c>
      <c r="AM303" s="268">
        <f t="shared" si="161"/>
        <v>0</v>
      </c>
      <c r="AN303" s="268">
        <f t="shared" si="161"/>
        <v>0</v>
      </c>
      <c r="AO303" s="268">
        <f t="shared" si="161"/>
        <v>0</v>
      </c>
      <c r="AP303" s="268">
        <f t="shared" si="161"/>
        <v>0</v>
      </c>
      <c r="AQ303" s="268">
        <f t="shared" si="161"/>
        <v>0</v>
      </c>
      <c r="AR303" s="268">
        <f t="shared" si="161"/>
        <v>0</v>
      </c>
      <c r="AS303" s="268">
        <f t="shared" si="161"/>
        <v>0</v>
      </c>
      <c r="AT303" s="268">
        <f t="shared" si="161"/>
        <v>0</v>
      </c>
      <c r="AU303" s="268">
        <f t="shared" si="161"/>
        <v>0</v>
      </c>
      <c r="AV303" s="268">
        <f t="shared" si="161"/>
        <v>0</v>
      </c>
      <c r="AX303" s="265">
        <f t="shared" si="147"/>
        <v>0</v>
      </c>
    </row>
    <row r="304" spans="1:50" ht="25" x14ac:dyDescent="0.25">
      <c r="A304" s="266" t="str">
        <f t="shared" si="157"/>
        <v>AVA</v>
      </c>
      <c r="B304" s="267" t="str">
        <f t="shared" si="157"/>
        <v>Ssoins somatiques aigus de personnes souffrant de maladies de dépendance</v>
      </c>
      <c r="C304" s="267"/>
      <c r="D304" s="268">
        <f t="shared" ref="D304:AV304" si="162">+IF(AND(D$158=2,D147&gt;=1),2,IF(AND(D$158=1,D147=1),1,0))</f>
        <v>0</v>
      </c>
      <c r="E304" s="268">
        <f t="shared" si="162"/>
        <v>0</v>
      </c>
      <c r="F304" s="268">
        <f t="shared" si="162"/>
        <v>0</v>
      </c>
      <c r="G304" s="268">
        <f t="shared" si="162"/>
        <v>0</v>
      </c>
      <c r="H304" s="268">
        <f t="shared" si="162"/>
        <v>0</v>
      </c>
      <c r="I304" s="268">
        <f t="shared" si="162"/>
        <v>0</v>
      </c>
      <c r="J304" s="268">
        <f t="shared" si="162"/>
        <v>0</v>
      </c>
      <c r="K304" s="268">
        <f t="shared" si="162"/>
        <v>0</v>
      </c>
      <c r="L304" s="268">
        <f t="shared" si="162"/>
        <v>0</v>
      </c>
      <c r="M304" s="268">
        <f t="shared" si="162"/>
        <v>0</v>
      </c>
      <c r="N304" s="268">
        <f t="shared" si="162"/>
        <v>0</v>
      </c>
      <c r="O304" s="268">
        <f t="shared" si="162"/>
        <v>0</v>
      </c>
      <c r="P304" s="268">
        <f t="shared" si="162"/>
        <v>0</v>
      </c>
      <c r="Q304" s="268">
        <f t="shared" si="162"/>
        <v>0</v>
      </c>
      <c r="R304" s="268">
        <f t="shared" si="162"/>
        <v>0</v>
      </c>
      <c r="S304" s="268">
        <f t="shared" si="162"/>
        <v>0</v>
      </c>
      <c r="T304" s="268">
        <f t="shared" si="162"/>
        <v>0</v>
      </c>
      <c r="U304" s="268">
        <f t="shared" si="162"/>
        <v>0</v>
      </c>
      <c r="V304" s="268">
        <f t="shared" si="162"/>
        <v>0</v>
      </c>
      <c r="W304" s="268">
        <f t="shared" si="162"/>
        <v>0</v>
      </c>
      <c r="X304" s="268">
        <f t="shared" si="162"/>
        <v>0</v>
      </c>
      <c r="Y304" s="268">
        <f t="shared" si="162"/>
        <v>0</v>
      </c>
      <c r="Z304" s="268">
        <f t="shared" si="162"/>
        <v>0</v>
      </c>
      <c r="AA304" s="268">
        <f t="shared" si="162"/>
        <v>0</v>
      </c>
      <c r="AB304" s="268">
        <f t="shared" si="162"/>
        <v>0</v>
      </c>
      <c r="AC304" s="268">
        <f t="shared" si="162"/>
        <v>0</v>
      </c>
      <c r="AD304" s="268">
        <f t="shared" si="162"/>
        <v>0</v>
      </c>
      <c r="AE304" s="268">
        <f t="shared" si="162"/>
        <v>0</v>
      </c>
      <c r="AF304" s="268">
        <f t="shared" si="162"/>
        <v>0</v>
      </c>
      <c r="AG304" s="268">
        <f t="shared" si="162"/>
        <v>0</v>
      </c>
      <c r="AH304" s="268">
        <f t="shared" si="162"/>
        <v>0</v>
      </c>
      <c r="AI304" s="268">
        <f t="shared" si="162"/>
        <v>0</v>
      </c>
      <c r="AJ304" s="268">
        <f t="shared" si="162"/>
        <v>0</v>
      </c>
      <c r="AK304" s="268">
        <f t="shared" si="162"/>
        <v>0</v>
      </c>
      <c r="AL304" s="268">
        <f t="shared" si="162"/>
        <v>0</v>
      </c>
      <c r="AM304" s="268">
        <f t="shared" si="162"/>
        <v>0</v>
      </c>
      <c r="AN304" s="268">
        <f t="shared" si="162"/>
        <v>0</v>
      </c>
      <c r="AO304" s="268">
        <f t="shared" si="162"/>
        <v>0</v>
      </c>
      <c r="AP304" s="268">
        <f t="shared" si="162"/>
        <v>0</v>
      </c>
      <c r="AQ304" s="268">
        <f t="shared" si="162"/>
        <v>0</v>
      </c>
      <c r="AR304" s="268">
        <f t="shared" si="162"/>
        <v>0</v>
      </c>
      <c r="AS304" s="268">
        <f t="shared" si="162"/>
        <v>0</v>
      </c>
      <c r="AT304" s="268">
        <f t="shared" si="162"/>
        <v>0</v>
      </c>
      <c r="AU304" s="268">
        <f t="shared" si="162"/>
        <v>0</v>
      </c>
      <c r="AV304" s="268">
        <f t="shared" si="162"/>
        <v>0</v>
      </c>
      <c r="AX304" s="265">
        <f t="shared" si="147"/>
        <v>0</v>
      </c>
    </row>
    <row r="305" spans="1:50" x14ac:dyDescent="0.25">
      <c r="A305" s="266" t="str">
        <f t="shared" si="157"/>
        <v>ISO</v>
      </c>
      <c r="B305" s="267" t="str">
        <f t="shared" si="157"/>
        <v>Unité d’isolement spéciale (CIMHS)</v>
      </c>
      <c r="C305" s="267"/>
      <c r="D305" s="268">
        <f t="shared" ref="D305:AV305" si="163">+IF(AND(D$158=2,D148&gt;=1),2,IF(AND(D$158=1,D148=1),1,0))</f>
        <v>0</v>
      </c>
      <c r="E305" s="268">
        <f t="shared" si="163"/>
        <v>0</v>
      </c>
      <c r="F305" s="268">
        <f t="shared" si="163"/>
        <v>0</v>
      </c>
      <c r="G305" s="268">
        <f t="shared" si="163"/>
        <v>0</v>
      </c>
      <c r="H305" s="268">
        <f t="shared" si="163"/>
        <v>0</v>
      </c>
      <c r="I305" s="268">
        <f t="shared" si="163"/>
        <v>0</v>
      </c>
      <c r="J305" s="268">
        <f t="shared" si="163"/>
        <v>0</v>
      </c>
      <c r="K305" s="268">
        <f t="shared" si="163"/>
        <v>0</v>
      </c>
      <c r="L305" s="268">
        <f t="shared" si="163"/>
        <v>0</v>
      </c>
      <c r="M305" s="268">
        <f t="shared" si="163"/>
        <v>0</v>
      </c>
      <c r="N305" s="268">
        <f t="shared" si="163"/>
        <v>0</v>
      </c>
      <c r="O305" s="268">
        <f t="shared" si="163"/>
        <v>0</v>
      </c>
      <c r="P305" s="268">
        <f t="shared" si="163"/>
        <v>0</v>
      </c>
      <c r="Q305" s="268">
        <f t="shared" si="163"/>
        <v>0</v>
      </c>
      <c r="R305" s="268">
        <f t="shared" si="163"/>
        <v>0</v>
      </c>
      <c r="S305" s="268">
        <f t="shared" si="163"/>
        <v>0</v>
      </c>
      <c r="T305" s="268">
        <f t="shared" si="163"/>
        <v>0</v>
      </c>
      <c r="U305" s="268">
        <f t="shared" si="163"/>
        <v>0</v>
      </c>
      <c r="V305" s="268">
        <f t="shared" si="163"/>
        <v>0</v>
      </c>
      <c r="W305" s="268">
        <f t="shared" si="163"/>
        <v>0</v>
      </c>
      <c r="X305" s="268">
        <f t="shared" si="163"/>
        <v>0</v>
      </c>
      <c r="Y305" s="268">
        <f t="shared" si="163"/>
        <v>0</v>
      </c>
      <c r="Z305" s="268">
        <f t="shared" si="163"/>
        <v>0</v>
      </c>
      <c r="AA305" s="268">
        <f t="shared" si="163"/>
        <v>0</v>
      </c>
      <c r="AB305" s="268">
        <f t="shared" si="163"/>
        <v>0</v>
      </c>
      <c r="AC305" s="268">
        <f t="shared" si="163"/>
        <v>0</v>
      </c>
      <c r="AD305" s="268">
        <f t="shared" si="163"/>
        <v>0</v>
      </c>
      <c r="AE305" s="268">
        <f t="shared" si="163"/>
        <v>0</v>
      </c>
      <c r="AF305" s="268">
        <f t="shared" si="163"/>
        <v>0</v>
      </c>
      <c r="AG305" s="268">
        <f t="shared" si="163"/>
        <v>0</v>
      </c>
      <c r="AH305" s="268">
        <f t="shared" si="163"/>
        <v>0</v>
      </c>
      <c r="AI305" s="268">
        <f t="shared" si="163"/>
        <v>0</v>
      </c>
      <c r="AJ305" s="268">
        <f t="shared" si="163"/>
        <v>0</v>
      </c>
      <c r="AK305" s="268">
        <f t="shared" si="163"/>
        <v>0</v>
      </c>
      <c r="AL305" s="268">
        <f t="shared" si="163"/>
        <v>0</v>
      </c>
      <c r="AM305" s="268">
        <f t="shared" si="163"/>
        <v>0</v>
      </c>
      <c r="AN305" s="268">
        <f t="shared" si="163"/>
        <v>0</v>
      </c>
      <c r="AO305" s="268">
        <f t="shared" si="163"/>
        <v>0</v>
      </c>
      <c r="AP305" s="268">
        <f t="shared" si="163"/>
        <v>0</v>
      </c>
      <c r="AQ305" s="268">
        <f t="shared" si="163"/>
        <v>0</v>
      </c>
      <c r="AR305" s="268">
        <f t="shared" si="163"/>
        <v>0</v>
      </c>
      <c r="AS305" s="268">
        <f t="shared" si="163"/>
        <v>0</v>
      </c>
      <c r="AT305" s="268">
        <f t="shared" si="163"/>
        <v>0</v>
      </c>
      <c r="AU305" s="268">
        <f t="shared" si="163"/>
        <v>0</v>
      </c>
      <c r="AV305" s="268">
        <f t="shared" si="163"/>
        <v>0</v>
      </c>
      <c r="AX305" s="265">
        <f t="shared" si="147"/>
        <v>0</v>
      </c>
    </row>
    <row r="306" spans="1:50" outlineLevel="1" x14ac:dyDescent="0.25">
      <c r="D306" s="242" t="e">
        <f t="shared" ref="D306:AU306" si="164">+SUM(D159:D305)</f>
        <v>#REF!</v>
      </c>
      <c r="E306" s="242" t="e">
        <f t="shared" si="164"/>
        <v>#REF!</v>
      </c>
      <c r="F306" s="242" t="e">
        <f t="shared" si="164"/>
        <v>#REF!</v>
      </c>
      <c r="G306" s="242" t="e">
        <f t="shared" si="164"/>
        <v>#REF!</v>
      </c>
      <c r="H306" s="242" t="e">
        <f t="shared" si="164"/>
        <v>#REF!</v>
      </c>
      <c r="I306" s="242" t="e">
        <f t="shared" si="164"/>
        <v>#REF!</v>
      </c>
      <c r="J306" s="242" t="e">
        <f t="shared" si="164"/>
        <v>#REF!</v>
      </c>
      <c r="K306" s="242" t="e">
        <f t="shared" si="164"/>
        <v>#REF!</v>
      </c>
      <c r="L306" s="242" t="e">
        <f t="shared" si="164"/>
        <v>#REF!</v>
      </c>
      <c r="M306" s="242" t="e">
        <f t="shared" si="164"/>
        <v>#REF!</v>
      </c>
      <c r="N306" s="242" t="e">
        <f t="shared" si="164"/>
        <v>#REF!</v>
      </c>
      <c r="O306" s="242" t="e">
        <f t="shared" si="164"/>
        <v>#REF!</v>
      </c>
      <c r="P306" s="242" t="e">
        <f t="shared" si="164"/>
        <v>#REF!</v>
      </c>
      <c r="Q306" s="242" t="e">
        <f t="shared" si="164"/>
        <v>#REF!</v>
      </c>
      <c r="R306" s="242" t="e">
        <f t="shared" si="164"/>
        <v>#REF!</v>
      </c>
      <c r="S306" s="242" t="e">
        <f t="shared" si="164"/>
        <v>#REF!</v>
      </c>
      <c r="T306" s="242" t="e">
        <f t="shared" si="164"/>
        <v>#REF!</v>
      </c>
      <c r="U306" s="242" t="e">
        <f t="shared" si="164"/>
        <v>#REF!</v>
      </c>
      <c r="V306" s="242" t="e">
        <f t="shared" si="164"/>
        <v>#REF!</v>
      </c>
      <c r="W306" s="242" t="e">
        <f t="shared" si="164"/>
        <v>#REF!</v>
      </c>
      <c r="X306" s="242" t="e">
        <f t="shared" si="164"/>
        <v>#REF!</v>
      </c>
      <c r="Y306" s="242" t="e">
        <f t="shared" si="164"/>
        <v>#REF!</v>
      </c>
      <c r="Z306" s="242" t="e">
        <f t="shared" si="164"/>
        <v>#REF!</v>
      </c>
      <c r="AA306" s="242" t="e">
        <f t="shared" si="164"/>
        <v>#REF!</v>
      </c>
      <c r="AB306" s="242" t="e">
        <f t="shared" si="164"/>
        <v>#REF!</v>
      </c>
      <c r="AC306" s="242" t="e">
        <f t="shared" si="164"/>
        <v>#REF!</v>
      </c>
      <c r="AD306" s="242" t="e">
        <f t="shared" si="164"/>
        <v>#REF!</v>
      </c>
      <c r="AE306" s="242" t="e">
        <f t="shared" si="164"/>
        <v>#REF!</v>
      </c>
      <c r="AF306" s="242" t="e">
        <f t="shared" si="164"/>
        <v>#REF!</v>
      </c>
      <c r="AG306" s="242" t="e">
        <f t="shared" si="164"/>
        <v>#REF!</v>
      </c>
      <c r="AH306" s="242" t="e">
        <f t="shared" si="164"/>
        <v>#REF!</v>
      </c>
      <c r="AI306" s="242" t="e">
        <f t="shared" si="164"/>
        <v>#REF!</v>
      </c>
      <c r="AJ306" s="242" t="e">
        <f t="shared" si="164"/>
        <v>#REF!</v>
      </c>
      <c r="AK306" s="242" t="e">
        <f t="shared" si="164"/>
        <v>#REF!</v>
      </c>
      <c r="AL306" s="242" t="e">
        <f t="shared" si="164"/>
        <v>#REF!</v>
      </c>
      <c r="AM306" s="242" t="e">
        <f t="shared" si="164"/>
        <v>#REF!</v>
      </c>
      <c r="AN306" s="242" t="e">
        <f t="shared" si="164"/>
        <v>#REF!</v>
      </c>
      <c r="AO306" s="242" t="e">
        <f t="shared" si="164"/>
        <v>#REF!</v>
      </c>
      <c r="AP306" s="242" t="e">
        <f t="shared" si="164"/>
        <v>#REF!</v>
      </c>
      <c r="AQ306" s="242" t="e">
        <f t="shared" si="164"/>
        <v>#REF!</v>
      </c>
      <c r="AR306" s="242" t="e">
        <f t="shared" si="164"/>
        <v>#REF!</v>
      </c>
      <c r="AS306" s="242" t="e">
        <f t="shared" si="164"/>
        <v>#REF!</v>
      </c>
      <c r="AT306" s="242" t="e">
        <f t="shared" si="164"/>
        <v>#REF!</v>
      </c>
      <c r="AU306" s="242" t="e">
        <f t="shared" si="164"/>
        <v>#REF!</v>
      </c>
      <c r="AV306" s="242" t="e">
        <f>+SUM(AV159:AV305)</f>
        <v>#REF!</v>
      </c>
      <c r="AX306" s="265"/>
    </row>
    <row r="307" spans="1:50" outlineLevel="1" x14ac:dyDescent="0.25">
      <c r="B307" s="243" t="s">
        <v>1459</v>
      </c>
      <c r="D307" s="242" t="e">
        <f>+SUM(D159:D305)</f>
        <v>#REF!</v>
      </c>
      <c r="E307" s="242" t="e">
        <f t="shared" ref="E307:AV307" si="165">+SUM(E159:E305)</f>
        <v>#REF!</v>
      </c>
      <c r="F307" s="242" t="e">
        <f t="shared" si="165"/>
        <v>#REF!</v>
      </c>
      <c r="G307" s="242" t="e">
        <f t="shared" si="165"/>
        <v>#REF!</v>
      </c>
      <c r="H307" s="242" t="e">
        <f t="shared" si="165"/>
        <v>#REF!</v>
      </c>
      <c r="I307" s="242" t="e">
        <f t="shared" si="165"/>
        <v>#REF!</v>
      </c>
      <c r="J307" s="242" t="e">
        <f t="shared" si="165"/>
        <v>#REF!</v>
      </c>
      <c r="K307" s="242" t="e">
        <f t="shared" si="165"/>
        <v>#REF!</v>
      </c>
      <c r="L307" s="242" t="e">
        <f t="shared" si="165"/>
        <v>#REF!</v>
      </c>
      <c r="M307" s="242" t="e">
        <f t="shared" si="165"/>
        <v>#REF!</v>
      </c>
      <c r="N307" s="242" t="e">
        <f t="shared" si="165"/>
        <v>#REF!</v>
      </c>
      <c r="O307" s="242" t="e">
        <f t="shared" si="165"/>
        <v>#REF!</v>
      </c>
      <c r="P307" s="242" t="e">
        <f t="shared" si="165"/>
        <v>#REF!</v>
      </c>
      <c r="Q307" s="242" t="e">
        <f t="shared" si="165"/>
        <v>#REF!</v>
      </c>
      <c r="R307" s="242" t="e">
        <f t="shared" si="165"/>
        <v>#REF!</v>
      </c>
      <c r="S307" s="242" t="e">
        <f t="shared" si="165"/>
        <v>#REF!</v>
      </c>
      <c r="T307" s="242" t="e">
        <f t="shared" si="165"/>
        <v>#REF!</v>
      </c>
      <c r="U307" s="242" t="e">
        <f t="shared" si="165"/>
        <v>#REF!</v>
      </c>
      <c r="V307" s="242" t="e">
        <f t="shared" si="165"/>
        <v>#REF!</v>
      </c>
      <c r="W307" s="242" t="e">
        <f t="shared" si="165"/>
        <v>#REF!</v>
      </c>
      <c r="X307" s="242" t="e">
        <f t="shared" si="165"/>
        <v>#REF!</v>
      </c>
      <c r="Y307" s="242" t="e">
        <f t="shared" si="165"/>
        <v>#REF!</v>
      </c>
      <c r="Z307" s="242" t="e">
        <f t="shared" si="165"/>
        <v>#REF!</v>
      </c>
      <c r="AA307" s="242" t="e">
        <f t="shared" si="165"/>
        <v>#REF!</v>
      </c>
      <c r="AB307" s="242" t="e">
        <f t="shared" si="165"/>
        <v>#REF!</v>
      </c>
      <c r="AC307" s="242" t="e">
        <f t="shared" si="165"/>
        <v>#REF!</v>
      </c>
      <c r="AD307" s="242" t="e">
        <f t="shared" si="165"/>
        <v>#REF!</v>
      </c>
      <c r="AE307" s="242" t="e">
        <f t="shared" si="165"/>
        <v>#REF!</v>
      </c>
      <c r="AF307" s="242" t="e">
        <f t="shared" si="165"/>
        <v>#REF!</v>
      </c>
      <c r="AG307" s="242" t="e">
        <f t="shared" si="165"/>
        <v>#REF!</v>
      </c>
      <c r="AH307" s="242" t="e">
        <f t="shared" si="165"/>
        <v>#REF!</v>
      </c>
      <c r="AI307" s="242" t="e">
        <f t="shared" si="165"/>
        <v>#REF!</v>
      </c>
      <c r="AJ307" s="242" t="e">
        <f t="shared" si="165"/>
        <v>#REF!</v>
      </c>
      <c r="AK307" s="242" t="e">
        <f t="shared" si="165"/>
        <v>#REF!</v>
      </c>
      <c r="AL307" s="242" t="e">
        <f t="shared" si="165"/>
        <v>#REF!</v>
      </c>
      <c r="AM307" s="242" t="e">
        <f t="shared" si="165"/>
        <v>#REF!</v>
      </c>
      <c r="AN307" s="242" t="e">
        <f t="shared" si="165"/>
        <v>#REF!</v>
      </c>
      <c r="AO307" s="242" t="e">
        <f t="shared" si="165"/>
        <v>#REF!</v>
      </c>
      <c r="AP307" s="242" t="e">
        <f t="shared" si="165"/>
        <v>#REF!</v>
      </c>
      <c r="AQ307" s="242" t="e">
        <f t="shared" si="165"/>
        <v>#REF!</v>
      </c>
      <c r="AR307" s="242" t="e">
        <f t="shared" si="165"/>
        <v>#REF!</v>
      </c>
      <c r="AS307" s="242" t="e">
        <f t="shared" si="165"/>
        <v>#REF!</v>
      </c>
      <c r="AT307" s="242" t="e">
        <f t="shared" si="165"/>
        <v>#REF!</v>
      </c>
      <c r="AU307" s="242" t="e">
        <f t="shared" si="165"/>
        <v>#REF!</v>
      </c>
      <c r="AV307" s="242" t="e">
        <f t="shared" si="165"/>
        <v>#REF!</v>
      </c>
    </row>
  </sheetData>
  <sheetProtection algorithmName="SHA-512" hashValue="ykp8B4U5dwwbiz88R+hQnJvVKWp3RDC5x+4qCaHWCSWKL7uY6NJ66QlEyCYLrvKSWRyo6YzrSAczaJXaQdLDuA==" saltValue="qNQXUo5ow/lmp8U2Tu+Z/Q==" spinCount="100000" sheet="1" selectLockedCells="1"/>
  <customSheetViews>
    <customSheetView guid="{21F13F3C-C390-477F-A569-DF7158452A6C}" scale="85" fitToPage="1">
      <pane xSplit="2" ySplit="4" topLeftCell="AG5" activePane="bottomRight" state="frozen"/>
      <selection pane="bottomRight" activeCell="A23" sqref="A23:E23"/>
      <rowBreaks count="2" manualBreakCount="2">
        <brk id="146" max="16383" man="1"/>
        <brk id="292" max="16383" man="1"/>
      </rowBreaks>
      <pageMargins left="0.25" right="0.25" top="0.75" bottom="0.75" header="0.3" footer="0.3"/>
      <printOptions horizontalCentered="1"/>
      <pageSetup paperSize="8" scale="34" fitToHeight="0" orientation="landscape" r:id="rId1"/>
      <headerFooter alignWithMargins="0">
        <oddFooter>&amp;F&amp;L&amp;6/
&amp;C&amp;A&amp;10A&amp;6ppel d’offres pour la planification hospitalière 2016 du canton de Berne
Pages  sur &amp;R&amp;D&amp;P&amp;N</oddFooter>
      </headerFooter>
    </customSheetView>
  </customSheetViews>
  <mergeCells count="2">
    <mergeCell ref="A2:B2"/>
    <mergeCell ref="A156:C156"/>
  </mergeCells>
  <phoneticPr fontId="27" type="noConversion"/>
  <conditionalFormatting sqref="D5:AV14 G15:G68 L15:AV80 D15:F85 H15:K85 G70:G85 AV80:AV90 L81:AU85 D86:AU87 K88:K102 P88:T103 D88:J109 L88:O109 U88:AV109 D103:T109">
    <cfRule type="cellIs" dxfId="3" priority="29" stopIfTrue="1" operator="equal">
      <formula>1</formula>
    </cfRule>
    <cfRule type="cellIs" dxfId="2" priority="30" stopIfTrue="1" operator="equal">
      <formula>2</formula>
    </cfRule>
  </conditionalFormatting>
  <conditionalFormatting sqref="D110:AV148">
    <cfRule type="cellIs" dxfId="1" priority="1" stopIfTrue="1" operator="equal">
      <formula>1</formula>
    </cfRule>
    <cfRule type="cellIs" dxfId="0" priority="2" stopIfTrue="1" operator="equal">
      <formula>2</formula>
    </cfRule>
  </conditionalFormatting>
  <printOptions horizontalCentered="1"/>
  <pageMargins left="0.25" right="0.25" top="0.75" bottom="0.75" header="0.3" footer="0.3"/>
  <pageSetup paperSize="8" scale="29" fitToHeight="0" orientation="landscape" r:id="rId2"/>
  <headerFooter alignWithMargins="0">
    <oddFooter>&amp;F&amp;L&amp;6/
&amp;C&amp;A&amp;10A&amp;6ppel d’offres pour la planification hospitalière 2016 du canton de Berne
Pages  sur &amp;R&amp;D&amp;P&amp;N</oddFooter>
  </headerFooter>
  <rowBreaks count="1" manualBreakCount="1">
    <brk id="155" max="16383" man="1"/>
  </rowBreaks>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35">
    <tabColor rgb="FFFF00FF"/>
  </sheetPr>
  <dimension ref="A1:AW154"/>
  <sheetViews>
    <sheetView workbookViewId="0">
      <selection activeCell="C9" sqref="C9:C10"/>
    </sheetView>
  </sheetViews>
  <sheetFormatPr baseColWidth="10" defaultColWidth="11.453125" defaultRowHeight="12.5" outlineLevelRow="1" x14ac:dyDescent="0.25"/>
  <cols>
    <col min="1" max="1" width="10.1796875" style="243" customWidth="1"/>
    <col min="2" max="2" width="26.81640625" style="243" customWidth="1"/>
    <col min="3" max="3" width="11.453125" style="242"/>
    <col min="4" max="4" width="13.1796875" style="242" customWidth="1"/>
    <col min="5" max="5" width="11.453125" style="242"/>
    <col min="6" max="6" width="14.453125" style="242" customWidth="1"/>
    <col min="7" max="7" width="11.453125" style="242"/>
    <col min="8" max="8" width="17.1796875" style="242" customWidth="1"/>
    <col min="9" max="9" width="11.453125" style="242"/>
    <col min="10" max="10" width="14" style="242" customWidth="1"/>
    <col min="11" max="11" width="14.453125" style="242" customWidth="1"/>
    <col min="12" max="12" width="14.81640625" style="242" customWidth="1"/>
    <col min="13" max="13" width="17.453125" style="242" customWidth="1"/>
    <col min="14" max="14" width="16.453125" style="242" customWidth="1"/>
    <col min="15" max="16" width="17.1796875" style="242" customWidth="1"/>
    <col min="17" max="17" width="13.81640625" style="242" customWidth="1"/>
    <col min="18" max="18" width="13.453125" style="242" customWidth="1"/>
    <col min="19" max="19" width="14.453125" style="242" customWidth="1"/>
    <col min="20" max="24" width="11.453125" style="242"/>
    <col min="25" max="26" width="14.453125" style="242" customWidth="1"/>
    <col min="27" max="27" width="15.81640625" style="242" customWidth="1"/>
    <col min="28" max="28" width="15.453125" style="242" customWidth="1"/>
    <col min="29" max="29" width="16.81640625" style="242" customWidth="1"/>
    <col min="30" max="30" width="14.453125" style="242" customWidth="1"/>
    <col min="31" max="31" width="15.81640625" style="242" customWidth="1"/>
    <col min="32" max="32" width="14.453125" style="242" customWidth="1"/>
    <col min="33" max="33" width="12.81640625" style="242" customWidth="1"/>
    <col min="34" max="34" width="14.453125" style="242" customWidth="1"/>
    <col min="35" max="35" width="13.81640625" style="242" customWidth="1"/>
    <col min="36" max="36" width="17.453125" style="242" customWidth="1"/>
    <col min="37" max="37" width="13.1796875" style="242" customWidth="1"/>
    <col min="38" max="38" width="14.453125" style="242" customWidth="1"/>
    <col min="39" max="39" width="14.1796875" style="242" customWidth="1"/>
    <col min="40" max="40" width="12.1796875" style="242" customWidth="1"/>
    <col min="41" max="41" width="11.453125" style="242"/>
    <col min="42" max="43" width="13.1796875" style="242" customWidth="1"/>
    <col min="44" max="16384" width="11.453125" style="242"/>
  </cols>
  <sheetData>
    <row r="1" spans="1:47" x14ac:dyDescent="0.25">
      <c r="A1" s="242"/>
    </row>
    <row r="2" spans="1:47" s="246" customFormat="1" ht="56.25" customHeight="1" x14ac:dyDescent="0.25">
      <c r="A2" s="1116" t="s">
        <v>1460</v>
      </c>
      <c r="B2" s="1116"/>
    </row>
    <row r="3" spans="1:47" ht="19.5" customHeight="1" x14ac:dyDescent="0.25">
      <c r="A3" s="243" t="s">
        <v>1461</v>
      </c>
    </row>
    <row r="6" spans="1:47" ht="27" customHeight="1" x14ac:dyDescent="0.25">
      <c r="A6" s="1119" t="s">
        <v>1462</v>
      </c>
      <c r="B6" s="1119"/>
    </row>
    <row r="7" spans="1:47" ht="87.5" x14ac:dyDescent="0.25">
      <c r="A7" s="248"/>
      <c r="B7" s="248"/>
      <c r="C7" s="250" t="str">
        <f>+interne2!D4</f>
        <v>Médecine interne générale (sans formation approfondie)</v>
      </c>
      <c r="D7" s="250" t="str">
        <f>+interne2!E4</f>
        <v>Médecine interne générale, avec formation approfondie en gériatrie</v>
      </c>
      <c r="E7" s="250" t="str">
        <f>+interne2!F4</f>
        <v>Anesthésiologie</v>
      </c>
      <c r="F7" s="250" t="str">
        <f>+interne2!G4</f>
        <v>Angiologie</v>
      </c>
      <c r="G7" s="250" t="str">
        <f>+interne2!H4</f>
        <v>Chirurgie (sans formation approfondie)</v>
      </c>
      <c r="H7" s="250" t="str">
        <f>+interne2!I4</f>
        <v>Chirurgie, avec formation approfondie - Chirurgie générale et traumatologie</v>
      </c>
      <c r="I7" s="250" t="str">
        <f>+interne2!J4</f>
        <v>Chirurgie vasculaire</v>
      </c>
      <c r="J7" s="250" t="str">
        <f>+interne2!K4</f>
        <v>Chirurgie thoracique</v>
      </c>
      <c r="K7" s="250" t="str">
        <f>+interne2!L4</f>
        <v>Chirurgie avec formation approfondie en chirurgie viscérale</v>
      </c>
      <c r="L7" s="250" t="str">
        <f>+interne2!M4</f>
        <v>Dermatologie et vénérologie</v>
      </c>
      <c r="M7" s="250" t="str">
        <f>+interne2!N4</f>
        <v>Endocrinologie / diabétologie</v>
      </c>
      <c r="N7" s="250" t="str">
        <f>+interne2!O4</f>
        <v>Gastroentérologie</v>
      </c>
      <c r="O7" s="250" t="str">
        <f>+interne2!P4</f>
        <v>Gynécologie et obstétrique (sans formation approfondie)</v>
      </c>
      <c r="P7" s="250" t="str">
        <f>+interne2!Q4</f>
        <v>Gynécologie et obstétrique avec formation approfondie en médecine médecine fœto-maternelle</v>
      </c>
      <c r="Q7" s="250" t="str">
        <f>+interne2!R4</f>
        <v>Hématologie</v>
      </c>
      <c r="R7" s="250" t="str">
        <f>+interne2!S4</f>
        <v>Chirurgie de la main</v>
      </c>
      <c r="S7" s="250" t="str">
        <f>+interne2!T4</f>
        <v>Chirurgie cardiaque et vasculaire thoracique</v>
      </c>
      <c r="T7" s="250" t="str">
        <f>+interne2!U4</f>
        <v>Infectiologie</v>
      </c>
      <c r="U7" s="250" t="str">
        <f>+interne2!V4</f>
        <v>Médecine intensive</v>
      </c>
      <c r="V7" s="250" t="str">
        <f>+interne2!W4</f>
        <v>Radiologie interventionnelle EBIR</v>
      </c>
      <c r="W7" s="250" t="str">
        <f>+interne2!X4</f>
        <v>Cardiologie</v>
      </c>
      <c r="X7" s="250" t="str">
        <f>+interne2!Y4</f>
        <v>Chirurgie orale et maxillo-faciale</v>
      </c>
      <c r="Y7" s="250" t="str">
        <f>+interne2!Z4</f>
        <v>Médecine de l’enfant et de l’adolescent (sans formation approfondie)</v>
      </c>
      <c r="Z7" s="250" t="str">
        <f>+interne2!AA4</f>
        <v>Médecine de l’enfant et de l’adolescent avec formation approfondie en néonatologie</v>
      </c>
      <c r="AA7" s="250" t="str">
        <f>+interne2!AB4</f>
        <v>Chirurgie pédiatrique (sans formation approfondie)</v>
      </c>
      <c r="AB7" s="250" t="str">
        <f>+interne2!AC4</f>
        <v>Oncologie médicale</v>
      </c>
      <c r="AC7" s="250" t="str">
        <f>+interne2!AD4</f>
        <v>Néphrologie</v>
      </c>
      <c r="AD7" s="250" t="str">
        <f>+interne2!AE4</f>
        <v>Neurochirurgie</v>
      </c>
      <c r="AE7" s="250" t="str">
        <f>+interne2!AF4</f>
        <v>Neurologie</v>
      </c>
      <c r="AF7" s="250" t="str">
        <f>+interne2!AG4</f>
        <v>Médecine nucléaire</v>
      </c>
      <c r="AG7" s="250" t="str">
        <f>+interne2!AH4</f>
        <v>Ophtalmologie avec formation approfondie en chirurgie ophtalmologique</v>
      </c>
      <c r="AH7" s="250" t="str">
        <f>+interne2!AI4</f>
        <v>Chirurgie orthopédique et traumatologie de l’appareil locomoteur</v>
      </c>
      <c r="AI7" s="250" t="str">
        <f>+interne2!AJ4</f>
        <v>Oto-rhino-laryngologie (sans formation approfondie)</v>
      </c>
      <c r="AJ7" s="250" t="str">
        <f>+interne2!AK4</f>
        <v>Oto-rhino-laryngologie avec formation approfondie en chirurgie cervico-faciale</v>
      </c>
      <c r="AK7" s="250" t="str">
        <f>+interne2!AL4</f>
        <v>Médecine physique et réadaptation</v>
      </c>
      <c r="AL7" s="250" t="str">
        <f>+interne2!AM4</f>
        <v>Chirurgie plastique, reconstructive et esthétique</v>
      </c>
      <c r="AM7" s="250" t="str">
        <f>+interne2!AN4</f>
        <v>Pneumologie</v>
      </c>
      <c r="AN7" s="250" t="str">
        <f>+interne2!AO4</f>
        <v>Psychiatrie et psychothérapie (sans formation approfondie)</v>
      </c>
      <c r="AO7" s="250" t="str">
        <f>+interne2!AP4</f>
        <v>Radiologie (sans formation approfondie)</v>
      </c>
      <c r="AP7" s="250" t="str">
        <f>+interne2!AQ4</f>
        <v>Radiologie avec formation approfondie en neuroradiologie invasive</v>
      </c>
      <c r="AQ7" s="250" t="str">
        <f>+interne2!AR4</f>
        <v>Radio-oncologie / radiothérapie</v>
      </c>
      <c r="AR7" s="250" t="str">
        <f>+interne2!AS4</f>
        <v>Rhumatologie</v>
      </c>
      <c r="AS7" s="250" t="str">
        <f>+interne2!AT4</f>
        <v>Urologie (sans formation approfondie)</v>
      </c>
      <c r="AT7" s="250" t="str">
        <f>+interne2!AU4</f>
        <v>Urologie avec formation approfondie - urologie opératoire</v>
      </c>
      <c r="AU7" s="250" t="str">
        <f>+interne2!AV4</f>
        <v>Titre de formation approfondie en chirurgie de la colonne vertébrale</v>
      </c>
    </row>
    <row r="8" spans="1:47" ht="25" x14ac:dyDescent="0.25">
      <c r="A8" s="248"/>
      <c r="B8" s="512" t="s">
        <v>1463</v>
      </c>
      <c r="C8" s="274">
        <f>VLOOKUP(C7,'3.2'!$A$17:$F$61,4,FALSE)</f>
        <v>0</v>
      </c>
      <c r="D8" s="274">
        <f>VLOOKUP(D7,'3.2'!$A$17:$F$61,4,FALSE)</f>
        <v>0</v>
      </c>
      <c r="E8" s="274">
        <f>VLOOKUP(E7,'3.2'!$A$17:$F$61,4,FALSE)</f>
        <v>0</v>
      </c>
      <c r="F8" s="274">
        <f>VLOOKUP(F7,'3.2'!$A$17:$F$61,4,FALSE)</f>
        <v>0</v>
      </c>
      <c r="G8" s="274">
        <f>VLOOKUP(G7,'3.2'!$A$17:$F$61,4,FALSE)</f>
        <v>0</v>
      </c>
      <c r="H8" s="274">
        <f>VLOOKUP(H7,'3.2'!$A$17:$F$61,4,FALSE)</f>
        <v>0</v>
      </c>
      <c r="I8" s="274">
        <f>VLOOKUP(I7,'3.2'!$A$17:$F$61,4,FALSE)</f>
        <v>0</v>
      </c>
      <c r="J8" s="274">
        <f>VLOOKUP(J7,'3.2'!$A$17:$F$61,4,FALSE)</f>
        <v>0</v>
      </c>
      <c r="K8" s="274">
        <f>VLOOKUP(K7,'3.2'!$A$17:$F$61,4,FALSE)</f>
        <v>0</v>
      </c>
      <c r="L8" s="274">
        <f>VLOOKUP(L7,'3.2'!$A$17:$F$61,4,FALSE)</f>
        <v>0</v>
      </c>
      <c r="M8" s="274">
        <f>VLOOKUP(M7,'3.2'!$A$17:$F$61,4,FALSE)</f>
        <v>0</v>
      </c>
      <c r="N8" s="274">
        <f>VLOOKUP(N7,'3.2'!$A$17:$F$61,4,FALSE)</f>
        <v>0</v>
      </c>
      <c r="O8" s="274">
        <f>VLOOKUP(O7,'3.2'!$A$17:$F$61,4,FALSE)</f>
        <v>0</v>
      </c>
      <c r="P8" s="274">
        <f>VLOOKUP(P7,'3.2'!$A$17:$F$61,4,FALSE)</f>
        <v>0</v>
      </c>
      <c r="Q8" s="274">
        <f>VLOOKUP(Q7,'3.2'!$A$17:$F$61,4,FALSE)</f>
        <v>0</v>
      </c>
      <c r="R8" s="274">
        <f>VLOOKUP(R7,'3.2'!$A$17:$F$61,4,FALSE)</f>
        <v>0</v>
      </c>
      <c r="S8" s="274">
        <f>VLOOKUP(S7,'3.2'!$A$17:$F$61,4,FALSE)</f>
        <v>0</v>
      </c>
      <c r="T8" s="274">
        <f>VLOOKUP(T7,'3.2'!$A$17:$F$61,4,FALSE)</f>
        <v>0</v>
      </c>
      <c r="U8" s="274">
        <f>VLOOKUP(U7,'3.2'!$A$17:$F$61,4,FALSE)</f>
        <v>0</v>
      </c>
      <c r="V8" s="274">
        <f>VLOOKUP(V7,'3.2'!$A$17:$F$61,4,FALSE)</f>
        <v>0</v>
      </c>
      <c r="W8" s="274">
        <f>VLOOKUP(W7,'3.2'!$A$17:$F$61,4,FALSE)</f>
        <v>0</v>
      </c>
      <c r="X8" s="274">
        <f>VLOOKUP(X7,'3.2'!$A$17:$F$61,4,FALSE)</f>
        <v>0</v>
      </c>
      <c r="Y8" s="274">
        <f>VLOOKUP(Y7,'3.2'!$A$17:$F$61,4,FALSE)</f>
        <v>0</v>
      </c>
      <c r="Z8" s="274">
        <f>VLOOKUP(Z7,'3.2'!$A$17:$F$61,4,FALSE)</f>
        <v>0</v>
      </c>
      <c r="AA8" s="274">
        <f>VLOOKUP(AA7,'3.2'!$A$17:$F$61,4,FALSE)</f>
        <v>0</v>
      </c>
      <c r="AB8" s="274">
        <f>VLOOKUP(AB7,'3.2'!$A$17:$F$61,4,FALSE)</f>
        <v>0</v>
      </c>
      <c r="AC8" s="274">
        <f>VLOOKUP(AC7,'3.2'!$A$17:$F$61,4,FALSE)</f>
        <v>0</v>
      </c>
      <c r="AD8" s="274">
        <f>VLOOKUP(AD7,'3.2'!$A$17:$F$61,4,FALSE)</f>
        <v>0</v>
      </c>
      <c r="AE8" s="274">
        <f>VLOOKUP(AE7,'3.2'!$A$17:$F$61,4,FALSE)</f>
        <v>0</v>
      </c>
      <c r="AF8" s="274">
        <f>VLOOKUP(AF7,'3.2'!$A$17:$F$61,4,FALSE)</f>
        <v>0</v>
      </c>
      <c r="AG8" s="274">
        <f>VLOOKUP(AG7,'3.2'!$A$17:$F$61,4,FALSE)</f>
        <v>0</v>
      </c>
      <c r="AH8" s="274">
        <f>VLOOKUP(AH7,'3.2'!$A$17:$F$61,4,FALSE)</f>
        <v>0</v>
      </c>
      <c r="AI8" s="274">
        <f>VLOOKUP(AI7,'3.2'!$A$17:$F$61,4,FALSE)</f>
        <v>0</v>
      </c>
      <c r="AJ8" s="274">
        <f>VLOOKUP(AJ7,'3.2'!$A$17:$F$61,4,FALSE)</f>
        <v>0</v>
      </c>
      <c r="AK8" s="274">
        <f>VLOOKUP(AK7,'3.2'!$A$17:$F$61,4,FALSE)</f>
        <v>0</v>
      </c>
      <c r="AL8" s="274">
        <f>VLOOKUP(AL7,'3.2'!$A$17:$F$61,4,FALSE)</f>
        <v>0</v>
      </c>
      <c r="AM8" s="274">
        <f>VLOOKUP(AM7,'3.2'!$A$17:$F$61,4,FALSE)</f>
        <v>0</v>
      </c>
      <c r="AN8" s="274">
        <f>VLOOKUP(AN7,'3.2'!$A$17:$F$61,4,FALSE)</f>
        <v>0</v>
      </c>
      <c r="AO8" s="274">
        <f>VLOOKUP(AO7,'3.2'!$A$17:$F$61,4,FALSE)</f>
        <v>0</v>
      </c>
      <c r="AP8" s="274">
        <f>VLOOKUP(AP7,'3.2'!$A$17:$F$61,4,FALSE)</f>
        <v>0</v>
      </c>
      <c r="AQ8" s="274">
        <f>VLOOKUP(AQ7,'3.2'!$A$17:$F$61,4,FALSE)</f>
        <v>0</v>
      </c>
      <c r="AR8" s="274">
        <f>VLOOKUP(AR7,'3.2'!$A$17:$F$61,4,FALSE)</f>
        <v>0</v>
      </c>
      <c r="AS8" s="274">
        <f>VLOOKUP(AS7,'3.2'!$A$17:$F$61,4,FALSE)</f>
        <v>0</v>
      </c>
      <c r="AT8" s="274">
        <f>VLOOKUP(AT7,'3.2'!$A$17:$F$61,4,FALSE)</f>
        <v>0</v>
      </c>
      <c r="AU8" s="274">
        <f>VLOOKUP(AU7,'3.2'!$A$17:$F$61,4,FALSE)</f>
        <v>0</v>
      </c>
    </row>
    <row r="9" spans="1:47" ht="25" x14ac:dyDescent="0.25">
      <c r="A9" s="248" t="str">
        <f>'2.2'!C10</f>
        <v>PB</v>
      </c>
      <c r="B9" s="248" t="str">
        <f>'2.2'!D10</f>
        <v>Paquet de base chirurgie et médecine interne</v>
      </c>
      <c r="C9" s="275">
        <f>+IF(interne2!D5&gt;=1,C$8,0)</f>
        <v>0</v>
      </c>
      <c r="D9" s="275">
        <f>+IF(interne2!E5&gt;=1,D$8,0)</f>
        <v>0</v>
      </c>
      <c r="E9" s="275">
        <f>+IF(interne2!F5&gt;=1,E$8,0)</f>
        <v>0</v>
      </c>
      <c r="F9" s="275">
        <f>+IF(interne2!G5&gt;=1,F$8,0)</f>
        <v>0</v>
      </c>
      <c r="G9" s="275">
        <f>+IF(interne2!H5&gt;=1,G$8,0)</f>
        <v>0</v>
      </c>
      <c r="H9" s="275">
        <f>+IF(interne2!I5&gt;=1,H$8,0)</f>
        <v>0</v>
      </c>
      <c r="I9" s="275">
        <f>+IF(interne2!J5&gt;=1,I$8,0)</f>
        <v>0</v>
      </c>
      <c r="J9" s="275">
        <f>+IF(interne2!K5&gt;=1,J$8,0)</f>
        <v>0</v>
      </c>
      <c r="K9" s="275">
        <f>+IF(interne2!L5&gt;=1,K$8,0)</f>
        <v>0</v>
      </c>
      <c r="L9" s="275">
        <f>+IF(interne2!M5&gt;=1,L$8,0)</f>
        <v>0</v>
      </c>
      <c r="M9" s="275">
        <f>+IF(interne2!N5&gt;=1,M$8,0)</f>
        <v>0</v>
      </c>
      <c r="N9" s="275">
        <f>+IF(interne2!O5&gt;=1,N$8,0)</f>
        <v>0</v>
      </c>
      <c r="O9" s="275">
        <f>+IF(interne2!P5&gt;=1,O$8,0)</f>
        <v>0</v>
      </c>
      <c r="P9" s="275">
        <f>+IF(interne2!Q5&gt;=1,P$8,0)</f>
        <v>0</v>
      </c>
      <c r="Q9" s="275">
        <f>+IF(interne2!R5&gt;=1,Q$8,0)</f>
        <v>0</v>
      </c>
      <c r="R9" s="275">
        <f>+IF(interne2!S5&gt;=1,R$8,0)</f>
        <v>0</v>
      </c>
      <c r="S9" s="275">
        <f>+IF(interne2!T5&gt;=1,S$8,0)</f>
        <v>0</v>
      </c>
      <c r="T9" s="275">
        <f>+IF(interne2!U5&gt;=1,T$8,0)</f>
        <v>0</v>
      </c>
      <c r="U9" s="275">
        <f>+IF(interne2!V5&gt;=1,U$8,0)</f>
        <v>0</v>
      </c>
      <c r="V9" s="275">
        <f>+IF(interne2!W5&gt;=1,V$8,0)</f>
        <v>0</v>
      </c>
      <c r="W9" s="275">
        <f>+IF(interne2!X5&gt;=1,W$8,0)</f>
        <v>0</v>
      </c>
      <c r="X9" s="275">
        <f>+IF(interne2!Y5&gt;=1,X$8,0)</f>
        <v>0</v>
      </c>
      <c r="Y9" s="275">
        <f>+IF(interne2!Z5&gt;=1,Y$8,0)</f>
        <v>0</v>
      </c>
      <c r="Z9" s="275">
        <f>+IF(interne2!AA5&gt;=1,Z$8,0)</f>
        <v>0</v>
      </c>
      <c r="AA9" s="275">
        <f>+IF(interne2!AB5&gt;=1,AA$8,0)</f>
        <v>0</v>
      </c>
      <c r="AB9" s="275">
        <f>+IF(interne2!AC5&gt;=1,AB$8,0)</f>
        <v>0</v>
      </c>
      <c r="AC9" s="275">
        <f>+IF(interne2!AD5&gt;=1,AC$8,0)</f>
        <v>0</v>
      </c>
      <c r="AD9" s="275">
        <f>+IF(interne2!AE5&gt;=1,AD$8,0)</f>
        <v>0</v>
      </c>
      <c r="AE9" s="275">
        <f>+IF(interne2!AF5&gt;=1,AE$8,0)</f>
        <v>0</v>
      </c>
      <c r="AF9" s="275">
        <f>+IF(interne2!AG5&gt;=1,AF$8,0)</f>
        <v>0</v>
      </c>
      <c r="AG9" s="275">
        <f>+IF(interne2!AH5&gt;=1,AG$8,0)</f>
        <v>0</v>
      </c>
      <c r="AH9" s="275">
        <f>+IF(interne2!AI5&gt;=1,AH$8,0)</f>
        <v>0</v>
      </c>
      <c r="AI9" s="275">
        <f>+IF(interne2!AJ5&gt;=1,AI$8,0)</f>
        <v>0</v>
      </c>
      <c r="AJ9" s="275">
        <f>+IF(interne2!AK5&gt;=1,AJ$8,0)</f>
        <v>0</v>
      </c>
      <c r="AK9" s="275">
        <f>+IF(interne2!AL5&gt;=1,AK$8,0)</f>
        <v>0</v>
      </c>
      <c r="AL9" s="275">
        <f>+IF(interne2!AM5&gt;=1,AL$8,0)</f>
        <v>0</v>
      </c>
      <c r="AM9" s="275">
        <f>+IF(interne2!AN5&gt;=1,AM$8,0)</f>
        <v>0</v>
      </c>
      <c r="AN9" s="275">
        <f>+IF(interne2!AO5&gt;=1,AN$8,0)</f>
        <v>0</v>
      </c>
      <c r="AO9" s="275">
        <f>+IF(interne2!AP5&gt;=1,AO$8,0)</f>
        <v>0</v>
      </c>
      <c r="AP9" s="275">
        <f>+IF(interne2!AQ5&gt;=1,AP$8,0)</f>
        <v>0</v>
      </c>
      <c r="AQ9" s="275">
        <f>+IF(interne2!AR5&gt;=1,AQ$8,0)</f>
        <v>0</v>
      </c>
      <c r="AR9" s="275">
        <f>+IF(interne2!AS5&gt;=1,AR$8,0)</f>
        <v>0</v>
      </c>
      <c r="AS9" s="275">
        <f>+IF(interne2!AT5&gt;=1,AS$8,0)</f>
        <v>0</v>
      </c>
      <c r="AT9" s="275">
        <f>+IF(interne2!AU5&gt;=1,AT$8,0)</f>
        <v>0</v>
      </c>
      <c r="AU9" s="275">
        <f>+IF(interne2!AV5&gt;=1,AU$8,0)</f>
        <v>0</v>
      </c>
    </row>
    <row r="10" spans="1:47" ht="37.5" x14ac:dyDescent="0.25">
      <c r="A10" s="248" t="str">
        <f>'2.2'!C11</f>
        <v>PBP</v>
      </c>
      <c r="B10" s="248" t="str">
        <f>'2.2'!D11</f>
        <v>Paquet de base pour fournisseurs de prestations programmées</v>
      </c>
      <c r="C10" s="275">
        <f>+IF(interne2!D6&gt;=1,C$8,0)</f>
        <v>0</v>
      </c>
      <c r="D10" s="275">
        <f>+IF(interne2!E6&gt;=1,D$8,0)</f>
        <v>0</v>
      </c>
      <c r="E10" s="275">
        <f>+IF(interne2!F6&gt;=1,E$8,0)</f>
        <v>0</v>
      </c>
      <c r="F10" s="275">
        <f>+IF(interne2!G6&gt;=1,F$8,0)</f>
        <v>0</v>
      </c>
      <c r="G10" s="275">
        <f>+IF(interne2!H6&gt;=1,G$8,0)</f>
        <v>0</v>
      </c>
      <c r="H10" s="275">
        <f>+IF(interne2!I6&gt;=1,H$8,0)</f>
        <v>0</v>
      </c>
      <c r="I10" s="275">
        <f>+IF(interne2!J6&gt;=1,I$8,0)</f>
        <v>0</v>
      </c>
      <c r="J10" s="275">
        <f>+IF(interne2!K6&gt;=1,J$8,0)</f>
        <v>0</v>
      </c>
      <c r="K10" s="275">
        <f>+IF(interne2!L6&gt;=1,K$8,0)</f>
        <v>0</v>
      </c>
      <c r="L10" s="275">
        <f>+IF(interne2!M6&gt;=1,L$8,0)</f>
        <v>0</v>
      </c>
      <c r="M10" s="275">
        <f>+IF(interne2!N6&gt;=1,M$8,0)</f>
        <v>0</v>
      </c>
      <c r="N10" s="275">
        <f>+IF(interne2!O6&gt;=1,N$8,0)</f>
        <v>0</v>
      </c>
      <c r="O10" s="275">
        <f>+IF(interne2!P6&gt;=1,O$8,0)</f>
        <v>0</v>
      </c>
      <c r="P10" s="275">
        <f>+IF(interne2!Q6&gt;=1,P$8,0)</f>
        <v>0</v>
      </c>
      <c r="Q10" s="275">
        <f>+IF(interne2!R6&gt;=1,Q$8,0)</f>
        <v>0</v>
      </c>
      <c r="R10" s="275">
        <f>+IF(interne2!S6&gt;=1,R$8,0)</f>
        <v>0</v>
      </c>
      <c r="S10" s="275">
        <f>+IF(interne2!T6&gt;=1,S$8,0)</f>
        <v>0</v>
      </c>
      <c r="T10" s="275">
        <f>+IF(interne2!U6&gt;=1,T$8,0)</f>
        <v>0</v>
      </c>
      <c r="U10" s="275">
        <f>+IF(interne2!V6&gt;=1,U$8,0)</f>
        <v>0</v>
      </c>
      <c r="V10" s="275">
        <f>+IF(interne2!W6&gt;=1,V$8,0)</f>
        <v>0</v>
      </c>
      <c r="W10" s="275">
        <f>+IF(interne2!X6&gt;=1,W$8,0)</f>
        <v>0</v>
      </c>
      <c r="X10" s="275">
        <f>+IF(interne2!Y6&gt;=1,X$8,0)</f>
        <v>0</v>
      </c>
      <c r="Y10" s="275">
        <f>+IF(interne2!Z6&gt;=1,Y$8,0)</f>
        <v>0</v>
      </c>
      <c r="Z10" s="275">
        <f>+IF(interne2!AA6&gt;=1,Z$8,0)</f>
        <v>0</v>
      </c>
      <c r="AA10" s="275">
        <f>+IF(interne2!AB6&gt;=1,AA$8,0)</f>
        <v>0</v>
      </c>
      <c r="AB10" s="275">
        <f>+IF(interne2!AC6&gt;=1,AB$8,0)</f>
        <v>0</v>
      </c>
      <c r="AC10" s="275">
        <f>+IF(interne2!AD6&gt;=1,AC$8,0)</f>
        <v>0</v>
      </c>
      <c r="AD10" s="275">
        <f>+IF(interne2!AE6&gt;=1,AD$8,0)</f>
        <v>0</v>
      </c>
      <c r="AE10" s="275">
        <f>+IF(interne2!AF6&gt;=1,AE$8,0)</f>
        <v>0</v>
      </c>
      <c r="AF10" s="275">
        <f>+IF(interne2!AG6&gt;=1,AF$8,0)</f>
        <v>0</v>
      </c>
      <c r="AG10" s="275">
        <f>+IF(interne2!AH6&gt;=1,AG$8,0)</f>
        <v>0</v>
      </c>
      <c r="AH10" s="275">
        <f>+IF(interne2!AI6&gt;=1,AH$8,0)</f>
        <v>0</v>
      </c>
      <c r="AI10" s="275">
        <f>+IF(interne2!AJ6&gt;=1,AI$8,0)</f>
        <v>0</v>
      </c>
      <c r="AJ10" s="275">
        <f>+IF(interne2!AK6&gt;=1,AJ$8,0)</f>
        <v>0</v>
      </c>
      <c r="AK10" s="275">
        <f>+IF(interne2!AL6&gt;=1,AK$8,0)</f>
        <v>0</v>
      </c>
      <c r="AL10" s="275">
        <f>+IF(interne2!AM6&gt;=1,AL$8,0)</f>
        <v>0</v>
      </c>
      <c r="AM10" s="275">
        <f>+IF(interne2!AN6&gt;=1,AM$8,0)</f>
        <v>0</v>
      </c>
      <c r="AN10" s="275">
        <f>+IF(interne2!AO6&gt;=1,AN$8,0)</f>
        <v>0</v>
      </c>
      <c r="AO10" s="275">
        <f>+IF(interne2!AP6&gt;=1,AO$8,0)</f>
        <v>0</v>
      </c>
      <c r="AP10" s="275">
        <f>+IF(interne2!AQ6&gt;=1,AP$8,0)</f>
        <v>0</v>
      </c>
      <c r="AQ10" s="275">
        <f>+IF(interne2!AR6&gt;=1,AQ$8,0)</f>
        <v>0</v>
      </c>
      <c r="AR10" s="275">
        <f>+IF(interne2!AS6&gt;=1,AR$8,0)</f>
        <v>0</v>
      </c>
      <c r="AS10" s="275">
        <f>+IF(interne2!AT6&gt;=1,AS$8,0)</f>
        <v>0</v>
      </c>
      <c r="AT10" s="275">
        <f>+IF(interne2!AU6&gt;=1,AT$8,0)</f>
        <v>0</v>
      </c>
      <c r="AU10" s="275">
        <f>+IF(interne2!AV6&gt;=1,AU$8,0)</f>
        <v>0</v>
      </c>
    </row>
    <row r="11" spans="1:47" x14ac:dyDescent="0.25">
      <c r="A11" s="248" t="str">
        <f>'2.2'!C12</f>
        <v>DER1</v>
      </c>
      <c r="B11" s="248" t="str">
        <f>'2.2'!D12</f>
        <v>Dermatologie (y c. vénérologie)</v>
      </c>
      <c r="C11" s="275">
        <f>+IF(interne2!D7&gt;=1,C$8,0)</f>
        <v>0</v>
      </c>
      <c r="D11" s="275">
        <f>+IF(interne2!E7&gt;=1,D$8,0)</f>
        <v>0</v>
      </c>
      <c r="E11" s="275">
        <f>+IF(interne2!F7&gt;=1,E$8,0)</f>
        <v>0</v>
      </c>
      <c r="F11" s="275">
        <f>+IF(interne2!G7&gt;=1,F$8,0)</f>
        <v>0</v>
      </c>
      <c r="G11" s="275">
        <f>+IF(interne2!H7&gt;=1,G$8,0)</f>
        <v>0</v>
      </c>
      <c r="H11" s="275">
        <f>+IF(interne2!I7&gt;=1,H$8,0)</f>
        <v>0</v>
      </c>
      <c r="I11" s="275">
        <f>+IF(interne2!J7&gt;=1,I$8,0)</f>
        <v>0</v>
      </c>
      <c r="J11" s="275">
        <f>+IF(interne2!K7&gt;=1,J$8,0)</f>
        <v>0</v>
      </c>
      <c r="K11" s="275">
        <f>+IF(interne2!L7&gt;=1,K$8,0)</f>
        <v>0</v>
      </c>
      <c r="L11" s="275">
        <f>+IF(interne2!M7&gt;=1,L$8,0)</f>
        <v>0</v>
      </c>
      <c r="M11" s="275">
        <f>+IF(interne2!N7&gt;=1,M$8,0)</f>
        <v>0</v>
      </c>
      <c r="N11" s="275">
        <f>+IF(interne2!O7&gt;=1,N$8,0)</f>
        <v>0</v>
      </c>
      <c r="O11" s="275">
        <f>+IF(interne2!P7&gt;=1,O$8,0)</f>
        <v>0</v>
      </c>
      <c r="P11" s="275">
        <f>+IF(interne2!Q7&gt;=1,P$8,0)</f>
        <v>0</v>
      </c>
      <c r="Q11" s="275">
        <f>+IF(interne2!R7&gt;=1,Q$8,0)</f>
        <v>0</v>
      </c>
      <c r="R11" s="275">
        <f>+IF(interne2!S7&gt;=1,R$8,0)</f>
        <v>0</v>
      </c>
      <c r="S11" s="275">
        <f>+IF(interne2!T7&gt;=1,S$8,0)</f>
        <v>0</v>
      </c>
      <c r="T11" s="275">
        <f>+IF(interne2!U7&gt;=1,T$8,0)</f>
        <v>0</v>
      </c>
      <c r="U11" s="275">
        <f>+IF(interne2!V7&gt;=1,U$8,0)</f>
        <v>0</v>
      </c>
      <c r="V11" s="275">
        <f>+IF(interne2!W7&gt;=1,V$8,0)</f>
        <v>0</v>
      </c>
      <c r="W11" s="275">
        <f>+IF(interne2!X7&gt;=1,W$8,0)</f>
        <v>0</v>
      </c>
      <c r="X11" s="275">
        <f>+IF(interne2!Y7&gt;=1,X$8,0)</f>
        <v>0</v>
      </c>
      <c r="Y11" s="275">
        <f>+IF(interne2!Z7&gt;=1,Y$8,0)</f>
        <v>0</v>
      </c>
      <c r="Z11" s="275">
        <f>+IF(interne2!AA7&gt;=1,Z$8,0)</f>
        <v>0</v>
      </c>
      <c r="AA11" s="275">
        <f>+IF(interne2!AB7&gt;=1,AA$8,0)</f>
        <v>0</v>
      </c>
      <c r="AB11" s="275">
        <f>+IF(interne2!AC7&gt;=1,AB$8,0)</f>
        <v>0</v>
      </c>
      <c r="AC11" s="275">
        <f>+IF(interne2!AD7&gt;=1,AC$8,0)</f>
        <v>0</v>
      </c>
      <c r="AD11" s="275">
        <f>+IF(interne2!AE7&gt;=1,AD$8,0)</f>
        <v>0</v>
      </c>
      <c r="AE11" s="275">
        <f>+IF(interne2!AF7&gt;=1,AE$8,0)</f>
        <v>0</v>
      </c>
      <c r="AF11" s="275">
        <f>+IF(interne2!AG7&gt;=1,AF$8,0)</f>
        <v>0</v>
      </c>
      <c r="AG11" s="275">
        <f>+IF(interne2!AH7&gt;=1,AG$8,0)</f>
        <v>0</v>
      </c>
      <c r="AH11" s="275">
        <f>+IF(interne2!AI7&gt;=1,AH$8,0)</f>
        <v>0</v>
      </c>
      <c r="AI11" s="275">
        <f>+IF(interne2!AJ7&gt;=1,AI$8,0)</f>
        <v>0</v>
      </c>
      <c r="AJ11" s="275">
        <f>+IF(interne2!AK7&gt;=1,AJ$8,0)</f>
        <v>0</v>
      </c>
      <c r="AK11" s="275">
        <f>+IF(interne2!AL7&gt;=1,AK$8,0)</f>
        <v>0</v>
      </c>
      <c r="AL11" s="275">
        <f>+IF(interne2!AM7&gt;=1,AL$8,0)</f>
        <v>0</v>
      </c>
      <c r="AM11" s="275">
        <f>+IF(interne2!AN7&gt;=1,AM$8,0)</f>
        <v>0</v>
      </c>
      <c r="AN11" s="275">
        <f>+IF(interne2!AO7&gt;=1,AN$8,0)</f>
        <v>0</v>
      </c>
      <c r="AO11" s="275">
        <f>+IF(interne2!AP7&gt;=1,AO$8,0)</f>
        <v>0</v>
      </c>
      <c r="AP11" s="275">
        <f>+IF(interne2!AQ7&gt;=1,AP$8,0)</f>
        <v>0</v>
      </c>
      <c r="AQ11" s="275">
        <f>+IF(interne2!AR7&gt;=1,AQ$8,0)</f>
        <v>0</v>
      </c>
      <c r="AR11" s="275">
        <f>+IF(interne2!AS7&gt;=1,AR$8,0)</f>
        <v>0</v>
      </c>
      <c r="AS11" s="275">
        <f>+IF(interne2!AT7&gt;=1,AS$8,0)</f>
        <v>0</v>
      </c>
      <c r="AT11" s="275">
        <f>+IF(interne2!AU7&gt;=1,AT$8,0)</f>
        <v>0</v>
      </c>
      <c r="AU11" s="275">
        <f>+IF(interne2!AV7&gt;=1,AU$8,0)</f>
        <v>0</v>
      </c>
    </row>
    <row r="12" spans="1:47" x14ac:dyDescent="0.25">
      <c r="A12" s="248" t="str">
        <f>'2.2'!C13</f>
        <v>DER1.1</v>
      </c>
      <c r="B12" s="248" t="str">
        <f>'2.2'!D13</f>
        <v>Oncologie dermatologique</v>
      </c>
      <c r="C12" s="275">
        <f>+IF(interne2!D8&gt;=1,C$8,0)</f>
        <v>0</v>
      </c>
      <c r="D12" s="275">
        <f>+IF(interne2!E8&gt;=1,D$8,0)</f>
        <v>0</v>
      </c>
      <c r="E12" s="275">
        <f>+IF(interne2!F8&gt;=1,E$8,0)</f>
        <v>0</v>
      </c>
      <c r="F12" s="275">
        <f>+IF(interne2!G8&gt;=1,F$8,0)</f>
        <v>0</v>
      </c>
      <c r="G12" s="275">
        <f>+IF(interne2!H8&gt;=1,G$8,0)</f>
        <v>0</v>
      </c>
      <c r="H12" s="275">
        <f>+IF(interne2!I8&gt;=1,H$8,0)</f>
        <v>0</v>
      </c>
      <c r="I12" s="275">
        <f>+IF(interne2!J8&gt;=1,I$8,0)</f>
        <v>0</v>
      </c>
      <c r="J12" s="275">
        <f>+IF(interne2!K8&gt;=1,J$8,0)</f>
        <v>0</v>
      </c>
      <c r="K12" s="275">
        <f>+IF(interne2!L8&gt;=1,K$8,0)</f>
        <v>0</v>
      </c>
      <c r="L12" s="275">
        <f>+IF(interne2!M8&gt;=1,L$8,0)</f>
        <v>0</v>
      </c>
      <c r="M12" s="275">
        <f>+IF(interne2!N8&gt;=1,M$8,0)</f>
        <v>0</v>
      </c>
      <c r="N12" s="275">
        <f>+IF(interne2!O8&gt;=1,N$8,0)</f>
        <v>0</v>
      </c>
      <c r="O12" s="275">
        <f>+IF(interne2!P8&gt;=1,O$8,0)</f>
        <v>0</v>
      </c>
      <c r="P12" s="275">
        <f>+IF(interne2!Q8&gt;=1,P$8,0)</f>
        <v>0</v>
      </c>
      <c r="Q12" s="275">
        <f>+IF(interne2!R8&gt;=1,Q$8,0)</f>
        <v>0</v>
      </c>
      <c r="R12" s="275">
        <f>+IF(interne2!S8&gt;=1,R$8,0)</f>
        <v>0</v>
      </c>
      <c r="S12" s="275">
        <f>+IF(interne2!T8&gt;=1,S$8,0)</f>
        <v>0</v>
      </c>
      <c r="T12" s="275">
        <f>+IF(interne2!U8&gt;=1,T$8,0)</f>
        <v>0</v>
      </c>
      <c r="U12" s="275">
        <f>+IF(interne2!V8&gt;=1,U$8,0)</f>
        <v>0</v>
      </c>
      <c r="V12" s="275">
        <f>+IF(interne2!W8&gt;=1,V$8,0)</f>
        <v>0</v>
      </c>
      <c r="W12" s="275">
        <f>+IF(interne2!X8&gt;=1,W$8,0)</f>
        <v>0</v>
      </c>
      <c r="X12" s="275">
        <f>+IF(interne2!Y8&gt;=1,X$8,0)</f>
        <v>0</v>
      </c>
      <c r="Y12" s="275">
        <f>+IF(interne2!Z8&gt;=1,Y$8,0)</f>
        <v>0</v>
      </c>
      <c r="Z12" s="275">
        <f>+IF(interne2!AA8&gt;=1,Z$8,0)</f>
        <v>0</v>
      </c>
      <c r="AA12" s="275">
        <f>+IF(interne2!AB8&gt;=1,AA$8,0)</f>
        <v>0</v>
      </c>
      <c r="AB12" s="275">
        <f>+IF(interne2!AC8&gt;=1,AB$8,0)</f>
        <v>0</v>
      </c>
      <c r="AC12" s="275">
        <f>+IF(interne2!AD8&gt;=1,AC$8,0)</f>
        <v>0</v>
      </c>
      <c r="AD12" s="275">
        <f>+IF(interne2!AE8&gt;=1,AD$8,0)</f>
        <v>0</v>
      </c>
      <c r="AE12" s="275">
        <f>+IF(interne2!AF8&gt;=1,AE$8,0)</f>
        <v>0</v>
      </c>
      <c r="AF12" s="275">
        <f>+IF(interne2!AG8&gt;=1,AF$8,0)</f>
        <v>0</v>
      </c>
      <c r="AG12" s="275">
        <f>+IF(interne2!AH8&gt;=1,AG$8,0)</f>
        <v>0</v>
      </c>
      <c r="AH12" s="275">
        <f>+IF(interne2!AI8&gt;=1,AH$8,0)</f>
        <v>0</v>
      </c>
      <c r="AI12" s="275">
        <f>+IF(interne2!AJ8&gt;=1,AI$8,0)</f>
        <v>0</v>
      </c>
      <c r="AJ12" s="275">
        <f>+IF(interne2!AK8&gt;=1,AJ$8,0)</f>
        <v>0</v>
      </c>
      <c r="AK12" s="275">
        <f>+IF(interne2!AL8&gt;=1,AK$8,0)</f>
        <v>0</v>
      </c>
      <c r="AL12" s="275">
        <f>+IF(interne2!AM8&gt;=1,AL$8,0)</f>
        <v>0</v>
      </c>
      <c r="AM12" s="275">
        <f>+IF(interne2!AN8&gt;=1,AM$8,0)</f>
        <v>0</v>
      </c>
      <c r="AN12" s="275">
        <f>+IF(interne2!AO8&gt;=1,AN$8,0)</f>
        <v>0</v>
      </c>
      <c r="AO12" s="275">
        <f>+IF(interne2!AP8&gt;=1,AO$8,0)</f>
        <v>0</v>
      </c>
      <c r="AP12" s="275">
        <f>+IF(interne2!AQ8&gt;=1,AP$8,0)</f>
        <v>0</v>
      </c>
      <c r="AQ12" s="275">
        <f>+IF(interne2!AR8&gt;=1,AQ$8,0)</f>
        <v>0</v>
      </c>
      <c r="AR12" s="275">
        <f>+IF(interne2!AS8&gt;=1,AR$8,0)</f>
        <v>0</v>
      </c>
      <c r="AS12" s="275">
        <f>+IF(interne2!AT8&gt;=1,AS$8,0)</f>
        <v>0</v>
      </c>
      <c r="AT12" s="275">
        <f>+IF(interne2!AU8&gt;=1,AT$8,0)</f>
        <v>0</v>
      </c>
      <c r="AU12" s="275">
        <f>+IF(interne2!AV8&gt;=1,AU$8,0)</f>
        <v>0</v>
      </c>
    </row>
    <row r="13" spans="1:47" x14ac:dyDescent="0.25">
      <c r="A13" s="248" t="str">
        <f>'2.2'!C14</f>
        <v>DER1.2</v>
      </c>
      <c r="B13" s="248" t="str">
        <f>'2.2'!D14</f>
        <v>Affections cutanées graves</v>
      </c>
      <c r="C13" s="275">
        <f>+IF(interne2!D9&gt;=1,C$8,0)</f>
        <v>0</v>
      </c>
      <c r="D13" s="275">
        <f>+IF(interne2!E9&gt;=1,D$8,0)</f>
        <v>0</v>
      </c>
      <c r="E13" s="275">
        <f>+IF(interne2!F9&gt;=1,E$8,0)</f>
        <v>0</v>
      </c>
      <c r="F13" s="275">
        <f>+IF(interne2!G9&gt;=1,F$8,0)</f>
        <v>0</v>
      </c>
      <c r="G13" s="275">
        <f>+IF(interne2!H9&gt;=1,G$8,0)</f>
        <v>0</v>
      </c>
      <c r="H13" s="275">
        <f>+IF(interne2!I9&gt;=1,H$8,0)</f>
        <v>0</v>
      </c>
      <c r="I13" s="275">
        <f>+IF(interne2!J9&gt;=1,I$8,0)</f>
        <v>0</v>
      </c>
      <c r="J13" s="275">
        <f>+IF(interne2!K9&gt;=1,J$8,0)</f>
        <v>0</v>
      </c>
      <c r="K13" s="275">
        <f>+IF(interne2!L9&gt;=1,K$8,0)</f>
        <v>0</v>
      </c>
      <c r="L13" s="275">
        <f>+IF(interne2!M9&gt;=1,L$8,0)</f>
        <v>0</v>
      </c>
      <c r="M13" s="275">
        <f>+IF(interne2!N9&gt;=1,M$8,0)</f>
        <v>0</v>
      </c>
      <c r="N13" s="275">
        <f>+IF(interne2!O9&gt;=1,N$8,0)</f>
        <v>0</v>
      </c>
      <c r="O13" s="275">
        <f>+IF(interne2!P9&gt;=1,O$8,0)</f>
        <v>0</v>
      </c>
      <c r="P13" s="275">
        <f>+IF(interne2!Q9&gt;=1,P$8,0)</f>
        <v>0</v>
      </c>
      <c r="Q13" s="275">
        <f>+IF(interne2!R9&gt;=1,Q$8,0)</f>
        <v>0</v>
      </c>
      <c r="R13" s="275">
        <f>+IF(interne2!S9&gt;=1,R$8,0)</f>
        <v>0</v>
      </c>
      <c r="S13" s="275">
        <f>+IF(interne2!T9&gt;=1,S$8,0)</f>
        <v>0</v>
      </c>
      <c r="T13" s="275">
        <f>+IF(interne2!U9&gt;=1,T$8,0)</f>
        <v>0</v>
      </c>
      <c r="U13" s="275">
        <f>+IF(interne2!V9&gt;=1,U$8,0)</f>
        <v>0</v>
      </c>
      <c r="V13" s="275">
        <f>+IF(interne2!W9&gt;=1,V$8,0)</f>
        <v>0</v>
      </c>
      <c r="W13" s="275">
        <f>+IF(interne2!X9&gt;=1,W$8,0)</f>
        <v>0</v>
      </c>
      <c r="X13" s="275">
        <f>+IF(interne2!Y9&gt;=1,X$8,0)</f>
        <v>0</v>
      </c>
      <c r="Y13" s="275">
        <f>+IF(interne2!Z9&gt;=1,Y$8,0)</f>
        <v>0</v>
      </c>
      <c r="Z13" s="275">
        <f>+IF(interne2!AA9&gt;=1,Z$8,0)</f>
        <v>0</v>
      </c>
      <c r="AA13" s="275">
        <f>+IF(interne2!AB9&gt;=1,AA$8,0)</f>
        <v>0</v>
      </c>
      <c r="AB13" s="275">
        <f>+IF(interne2!AC9&gt;=1,AB$8,0)</f>
        <v>0</v>
      </c>
      <c r="AC13" s="275">
        <f>+IF(interne2!AD9&gt;=1,AC$8,0)</f>
        <v>0</v>
      </c>
      <c r="AD13" s="275">
        <f>+IF(interne2!AE9&gt;=1,AD$8,0)</f>
        <v>0</v>
      </c>
      <c r="AE13" s="275">
        <f>+IF(interne2!AF9&gt;=1,AE$8,0)</f>
        <v>0</v>
      </c>
      <c r="AF13" s="275">
        <f>+IF(interne2!AG9&gt;=1,AF$8,0)</f>
        <v>0</v>
      </c>
      <c r="AG13" s="275">
        <f>+IF(interne2!AH9&gt;=1,AG$8,0)</f>
        <v>0</v>
      </c>
      <c r="AH13" s="275">
        <f>+IF(interne2!AI9&gt;=1,AH$8,0)</f>
        <v>0</v>
      </c>
      <c r="AI13" s="275">
        <f>+IF(interne2!AJ9&gt;=1,AI$8,0)</f>
        <v>0</v>
      </c>
      <c r="AJ13" s="275">
        <f>+IF(interne2!AK9&gt;=1,AJ$8,0)</f>
        <v>0</v>
      </c>
      <c r="AK13" s="275">
        <f>+IF(interne2!AL9&gt;=1,AK$8,0)</f>
        <v>0</v>
      </c>
      <c r="AL13" s="275">
        <f>+IF(interne2!AM9&gt;=1,AL$8,0)</f>
        <v>0</v>
      </c>
      <c r="AM13" s="275">
        <f>+IF(interne2!AN9&gt;=1,AM$8,0)</f>
        <v>0</v>
      </c>
      <c r="AN13" s="275">
        <f>+IF(interne2!AO9&gt;=1,AN$8,0)</f>
        <v>0</v>
      </c>
      <c r="AO13" s="275">
        <f>+IF(interne2!AP9&gt;=1,AO$8,0)</f>
        <v>0</v>
      </c>
      <c r="AP13" s="275">
        <f>+IF(interne2!AQ9&gt;=1,AP$8,0)</f>
        <v>0</v>
      </c>
      <c r="AQ13" s="275">
        <f>+IF(interne2!AR9&gt;=1,AQ$8,0)</f>
        <v>0</v>
      </c>
      <c r="AR13" s="275">
        <f>+IF(interne2!AS9&gt;=1,AR$8,0)</f>
        <v>0</v>
      </c>
      <c r="AS13" s="275">
        <f>+IF(interne2!AT9&gt;=1,AS$8,0)</f>
        <v>0</v>
      </c>
      <c r="AT13" s="275">
        <f>+IF(interne2!AU9&gt;=1,AT$8,0)</f>
        <v>0</v>
      </c>
      <c r="AU13" s="275">
        <f>+IF(interne2!AV9&gt;=1,AU$8,0)</f>
        <v>0</v>
      </c>
    </row>
    <row r="14" spans="1:47" x14ac:dyDescent="0.25">
      <c r="A14" s="248" t="str">
        <f>'2.2'!C15</f>
        <v>DER2</v>
      </c>
      <c r="B14" s="248" t="str">
        <f>'2.2'!D15</f>
        <v>Traitement des plaies</v>
      </c>
      <c r="C14" s="275">
        <f>+IF(interne2!D10&gt;=1,C$8,0)</f>
        <v>0</v>
      </c>
      <c r="D14" s="275">
        <f>+IF(interne2!E10&gt;=1,D$8,0)</f>
        <v>0</v>
      </c>
      <c r="E14" s="275">
        <f>+IF(interne2!F10&gt;=1,E$8,0)</f>
        <v>0</v>
      </c>
      <c r="F14" s="275">
        <f>+IF(interne2!G10&gt;=1,F$8,0)</f>
        <v>0</v>
      </c>
      <c r="G14" s="275">
        <f>+IF(interne2!H10&gt;=1,G$8,0)</f>
        <v>0</v>
      </c>
      <c r="H14" s="275">
        <f>+IF(interne2!I10&gt;=1,H$8,0)</f>
        <v>0</v>
      </c>
      <c r="I14" s="275">
        <f>+IF(interne2!J10&gt;=1,I$8,0)</f>
        <v>0</v>
      </c>
      <c r="J14" s="275">
        <f>+IF(interne2!K10&gt;=1,J$8,0)</f>
        <v>0</v>
      </c>
      <c r="K14" s="275">
        <f>+IF(interne2!L10&gt;=1,K$8,0)</f>
        <v>0</v>
      </c>
      <c r="L14" s="275">
        <f>+IF(interne2!M10&gt;=1,L$8,0)</f>
        <v>0</v>
      </c>
      <c r="M14" s="275">
        <f>+IF(interne2!N10&gt;=1,M$8,0)</f>
        <v>0</v>
      </c>
      <c r="N14" s="275">
        <f>+IF(interne2!O10&gt;=1,N$8,0)</f>
        <v>0</v>
      </c>
      <c r="O14" s="275">
        <f>+IF(interne2!P10&gt;=1,O$8,0)</f>
        <v>0</v>
      </c>
      <c r="P14" s="275">
        <f>+IF(interne2!Q10&gt;=1,P$8,0)</f>
        <v>0</v>
      </c>
      <c r="Q14" s="275">
        <f>+IF(interne2!R10&gt;=1,Q$8,0)</f>
        <v>0</v>
      </c>
      <c r="R14" s="275">
        <f>+IF(interne2!S10&gt;=1,R$8,0)</f>
        <v>0</v>
      </c>
      <c r="S14" s="275">
        <f>+IF(interne2!T10&gt;=1,S$8,0)</f>
        <v>0</v>
      </c>
      <c r="T14" s="275">
        <f>+IF(interne2!U10&gt;=1,T$8,0)</f>
        <v>0</v>
      </c>
      <c r="U14" s="275">
        <f>+IF(interne2!V10&gt;=1,U$8,0)</f>
        <v>0</v>
      </c>
      <c r="V14" s="275">
        <f>+IF(interne2!W10&gt;=1,V$8,0)</f>
        <v>0</v>
      </c>
      <c r="W14" s="275">
        <f>+IF(interne2!X10&gt;=1,W$8,0)</f>
        <v>0</v>
      </c>
      <c r="X14" s="275">
        <f>+IF(interne2!Y10&gt;=1,X$8,0)</f>
        <v>0</v>
      </c>
      <c r="Y14" s="275">
        <f>+IF(interne2!Z10&gt;=1,Y$8,0)</f>
        <v>0</v>
      </c>
      <c r="Z14" s="275">
        <f>+IF(interne2!AA10&gt;=1,Z$8,0)</f>
        <v>0</v>
      </c>
      <c r="AA14" s="275">
        <f>+IF(interne2!AB10&gt;=1,AA$8,0)</f>
        <v>0</v>
      </c>
      <c r="AB14" s="275">
        <f>+IF(interne2!AC10&gt;=1,AB$8,0)</f>
        <v>0</v>
      </c>
      <c r="AC14" s="275">
        <f>+IF(interne2!AD10&gt;=1,AC$8,0)</f>
        <v>0</v>
      </c>
      <c r="AD14" s="275">
        <f>+IF(interne2!AE10&gt;=1,AD$8,0)</f>
        <v>0</v>
      </c>
      <c r="AE14" s="275">
        <f>+IF(interne2!AF10&gt;=1,AE$8,0)</f>
        <v>0</v>
      </c>
      <c r="AF14" s="275">
        <f>+IF(interne2!AG10&gt;=1,AF$8,0)</f>
        <v>0</v>
      </c>
      <c r="AG14" s="275">
        <f>+IF(interne2!AH10&gt;=1,AG$8,0)</f>
        <v>0</v>
      </c>
      <c r="AH14" s="275">
        <f>+IF(interne2!AI10&gt;=1,AH$8,0)</f>
        <v>0</v>
      </c>
      <c r="AI14" s="275">
        <f>+IF(interne2!AJ10&gt;=1,AI$8,0)</f>
        <v>0</v>
      </c>
      <c r="AJ14" s="275">
        <f>+IF(interne2!AK10&gt;=1,AJ$8,0)</f>
        <v>0</v>
      </c>
      <c r="AK14" s="275">
        <f>+IF(interne2!AL10&gt;=1,AK$8,0)</f>
        <v>0</v>
      </c>
      <c r="AL14" s="275">
        <f>+IF(interne2!AM10&gt;=1,AL$8,0)</f>
        <v>0</v>
      </c>
      <c r="AM14" s="275">
        <f>+IF(interne2!AN10&gt;=1,AM$8,0)</f>
        <v>0</v>
      </c>
      <c r="AN14" s="275">
        <f>+IF(interne2!AO10&gt;=1,AN$8,0)</f>
        <v>0</v>
      </c>
      <c r="AO14" s="275">
        <f>+IF(interne2!AP10&gt;=1,AO$8,0)</f>
        <v>0</v>
      </c>
      <c r="AP14" s="275">
        <f>+IF(interne2!AQ10&gt;=1,AP$8,0)</f>
        <v>0</v>
      </c>
      <c r="AQ14" s="275">
        <f>+IF(interne2!AR10&gt;=1,AQ$8,0)</f>
        <v>0</v>
      </c>
      <c r="AR14" s="275">
        <f>+IF(interne2!AS10&gt;=1,AR$8,0)</f>
        <v>0</v>
      </c>
      <c r="AS14" s="275">
        <f>+IF(interne2!AT10&gt;=1,AS$8,0)</f>
        <v>0</v>
      </c>
      <c r="AT14" s="275">
        <f>+IF(interne2!AU10&gt;=1,AT$8,0)</f>
        <v>0</v>
      </c>
      <c r="AU14" s="275">
        <f>+IF(interne2!AV10&gt;=1,AU$8,0)</f>
        <v>0</v>
      </c>
    </row>
    <row r="15" spans="1:47" ht="25" x14ac:dyDescent="0.25">
      <c r="A15" s="248" t="str">
        <f>'2.2'!C16</f>
        <v>HNO1</v>
      </c>
      <c r="B15" s="248" t="str">
        <f>'2.2'!D16</f>
        <v>Oto-rhino-laryngologie (chirurgie ORL)</v>
      </c>
      <c r="C15" s="275">
        <f>+IF(interne2!D11&gt;=1,C$8,0)</f>
        <v>0</v>
      </c>
      <c r="D15" s="275">
        <f>+IF(interne2!E11&gt;=1,D$8,0)</f>
        <v>0</v>
      </c>
      <c r="E15" s="275">
        <f>+IF(interne2!F11&gt;=1,E$8,0)</f>
        <v>0</v>
      </c>
      <c r="F15" s="275">
        <f>+IF(interne2!G11&gt;=1,F$8,0)</f>
        <v>0</v>
      </c>
      <c r="G15" s="275">
        <f>+IF(interne2!H11&gt;=1,G$8,0)</f>
        <v>0</v>
      </c>
      <c r="H15" s="275">
        <f>+IF(interne2!I11&gt;=1,H$8,0)</f>
        <v>0</v>
      </c>
      <c r="I15" s="275">
        <f>+IF(interne2!J11&gt;=1,I$8,0)</f>
        <v>0</v>
      </c>
      <c r="J15" s="275">
        <f>+IF(interne2!K11&gt;=1,J$8,0)</f>
        <v>0</v>
      </c>
      <c r="K15" s="275">
        <f>+IF(interne2!L11&gt;=1,K$8,0)</f>
        <v>0</v>
      </c>
      <c r="L15" s="275">
        <f>+IF(interne2!M11&gt;=1,L$8,0)</f>
        <v>0</v>
      </c>
      <c r="M15" s="275">
        <f>+IF(interne2!N11&gt;=1,M$8,0)</f>
        <v>0</v>
      </c>
      <c r="N15" s="275">
        <f>+IF(interne2!O11&gt;=1,N$8,0)</f>
        <v>0</v>
      </c>
      <c r="O15" s="275">
        <f>+IF(interne2!P11&gt;=1,O$8,0)</f>
        <v>0</v>
      </c>
      <c r="P15" s="275">
        <f>+IF(interne2!Q11&gt;=1,P$8,0)</f>
        <v>0</v>
      </c>
      <c r="Q15" s="275">
        <f>+IF(interne2!R11&gt;=1,Q$8,0)</f>
        <v>0</v>
      </c>
      <c r="R15" s="275">
        <f>+IF(interne2!S11&gt;=1,R$8,0)</f>
        <v>0</v>
      </c>
      <c r="S15" s="275">
        <f>+IF(interne2!T11&gt;=1,S$8,0)</f>
        <v>0</v>
      </c>
      <c r="T15" s="275">
        <f>+IF(interne2!U11&gt;=1,T$8,0)</f>
        <v>0</v>
      </c>
      <c r="U15" s="275">
        <f>+IF(interne2!V11&gt;=1,U$8,0)</f>
        <v>0</v>
      </c>
      <c r="V15" s="275">
        <f>+IF(interne2!W11&gt;=1,V$8,0)</f>
        <v>0</v>
      </c>
      <c r="W15" s="275">
        <f>+IF(interne2!X11&gt;=1,W$8,0)</f>
        <v>0</v>
      </c>
      <c r="X15" s="275">
        <f>+IF(interne2!Y11&gt;=1,X$8,0)</f>
        <v>0</v>
      </c>
      <c r="Y15" s="275">
        <f>+IF(interne2!Z11&gt;=1,Y$8,0)</f>
        <v>0</v>
      </c>
      <c r="Z15" s="275">
        <f>+IF(interne2!AA11&gt;=1,Z$8,0)</f>
        <v>0</v>
      </c>
      <c r="AA15" s="275">
        <f>+IF(interne2!AB11&gt;=1,AA$8,0)</f>
        <v>0</v>
      </c>
      <c r="AB15" s="275">
        <f>+IF(interne2!AC11&gt;=1,AB$8,0)</f>
        <v>0</v>
      </c>
      <c r="AC15" s="275">
        <f>+IF(interne2!AD11&gt;=1,AC$8,0)</f>
        <v>0</v>
      </c>
      <c r="AD15" s="275">
        <f>+IF(interne2!AE11&gt;=1,AD$8,0)</f>
        <v>0</v>
      </c>
      <c r="AE15" s="275">
        <f>+IF(interne2!AF11&gt;=1,AE$8,0)</f>
        <v>0</v>
      </c>
      <c r="AF15" s="275">
        <f>+IF(interne2!AG11&gt;=1,AF$8,0)</f>
        <v>0</v>
      </c>
      <c r="AG15" s="275">
        <f>+IF(interne2!AH11&gt;=1,AG$8,0)</f>
        <v>0</v>
      </c>
      <c r="AH15" s="275">
        <f>+IF(interne2!AI11&gt;=1,AH$8,0)</f>
        <v>0</v>
      </c>
      <c r="AI15" s="275">
        <f>+IF(interne2!AJ11&gt;=1,AI$8,0)</f>
        <v>0</v>
      </c>
      <c r="AJ15" s="275">
        <f>+IF(interne2!AK11&gt;=1,AJ$8,0)</f>
        <v>0</v>
      </c>
      <c r="AK15" s="275">
        <f>+IF(interne2!AL11&gt;=1,AK$8,0)</f>
        <v>0</v>
      </c>
      <c r="AL15" s="275">
        <f>+IF(interne2!AM11&gt;=1,AL$8,0)</f>
        <v>0</v>
      </c>
      <c r="AM15" s="275">
        <f>+IF(interne2!AN11&gt;=1,AM$8,0)</f>
        <v>0</v>
      </c>
      <c r="AN15" s="275">
        <f>+IF(interne2!AO11&gt;=1,AN$8,0)</f>
        <v>0</v>
      </c>
      <c r="AO15" s="275">
        <f>+IF(interne2!AP11&gt;=1,AO$8,0)</f>
        <v>0</v>
      </c>
      <c r="AP15" s="275">
        <f>+IF(interne2!AQ11&gt;=1,AP$8,0)</f>
        <v>0</v>
      </c>
      <c r="AQ15" s="275">
        <f>+IF(interne2!AR11&gt;=1,AQ$8,0)</f>
        <v>0</v>
      </c>
      <c r="AR15" s="275">
        <f>+IF(interne2!AS11&gt;=1,AR$8,0)</f>
        <v>0</v>
      </c>
      <c r="AS15" s="275">
        <f>+IF(interne2!AT11&gt;=1,AS$8,0)</f>
        <v>0</v>
      </c>
      <c r="AT15" s="275">
        <f>+IF(interne2!AU11&gt;=1,AT$8,0)</f>
        <v>0</v>
      </c>
      <c r="AU15" s="275">
        <f>+IF(interne2!AV11&gt;=1,AU$8,0)</f>
        <v>0</v>
      </c>
    </row>
    <row r="16" spans="1:47" x14ac:dyDescent="0.25">
      <c r="A16" s="248" t="str">
        <f>'2.2'!C17</f>
        <v>HNO1.1</v>
      </c>
      <c r="B16" s="248" t="str">
        <f>'2.2'!D17</f>
        <v>Chirurgie cervico-faciale</v>
      </c>
      <c r="C16" s="275">
        <f>+IF(interne2!D12&gt;=1,C$8,0)</f>
        <v>0</v>
      </c>
      <c r="D16" s="275">
        <f>+IF(interne2!E12&gt;=1,D$8,0)</f>
        <v>0</v>
      </c>
      <c r="E16" s="275">
        <f>+IF(interne2!F12&gt;=1,E$8,0)</f>
        <v>0</v>
      </c>
      <c r="F16" s="275">
        <f>+IF(interne2!G12&gt;=1,F$8,0)</f>
        <v>0</v>
      </c>
      <c r="G16" s="275">
        <f>+IF(interne2!H12&gt;=1,G$8,0)</f>
        <v>0</v>
      </c>
      <c r="H16" s="275">
        <f>+IF(interne2!I12&gt;=1,H$8,0)</f>
        <v>0</v>
      </c>
      <c r="I16" s="275">
        <f>+IF(interne2!J12&gt;=1,I$8,0)</f>
        <v>0</v>
      </c>
      <c r="J16" s="275">
        <f>+IF(interne2!K12&gt;=1,J$8,0)</f>
        <v>0</v>
      </c>
      <c r="K16" s="275">
        <f>+IF(interne2!L12&gt;=1,K$8,0)</f>
        <v>0</v>
      </c>
      <c r="L16" s="275">
        <f>+IF(interne2!M12&gt;=1,L$8,0)</f>
        <v>0</v>
      </c>
      <c r="M16" s="275">
        <f>+IF(interne2!N12&gt;=1,M$8,0)</f>
        <v>0</v>
      </c>
      <c r="N16" s="275">
        <f>+IF(interne2!O12&gt;=1,N$8,0)</f>
        <v>0</v>
      </c>
      <c r="O16" s="275">
        <f>+IF(interne2!P12&gt;=1,O$8,0)</f>
        <v>0</v>
      </c>
      <c r="P16" s="275">
        <f>+IF(interne2!Q12&gt;=1,P$8,0)</f>
        <v>0</v>
      </c>
      <c r="Q16" s="275">
        <f>+IF(interne2!R12&gt;=1,Q$8,0)</f>
        <v>0</v>
      </c>
      <c r="R16" s="275">
        <f>+IF(interne2!S12&gt;=1,R$8,0)</f>
        <v>0</v>
      </c>
      <c r="S16" s="275">
        <f>+IF(interne2!T12&gt;=1,S$8,0)</f>
        <v>0</v>
      </c>
      <c r="T16" s="275">
        <f>+IF(interne2!U12&gt;=1,T$8,0)</f>
        <v>0</v>
      </c>
      <c r="U16" s="275">
        <f>+IF(interne2!V12&gt;=1,U$8,0)</f>
        <v>0</v>
      </c>
      <c r="V16" s="275">
        <f>+IF(interne2!W12&gt;=1,V$8,0)</f>
        <v>0</v>
      </c>
      <c r="W16" s="275">
        <f>+IF(interne2!X12&gt;=1,W$8,0)</f>
        <v>0</v>
      </c>
      <c r="X16" s="275">
        <f>+IF(interne2!Y12&gt;=1,X$8,0)</f>
        <v>0</v>
      </c>
      <c r="Y16" s="275">
        <f>+IF(interne2!Z12&gt;=1,Y$8,0)</f>
        <v>0</v>
      </c>
      <c r="Z16" s="275">
        <f>+IF(interne2!AA12&gt;=1,Z$8,0)</f>
        <v>0</v>
      </c>
      <c r="AA16" s="275">
        <f>+IF(interne2!AB12&gt;=1,AA$8,0)</f>
        <v>0</v>
      </c>
      <c r="AB16" s="275">
        <f>+IF(interne2!AC12&gt;=1,AB$8,0)</f>
        <v>0</v>
      </c>
      <c r="AC16" s="275">
        <f>+IF(interne2!AD12&gt;=1,AC$8,0)</f>
        <v>0</v>
      </c>
      <c r="AD16" s="275">
        <f>+IF(interne2!AE12&gt;=1,AD$8,0)</f>
        <v>0</v>
      </c>
      <c r="AE16" s="275">
        <f>+IF(interne2!AF12&gt;=1,AE$8,0)</f>
        <v>0</v>
      </c>
      <c r="AF16" s="275">
        <f>+IF(interne2!AG12&gt;=1,AF$8,0)</f>
        <v>0</v>
      </c>
      <c r="AG16" s="275">
        <f>+IF(interne2!AH12&gt;=1,AG$8,0)</f>
        <v>0</v>
      </c>
      <c r="AH16" s="275">
        <f>+IF(interne2!AI12&gt;=1,AH$8,0)</f>
        <v>0</v>
      </c>
      <c r="AI16" s="275">
        <f>+IF(interne2!AJ12&gt;=1,AI$8,0)</f>
        <v>0</v>
      </c>
      <c r="AJ16" s="275">
        <f>+IF(interne2!AK12&gt;=1,AJ$8,0)</f>
        <v>0</v>
      </c>
      <c r="AK16" s="275">
        <f>+IF(interne2!AL12&gt;=1,AK$8,0)</f>
        <v>0</v>
      </c>
      <c r="AL16" s="275">
        <f>+IF(interne2!AM12&gt;=1,AL$8,0)</f>
        <v>0</v>
      </c>
      <c r="AM16" s="275">
        <f>+IF(interne2!AN12&gt;=1,AM$8,0)</f>
        <v>0</v>
      </c>
      <c r="AN16" s="275">
        <f>+IF(interne2!AO12&gt;=1,AN$8,0)</f>
        <v>0</v>
      </c>
      <c r="AO16" s="275">
        <f>+IF(interne2!AP12&gt;=1,AO$8,0)</f>
        <v>0</v>
      </c>
      <c r="AP16" s="275">
        <f>+IF(interne2!AQ12&gt;=1,AP$8,0)</f>
        <v>0</v>
      </c>
      <c r="AQ16" s="275">
        <f>+IF(interne2!AR12&gt;=1,AQ$8,0)</f>
        <v>0</v>
      </c>
      <c r="AR16" s="275">
        <f>+IF(interne2!AS12&gt;=1,AR$8,0)</f>
        <v>0</v>
      </c>
      <c r="AS16" s="275">
        <f>+IF(interne2!AT12&gt;=1,AS$8,0)</f>
        <v>0</v>
      </c>
      <c r="AT16" s="275">
        <f>+IF(interne2!AU12&gt;=1,AT$8,0)</f>
        <v>0</v>
      </c>
      <c r="AU16" s="275">
        <f>+IF(interne2!AV12&gt;=1,AU$8,0)</f>
        <v>0</v>
      </c>
    </row>
    <row r="17" spans="1:47" ht="37.5" x14ac:dyDescent="0.25">
      <c r="A17" s="248" t="str">
        <f>'2.2'!C18</f>
        <v>HNO1.1.1</v>
      </c>
      <c r="B17" s="248" t="str">
        <f>'2.2'!D18</f>
        <v>Interventions ORL complexes (chirurgie tumorale interdisciplinaire)</v>
      </c>
      <c r="C17" s="275">
        <f>+IF(interne2!D13&gt;=1,C$8,0)</f>
        <v>0</v>
      </c>
      <c r="D17" s="275">
        <f>+IF(interne2!E13&gt;=1,D$8,0)</f>
        <v>0</v>
      </c>
      <c r="E17" s="275">
        <f>+IF(interne2!F13&gt;=1,E$8,0)</f>
        <v>0</v>
      </c>
      <c r="F17" s="275">
        <f>+IF(interne2!G13&gt;=1,F$8,0)</f>
        <v>0</v>
      </c>
      <c r="G17" s="275">
        <f>+IF(interne2!H13&gt;=1,G$8,0)</f>
        <v>0</v>
      </c>
      <c r="H17" s="275">
        <f>+IF(interne2!I13&gt;=1,H$8,0)</f>
        <v>0</v>
      </c>
      <c r="I17" s="275">
        <f>+IF(interne2!J13&gt;=1,I$8,0)</f>
        <v>0</v>
      </c>
      <c r="J17" s="275">
        <f>+IF(interne2!K13&gt;=1,J$8,0)</f>
        <v>0</v>
      </c>
      <c r="K17" s="275">
        <f>+IF(interne2!L13&gt;=1,K$8,0)</f>
        <v>0</v>
      </c>
      <c r="L17" s="275">
        <f>+IF(interne2!M13&gt;=1,L$8,0)</f>
        <v>0</v>
      </c>
      <c r="M17" s="275">
        <f>+IF(interne2!N13&gt;=1,M$8,0)</f>
        <v>0</v>
      </c>
      <c r="N17" s="275">
        <f>+IF(interne2!O13&gt;=1,N$8,0)</f>
        <v>0</v>
      </c>
      <c r="O17" s="275">
        <f>+IF(interne2!P13&gt;=1,O$8,0)</f>
        <v>0</v>
      </c>
      <c r="P17" s="275">
        <f>+IF(interne2!Q13&gt;=1,P$8,0)</f>
        <v>0</v>
      </c>
      <c r="Q17" s="275">
        <f>+IF(interne2!R13&gt;=1,Q$8,0)</f>
        <v>0</v>
      </c>
      <c r="R17" s="275">
        <f>+IF(interne2!S13&gt;=1,R$8,0)</f>
        <v>0</v>
      </c>
      <c r="S17" s="275">
        <f>+IF(interne2!T13&gt;=1,S$8,0)</f>
        <v>0</v>
      </c>
      <c r="T17" s="275">
        <f>+IF(interne2!U13&gt;=1,T$8,0)</f>
        <v>0</v>
      </c>
      <c r="U17" s="275">
        <f>+IF(interne2!V13&gt;=1,U$8,0)</f>
        <v>0</v>
      </c>
      <c r="V17" s="275">
        <f>+IF(interne2!W13&gt;=1,V$8,0)</f>
        <v>0</v>
      </c>
      <c r="W17" s="275">
        <f>+IF(interne2!X13&gt;=1,W$8,0)</f>
        <v>0</v>
      </c>
      <c r="X17" s="275">
        <f>+IF(interne2!Y13&gt;=1,X$8,0)</f>
        <v>0</v>
      </c>
      <c r="Y17" s="275">
        <f>+IF(interne2!Z13&gt;=1,Y$8,0)</f>
        <v>0</v>
      </c>
      <c r="Z17" s="275">
        <f>+IF(interne2!AA13&gt;=1,Z$8,0)</f>
        <v>0</v>
      </c>
      <c r="AA17" s="275">
        <f>+IF(interne2!AB13&gt;=1,AA$8,0)</f>
        <v>0</v>
      </c>
      <c r="AB17" s="275">
        <f>+IF(interne2!AC13&gt;=1,AB$8,0)</f>
        <v>0</v>
      </c>
      <c r="AC17" s="275">
        <f>+IF(interne2!AD13&gt;=1,AC$8,0)</f>
        <v>0</v>
      </c>
      <c r="AD17" s="275">
        <f>+IF(interne2!AE13&gt;=1,AD$8,0)</f>
        <v>0</v>
      </c>
      <c r="AE17" s="275">
        <f>+IF(interne2!AF13&gt;=1,AE$8,0)</f>
        <v>0</v>
      </c>
      <c r="AF17" s="275">
        <f>+IF(interne2!AG13&gt;=1,AF$8,0)</f>
        <v>0</v>
      </c>
      <c r="AG17" s="275">
        <f>+IF(interne2!AH13&gt;=1,AG$8,0)</f>
        <v>0</v>
      </c>
      <c r="AH17" s="275">
        <f>+IF(interne2!AI13&gt;=1,AH$8,0)</f>
        <v>0</v>
      </c>
      <c r="AI17" s="275">
        <f>+IF(interne2!AJ13&gt;=1,AI$8,0)</f>
        <v>0</v>
      </c>
      <c r="AJ17" s="275">
        <f>+IF(interne2!AK13&gt;=1,AJ$8,0)</f>
        <v>0</v>
      </c>
      <c r="AK17" s="275">
        <f>+IF(interne2!AL13&gt;=1,AK$8,0)</f>
        <v>0</v>
      </c>
      <c r="AL17" s="275">
        <f>+IF(interne2!AM13&gt;=1,AL$8,0)</f>
        <v>0</v>
      </c>
      <c r="AM17" s="275">
        <f>+IF(interne2!AN13&gt;=1,AM$8,0)</f>
        <v>0</v>
      </c>
      <c r="AN17" s="275">
        <f>+IF(interne2!AO13&gt;=1,AN$8,0)</f>
        <v>0</v>
      </c>
      <c r="AO17" s="275">
        <f>+IF(interne2!AP13&gt;=1,AO$8,0)</f>
        <v>0</v>
      </c>
      <c r="AP17" s="275">
        <f>+IF(interne2!AQ13&gt;=1,AP$8,0)</f>
        <v>0</v>
      </c>
      <c r="AQ17" s="275">
        <f>+IF(interne2!AR13&gt;=1,AQ$8,0)</f>
        <v>0</v>
      </c>
      <c r="AR17" s="275">
        <f>+IF(interne2!AS13&gt;=1,AR$8,0)</f>
        <v>0</v>
      </c>
      <c r="AS17" s="275">
        <f>+IF(interne2!AT13&gt;=1,AS$8,0)</f>
        <v>0</v>
      </c>
      <c r="AT17" s="275">
        <f>+IF(interne2!AU13&gt;=1,AT$8,0)</f>
        <v>0</v>
      </c>
      <c r="AU17" s="275">
        <f>+IF(interne2!AV13&gt;=1,AU$8,0)</f>
        <v>0</v>
      </c>
    </row>
    <row r="18" spans="1:47" ht="25" x14ac:dyDescent="0.25">
      <c r="A18" s="248" t="str">
        <f>'2.2'!C19</f>
        <v>HNO1.2</v>
      </c>
      <c r="B18" s="248" t="str">
        <f>'2.2'!D19</f>
        <v>Chirurgie élargie du nez et des sinus</v>
      </c>
      <c r="C18" s="275">
        <f>+IF(interne2!D14&gt;=1,C$8,0)</f>
        <v>0</v>
      </c>
      <c r="D18" s="275">
        <f>+IF(interne2!E14&gt;=1,D$8,0)</f>
        <v>0</v>
      </c>
      <c r="E18" s="275">
        <f>+IF(interne2!F14&gt;=1,E$8,0)</f>
        <v>0</v>
      </c>
      <c r="F18" s="275">
        <f>+IF(interne2!G14&gt;=1,F$8,0)</f>
        <v>0</v>
      </c>
      <c r="G18" s="275">
        <f>+IF(interne2!H14&gt;=1,G$8,0)</f>
        <v>0</v>
      </c>
      <c r="H18" s="275">
        <f>+IF(interne2!I14&gt;=1,H$8,0)</f>
        <v>0</v>
      </c>
      <c r="I18" s="275">
        <f>+IF(interne2!J14&gt;=1,I$8,0)</f>
        <v>0</v>
      </c>
      <c r="J18" s="275">
        <f>+IF(interne2!K14&gt;=1,J$8,0)</f>
        <v>0</v>
      </c>
      <c r="K18" s="275">
        <f>+IF(interne2!L14&gt;=1,K$8,0)</f>
        <v>0</v>
      </c>
      <c r="L18" s="275">
        <f>+IF(interne2!M14&gt;=1,L$8,0)</f>
        <v>0</v>
      </c>
      <c r="M18" s="275">
        <f>+IF(interne2!N14&gt;=1,M$8,0)</f>
        <v>0</v>
      </c>
      <c r="N18" s="275">
        <f>+IF(interne2!O14&gt;=1,N$8,0)</f>
        <v>0</v>
      </c>
      <c r="O18" s="275">
        <f>+IF(interne2!P14&gt;=1,O$8,0)</f>
        <v>0</v>
      </c>
      <c r="P18" s="275">
        <f>+IF(interne2!Q14&gt;=1,P$8,0)</f>
        <v>0</v>
      </c>
      <c r="Q18" s="275">
        <f>+IF(interne2!R14&gt;=1,Q$8,0)</f>
        <v>0</v>
      </c>
      <c r="R18" s="275">
        <f>+IF(interne2!S14&gt;=1,R$8,0)</f>
        <v>0</v>
      </c>
      <c r="S18" s="275">
        <f>+IF(interne2!T14&gt;=1,S$8,0)</f>
        <v>0</v>
      </c>
      <c r="T18" s="275">
        <f>+IF(interne2!U14&gt;=1,T$8,0)</f>
        <v>0</v>
      </c>
      <c r="U18" s="275">
        <f>+IF(interne2!V14&gt;=1,U$8,0)</f>
        <v>0</v>
      </c>
      <c r="V18" s="275">
        <f>+IF(interne2!W14&gt;=1,V$8,0)</f>
        <v>0</v>
      </c>
      <c r="W18" s="275">
        <f>+IF(interne2!X14&gt;=1,W$8,0)</f>
        <v>0</v>
      </c>
      <c r="X18" s="275">
        <f>+IF(interne2!Y14&gt;=1,X$8,0)</f>
        <v>0</v>
      </c>
      <c r="Y18" s="275">
        <f>+IF(interne2!Z14&gt;=1,Y$8,0)</f>
        <v>0</v>
      </c>
      <c r="Z18" s="275">
        <f>+IF(interne2!AA14&gt;=1,Z$8,0)</f>
        <v>0</v>
      </c>
      <c r="AA18" s="275">
        <f>+IF(interne2!AB14&gt;=1,AA$8,0)</f>
        <v>0</v>
      </c>
      <c r="AB18" s="275">
        <f>+IF(interne2!AC14&gt;=1,AB$8,0)</f>
        <v>0</v>
      </c>
      <c r="AC18" s="275">
        <f>+IF(interne2!AD14&gt;=1,AC$8,0)</f>
        <v>0</v>
      </c>
      <c r="AD18" s="275">
        <f>+IF(interne2!AE14&gt;=1,AD$8,0)</f>
        <v>0</v>
      </c>
      <c r="AE18" s="275">
        <f>+IF(interne2!AF14&gt;=1,AE$8,0)</f>
        <v>0</v>
      </c>
      <c r="AF18" s="275">
        <f>+IF(interne2!AG14&gt;=1,AF$8,0)</f>
        <v>0</v>
      </c>
      <c r="AG18" s="275">
        <f>+IF(interne2!AH14&gt;=1,AG$8,0)</f>
        <v>0</v>
      </c>
      <c r="AH18" s="275">
        <f>+IF(interne2!AI14&gt;=1,AH$8,0)</f>
        <v>0</v>
      </c>
      <c r="AI18" s="275">
        <f>+IF(interne2!AJ14&gt;=1,AI$8,0)</f>
        <v>0</v>
      </c>
      <c r="AJ18" s="275">
        <f>+IF(interne2!AK14&gt;=1,AJ$8,0)</f>
        <v>0</v>
      </c>
      <c r="AK18" s="275">
        <f>+IF(interne2!AL14&gt;=1,AK$8,0)</f>
        <v>0</v>
      </c>
      <c r="AL18" s="275">
        <f>+IF(interne2!AM14&gt;=1,AL$8,0)</f>
        <v>0</v>
      </c>
      <c r="AM18" s="275">
        <f>+IF(interne2!AN14&gt;=1,AM$8,0)</f>
        <v>0</v>
      </c>
      <c r="AN18" s="275">
        <f>+IF(interne2!AO14&gt;=1,AN$8,0)</f>
        <v>0</v>
      </c>
      <c r="AO18" s="275">
        <f>+IF(interne2!AP14&gt;=1,AO$8,0)</f>
        <v>0</v>
      </c>
      <c r="AP18" s="275">
        <f>+IF(interne2!AQ14&gt;=1,AP$8,0)</f>
        <v>0</v>
      </c>
      <c r="AQ18" s="275">
        <f>+IF(interne2!AR14&gt;=1,AQ$8,0)</f>
        <v>0</v>
      </c>
      <c r="AR18" s="275">
        <f>+IF(interne2!AS14&gt;=1,AR$8,0)</f>
        <v>0</v>
      </c>
      <c r="AS18" s="275">
        <f>+IF(interne2!AT14&gt;=1,AS$8,0)</f>
        <v>0</v>
      </c>
      <c r="AT18" s="275">
        <f>+IF(interne2!AU14&gt;=1,AT$8,0)</f>
        <v>0</v>
      </c>
      <c r="AU18" s="275">
        <f>+IF(interne2!AV14&gt;=1,AU$8,0)</f>
        <v>0</v>
      </c>
    </row>
    <row r="19" spans="1:47" ht="50" x14ac:dyDescent="0.25">
      <c r="A19" s="248" t="str">
        <f>'2.2'!C20</f>
        <v>HNO1.2.1</v>
      </c>
      <c r="B19" s="248" t="str">
        <f>'2.2'!D20</f>
        <v>Chirurgie élargie du nez et des sinus avec ouverture de la dure-mère (chirurgie interdisciplinaire de la base du crâne)</v>
      </c>
      <c r="C19" s="275">
        <f>+IF(interne2!D15&gt;=1,C$8,0)</f>
        <v>0</v>
      </c>
      <c r="D19" s="275">
        <f>+IF(interne2!E15&gt;=1,D$8,0)</f>
        <v>0</v>
      </c>
      <c r="E19" s="275">
        <f>+IF(interne2!F15&gt;=1,E$8,0)</f>
        <v>0</v>
      </c>
      <c r="F19" s="275">
        <f>+IF(interne2!G15&gt;=1,F$8,0)</f>
        <v>0</v>
      </c>
      <c r="G19" s="275">
        <f>+IF(interne2!H15&gt;=1,G$8,0)</f>
        <v>0</v>
      </c>
      <c r="H19" s="275">
        <f>+IF(interne2!I15&gt;=1,H$8,0)</f>
        <v>0</v>
      </c>
      <c r="I19" s="275">
        <f>+IF(interne2!J15&gt;=1,I$8,0)</f>
        <v>0</v>
      </c>
      <c r="J19" s="275">
        <f>+IF(interne2!K15&gt;=1,J$8,0)</f>
        <v>0</v>
      </c>
      <c r="K19" s="275">
        <f>+IF(interne2!L15&gt;=1,K$8,0)</f>
        <v>0</v>
      </c>
      <c r="L19" s="275">
        <f>+IF(interne2!M15&gt;=1,L$8,0)</f>
        <v>0</v>
      </c>
      <c r="M19" s="275">
        <f>+IF(interne2!N15&gt;=1,M$8,0)</f>
        <v>0</v>
      </c>
      <c r="N19" s="275">
        <f>+IF(interne2!O15&gt;=1,N$8,0)</f>
        <v>0</v>
      </c>
      <c r="O19" s="275">
        <f>+IF(interne2!P15&gt;=1,O$8,0)</f>
        <v>0</v>
      </c>
      <c r="P19" s="275">
        <f>+IF(interne2!Q15&gt;=1,P$8,0)</f>
        <v>0</v>
      </c>
      <c r="Q19" s="275">
        <f>+IF(interne2!R15&gt;=1,Q$8,0)</f>
        <v>0</v>
      </c>
      <c r="R19" s="275">
        <f>+IF(interne2!S15&gt;=1,R$8,0)</f>
        <v>0</v>
      </c>
      <c r="S19" s="275">
        <f>+IF(interne2!T15&gt;=1,S$8,0)</f>
        <v>0</v>
      </c>
      <c r="T19" s="275">
        <f>+IF(interne2!U15&gt;=1,T$8,0)</f>
        <v>0</v>
      </c>
      <c r="U19" s="275">
        <f>+IF(interne2!V15&gt;=1,U$8,0)</f>
        <v>0</v>
      </c>
      <c r="V19" s="275">
        <f>+IF(interne2!W15&gt;=1,V$8,0)</f>
        <v>0</v>
      </c>
      <c r="W19" s="275">
        <f>+IF(interne2!X15&gt;=1,W$8,0)</f>
        <v>0</v>
      </c>
      <c r="X19" s="275">
        <f>+IF(interne2!Y15&gt;=1,X$8,0)</f>
        <v>0</v>
      </c>
      <c r="Y19" s="275">
        <f>+IF(interne2!Z15&gt;=1,Y$8,0)</f>
        <v>0</v>
      </c>
      <c r="Z19" s="275">
        <f>+IF(interne2!AA15&gt;=1,Z$8,0)</f>
        <v>0</v>
      </c>
      <c r="AA19" s="275">
        <f>+IF(interne2!AB15&gt;=1,AA$8,0)</f>
        <v>0</v>
      </c>
      <c r="AB19" s="275">
        <f>+IF(interne2!AC15&gt;=1,AB$8,0)</f>
        <v>0</v>
      </c>
      <c r="AC19" s="275">
        <f>+IF(interne2!AD15&gt;=1,AC$8,0)</f>
        <v>0</v>
      </c>
      <c r="AD19" s="275">
        <f>+IF(interne2!AE15&gt;=1,AD$8,0)</f>
        <v>0</v>
      </c>
      <c r="AE19" s="275">
        <f>+IF(interne2!AF15&gt;=1,AE$8,0)</f>
        <v>0</v>
      </c>
      <c r="AF19" s="275">
        <f>+IF(interne2!AG15&gt;=1,AF$8,0)</f>
        <v>0</v>
      </c>
      <c r="AG19" s="275">
        <f>+IF(interne2!AH15&gt;=1,AG$8,0)</f>
        <v>0</v>
      </c>
      <c r="AH19" s="275">
        <f>+IF(interne2!AI15&gt;=1,AH$8,0)</f>
        <v>0</v>
      </c>
      <c r="AI19" s="275">
        <f>+IF(interne2!AJ15&gt;=1,AI$8,0)</f>
        <v>0</v>
      </c>
      <c r="AJ19" s="275">
        <f>+IF(interne2!AK15&gt;=1,AJ$8,0)</f>
        <v>0</v>
      </c>
      <c r="AK19" s="275">
        <f>+IF(interne2!AL15&gt;=1,AK$8,0)</f>
        <v>0</v>
      </c>
      <c r="AL19" s="275">
        <f>+IF(interne2!AM15&gt;=1,AL$8,0)</f>
        <v>0</v>
      </c>
      <c r="AM19" s="275">
        <f>+IF(interne2!AN15&gt;=1,AM$8,0)</f>
        <v>0</v>
      </c>
      <c r="AN19" s="275">
        <f>+IF(interne2!AO15&gt;=1,AN$8,0)</f>
        <v>0</v>
      </c>
      <c r="AO19" s="275">
        <f>+IF(interne2!AP15&gt;=1,AO$8,0)</f>
        <v>0</v>
      </c>
      <c r="AP19" s="275">
        <f>+IF(interne2!AQ15&gt;=1,AP$8,0)</f>
        <v>0</v>
      </c>
      <c r="AQ19" s="275">
        <f>+IF(interne2!AR15&gt;=1,AQ$8,0)</f>
        <v>0</v>
      </c>
      <c r="AR19" s="275">
        <f>+IF(interne2!AS15&gt;=1,AR$8,0)</f>
        <v>0</v>
      </c>
      <c r="AS19" s="275">
        <f>+IF(interne2!AT15&gt;=1,AS$8,0)</f>
        <v>0</v>
      </c>
      <c r="AT19" s="275">
        <f>+IF(interne2!AU15&gt;=1,AT$8,0)</f>
        <v>0</v>
      </c>
      <c r="AU19" s="275">
        <f>+IF(interne2!AV15&gt;=1,AU$8,0)</f>
        <v>0</v>
      </c>
    </row>
    <row r="20" spans="1:47" ht="50" x14ac:dyDescent="0.25">
      <c r="A20" s="248" t="str">
        <f>'2.2'!C21</f>
        <v>HNO1.3</v>
      </c>
      <c r="B20" s="248" t="str">
        <f>'2.2'!D21</f>
        <v>Chirurgie de l’oreille moyenne (tympanoplastie, chirurgie mastoïdienne, ossiculoplastie y c. chirurgie stapédienne)</v>
      </c>
      <c r="C20" s="275">
        <f>+IF(interne2!D16&gt;=1,C$8,0)</f>
        <v>0</v>
      </c>
      <c r="D20" s="275">
        <f>+IF(interne2!E16&gt;=1,D$8,0)</f>
        <v>0</v>
      </c>
      <c r="E20" s="275">
        <f>+IF(interne2!F16&gt;=1,E$8,0)</f>
        <v>0</v>
      </c>
      <c r="F20" s="275">
        <f>+IF(interne2!G16&gt;=1,F$8,0)</f>
        <v>0</v>
      </c>
      <c r="G20" s="275">
        <f>+IF(interne2!H16&gt;=1,G$8,0)</f>
        <v>0</v>
      </c>
      <c r="H20" s="275">
        <f>+IF(interne2!I16&gt;=1,H$8,0)</f>
        <v>0</v>
      </c>
      <c r="I20" s="275">
        <f>+IF(interne2!J16&gt;=1,I$8,0)</f>
        <v>0</v>
      </c>
      <c r="J20" s="275">
        <f>+IF(interne2!K16&gt;=1,J$8,0)</f>
        <v>0</v>
      </c>
      <c r="K20" s="275">
        <f>+IF(interne2!L16&gt;=1,K$8,0)</f>
        <v>0</v>
      </c>
      <c r="L20" s="275">
        <f>+IF(interne2!M16&gt;=1,L$8,0)</f>
        <v>0</v>
      </c>
      <c r="M20" s="275">
        <f>+IF(interne2!N16&gt;=1,M$8,0)</f>
        <v>0</v>
      </c>
      <c r="N20" s="275">
        <f>+IF(interne2!O16&gt;=1,N$8,0)</f>
        <v>0</v>
      </c>
      <c r="O20" s="275">
        <f>+IF(interne2!P16&gt;=1,O$8,0)</f>
        <v>0</v>
      </c>
      <c r="P20" s="275">
        <f>+IF(interne2!Q16&gt;=1,P$8,0)</f>
        <v>0</v>
      </c>
      <c r="Q20" s="275">
        <f>+IF(interne2!R16&gt;=1,Q$8,0)</f>
        <v>0</v>
      </c>
      <c r="R20" s="275">
        <f>+IF(interne2!S16&gt;=1,R$8,0)</f>
        <v>0</v>
      </c>
      <c r="S20" s="275">
        <f>+IF(interne2!T16&gt;=1,S$8,0)</f>
        <v>0</v>
      </c>
      <c r="T20" s="275">
        <f>+IF(interne2!U16&gt;=1,T$8,0)</f>
        <v>0</v>
      </c>
      <c r="U20" s="275">
        <f>+IF(interne2!V16&gt;=1,U$8,0)</f>
        <v>0</v>
      </c>
      <c r="V20" s="275">
        <f>+IF(interne2!W16&gt;=1,V$8,0)</f>
        <v>0</v>
      </c>
      <c r="W20" s="275">
        <f>+IF(interne2!X16&gt;=1,W$8,0)</f>
        <v>0</v>
      </c>
      <c r="X20" s="275">
        <f>+IF(interne2!Y16&gt;=1,X$8,0)</f>
        <v>0</v>
      </c>
      <c r="Y20" s="275">
        <f>+IF(interne2!Z16&gt;=1,Y$8,0)</f>
        <v>0</v>
      </c>
      <c r="Z20" s="275">
        <f>+IF(interne2!AA16&gt;=1,Z$8,0)</f>
        <v>0</v>
      </c>
      <c r="AA20" s="275">
        <f>+IF(interne2!AB16&gt;=1,AA$8,0)</f>
        <v>0</v>
      </c>
      <c r="AB20" s="275">
        <f>+IF(interne2!AC16&gt;=1,AB$8,0)</f>
        <v>0</v>
      </c>
      <c r="AC20" s="275">
        <f>+IF(interne2!AD16&gt;=1,AC$8,0)</f>
        <v>0</v>
      </c>
      <c r="AD20" s="275">
        <f>+IF(interne2!AE16&gt;=1,AD$8,0)</f>
        <v>0</v>
      </c>
      <c r="AE20" s="275">
        <f>+IF(interne2!AF16&gt;=1,AE$8,0)</f>
        <v>0</v>
      </c>
      <c r="AF20" s="275">
        <f>+IF(interne2!AG16&gt;=1,AF$8,0)</f>
        <v>0</v>
      </c>
      <c r="AG20" s="275">
        <f>+IF(interne2!AH16&gt;=1,AG$8,0)</f>
        <v>0</v>
      </c>
      <c r="AH20" s="275">
        <f>+IF(interne2!AI16&gt;=1,AH$8,0)</f>
        <v>0</v>
      </c>
      <c r="AI20" s="275">
        <f>+IF(interne2!AJ16&gt;=1,AI$8,0)</f>
        <v>0</v>
      </c>
      <c r="AJ20" s="275">
        <f>+IF(interne2!AK16&gt;=1,AJ$8,0)</f>
        <v>0</v>
      </c>
      <c r="AK20" s="275">
        <f>+IF(interne2!AL16&gt;=1,AK$8,0)</f>
        <v>0</v>
      </c>
      <c r="AL20" s="275">
        <f>+IF(interne2!AM16&gt;=1,AL$8,0)</f>
        <v>0</v>
      </c>
      <c r="AM20" s="275">
        <f>+IF(interne2!AN16&gt;=1,AM$8,0)</f>
        <v>0</v>
      </c>
      <c r="AN20" s="275">
        <f>+IF(interne2!AO16&gt;=1,AN$8,0)</f>
        <v>0</v>
      </c>
      <c r="AO20" s="275">
        <f>+IF(interne2!AP16&gt;=1,AO$8,0)</f>
        <v>0</v>
      </c>
      <c r="AP20" s="275">
        <f>+IF(interne2!AQ16&gt;=1,AP$8,0)</f>
        <v>0</v>
      </c>
      <c r="AQ20" s="275">
        <f>+IF(interne2!AR16&gt;=1,AQ$8,0)</f>
        <v>0</v>
      </c>
      <c r="AR20" s="275">
        <f>+IF(interne2!AS16&gt;=1,AR$8,0)</f>
        <v>0</v>
      </c>
      <c r="AS20" s="275">
        <f>+IF(interne2!AT16&gt;=1,AS$8,0)</f>
        <v>0</v>
      </c>
      <c r="AT20" s="275">
        <f>+IF(interne2!AU16&gt;=1,AT$8,0)</f>
        <v>0</v>
      </c>
      <c r="AU20" s="275">
        <f>+IF(interne2!AV16&gt;=1,AU$8,0)</f>
        <v>0</v>
      </c>
    </row>
    <row r="21" spans="1:47" ht="37.5" x14ac:dyDescent="0.25">
      <c r="A21" s="248" t="str">
        <f>'2.2'!C22</f>
        <v>HNO1.3.1</v>
      </c>
      <c r="B21" s="248" t="str">
        <f>'2.2'!D22</f>
        <v>Chirurgie élargie de l’oreille avec oreille interne et/ou ouverture de la dure-mère</v>
      </c>
      <c r="C21" s="275">
        <f>+IF(interne2!D17&gt;=1,C$8,0)</f>
        <v>0</v>
      </c>
      <c r="D21" s="275">
        <f>+IF(interne2!E17&gt;=1,D$8,0)</f>
        <v>0</v>
      </c>
      <c r="E21" s="275">
        <f>+IF(interne2!F17&gt;=1,E$8,0)</f>
        <v>0</v>
      </c>
      <c r="F21" s="275">
        <f>+IF(interne2!G17&gt;=1,F$8,0)</f>
        <v>0</v>
      </c>
      <c r="G21" s="275">
        <f>+IF(interne2!H17&gt;=1,G$8,0)</f>
        <v>0</v>
      </c>
      <c r="H21" s="275">
        <f>+IF(interne2!I17&gt;=1,H$8,0)</f>
        <v>0</v>
      </c>
      <c r="I21" s="275">
        <f>+IF(interne2!J17&gt;=1,I$8,0)</f>
        <v>0</v>
      </c>
      <c r="J21" s="275">
        <f>+IF(interne2!K17&gt;=1,J$8,0)</f>
        <v>0</v>
      </c>
      <c r="K21" s="275">
        <f>+IF(interne2!L17&gt;=1,K$8,0)</f>
        <v>0</v>
      </c>
      <c r="L21" s="275">
        <f>+IF(interne2!M17&gt;=1,L$8,0)</f>
        <v>0</v>
      </c>
      <c r="M21" s="275">
        <f>+IF(interne2!N17&gt;=1,M$8,0)</f>
        <v>0</v>
      </c>
      <c r="N21" s="275">
        <f>+IF(interne2!O17&gt;=1,N$8,0)</f>
        <v>0</v>
      </c>
      <c r="O21" s="275">
        <f>+IF(interne2!P17&gt;=1,O$8,0)</f>
        <v>0</v>
      </c>
      <c r="P21" s="275">
        <f>+IF(interne2!Q17&gt;=1,P$8,0)</f>
        <v>0</v>
      </c>
      <c r="Q21" s="275">
        <f>+IF(interne2!R17&gt;=1,Q$8,0)</f>
        <v>0</v>
      </c>
      <c r="R21" s="275">
        <f>+IF(interne2!S17&gt;=1,R$8,0)</f>
        <v>0</v>
      </c>
      <c r="S21" s="275">
        <f>+IF(interne2!T17&gt;=1,S$8,0)</f>
        <v>0</v>
      </c>
      <c r="T21" s="275">
        <f>+IF(interne2!U17&gt;=1,T$8,0)</f>
        <v>0</v>
      </c>
      <c r="U21" s="275">
        <f>+IF(interne2!V17&gt;=1,U$8,0)</f>
        <v>0</v>
      </c>
      <c r="V21" s="275">
        <f>+IF(interne2!W17&gt;=1,V$8,0)</f>
        <v>0</v>
      </c>
      <c r="W21" s="275">
        <f>+IF(interne2!X17&gt;=1,W$8,0)</f>
        <v>0</v>
      </c>
      <c r="X21" s="275">
        <f>+IF(interne2!Y17&gt;=1,X$8,0)</f>
        <v>0</v>
      </c>
      <c r="Y21" s="275">
        <f>+IF(interne2!Z17&gt;=1,Y$8,0)</f>
        <v>0</v>
      </c>
      <c r="Z21" s="275">
        <f>+IF(interne2!AA17&gt;=1,Z$8,0)</f>
        <v>0</v>
      </c>
      <c r="AA21" s="275">
        <f>+IF(interne2!AB17&gt;=1,AA$8,0)</f>
        <v>0</v>
      </c>
      <c r="AB21" s="275">
        <f>+IF(interne2!AC17&gt;=1,AB$8,0)</f>
        <v>0</v>
      </c>
      <c r="AC21" s="275">
        <f>+IF(interne2!AD17&gt;=1,AC$8,0)</f>
        <v>0</v>
      </c>
      <c r="AD21" s="275">
        <f>+IF(interne2!AE17&gt;=1,AD$8,0)</f>
        <v>0</v>
      </c>
      <c r="AE21" s="275">
        <f>+IF(interne2!AF17&gt;=1,AE$8,0)</f>
        <v>0</v>
      </c>
      <c r="AF21" s="275">
        <f>+IF(interne2!AG17&gt;=1,AF$8,0)</f>
        <v>0</v>
      </c>
      <c r="AG21" s="275">
        <f>+IF(interne2!AH17&gt;=1,AG$8,0)</f>
        <v>0</v>
      </c>
      <c r="AH21" s="275">
        <f>+IF(interne2!AI17&gt;=1,AH$8,0)</f>
        <v>0</v>
      </c>
      <c r="AI21" s="275">
        <f>+IF(interne2!AJ17&gt;=1,AI$8,0)</f>
        <v>0</v>
      </c>
      <c r="AJ21" s="275">
        <f>+IF(interne2!AK17&gt;=1,AJ$8,0)</f>
        <v>0</v>
      </c>
      <c r="AK21" s="275">
        <f>+IF(interne2!AL17&gt;=1,AK$8,0)</f>
        <v>0</v>
      </c>
      <c r="AL21" s="275">
        <f>+IF(interne2!AM17&gt;=1,AL$8,0)</f>
        <v>0</v>
      </c>
      <c r="AM21" s="275">
        <f>+IF(interne2!AN17&gt;=1,AM$8,0)</f>
        <v>0</v>
      </c>
      <c r="AN21" s="275">
        <f>+IF(interne2!AO17&gt;=1,AN$8,0)</f>
        <v>0</v>
      </c>
      <c r="AO21" s="275">
        <f>+IF(interne2!AP17&gt;=1,AO$8,0)</f>
        <v>0</v>
      </c>
      <c r="AP21" s="275">
        <f>+IF(interne2!AQ17&gt;=1,AP$8,0)</f>
        <v>0</v>
      </c>
      <c r="AQ21" s="275">
        <f>+IF(interne2!AR17&gt;=1,AQ$8,0)</f>
        <v>0</v>
      </c>
      <c r="AR21" s="275">
        <f>+IF(interne2!AS17&gt;=1,AR$8,0)</f>
        <v>0</v>
      </c>
      <c r="AS21" s="275">
        <f>+IF(interne2!AT17&gt;=1,AS$8,0)</f>
        <v>0</v>
      </c>
      <c r="AT21" s="275">
        <f>+IF(interne2!AU17&gt;=1,AT$8,0)</f>
        <v>0</v>
      </c>
      <c r="AU21" s="275">
        <f>+IF(interne2!AV17&gt;=1,AU$8,0)</f>
        <v>0</v>
      </c>
    </row>
    <row r="22" spans="1:47" x14ac:dyDescent="0.25">
      <c r="A22" s="248" t="str">
        <f>'2.2'!C23</f>
        <v>HNO1.3.2</v>
      </c>
      <c r="B22" s="248" t="str">
        <f>'2.2'!D23</f>
        <v>Implants cochléaires (CIMHS)</v>
      </c>
      <c r="C22" s="275">
        <f>+IF(interne2!D18&gt;=1,C$8,0)</f>
        <v>0</v>
      </c>
      <c r="D22" s="275">
        <f>+IF(interne2!E18&gt;=1,D$8,0)</f>
        <v>0</v>
      </c>
      <c r="E22" s="275">
        <f>+IF(interne2!F18&gt;=1,E$8,0)</f>
        <v>0</v>
      </c>
      <c r="F22" s="275">
        <f>+IF(interne2!G18&gt;=1,F$8,0)</f>
        <v>0</v>
      </c>
      <c r="G22" s="275">
        <f>+IF(interne2!H18&gt;=1,G$8,0)</f>
        <v>0</v>
      </c>
      <c r="H22" s="275">
        <f>+IF(interne2!I18&gt;=1,H$8,0)</f>
        <v>0</v>
      </c>
      <c r="I22" s="275">
        <f>+IF(interne2!J18&gt;=1,I$8,0)</f>
        <v>0</v>
      </c>
      <c r="J22" s="275">
        <f>+IF(interne2!K18&gt;=1,J$8,0)</f>
        <v>0</v>
      </c>
      <c r="K22" s="275">
        <f>+IF(interne2!L18&gt;=1,K$8,0)</f>
        <v>0</v>
      </c>
      <c r="L22" s="275">
        <f>+IF(interne2!M18&gt;=1,L$8,0)</f>
        <v>0</v>
      </c>
      <c r="M22" s="275">
        <f>+IF(interne2!N18&gt;=1,M$8,0)</f>
        <v>0</v>
      </c>
      <c r="N22" s="275">
        <f>+IF(interne2!O18&gt;=1,N$8,0)</f>
        <v>0</v>
      </c>
      <c r="O22" s="275">
        <f>+IF(interne2!P18&gt;=1,O$8,0)</f>
        <v>0</v>
      </c>
      <c r="P22" s="275">
        <f>+IF(interne2!Q18&gt;=1,P$8,0)</f>
        <v>0</v>
      </c>
      <c r="Q22" s="275">
        <f>+IF(interne2!R18&gt;=1,Q$8,0)</f>
        <v>0</v>
      </c>
      <c r="R22" s="275">
        <f>+IF(interne2!S18&gt;=1,R$8,0)</f>
        <v>0</v>
      </c>
      <c r="S22" s="275">
        <f>+IF(interne2!T18&gt;=1,S$8,0)</f>
        <v>0</v>
      </c>
      <c r="T22" s="275">
        <f>+IF(interne2!U18&gt;=1,T$8,0)</f>
        <v>0</v>
      </c>
      <c r="U22" s="275">
        <f>+IF(interne2!V18&gt;=1,U$8,0)</f>
        <v>0</v>
      </c>
      <c r="V22" s="275">
        <f>+IF(interne2!W18&gt;=1,V$8,0)</f>
        <v>0</v>
      </c>
      <c r="W22" s="275">
        <f>+IF(interne2!X18&gt;=1,W$8,0)</f>
        <v>0</v>
      </c>
      <c r="X22" s="275">
        <f>+IF(interne2!Y18&gt;=1,X$8,0)</f>
        <v>0</v>
      </c>
      <c r="Y22" s="275">
        <f>+IF(interne2!Z18&gt;=1,Y$8,0)</f>
        <v>0</v>
      </c>
      <c r="Z22" s="275">
        <f>+IF(interne2!AA18&gt;=1,Z$8,0)</f>
        <v>0</v>
      </c>
      <c r="AA22" s="275">
        <f>+IF(interne2!AB18&gt;=1,AA$8,0)</f>
        <v>0</v>
      </c>
      <c r="AB22" s="275">
        <f>+IF(interne2!AC18&gt;=1,AB$8,0)</f>
        <v>0</v>
      </c>
      <c r="AC22" s="275">
        <f>+IF(interne2!AD18&gt;=1,AC$8,0)</f>
        <v>0</v>
      </c>
      <c r="AD22" s="275">
        <f>+IF(interne2!AE18&gt;=1,AD$8,0)</f>
        <v>0</v>
      </c>
      <c r="AE22" s="275">
        <f>+IF(interne2!AF18&gt;=1,AE$8,0)</f>
        <v>0</v>
      </c>
      <c r="AF22" s="275">
        <f>+IF(interne2!AG18&gt;=1,AF$8,0)</f>
        <v>0</v>
      </c>
      <c r="AG22" s="275">
        <f>+IF(interne2!AH18&gt;=1,AG$8,0)</f>
        <v>0</v>
      </c>
      <c r="AH22" s="275">
        <f>+IF(interne2!AI18&gt;=1,AH$8,0)</f>
        <v>0</v>
      </c>
      <c r="AI22" s="275">
        <f>+IF(interne2!AJ18&gt;=1,AI$8,0)</f>
        <v>0</v>
      </c>
      <c r="AJ22" s="275">
        <f>+IF(interne2!AK18&gt;=1,AJ$8,0)</f>
        <v>0</v>
      </c>
      <c r="AK22" s="275">
        <f>+IF(interne2!AL18&gt;=1,AK$8,0)</f>
        <v>0</v>
      </c>
      <c r="AL22" s="275">
        <f>+IF(interne2!AM18&gt;=1,AL$8,0)</f>
        <v>0</v>
      </c>
      <c r="AM22" s="275">
        <f>+IF(interne2!AN18&gt;=1,AM$8,0)</f>
        <v>0</v>
      </c>
      <c r="AN22" s="275">
        <f>+IF(interne2!AO18&gt;=1,AN$8,0)</f>
        <v>0</v>
      </c>
      <c r="AO22" s="275">
        <f>+IF(interne2!AP18&gt;=1,AO$8,0)</f>
        <v>0</v>
      </c>
      <c r="AP22" s="275">
        <f>+IF(interne2!AQ18&gt;=1,AP$8,0)</f>
        <v>0</v>
      </c>
      <c r="AQ22" s="275">
        <f>+IF(interne2!AR18&gt;=1,AQ$8,0)</f>
        <v>0</v>
      </c>
      <c r="AR22" s="275">
        <f>+IF(interne2!AS18&gt;=1,AR$8,0)</f>
        <v>0</v>
      </c>
      <c r="AS22" s="275">
        <f>+IF(interne2!AT18&gt;=1,AS$8,0)</f>
        <v>0</v>
      </c>
      <c r="AT22" s="275">
        <f>+IF(interne2!AU18&gt;=1,AT$8,0)</f>
        <v>0</v>
      </c>
      <c r="AU22" s="275">
        <f>+IF(interne2!AV18&gt;=1,AU$8,0)</f>
        <v>0</v>
      </c>
    </row>
    <row r="23" spans="1:47" ht="25" x14ac:dyDescent="0.25">
      <c r="A23" s="248" t="str">
        <f>'2.2'!C24</f>
        <v>HNO2</v>
      </c>
      <c r="B23" s="248" t="str">
        <f>'2.2'!D24</f>
        <v>Chirurgie de la thyroïde et des parathyroïdes</v>
      </c>
      <c r="C23" s="275">
        <f>+IF(interne2!D19&gt;=1,C$8,0)</f>
        <v>0</v>
      </c>
      <c r="D23" s="275">
        <f>+IF(interne2!E19&gt;=1,D$8,0)</f>
        <v>0</v>
      </c>
      <c r="E23" s="275">
        <f>+IF(interne2!F19&gt;=1,E$8,0)</f>
        <v>0</v>
      </c>
      <c r="F23" s="275">
        <f>+IF(interne2!G19&gt;=1,F$8,0)</f>
        <v>0</v>
      </c>
      <c r="G23" s="275">
        <f>+IF(interne2!H19&gt;=1,G$8,0)</f>
        <v>0</v>
      </c>
      <c r="H23" s="275">
        <f>+IF(interne2!I19&gt;=1,H$8,0)</f>
        <v>0</v>
      </c>
      <c r="I23" s="275">
        <f>+IF(interne2!J19&gt;=1,I$8,0)</f>
        <v>0</v>
      </c>
      <c r="J23" s="275">
        <f>+IF(interne2!K19&gt;=1,J$8,0)</f>
        <v>0</v>
      </c>
      <c r="K23" s="275">
        <f>+IF(interne2!L19&gt;=1,K$8,0)</f>
        <v>0</v>
      </c>
      <c r="L23" s="275">
        <f>+IF(interne2!M19&gt;=1,L$8,0)</f>
        <v>0</v>
      </c>
      <c r="M23" s="275">
        <f>+IF(interne2!N19&gt;=1,M$8,0)</f>
        <v>0</v>
      </c>
      <c r="N23" s="275">
        <f>+IF(interne2!O19&gt;=1,N$8,0)</f>
        <v>0</v>
      </c>
      <c r="O23" s="275">
        <f>+IF(interne2!P19&gt;=1,O$8,0)</f>
        <v>0</v>
      </c>
      <c r="P23" s="275">
        <f>+IF(interne2!Q19&gt;=1,P$8,0)</f>
        <v>0</v>
      </c>
      <c r="Q23" s="275">
        <f>+IF(interne2!R19&gt;=1,Q$8,0)</f>
        <v>0</v>
      </c>
      <c r="R23" s="275">
        <f>+IF(interne2!S19&gt;=1,R$8,0)</f>
        <v>0</v>
      </c>
      <c r="S23" s="275">
        <f>+IF(interne2!T19&gt;=1,S$8,0)</f>
        <v>0</v>
      </c>
      <c r="T23" s="275">
        <f>+IF(interne2!U19&gt;=1,T$8,0)</f>
        <v>0</v>
      </c>
      <c r="U23" s="275">
        <f>+IF(interne2!V19&gt;=1,U$8,0)</f>
        <v>0</v>
      </c>
      <c r="V23" s="275">
        <f>+IF(interne2!W19&gt;=1,V$8,0)</f>
        <v>0</v>
      </c>
      <c r="W23" s="275">
        <f>+IF(interne2!X19&gt;=1,W$8,0)</f>
        <v>0</v>
      </c>
      <c r="X23" s="275">
        <f>+IF(interne2!Y19&gt;=1,X$8,0)</f>
        <v>0</v>
      </c>
      <c r="Y23" s="275">
        <f>+IF(interne2!Z19&gt;=1,Y$8,0)</f>
        <v>0</v>
      </c>
      <c r="Z23" s="275">
        <f>+IF(interne2!AA19&gt;=1,Z$8,0)</f>
        <v>0</v>
      </c>
      <c r="AA23" s="275">
        <f>+IF(interne2!AB19&gt;=1,AA$8,0)</f>
        <v>0</v>
      </c>
      <c r="AB23" s="275">
        <f>+IF(interne2!AC19&gt;=1,AB$8,0)</f>
        <v>0</v>
      </c>
      <c r="AC23" s="275">
        <f>+IF(interne2!AD19&gt;=1,AC$8,0)</f>
        <v>0</v>
      </c>
      <c r="AD23" s="275">
        <f>+IF(interne2!AE19&gt;=1,AD$8,0)</f>
        <v>0</v>
      </c>
      <c r="AE23" s="275">
        <f>+IF(interne2!AF19&gt;=1,AE$8,0)</f>
        <v>0</v>
      </c>
      <c r="AF23" s="275">
        <f>+IF(interne2!AG19&gt;=1,AF$8,0)</f>
        <v>0</v>
      </c>
      <c r="AG23" s="275">
        <f>+IF(interne2!AH19&gt;=1,AG$8,0)</f>
        <v>0</v>
      </c>
      <c r="AH23" s="275">
        <f>+IF(interne2!AI19&gt;=1,AH$8,0)</f>
        <v>0</v>
      </c>
      <c r="AI23" s="275">
        <f>+IF(interne2!AJ19&gt;=1,AI$8,0)</f>
        <v>0</v>
      </c>
      <c r="AJ23" s="275">
        <f>+IF(interne2!AK19&gt;=1,AJ$8,0)</f>
        <v>0</v>
      </c>
      <c r="AK23" s="275">
        <f>+IF(interne2!AL19&gt;=1,AK$8,0)</f>
        <v>0</v>
      </c>
      <c r="AL23" s="275">
        <f>+IF(interne2!AM19&gt;=1,AL$8,0)</f>
        <v>0</v>
      </c>
      <c r="AM23" s="275">
        <f>+IF(interne2!AN19&gt;=1,AM$8,0)</f>
        <v>0</v>
      </c>
      <c r="AN23" s="275">
        <f>+IF(interne2!AO19&gt;=1,AN$8,0)</f>
        <v>0</v>
      </c>
      <c r="AO23" s="275">
        <f>+IF(interne2!AP19&gt;=1,AO$8,0)</f>
        <v>0</v>
      </c>
      <c r="AP23" s="275">
        <f>+IF(interne2!AQ19&gt;=1,AP$8,0)</f>
        <v>0</v>
      </c>
      <c r="AQ23" s="275">
        <f>+IF(interne2!AR19&gt;=1,AQ$8,0)</f>
        <v>0</v>
      </c>
      <c r="AR23" s="275">
        <f>+IF(interne2!AS19&gt;=1,AR$8,0)</f>
        <v>0</v>
      </c>
      <c r="AS23" s="275">
        <f>+IF(interne2!AT19&gt;=1,AS$8,0)</f>
        <v>0</v>
      </c>
      <c r="AT23" s="275">
        <f>+IF(interne2!AU19&gt;=1,AT$8,0)</f>
        <v>0</v>
      </c>
      <c r="AU23" s="275">
        <f>+IF(interne2!AV19&gt;=1,AU$8,0)</f>
        <v>0</v>
      </c>
    </row>
    <row r="24" spans="1:47" x14ac:dyDescent="0.25">
      <c r="A24" s="248" t="str">
        <f>'2.2'!C25</f>
        <v>KIE1</v>
      </c>
      <c r="B24" s="248" t="str">
        <f>'2.2'!D25</f>
        <v>Chirurgie maxillaire</v>
      </c>
      <c r="C24" s="275">
        <f>+IF(interne2!D20&gt;=1,C$8,0)</f>
        <v>0</v>
      </c>
      <c r="D24" s="275">
        <f>+IF(interne2!E20&gt;=1,D$8,0)</f>
        <v>0</v>
      </c>
      <c r="E24" s="275">
        <f>+IF(interne2!F20&gt;=1,E$8,0)</f>
        <v>0</v>
      </c>
      <c r="F24" s="275">
        <f>+IF(interne2!G20&gt;=1,F$8,0)</f>
        <v>0</v>
      </c>
      <c r="G24" s="275">
        <f>+IF(interne2!H20&gt;=1,G$8,0)</f>
        <v>0</v>
      </c>
      <c r="H24" s="275">
        <f>+IF(interne2!I20&gt;=1,H$8,0)</f>
        <v>0</v>
      </c>
      <c r="I24" s="275">
        <f>+IF(interne2!J20&gt;=1,I$8,0)</f>
        <v>0</v>
      </c>
      <c r="J24" s="275">
        <f>+IF(interne2!K20&gt;=1,J$8,0)</f>
        <v>0</v>
      </c>
      <c r="K24" s="275">
        <f>+IF(interne2!L20&gt;=1,K$8,0)</f>
        <v>0</v>
      </c>
      <c r="L24" s="275">
        <f>+IF(interne2!M20&gt;=1,L$8,0)</f>
        <v>0</v>
      </c>
      <c r="M24" s="275">
        <f>+IF(interne2!N20&gt;=1,M$8,0)</f>
        <v>0</v>
      </c>
      <c r="N24" s="275">
        <f>+IF(interne2!O20&gt;=1,N$8,0)</f>
        <v>0</v>
      </c>
      <c r="O24" s="275">
        <f>+IF(interne2!P20&gt;=1,O$8,0)</f>
        <v>0</v>
      </c>
      <c r="P24" s="275">
        <f>+IF(interne2!Q20&gt;=1,P$8,0)</f>
        <v>0</v>
      </c>
      <c r="Q24" s="275">
        <f>+IF(interne2!R20&gt;=1,Q$8,0)</f>
        <v>0</v>
      </c>
      <c r="R24" s="275">
        <f>+IF(interne2!S20&gt;=1,R$8,0)</f>
        <v>0</v>
      </c>
      <c r="S24" s="275">
        <f>+IF(interne2!T20&gt;=1,S$8,0)</f>
        <v>0</v>
      </c>
      <c r="T24" s="275">
        <f>+IF(interne2!U20&gt;=1,T$8,0)</f>
        <v>0</v>
      </c>
      <c r="U24" s="275">
        <f>+IF(interne2!V20&gt;=1,U$8,0)</f>
        <v>0</v>
      </c>
      <c r="V24" s="275">
        <f>+IF(interne2!W20&gt;=1,V$8,0)</f>
        <v>0</v>
      </c>
      <c r="W24" s="275">
        <f>+IF(interne2!X20&gt;=1,W$8,0)</f>
        <v>0</v>
      </c>
      <c r="X24" s="275">
        <f>+IF(interne2!Y20&gt;=1,X$8,0)</f>
        <v>0</v>
      </c>
      <c r="Y24" s="275">
        <f>+IF(interne2!Z20&gt;=1,Y$8,0)</f>
        <v>0</v>
      </c>
      <c r="Z24" s="275">
        <f>+IF(interne2!AA20&gt;=1,Z$8,0)</f>
        <v>0</v>
      </c>
      <c r="AA24" s="275">
        <f>+IF(interne2!AB20&gt;=1,AA$8,0)</f>
        <v>0</v>
      </c>
      <c r="AB24" s="275">
        <f>+IF(interne2!AC20&gt;=1,AB$8,0)</f>
        <v>0</v>
      </c>
      <c r="AC24" s="275">
        <f>+IF(interne2!AD20&gt;=1,AC$8,0)</f>
        <v>0</v>
      </c>
      <c r="AD24" s="275">
        <f>+IF(interne2!AE20&gt;=1,AD$8,0)</f>
        <v>0</v>
      </c>
      <c r="AE24" s="275">
        <f>+IF(interne2!AF20&gt;=1,AE$8,0)</f>
        <v>0</v>
      </c>
      <c r="AF24" s="275">
        <f>+IF(interne2!AG20&gt;=1,AF$8,0)</f>
        <v>0</v>
      </c>
      <c r="AG24" s="275">
        <f>+IF(interne2!AH20&gt;=1,AG$8,0)</f>
        <v>0</v>
      </c>
      <c r="AH24" s="275">
        <f>+IF(interne2!AI20&gt;=1,AH$8,0)</f>
        <v>0</v>
      </c>
      <c r="AI24" s="275">
        <f>+IF(interne2!AJ20&gt;=1,AI$8,0)</f>
        <v>0</v>
      </c>
      <c r="AJ24" s="275">
        <f>+IF(interne2!AK20&gt;=1,AJ$8,0)</f>
        <v>0</v>
      </c>
      <c r="AK24" s="275">
        <f>+IF(interne2!AL20&gt;=1,AK$8,0)</f>
        <v>0</v>
      </c>
      <c r="AL24" s="275">
        <f>+IF(interne2!AM20&gt;=1,AL$8,0)</f>
        <v>0</v>
      </c>
      <c r="AM24" s="275">
        <f>+IF(interne2!AN20&gt;=1,AM$8,0)</f>
        <v>0</v>
      </c>
      <c r="AN24" s="275">
        <f>+IF(interne2!AO20&gt;=1,AN$8,0)</f>
        <v>0</v>
      </c>
      <c r="AO24" s="275">
        <f>+IF(interne2!AP20&gt;=1,AO$8,0)</f>
        <v>0</v>
      </c>
      <c r="AP24" s="275">
        <f>+IF(interne2!AQ20&gt;=1,AP$8,0)</f>
        <v>0</v>
      </c>
      <c r="AQ24" s="275">
        <f>+IF(interne2!AR20&gt;=1,AQ$8,0)</f>
        <v>0</v>
      </c>
      <c r="AR24" s="275">
        <f>+IF(interne2!AS20&gt;=1,AR$8,0)</f>
        <v>0</v>
      </c>
      <c r="AS24" s="275">
        <f>+IF(interne2!AT20&gt;=1,AS$8,0)</f>
        <v>0</v>
      </c>
      <c r="AT24" s="275">
        <f>+IF(interne2!AU20&gt;=1,AT$8,0)</f>
        <v>0</v>
      </c>
      <c r="AU24" s="275">
        <f>+IF(interne2!AV20&gt;=1,AU$8,0)</f>
        <v>0</v>
      </c>
    </row>
    <row r="25" spans="1:47" x14ac:dyDescent="0.25">
      <c r="A25" s="248" t="str">
        <f>'2.2'!C26</f>
        <v>NCH1</v>
      </c>
      <c r="B25" s="248" t="str">
        <f>'2.2'!D26</f>
        <v>Neurochirurgie crânienne</v>
      </c>
      <c r="C25" s="275">
        <f>+IF(interne2!D21&gt;=1,C$8,0)</f>
        <v>0</v>
      </c>
      <c r="D25" s="275">
        <f>+IF(interne2!E21&gt;=1,D$8,0)</f>
        <v>0</v>
      </c>
      <c r="E25" s="275">
        <f>+IF(interne2!F21&gt;=1,E$8,0)</f>
        <v>0</v>
      </c>
      <c r="F25" s="275">
        <f>+IF(interne2!G21&gt;=1,F$8,0)</f>
        <v>0</v>
      </c>
      <c r="G25" s="275">
        <f>+IF(interne2!H21&gt;=1,G$8,0)</f>
        <v>0</v>
      </c>
      <c r="H25" s="275">
        <f>+IF(interne2!I21&gt;=1,H$8,0)</f>
        <v>0</v>
      </c>
      <c r="I25" s="275">
        <f>+IF(interne2!J21&gt;=1,I$8,0)</f>
        <v>0</v>
      </c>
      <c r="J25" s="275">
        <f>+IF(interne2!K21&gt;=1,J$8,0)</f>
        <v>0</v>
      </c>
      <c r="K25" s="275">
        <f>+IF(interne2!L21&gt;=1,K$8,0)</f>
        <v>0</v>
      </c>
      <c r="L25" s="275">
        <f>+IF(interne2!M21&gt;=1,L$8,0)</f>
        <v>0</v>
      </c>
      <c r="M25" s="275">
        <f>+IF(interne2!N21&gt;=1,M$8,0)</f>
        <v>0</v>
      </c>
      <c r="N25" s="275">
        <f>+IF(interne2!O21&gt;=1,N$8,0)</f>
        <v>0</v>
      </c>
      <c r="O25" s="275">
        <f>+IF(interne2!P21&gt;=1,O$8,0)</f>
        <v>0</v>
      </c>
      <c r="P25" s="275">
        <f>+IF(interne2!Q21&gt;=1,P$8,0)</f>
        <v>0</v>
      </c>
      <c r="Q25" s="275">
        <f>+IF(interne2!R21&gt;=1,Q$8,0)</f>
        <v>0</v>
      </c>
      <c r="R25" s="275">
        <f>+IF(interne2!S21&gt;=1,R$8,0)</f>
        <v>0</v>
      </c>
      <c r="S25" s="275">
        <f>+IF(interne2!T21&gt;=1,S$8,0)</f>
        <v>0</v>
      </c>
      <c r="T25" s="275">
        <f>+IF(interne2!U21&gt;=1,T$8,0)</f>
        <v>0</v>
      </c>
      <c r="U25" s="275">
        <f>+IF(interne2!V21&gt;=1,U$8,0)</f>
        <v>0</v>
      </c>
      <c r="V25" s="275">
        <f>+IF(interne2!W21&gt;=1,V$8,0)</f>
        <v>0</v>
      </c>
      <c r="W25" s="275">
        <f>+IF(interne2!X21&gt;=1,W$8,0)</f>
        <v>0</v>
      </c>
      <c r="X25" s="275">
        <f>+IF(interne2!Y21&gt;=1,X$8,0)</f>
        <v>0</v>
      </c>
      <c r="Y25" s="275">
        <f>+IF(interne2!Z21&gt;=1,Y$8,0)</f>
        <v>0</v>
      </c>
      <c r="Z25" s="275">
        <f>+IF(interne2!AA21&gt;=1,Z$8,0)</f>
        <v>0</v>
      </c>
      <c r="AA25" s="275">
        <f>+IF(interne2!AB21&gt;=1,AA$8,0)</f>
        <v>0</v>
      </c>
      <c r="AB25" s="275">
        <f>+IF(interne2!AC21&gt;=1,AB$8,0)</f>
        <v>0</v>
      </c>
      <c r="AC25" s="275">
        <f>+IF(interne2!AD21&gt;=1,AC$8,0)</f>
        <v>0</v>
      </c>
      <c r="AD25" s="275">
        <f>+IF(interne2!AE21&gt;=1,AD$8,0)</f>
        <v>0</v>
      </c>
      <c r="AE25" s="275">
        <f>+IF(interne2!AF21&gt;=1,AE$8,0)</f>
        <v>0</v>
      </c>
      <c r="AF25" s="275">
        <f>+IF(interne2!AG21&gt;=1,AF$8,0)</f>
        <v>0</v>
      </c>
      <c r="AG25" s="275">
        <f>+IF(interne2!AH21&gt;=1,AG$8,0)</f>
        <v>0</v>
      </c>
      <c r="AH25" s="275">
        <f>+IF(interne2!AI21&gt;=1,AH$8,0)</f>
        <v>0</v>
      </c>
      <c r="AI25" s="275">
        <f>+IF(interne2!AJ21&gt;=1,AI$8,0)</f>
        <v>0</v>
      </c>
      <c r="AJ25" s="275">
        <f>+IF(interne2!AK21&gt;=1,AJ$8,0)</f>
        <v>0</v>
      </c>
      <c r="AK25" s="275">
        <f>+IF(interne2!AL21&gt;=1,AK$8,0)</f>
        <v>0</v>
      </c>
      <c r="AL25" s="275">
        <f>+IF(interne2!AM21&gt;=1,AL$8,0)</f>
        <v>0</v>
      </c>
      <c r="AM25" s="275">
        <f>+IF(interne2!AN21&gt;=1,AM$8,0)</f>
        <v>0</v>
      </c>
      <c r="AN25" s="275">
        <f>+IF(interne2!AO21&gt;=1,AN$8,0)</f>
        <v>0</v>
      </c>
      <c r="AO25" s="275">
        <f>+IF(interne2!AP21&gt;=1,AO$8,0)</f>
        <v>0</v>
      </c>
      <c r="AP25" s="275">
        <f>+IF(interne2!AQ21&gt;=1,AP$8,0)</f>
        <v>0</v>
      </c>
      <c r="AQ25" s="275">
        <f>+IF(interne2!AR21&gt;=1,AQ$8,0)</f>
        <v>0</v>
      </c>
      <c r="AR25" s="275">
        <f>+IF(interne2!AS21&gt;=1,AR$8,0)</f>
        <v>0</v>
      </c>
      <c r="AS25" s="275">
        <f>+IF(interne2!AT21&gt;=1,AS$8,0)</f>
        <v>0</v>
      </c>
      <c r="AT25" s="275">
        <f>+IF(interne2!AU21&gt;=1,AT$8,0)</f>
        <v>0</v>
      </c>
      <c r="AU25" s="275">
        <f>+IF(interne2!AV21&gt;=1,AU$8,0)</f>
        <v>0</v>
      </c>
    </row>
    <row r="26" spans="1:47" x14ac:dyDescent="0.25">
      <c r="A26" s="248" t="str">
        <f>'2.2'!C27</f>
        <v>NCH1.1</v>
      </c>
      <c r="B26" s="248" t="str">
        <f>'2.2'!D27</f>
        <v>Neurochirurgie spécialisée</v>
      </c>
      <c r="C26" s="275">
        <f>+IF(interne2!D22&gt;=1,C$8,0)</f>
        <v>0</v>
      </c>
      <c r="D26" s="275">
        <f>+IF(interne2!E22&gt;=1,D$8,0)</f>
        <v>0</v>
      </c>
      <c r="E26" s="275">
        <f>+IF(interne2!F22&gt;=1,E$8,0)</f>
        <v>0</v>
      </c>
      <c r="F26" s="275">
        <f>+IF(interne2!G22&gt;=1,F$8,0)</f>
        <v>0</v>
      </c>
      <c r="G26" s="275">
        <f>+IF(interne2!H22&gt;=1,G$8,0)</f>
        <v>0</v>
      </c>
      <c r="H26" s="275">
        <f>+IF(interne2!I22&gt;=1,H$8,0)</f>
        <v>0</v>
      </c>
      <c r="I26" s="275">
        <f>+IF(interne2!J22&gt;=1,I$8,0)</f>
        <v>0</v>
      </c>
      <c r="J26" s="275">
        <f>+IF(interne2!K22&gt;=1,J$8,0)</f>
        <v>0</v>
      </c>
      <c r="K26" s="275">
        <f>+IF(interne2!L22&gt;=1,K$8,0)</f>
        <v>0</v>
      </c>
      <c r="L26" s="275">
        <f>+IF(interne2!M22&gt;=1,L$8,0)</f>
        <v>0</v>
      </c>
      <c r="M26" s="275">
        <f>+IF(interne2!N22&gt;=1,M$8,0)</f>
        <v>0</v>
      </c>
      <c r="N26" s="275">
        <f>+IF(interne2!O22&gt;=1,N$8,0)</f>
        <v>0</v>
      </c>
      <c r="O26" s="275">
        <f>+IF(interne2!P22&gt;=1,O$8,0)</f>
        <v>0</v>
      </c>
      <c r="P26" s="275">
        <f>+IF(interne2!Q22&gt;=1,P$8,0)</f>
        <v>0</v>
      </c>
      <c r="Q26" s="275">
        <f>+IF(interne2!R22&gt;=1,Q$8,0)</f>
        <v>0</v>
      </c>
      <c r="R26" s="275">
        <f>+IF(interne2!S22&gt;=1,R$8,0)</f>
        <v>0</v>
      </c>
      <c r="S26" s="275">
        <f>+IF(interne2!T22&gt;=1,S$8,0)</f>
        <v>0</v>
      </c>
      <c r="T26" s="275">
        <f>+IF(interne2!U22&gt;=1,T$8,0)</f>
        <v>0</v>
      </c>
      <c r="U26" s="275">
        <f>+IF(interne2!V22&gt;=1,U$8,0)</f>
        <v>0</v>
      </c>
      <c r="V26" s="275">
        <f>+IF(interne2!W22&gt;=1,V$8,0)</f>
        <v>0</v>
      </c>
      <c r="W26" s="275">
        <f>+IF(interne2!X22&gt;=1,W$8,0)</f>
        <v>0</v>
      </c>
      <c r="X26" s="275">
        <f>+IF(interne2!Y22&gt;=1,X$8,0)</f>
        <v>0</v>
      </c>
      <c r="Y26" s="275">
        <f>+IF(interne2!Z22&gt;=1,Y$8,0)</f>
        <v>0</v>
      </c>
      <c r="Z26" s="275">
        <f>+IF(interne2!AA22&gt;=1,Z$8,0)</f>
        <v>0</v>
      </c>
      <c r="AA26" s="275">
        <f>+IF(interne2!AB22&gt;=1,AA$8,0)</f>
        <v>0</v>
      </c>
      <c r="AB26" s="275">
        <f>+IF(interne2!AC22&gt;=1,AB$8,0)</f>
        <v>0</v>
      </c>
      <c r="AC26" s="275">
        <f>+IF(interne2!AD22&gt;=1,AC$8,0)</f>
        <v>0</v>
      </c>
      <c r="AD26" s="275">
        <f>+IF(interne2!AE22&gt;=1,AD$8,0)</f>
        <v>0</v>
      </c>
      <c r="AE26" s="275">
        <f>+IF(interne2!AF22&gt;=1,AE$8,0)</f>
        <v>0</v>
      </c>
      <c r="AF26" s="275">
        <f>+IF(interne2!AG22&gt;=1,AF$8,0)</f>
        <v>0</v>
      </c>
      <c r="AG26" s="275">
        <f>+IF(interne2!AH22&gt;=1,AG$8,0)</f>
        <v>0</v>
      </c>
      <c r="AH26" s="275">
        <f>+IF(interne2!AI22&gt;=1,AH$8,0)</f>
        <v>0</v>
      </c>
      <c r="AI26" s="275">
        <f>+IF(interne2!AJ22&gt;=1,AI$8,0)</f>
        <v>0</v>
      </c>
      <c r="AJ26" s="275">
        <f>+IF(interne2!AK22&gt;=1,AJ$8,0)</f>
        <v>0</v>
      </c>
      <c r="AK26" s="275">
        <f>+IF(interne2!AL22&gt;=1,AK$8,0)</f>
        <v>0</v>
      </c>
      <c r="AL26" s="275">
        <f>+IF(interne2!AM22&gt;=1,AL$8,0)</f>
        <v>0</v>
      </c>
      <c r="AM26" s="275">
        <f>+IF(interne2!AN22&gt;=1,AM$8,0)</f>
        <v>0</v>
      </c>
      <c r="AN26" s="275">
        <f>+IF(interne2!AO22&gt;=1,AN$8,0)</f>
        <v>0</v>
      </c>
      <c r="AO26" s="275">
        <f>+IF(interne2!AP22&gt;=1,AO$8,0)</f>
        <v>0</v>
      </c>
      <c r="AP26" s="275">
        <f>+IF(interne2!AQ22&gt;=1,AP$8,0)</f>
        <v>0</v>
      </c>
      <c r="AQ26" s="275">
        <f>+IF(interne2!AR22&gt;=1,AQ$8,0)</f>
        <v>0</v>
      </c>
      <c r="AR26" s="275">
        <f>+IF(interne2!AS22&gt;=1,AR$8,0)</f>
        <v>0</v>
      </c>
      <c r="AS26" s="275">
        <f>+IF(interne2!AT22&gt;=1,AS$8,0)</f>
        <v>0</v>
      </c>
      <c r="AT26" s="275">
        <f>+IF(interne2!AU22&gt;=1,AT$8,0)</f>
        <v>0</v>
      </c>
      <c r="AU26" s="275">
        <f>+IF(interne2!AV22&gt;=1,AU$8,0)</f>
        <v>0</v>
      </c>
    </row>
    <row r="27" spans="1:47" ht="50" x14ac:dyDescent="0.25">
      <c r="A27" s="248" t="str">
        <f>'2.2'!C28</f>
        <v>NCH1.1.1</v>
      </c>
      <c r="B27" s="248" t="str">
        <f>'2.2'!D28</f>
        <v>Traitement des pathologies vasculaires du SNC autres que les anomalies vasculaires complexes (CIMHS)</v>
      </c>
      <c r="C27" s="275">
        <f>+IF(interne2!D23&gt;=1,C$8,0)</f>
        <v>0</v>
      </c>
      <c r="D27" s="275">
        <f>+IF(interne2!E23&gt;=1,D$8,0)</f>
        <v>0</v>
      </c>
      <c r="E27" s="275">
        <f>+IF(interne2!F23&gt;=1,E$8,0)</f>
        <v>0</v>
      </c>
      <c r="F27" s="275">
        <f>+IF(interne2!G23&gt;=1,F$8,0)</f>
        <v>0</v>
      </c>
      <c r="G27" s="275">
        <f>+IF(interne2!H23&gt;=1,G$8,0)</f>
        <v>0</v>
      </c>
      <c r="H27" s="275">
        <f>+IF(interne2!I23&gt;=1,H$8,0)</f>
        <v>0</v>
      </c>
      <c r="I27" s="275">
        <f>+IF(interne2!J23&gt;=1,I$8,0)</f>
        <v>0</v>
      </c>
      <c r="J27" s="275">
        <f>+IF(interne2!K23&gt;=1,J$8,0)</f>
        <v>0</v>
      </c>
      <c r="K27" s="275">
        <f>+IF(interne2!L23&gt;=1,K$8,0)</f>
        <v>0</v>
      </c>
      <c r="L27" s="275">
        <f>+IF(interne2!M23&gt;=1,L$8,0)</f>
        <v>0</v>
      </c>
      <c r="M27" s="275">
        <f>+IF(interne2!N23&gt;=1,M$8,0)</f>
        <v>0</v>
      </c>
      <c r="N27" s="275">
        <f>+IF(interne2!O23&gt;=1,N$8,0)</f>
        <v>0</v>
      </c>
      <c r="O27" s="275">
        <f>+IF(interne2!P23&gt;=1,O$8,0)</f>
        <v>0</v>
      </c>
      <c r="P27" s="275">
        <f>+IF(interne2!Q23&gt;=1,P$8,0)</f>
        <v>0</v>
      </c>
      <c r="Q27" s="275">
        <f>+IF(interne2!R23&gt;=1,Q$8,0)</f>
        <v>0</v>
      </c>
      <c r="R27" s="275">
        <f>+IF(interne2!S23&gt;=1,R$8,0)</f>
        <v>0</v>
      </c>
      <c r="S27" s="275">
        <f>+IF(interne2!T23&gt;=1,S$8,0)</f>
        <v>0</v>
      </c>
      <c r="T27" s="275">
        <f>+IF(interne2!U23&gt;=1,T$8,0)</f>
        <v>0</v>
      </c>
      <c r="U27" s="275">
        <f>+IF(interne2!V23&gt;=1,U$8,0)</f>
        <v>0</v>
      </c>
      <c r="V27" s="275">
        <f>+IF(interne2!W23&gt;=1,V$8,0)</f>
        <v>0</v>
      </c>
      <c r="W27" s="275">
        <f>+IF(interne2!X23&gt;=1,W$8,0)</f>
        <v>0</v>
      </c>
      <c r="X27" s="275">
        <f>+IF(interne2!Y23&gt;=1,X$8,0)</f>
        <v>0</v>
      </c>
      <c r="Y27" s="275">
        <f>+IF(interne2!Z23&gt;=1,Y$8,0)</f>
        <v>0</v>
      </c>
      <c r="Z27" s="275">
        <f>+IF(interne2!AA23&gt;=1,Z$8,0)</f>
        <v>0</v>
      </c>
      <c r="AA27" s="275">
        <f>+IF(interne2!AB23&gt;=1,AA$8,0)</f>
        <v>0</v>
      </c>
      <c r="AB27" s="275">
        <f>+IF(interne2!AC23&gt;=1,AB$8,0)</f>
        <v>0</v>
      </c>
      <c r="AC27" s="275">
        <f>+IF(interne2!AD23&gt;=1,AC$8,0)</f>
        <v>0</v>
      </c>
      <c r="AD27" s="275">
        <f>+IF(interne2!AE23&gt;=1,AD$8,0)</f>
        <v>0</v>
      </c>
      <c r="AE27" s="275">
        <f>+IF(interne2!AF23&gt;=1,AE$8,0)</f>
        <v>0</v>
      </c>
      <c r="AF27" s="275">
        <f>+IF(interne2!AG23&gt;=1,AF$8,0)</f>
        <v>0</v>
      </c>
      <c r="AG27" s="275">
        <f>+IF(interne2!AH23&gt;=1,AG$8,0)</f>
        <v>0</v>
      </c>
      <c r="AH27" s="275">
        <f>+IF(interne2!AI23&gt;=1,AH$8,0)</f>
        <v>0</v>
      </c>
      <c r="AI27" s="275">
        <f>+IF(interne2!AJ23&gt;=1,AI$8,0)</f>
        <v>0</v>
      </c>
      <c r="AJ27" s="275">
        <f>+IF(interne2!AK23&gt;=1,AJ$8,0)</f>
        <v>0</v>
      </c>
      <c r="AK27" s="275">
        <f>+IF(interne2!AL23&gt;=1,AK$8,0)</f>
        <v>0</v>
      </c>
      <c r="AL27" s="275">
        <f>+IF(interne2!AM23&gt;=1,AL$8,0)</f>
        <v>0</v>
      </c>
      <c r="AM27" s="275">
        <f>+IF(interne2!AN23&gt;=1,AM$8,0)</f>
        <v>0</v>
      </c>
      <c r="AN27" s="275">
        <f>+IF(interne2!AO23&gt;=1,AN$8,0)</f>
        <v>0</v>
      </c>
      <c r="AO27" s="275">
        <f>+IF(interne2!AP23&gt;=1,AO$8,0)</f>
        <v>0</v>
      </c>
      <c r="AP27" s="275">
        <f>+IF(interne2!AQ23&gt;=1,AP$8,0)</f>
        <v>0</v>
      </c>
      <c r="AQ27" s="275">
        <f>+IF(interne2!AR23&gt;=1,AQ$8,0)</f>
        <v>0</v>
      </c>
      <c r="AR27" s="275">
        <f>+IF(interne2!AS23&gt;=1,AR$8,0)</f>
        <v>0</v>
      </c>
      <c r="AS27" s="275">
        <f>+IF(interne2!AT23&gt;=1,AS$8,0)</f>
        <v>0</v>
      </c>
      <c r="AT27" s="275">
        <f>+IF(interne2!AU23&gt;=1,AT$8,0)</f>
        <v>0</v>
      </c>
      <c r="AU27" s="275">
        <f>+IF(interne2!AV23&gt;=1,AU$8,0)</f>
        <v>0</v>
      </c>
    </row>
    <row r="28" spans="1:47" ht="37.5" x14ac:dyDescent="0.25">
      <c r="A28" s="248" t="str">
        <f>'2.2'!C29</f>
        <v>NCH1.1.1.1</v>
      </c>
      <c r="B28" s="248" t="str">
        <f>'2.2'!D29</f>
        <v>Traitement des anomalies vasculaires complexes du SNC (CIMHS)</v>
      </c>
      <c r="C28" s="275">
        <f>+IF(interne2!D24&gt;=1,C$8,0)</f>
        <v>0</v>
      </c>
      <c r="D28" s="275">
        <f>+IF(interne2!E24&gt;=1,D$8,0)</f>
        <v>0</v>
      </c>
      <c r="E28" s="275">
        <f>+IF(interne2!F24&gt;=1,E$8,0)</f>
        <v>0</v>
      </c>
      <c r="F28" s="275">
        <f>+IF(interne2!G24&gt;=1,F$8,0)</f>
        <v>0</v>
      </c>
      <c r="G28" s="275">
        <f>+IF(interne2!H24&gt;=1,G$8,0)</f>
        <v>0</v>
      </c>
      <c r="H28" s="275">
        <f>+IF(interne2!I24&gt;=1,H$8,0)</f>
        <v>0</v>
      </c>
      <c r="I28" s="275">
        <f>+IF(interne2!J24&gt;=1,I$8,0)</f>
        <v>0</v>
      </c>
      <c r="J28" s="275">
        <f>+IF(interne2!K24&gt;=1,J$8,0)</f>
        <v>0</v>
      </c>
      <c r="K28" s="275">
        <f>+IF(interne2!L24&gt;=1,K$8,0)</f>
        <v>0</v>
      </c>
      <c r="L28" s="275">
        <f>+IF(interne2!M24&gt;=1,L$8,0)</f>
        <v>0</v>
      </c>
      <c r="M28" s="275">
        <f>+IF(interne2!N24&gt;=1,M$8,0)</f>
        <v>0</v>
      </c>
      <c r="N28" s="275">
        <f>+IF(interne2!O24&gt;=1,N$8,0)</f>
        <v>0</v>
      </c>
      <c r="O28" s="275">
        <f>+IF(interne2!P24&gt;=1,O$8,0)</f>
        <v>0</v>
      </c>
      <c r="P28" s="275">
        <f>+IF(interne2!Q24&gt;=1,P$8,0)</f>
        <v>0</v>
      </c>
      <c r="Q28" s="275">
        <f>+IF(interne2!R24&gt;=1,Q$8,0)</f>
        <v>0</v>
      </c>
      <c r="R28" s="275">
        <f>+IF(interne2!S24&gt;=1,R$8,0)</f>
        <v>0</v>
      </c>
      <c r="S28" s="275">
        <f>+IF(interne2!T24&gt;=1,S$8,0)</f>
        <v>0</v>
      </c>
      <c r="T28" s="275">
        <f>+IF(interne2!U24&gt;=1,T$8,0)</f>
        <v>0</v>
      </c>
      <c r="U28" s="275">
        <f>+IF(interne2!V24&gt;=1,U$8,0)</f>
        <v>0</v>
      </c>
      <c r="V28" s="275">
        <f>+IF(interne2!W24&gt;=1,V$8,0)</f>
        <v>0</v>
      </c>
      <c r="W28" s="275">
        <f>+IF(interne2!X24&gt;=1,W$8,0)</f>
        <v>0</v>
      </c>
      <c r="X28" s="275">
        <f>+IF(interne2!Y24&gt;=1,X$8,0)</f>
        <v>0</v>
      </c>
      <c r="Y28" s="275">
        <f>+IF(interne2!Z24&gt;=1,Y$8,0)</f>
        <v>0</v>
      </c>
      <c r="Z28" s="275">
        <f>+IF(interne2!AA24&gt;=1,Z$8,0)</f>
        <v>0</v>
      </c>
      <c r="AA28" s="275">
        <f>+IF(interne2!AB24&gt;=1,AA$8,0)</f>
        <v>0</v>
      </c>
      <c r="AB28" s="275">
        <f>+IF(interne2!AC24&gt;=1,AB$8,0)</f>
        <v>0</v>
      </c>
      <c r="AC28" s="275">
        <f>+IF(interne2!AD24&gt;=1,AC$8,0)</f>
        <v>0</v>
      </c>
      <c r="AD28" s="275">
        <f>+IF(interne2!AE24&gt;=1,AD$8,0)</f>
        <v>0</v>
      </c>
      <c r="AE28" s="275">
        <f>+IF(interne2!AF24&gt;=1,AE$8,0)</f>
        <v>0</v>
      </c>
      <c r="AF28" s="275">
        <f>+IF(interne2!AG24&gt;=1,AF$8,0)</f>
        <v>0</v>
      </c>
      <c r="AG28" s="275">
        <f>+IF(interne2!AH24&gt;=1,AG$8,0)</f>
        <v>0</v>
      </c>
      <c r="AH28" s="275">
        <f>+IF(interne2!AI24&gt;=1,AH$8,0)</f>
        <v>0</v>
      </c>
      <c r="AI28" s="275">
        <f>+IF(interne2!AJ24&gt;=1,AI$8,0)</f>
        <v>0</v>
      </c>
      <c r="AJ28" s="275">
        <f>+IF(interne2!AK24&gt;=1,AJ$8,0)</f>
        <v>0</v>
      </c>
      <c r="AK28" s="275">
        <f>+IF(interne2!AL24&gt;=1,AK$8,0)</f>
        <v>0</v>
      </c>
      <c r="AL28" s="275">
        <f>+IF(interne2!AM24&gt;=1,AL$8,0)</f>
        <v>0</v>
      </c>
      <c r="AM28" s="275">
        <f>+IF(interne2!AN24&gt;=1,AM$8,0)</f>
        <v>0</v>
      </c>
      <c r="AN28" s="275">
        <f>+IF(interne2!AO24&gt;=1,AN$8,0)</f>
        <v>0</v>
      </c>
      <c r="AO28" s="275">
        <f>+IF(interne2!AP24&gt;=1,AO$8,0)</f>
        <v>0</v>
      </c>
      <c r="AP28" s="275">
        <f>+IF(interne2!AQ24&gt;=1,AP$8,0)</f>
        <v>0</v>
      </c>
      <c r="AQ28" s="275">
        <f>+IF(interne2!AR24&gt;=1,AQ$8,0)</f>
        <v>0</v>
      </c>
      <c r="AR28" s="275">
        <f>+IF(interne2!AS24&gt;=1,AR$8,0)</f>
        <v>0</v>
      </c>
      <c r="AS28" s="275">
        <f>+IF(interne2!AT24&gt;=1,AS$8,0)</f>
        <v>0</v>
      </c>
      <c r="AT28" s="275">
        <f>+IF(interne2!AU24&gt;=1,AT$8,0)</f>
        <v>0</v>
      </c>
      <c r="AU28" s="275">
        <f>+IF(interne2!AV24&gt;=1,AU$8,0)</f>
        <v>0</v>
      </c>
    </row>
    <row r="29" spans="1:47" ht="25" x14ac:dyDescent="0.25">
      <c r="A29" s="248" t="str">
        <f>'2.2'!C30</f>
        <v>NCH1.1.2</v>
      </c>
      <c r="B29" s="248" t="str">
        <f>'2.2'!D30</f>
        <v>Neurochirurgie stéréotaxique fonctionnelle (CIMHS)</v>
      </c>
      <c r="C29" s="275">
        <f>+IF(interne2!D25&gt;=1,C$8,0)</f>
        <v>0</v>
      </c>
      <c r="D29" s="275">
        <f>+IF(interne2!E25&gt;=1,D$8,0)</f>
        <v>0</v>
      </c>
      <c r="E29" s="275">
        <f>+IF(interne2!F25&gt;=1,E$8,0)</f>
        <v>0</v>
      </c>
      <c r="F29" s="275">
        <f>+IF(interne2!G25&gt;=1,F$8,0)</f>
        <v>0</v>
      </c>
      <c r="G29" s="275">
        <f>+IF(interne2!H25&gt;=1,G$8,0)</f>
        <v>0</v>
      </c>
      <c r="H29" s="275">
        <f>+IF(interne2!I25&gt;=1,H$8,0)</f>
        <v>0</v>
      </c>
      <c r="I29" s="275">
        <f>+IF(interne2!J25&gt;=1,I$8,0)</f>
        <v>0</v>
      </c>
      <c r="J29" s="275">
        <f>+IF(interne2!K25&gt;=1,J$8,0)</f>
        <v>0</v>
      </c>
      <c r="K29" s="275">
        <f>+IF(interne2!L25&gt;=1,K$8,0)</f>
        <v>0</v>
      </c>
      <c r="L29" s="275">
        <f>+IF(interne2!M25&gt;=1,L$8,0)</f>
        <v>0</v>
      </c>
      <c r="M29" s="275">
        <f>+IF(interne2!N25&gt;=1,M$8,0)</f>
        <v>0</v>
      </c>
      <c r="N29" s="275">
        <f>+IF(interne2!O25&gt;=1,N$8,0)</f>
        <v>0</v>
      </c>
      <c r="O29" s="275">
        <f>+IF(interne2!P25&gt;=1,O$8,0)</f>
        <v>0</v>
      </c>
      <c r="P29" s="275">
        <f>+IF(interne2!Q25&gt;=1,P$8,0)</f>
        <v>0</v>
      </c>
      <c r="Q29" s="275">
        <f>+IF(interne2!R25&gt;=1,Q$8,0)</f>
        <v>0</v>
      </c>
      <c r="R29" s="275">
        <f>+IF(interne2!S25&gt;=1,R$8,0)</f>
        <v>0</v>
      </c>
      <c r="S29" s="275">
        <f>+IF(interne2!T25&gt;=1,S$8,0)</f>
        <v>0</v>
      </c>
      <c r="T29" s="275">
        <f>+IF(interne2!U25&gt;=1,T$8,0)</f>
        <v>0</v>
      </c>
      <c r="U29" s="275">
        <f>+IF(interne2!V25&gt;=1,U$8,0)</f>
        <v>0</v>
      </c>
      <c r="V29" s="275">
        <f>+IF(interne2!W25&gt;=1,V$8,0)</f>
        <v>0</v>
      </c>
      <c r="W29" s="275">
        <f>+IF(interne2!X25&gt;=1,W$8,0)</f>
        <v>0</v>
      </c>
      <c r="X29" s="275">
        <f>+IF(interne2!Y25&gt;=1,X$8,0)</f>
        <v>0</v>
      </c>
      <c r="Y29" s="275">
        <f>+IF(interne2!Z25&gt;=1,Y$8,0)</f>
        <v>0</v>
      </c>
      <c r="Z29" s="275">
        <f>+IF(interne2!AA25&gt;=1,Z$8,0)</f>
        <v>0</v>
      </c>
      <c r="AA29" s="275">
        <f>+IF(interne2!AB25&gt;=1,AA$8,0)</f>
        <v>0</v>
      </c>
      <c r="AB29" s="275">
        <f>+IF(interne2!AC25&gt;=1,AB$8,0)</f>
        <v>0</v>
      </c>
      <c r="AC29" s="275">
        <f>+IF(interne2!AD25&gt;=1,AC$8,0)</f>
        <v>0</v>
      </c>
      <c r="AD29" s="275">
        <f>+IF(interne2!AE25&gt;=1,AD$8,0)</f>
        <v>0</v>
      </c>
      <c r="AE29" s="275">
        <f>+IF(interne2!AF25&gt;=1,AE$8,0)</f>
        <v>0</v>
      </c>
      <c r="AF29" s="275">
        <f>+IF(interne2!AG25&gt;=1,AF$8,0)</f>
        <v>0</v>
      </c>
      <c r="AG29" s="275">
        <f>+IF(interne2!AH25&gt;=1,AG$8,0)</f>
        <v>0</v>
      </c>
      <c r="AH29" s="275">
        <f>+IF(interne2!AI25&gt;=1,AH$8,0)</f>
        <v>0</v>
      </c>
      <c r="AI29" s="275">
        <f>+IF(interne2!AJ25&gt;=1,AI$8,0)</f>
        <v>0</v>
      </c>
      <c r="AJ29" s="275">
        <f>+IF(interne2!AK25&gt;=1,AJ$8,0)</f>
        <v>0</v>
      </c>
      <c r="AK29" s="275">
        <f>+IF(interne2!AL25&gt;=1,AK$8,0)</f>
        <v>0</v>
      </c>
      <c r="AL29" s="275">
        <f>+IF(interne2!AM25&gt;=1,AL$8,0)</f>
        <v>0</v>
      </c>
      <c r="AM29" s="275">
        <f>+IF(interne2!AN25&gt;=1,AM$8,0)</f>
        <v>0</v>
      </c>
      <c r="AN29" s="275">
        <f>+IF(interne2!AO25&gt;=1,AN$8,0)</f>
        <v>0</v>
      </c>
      <c r="AO29" s="275">
        <f>+IF(interne2!AP25&gt;=1,AO$8,0)</f>
        <v>0</v>
      </c>
      <c r="AP29" s="275">
        <f>+IF(interne2!AQ25&gt;=1,AP$8,0)</f>
        <v>0</v>
      </c>
      <c r="AQ29" s="275">
        <f>+IF(interne2!AR25&gt;=1,AQ$8,0)</f>
        <v>0</v>
      </c>
      <c r="AR29" s="275">
        <f>+IF(interne2!AS25&gt;=1,AR$8,0)</f>
        <v>0</v>
      </c>
      <c r="AS29" s="275">
        <f>+IF(interne2!AT25&gt;=1,AS$8,0)</f>
        <v>0</v>
      </c>
      <c r="AT29" s="275">
        <f>+IF(interne2!AU25&gt;=1,AT$8,0)</f>
        <v>0</v>
      </c>
      <c r="AU29" s="275">
        <f>+IF(interne2!AV25&gt;=1,AU$8,0)</f>
        <v>0</v>
      </c>
    </row>
    <row r="30" spans="1:47" x14ac:dyDescent="0.25">
      <c r="A30" s="248" t="str">
        <f>'2.2'!C31</f>
        <v>NCH1.1.3</v>
      </c>
      <c r="B30" s="248" t="str">
        <f>'2.2'!D31</f>
        <v>Chirurgie de l’épilepsie (CIMHS)</v>
      </c>
      <c r="C30" s="275">
        <f>+IF(interne2!D26&gt;=1,C$8,0)</f>
        <v>0</v>
      </c>
      <c r="D30" s="275">
        <f>+IF(interne2!E26&gt;=1,D$8,0)</f>
        <v>0</v>
      </c>
      <c r="E30" s="275">
        <f>+IF(interne2!F26&gt;=1,E$8,0)</f>
        <v>0</v>
      </c>
      <c r="F30" s="275">
        <f>+IF(interne2!G26&gt;=1,F$8,0)</f>
        <v>0</v>
      </c>
      <c r="G30" s="275">
        <f>+IF(interne2!H26&gt;=1,G$8,0)</f>
        <v>0</v>
      </c>
      <c r="H30" s="275">
        <f>+IF(interne2!I26&gt;=1,H$8,0)</f>
        <v>0</v>
      </c>
      <c r="I30" s="275">
        <f>+IF(interne2!J26&gt;=1,I$8,0)</f>
        <v>0</v>
      </c>
      <c r="J30" s="275">
        <f>+IF(interne2!K26&gt;=1,J$8,0)</f>
        <v>0</v>
      </c>
      <c r="K30" s="275">
        <f>+IF(interne2!L26&gt;=1,K$8,0)</f>
        <v>0</v>
      </c>
      <c r="L30" s="275">
        <f>+IF(interne2!M26&gt;=1,L$8,0)</f>
        <v>0</v>
      </c>
      <c r="M30" s="275">
        <f>+IF(interne2!N26&gt;=1,M$8,0)</f>
        <v>0</v>
      </c>
      <c r="N30" s="275">
        <f>+IF(interne2!O26&gt;=1,N$8,0)</f>
        <v>0</v>
      </c>
      <c r="O30" s="275">
        <f>+IF(interne2!P26&gt;=1,O$8,0)</f>
        <v>0</v>
      </c>
      <c r="P30" s="275">
        <f>+IF(interne2!Q26&gt;=1,P$8,0)</f>
        <v>0</v>
      </c>
      <c r="Q30" s="275">
        <f>+IF(interne2!R26&gt;=1,Q$8,0)</f>
        <v>0</v>
      </c>
      <c r="R30" s="275">
        <f>+IF(interne2!S26&gt;=1,R$8,0)</f>
        <v>0</v>
      </c>
      <c r="S30" s="275">
        <f>+IF(interne2!T26&gt;=1,S$8,0)</f>
        <v>0</v>
      </c>
      <c r="T30" s="275">
        <f>+IF(interne2!U26&gt;=1,T$8,0)</f>
        <v>0</v>
      </c>
      <c r="U30" s="275">
        <f>+IF(interne2!V26&gt;=1,U$8,0)</f>
        <v>0</v>
      </c>
      <c r="V30" s="275">
        <f>+IF(interne2!W26&gt;=1,V$8,0)</f>
        <v>0</v>
      </c>
      <c r="W30" s="275">
        <f>+IF(interne2!X26&gt;=1,W$8,0)</f>
        <v>0</v>
      </c>
      <c r="X30" s="275">
        <f>+IF(interne2!Y26&gt;=1,X$8,0)</f>
        <v>0</v>
      </c>
      <c r="Y30" s="275">
        <f>+IF(interne2!Z26&gt;=1,Y$8,0)</f>
        <v>0</v>
      </c>
      <c r="Z30" s="275">
        <f>+IF(interne2!AA26&gt;=1,Z$8,0)</f>
        <v>0</v>
      </c>
      <c r="AA30" s="275">
        <f>+IF(interne2!AB26&gt;=1,AA$8,0)</f>
        <v>0</v>
      </c>
      <c r="AB30" s="275">
        <f>+IF(interne2!AC26&gt;=1,AB$8,0)</f>
        <v>0</v>
      </c>
      <c r="AC30" s="275">
        <f>+IF(interne2!AD26&gt;=1,AC$8,0)</f>
        <v>0</v>
      </c>
      <c r="AD30" s="275">
        <f>+IF(interne2!AE26&gt;=1,AD$8,0)</f>
        <v>0</v>
      </c>
      <c r="AE30" s="275">
        <f>+IF(interne2!AF26&gt;=1,AE$8,0)</f>
        <v>0</v>
      </c>
      <c r="AF30" s="275">
        <f>+IF(interne2!AG26&gt;=1,AF$8,0)</f>
        <v>0</v>
      </c>
      <c r="AG30" s="275">
        <f>+IF(interne2!AH26&gt;=1,AG$8,0)</f>
        <v>0</v>
      </c>
      <c r="AH30" s="275">
        <f>+IF(interne2!AI26&gt;=1,AH$8,0)</f>
        <v>0</v>
      </c>
      <c r="AI30" s="275">
        <f>+IF(interne2!AJ26&gt;=1,AI$8,0)</f>
        <v>0</v>
      </c>
      <c r="AJ30" s="275">
        <f>+IF(interne2!AK26&gt;=1,AJ$8,0)</f>
        <v>0</v>
      </c>
      <c r="AK30" s="275">
        <f>+IF(interne2!AL26&gt;=1,AK$8,0)</f>
        <v>0</v>
      </c>
      <c r="AL30" s="275">
        <f>+IF(interne2!AM26&gt;=1,AL$8,0)</f>
        <v>0</v>
      </c>
      <c r="AM30" s="275">
        <f>+IF(interne2!AN26&gt;=1,AM$8,0)</f>
        <v>0</v>
      </c>
      <c r="AN30" s="275">
        <f>+IF(interne2!AO26&gt;=1,AN$8,0)</f>
        <v>0</v>
      </c>
      <c r="AO30" s="275">
        <f>+IF(interne2!AP26&gt;=1,AO$8,0)</f>
        <v>0</v>
      </c>
      <c r="AP30" s="275">
        <f>+IF(interne2!AQ26&gt;=1,AP$8,0)</f>
        <v>0</v>
      </c>
      <c r="AQ30" s="275">
        <f>+IF(interne2!AR26&gt;=1,AQ$8,0)</f>
        <v>0</v>
      </c>
      <c r="AR30" s="275">
        <f>+IF(interne2!AS26&gt;=1,AR$8,0)</f>
        <v>0</v>
      </c>
      <c r="AS30" s="275">
        <f>+IF(interne2!AT26&gt;=1,AS$8,0)</f>
        <v>0</v>
      </c>
      <c r="AT30" s="275">
        <f>+IF(interne2!AU26&gt;=1,AT$8,0)</f>
        <v>0</v>
      </c>
      <c r="AU30" s="275">
        <f>+IF(interne2!AV26&gt;=1,AU$8,0)</f>
        <v>0</v>
      </c>
    </row>
    <row r="31" spans="1:47" x14ac:dyDescent="0.25">
      <c r="A31" s="248" t="str">
        <f>'2.2'!C32</f>
        <v>NCH2</v>
      </c>
      <c r="B31" s="248" t="str">
        <f>'2.2'!D32</f>
        <v>Neurochirurgie spinale</v>
      </c>
      <c r="C31" s="275">
        <f>+IF(interne2!D27&gt;=1,C$8,0)</f>
        <v>0</v>
      </c>
      <c r="D31" s="275">
        <f>+IF(interne2!E27&gt;=1,D$8,0)</f>
        <v>0</v>
      </c>
      <c r="E31" s="275">
        <f>+IF(interne2!F27&gt;=1,E$8,0)</f>
        <v>0</v>
      </c>
      <c r="F31" s="275">
        <f>+IF(interne2!G27&gt;=1,F$8,0)</f>
        <v>0</v>
      </c>
      <c r="G31" s="275">
        <f>+IF(interne2!H27&gt;=1,G$8,0)</f>
        <v>0</v>
      </c>
      <c r="H31" s="275">
        <f>+IF(interne2!I27&gt;=1,H$8,0)</f>
        <v>0</v>
      </c>
      <c r="I31" s="275">
        <f>+IF(interne2!J27&gt;=1,I$8,0)</f>
        <v>0</v>
      </c>
      <c r="J31" s="275">
        <f>+IF(interne2!K27&gt;=1,J$8,0)</f>
        <v>0</v>
      </c>
      <c r="K31" s="275">
        <f>+IF(interne2!L27&gt;=1,K$8,0)</f>
        <v>0</v>
      </c>
      <c r="L31" s="275">
        <f>+IF(interne2!M27&gt;=1,L$8,0)</f>
        <v>0</v>
      </c>
      <c r="M31" s="275">
        <f>+IF(interne2!N27&gt;=1,M$8,0)</f>
        <v>0</v>
      </c>
      <c r="N31" s="275">
        <f>+IF(interne2!O27&gt;=1,N$8,0)</f>
        <v>0</v>
      </c>
      <c r="O31" s="275">
        <f>+IF(interne2!P27&gt;=1,O$8,0)</f>
        <v>0</v>
      </c>
      <c r="P31" s="275">
        <f>+IF(interne2!Q27&gt;=1,P$8,0)</f>
        <v>0</v>
      </c>
      <c r="Q31" s="275">
        <f>+IF(interne2!R27&gt;=1,Q$8,0)</f>
        <v>0</v>
      </c>
      <c r="R31" s="275">
        <f>+IF(interne2!S27&gt;=1,R$8,0)</f>
        <v>0</v>
      </c>
      <c r="S31" s="275">
        <f>+IF(interne2!T27&gt;=1,S$8,0)</f>
        <v>0</v>
      </c>
      <c r="T31" s="275">
        <f>+IF(interne2!U27&gt;=1,T$8,0)</f>
        <v>0</v>
      </c>
      <c r="U31" s="275">
        <f>+IF(interne2!V27&gt;=1,U$8,0)</f>
        <v>0</v>
      </c>
      <c r="V31" s="275">
        <f>+IF(interne2!W27&gt;=1,V$8,0)</f>
        <v>0</v>
      </c>
      <c r="W31" s="275">
        <f>+IF(interne2!X27&gt;=1,W$8,0)</f>
        <v>0</v>
      </c>
      <c r="X31" s="275">
        <f>+IF(interne2!Y27&gt;=1,X$8,0)</f>
        <v>0</v>
      </c>
      <c r="Y31" s="275">
        <f>+IF(interne2!Z27&gt;=1,Y$8,0)</f>
        <v>0</v>
      </c>
      <c r="Z31" s="275">
        <f>+IF(interne2!AA27&gt;=1,Z$8,0)</f>
        <v>0</v>
      </c>
      <c r="AA31" s="275">
        <f>+IF(interne2!AB27&gt;=1,AA$8,0)</f>
        <v>0</v>
      </c>
      <c r="AB31" s="275">
        <f>+IF(interne2!AC27&gt;=1,AB$8,0)</f>
        <v>0</v>
      </c>
      <c r="AC31" s="275">
        <f>+IF(interne2!AD27&gt;=1,AC$8,0)</f>
        <v>0</v>
      </c>
      <c r="AD31" s="275">
        <f>+IF(interne2!AE27&gt;=1,AD$8,0)</f>
        <v>0</v>
      </c>
      <c r="AE31" s="275">
        <f>+IF(interne2!AF27&gt;=1,AE$8,0)</f>
        <v>0</v>
      </c>
      <c r="AF31" s="275">
        <f>+IF(interne2!AG27&gt;=1,AF$8,0)</f>
        <v>0</v>
      </c>
      <c r="AG31" s="275">
        <f>+IF(interne2!AH27&gt;=1,AG$8,0)</f>
        <v>0</v>
      </c>
      <c r="AH31" s="275">
        <f>+IF(interne2!AI27&gt;=1,AH$8,0)</f>
        <v>0</v>
      </c>
      <c r="AI31" s="275">
        <f>+IF(interne2!AJ27&gt;=1,AI$8,0)</f>
        <v>0</v>
      </c>
      <c r="AJ31" s="275">
        <f>+IF(interne2!AK27&gt;=1,AJ$8,0)</f>
        <v>0</v>
      </c>
      <c r="AK31" s="275">
        <f>+IF(interne2!AL27&gt;=1,AK$8,0)</f>
        <v>0</v>
      </c>
      <c r="AL31" s="275">
        <f>+IF(interne2!AM27&gt;=1,AL$8,0)</f>
        <v>0</v>
      </c>
      <c r="AM31" s="275">
        <f>+IF(interne2!AN27&gt;=1,AM$8,0)</f>
        <v>0</v>
      </c>
      <c r="AN31" s="275">
        <f>+IF(interne2!AO27&gt;=1,AN$8,0)</f>
        <v>0</v>
      </c>
      <c r="AO31" s="275">
        <f>+IF(interne2!AP27&gt;=1,AO$8,0)</f>
        <v>0</v>
      </c>
      <c r="AP31" s="275">
        <f>+IF(interne2!AQ27&gt;=1,AP$8,0)</f>
        <v>0</v>
      </c>
      <c r="AQ31" s="275">
        <f>+IF(interne2!AR27&gt;=1,AQ$8,0)</f>
        <v>0</v>
      </c>
      <c r="AR31" s="275">
        <f>+IF(interne2!AS27&gt;=1,AR$8,0)</f>
        <v>0</v>
      </c>
      <c r="AS31" s="275">
        <f>+IF(interne2!AT27&gt;=1,AS$8,0)</f>
        <v>0</v>
      </c>
      <c r="AT31" s="275">
        <f>+IF(interne2!AU27&gt;=1,AT$8,0)</f>
        <v>0</v>
      </c>
      <c r="AU31" s="275">
        <f>+IF(interne2!AV27&gt;=1,AU$8,0)</f>
        <v>0</v>
      </c>
    </row>
    <row r="32" spans="1:47" ht="37.5" x14ac:dyDescent="0.25">
      <c r="A32" s="248" t="str">
        <f>'2.2'!C33</f>
        <v>NCH2.1</v>
      </c>
      <c r="B32" s="248" t="str">
        <f>'2.2'!D33</f>
        <v>Processus expansifs intramédullaires primaires et secondaires (CIMHS)</v>
      </c>
      <c r="C32" s="275">
        <f>+IF(interne2!D28&gt;=1,C$8,0)</f>
        <v>0</v>
      </c>
      <c r="D32" s="275">
        <f>+IF(interne2!E28&gt;=1,D$8,0)</f>
        <v>0</v>
      </c>
      <c r="E32" s="275">
        <f>+IF(interne2!F28&gt;=1,E$8,0)</f>
        <v>0</v>
      </c>
      <c r="F32" s="275">
        <f>+IF(interne2!G28&gt;=1,F$8,0)</f>
        <v>0</v>
      </c>
      <c r="G32" s="275">
        <f>+IF(interne2!H28&gt;=1,G$8,0)</f>
        <v>0</v>
      </c>
      <c r="H32" s="275">
        <f>+IF(interne2!I28&gt;=1,H$8,0)</f>
        <v>0</v>
      </c>
      <c r="I32" s="275">
        <f>+IF(interne2!J28&gt;=1,I$8,0)</f>
        <v>0</v>
      </c>
      <c r="J32" s="275">
        <f>+IF(interne2!K28&gt;=1,J$8,0)</f>
        <v>0</v>
      </c>
      <c r="K32" s="275">
        <f>+IF(interne2!L28&gt;=1,K$8,0)</f>
        <v>0</v>
      </c>
      <c r="L32" s="275">
        <f>+IF(interne2!M28&gt;=1,L$8,0)</f>
        <v>0</v>
      </c>
      <c r="M32" s="275">
        <f>+IF(interne2!N28&gt;=1,M$8,0)</f>
        <v>0</v>
      </c>
      <c r="N32" s="275">
        <f>+IF(interne2!O28&gt;=1,N$8,0)</f>
        <v>0</v>
      </c>
      <c r="O32" s="275">
        <f>+IF(interne2!P28&gt;=1,O$8,0)</f>
        <v>0</v>
      </c>
      <c r="P32" s="275">
        <f>+IF(interne2!Q28&gt;=1,P$8,0)</f>
        <v>0</v>
      </c>
      <c r="Q32" s="275">
        <f>+IF(interne2!R28&gt;=1,Q$8,0)</f>
        <v>0</v>
      </c>
      <c r="R32" s="275">
        <f>+IF(interne2!S28&gt;=1,R$8,0)</f>
        <v>0</v>
      </c>
      <c r="S32" s="275">
        <f>+IF(interne2!T28&gt;=1,S$8,0)</f>
        <v>0</v>
      </c>
      <c r="T32" s="275">
        <f>+IF(interne2!U28&gt;=1,T$8,0)</f>
        <v>0</v>
      </c>
      <c r="U32" s="275">
        <f>+IF(interne2!V28&gt;=1,U$8,0)</f>
        <v>0</v>
      </c>
      <c r="V32" s="275">
        <f>+IF(interne2!W28&gt;=1,V$8,0)</f>
        <v>0</v>
      </c>
      <c r="W32" s="275">
        <f>+IF(interne2!X28&gt;=1,W$8,0)</f>
        <v>0</v>
      </c>
      <c r="X32" s="275">
        <f>+IF(interne2!Y28&gt;=1,X$8,0)</f>
        <v>0</v>
      </c>
      <c r="Y32" s="275">
        <f>+IF(interne2!Z28&gt;=1,Y$8,0)</f>
        <v>0</v>
      </c>
      <c r="Z32" s="275">
        <f>+IF(interne2!AA28&gt;=1,Z$8,0)</f>
        <v>0</v>
      </c>
      <c r="AA32" s="275">
        <f>+IF(interne2!AB28&gt;=1,AA$8,0)</f>
        <v>0</v>
      </c>
      <c r="AB32" s="275">
        <f>+IF(interne2!AC28&gt;=1,AB$8,0)</f>
        <v>0</v>
      </c>
      <c r="AC32" s="275">
        <f>+IF(interne2!AD28&gt;=1,AC$8,0)</f>
        <v>0</v>
      </c>
      <c r="AD32" s="275">
        <f>+IF(interne2!AE28&gt;=1,AD$8,0)</f>
        <v>0</v>
      </c>
      <c r="AE32" s="275">
        <f>+IF(interne2!AF28&gt;=1,AE$8,0)</f>
        <v>0</v>
      </c>
      <c r="AF32" s="275">
        <f>+IF(interne2!AG28&gt;=1,AF$8,0)</f>
        <v>0</v>
      </c>
      <c r="AG32" s="275">
        <f>+IF(interne2!AH28&gt;=1,AG$8,0)</f>
        <v>0</v>
      </c>
      <c r="AH32" s="275">
        <f>+IF(interne2!AI28&gt;=1,AH$8,0)</f>
        <v>0</v>
      </c>
      <c r="AI32" s="275">
        <f>+IF(interne2!AJ28&gt;=1,AI$8,0)</f>
        <v>0</v>
      </c>
      <c r="AJ32" s="275">
        <f>+IF(interne2!AK28&gt;=1,AJ$8,0)</f>
        <v>0</v>
      </c>
      <c r="AK32" s="275">
        <f>+IF(interne2!AL28&gt;=1,AK$8,0)</f>
        <v>0</v>
      </c>
      <c r="AL32" s="275">
        <f>+IF(interne2!AM28&gt;=1,AL$8,0)</f>
        <v>0</v>
      </c>
      <c r="AM32" s="275">
        <f>+IF(interne2!AN28&gt;=1,AM$8,0)</f>
        <v>0</v>
      </c>
      <c r="AN32" s="275">
        <f>+IF(interne2!AO28&gt;=1,AN$8,0)</f>
        <v>0</v>
      </c>
      <c r="AO32" s="275">
        <f>+IF(interne2!AP28&gt;=1,AO$8,0)</f>
        <v>0</v>
      </c>
      <c r="AP32" s="275">
        <f>+IF(interne2!AQ28&gt;=1,AP$8,0)</f>
        <v>0</v>
      </c>
      <c r="AQ32" s="275">
        <f>+IF(interne2!AR28&gt;=1,AQ$8,0)</f>
        <v>0</v>
      </c>
      <c r="AR32" s="275">
        <f>+IF(interne2!AS28&gt;=1,AR$8,0)</f>
        <v>0</v>
      </c>
      <c r="AS32" s="275">
        <f>+IF(interne2!AT28&gt;=1,AS$8,0)</f>
        <v>0</v>
      </c>
      <c r="AT32" s="275">
        <f>+IF(interne2!AU28&gt;=1,AT$8,0)</f>
        <v>0</v>
      </c>
      <c r="AU32" s="275">
        <f>+IF(interne2!AV28&gt;=1,AU$8,0)</f>
        <v>0</v>
      </c>
    </row>
    <row r="33" spans="1:47" x14ac:dyDescent="0.25">
      <c r="A33" s="248" t="str">
        <f>'2.2'!C34</f>
        <v>NCH3</v>
      </c>
      <c r="B33" s="248" t="str">
        <f>'2.2'!D34</f>
        <v>Neurochirurgie périphérique</v>
      </c>
      <c r="C33" s="275">
        <f>+IF(interne2!D29&gt;=1,C$8,0)</f>
        <v>0</v>
      </c>
      <c r="D33" s="275">
        <f>+IF(interne2!E29&gt;=1,D$8,0)</f>
        <v>0</v>
      </c>
      <c r="E33" s="275">
        <f>+IF(interne2!F29&gt;=1,E$8,0)</f>
        <v>0</v>
      </c>
      <c r="F33" s="275">
        <f>+IF(interne2!G29&gt;=1,F$8,0)</f>
        <v>0</v>
      </c>
      <c r="G33" s="275">
        <f>+IF(interne2!H29&gt;=1,G$8,0)</f>
        <v>0</v>
      </c>
      <c r="H33" s="275">
        <f>+IF(interne2!I29&gt;=1,H$8,0)</f>
        <v>0</v>
      </c>
      <c r="I33" s="275">
        <f>+IF(interne2!J29&gt;=1,I$8,0)</f>
        <v>0</v>
      </c>
      <c r="J33" s="275">
        <f>+IF(interne2!K29&gt;=1,J$8,0)</f>
        <v>0</v>
      </c>
      <c r="K33" s="275">
        <f>+IF(interne2!L29&gt;=1,K$8,0)</f>
        <v>0</v>
      </c>
      <c r="L33" s="275">
        <f>+IF(interne2!M29&gt;=1,L$8,0)</f>
        <v>0</v>
      </c>
      <c r="M33" s="275">
        <f>+IF(interne2!N29&gt;=1,M$8,0)</f>
        <v>0</v>
      </c>
      <c r="N33" s="275">
        <f>+IF(interne2!O29&gt;=1,N$8,0)</f>
        <v>0</v>
      </c>
      <c r="O33" s="275">
        <f>+IF(interne2!P29&gt;=1,O$8,0)</f>
        <v>0</v>
      </c>
      <c r="P33" s="275">
        <f>+IF(interne2!Q29&gt;=1,P$8,0)</f>
        <v>0</v>
      </c>
      <c r="Q33" s="275">
        <f>+IF(interne2!R29&gt;=1,Q$8,0)</f>
        <v>0</v>
      </c>
      <c r="R33" s="275">
        <f>+IF(interne2!S29&gt;=1,R$8,0)</f>
        <v>0</v>
      </c>
      <c r="S33" s="275">
        <f>+IF(interne2!T29&gt;=1,S$8,0)</f>
        <v>0</v>
      </c>
      <c r="T33" s="275">
        <f>+IF(interne2!U29&gt;=1,T$8,0)</f>
        <v>0</v>
      </c>
      <c r="U33" s="275">
        <f>+IF(interne2!V29&gt;=1,U$8,0)</f>
        <v>0</v>
      </c>
      <c r="V33" s="275">
        <f>+IF(interne2!W29&gt;=1,V$8,0)</f>
        <v>0</v>
      </c>
      <c r="W33" s="275">
        <f>+IF(interne2!X29&gt;=1,W$8,0)</f>
        <v>0</v>
      </c>
      <c r="X33" s="275">
        <f>+IF(interne2!Y29&gt;=1,X$8,0)</f>
        <v>0</v>
      </c>
      <c r="Y33" s="275">
        <f>+IF(interne2!Z29&gt;=1,Y$8,0)</f>
        <v>0</v>
      </c>
      <c r="Z33" s="275">
        <f>+IF(interne2!AA29&gt;=1,Z$8,0)</f>
        <v>0</v>
      </c>
      <c r="AA33" s="275">
        <f>+IF(interne2!AB29&gt;=1,AA$8,0)</f>
        <v>0</v>
      </c>
      <c r="AB33" s="275">
        <f>+IF(interne2!AC29&gt;=1,AB$8,0)</f>
        <v>0</v>
      </c>
      <c r="AC33" s="275">
        <f>+IF(interne2!AD29&gt;=1,AC$8,0)</f>
        <v>0</v>
      </c>
      <c r="AD33" s="275">
        <f>+IF(interne2!AE29&gt;=1,AD$8,0)</f>
        <v>0</v>
      </c>
      <c r="AE33" s="275">
        <f>+IF(interne2!AF29&gt;=1,AE$8,0)</f>
        <v>0</v>
      </c>
      <c r="AF33" s="275">
        <f>+IF(interne2!AG29&gt;=1,AF$8,0)</f>
        <v>0</v>
      </c>
      <c r="AG33" s="275">
        <f>+IF(interne2!AH29&gt;=1,AG$8,0)</f>
        <v>0</v>
      </c>
      <c r="AH33" s="275">
        <f>+IF(interne2!AI29&gt;=1,AH$8,0)</f>
        <v>0</v>
      </c>
      <c r="AI33" s="275">
        <f>+IF(interne2!AJ29&gt;=1,AI$8,0)</f>
        <v>0</v>
      </c>
      <c r="AJ33" s="275">
        <f>+IF(interne2!AK29&gt;=1,AJ$8,0)</f>
        <v>0</v>
      </c>
      <c r="AK33" s="275">
        <f>+IF(interne2!AL29&gt;=1,AK$8,0)</f>
        <v>0</v>
      </c>
      <c r="AL33" s="275">
        <f>+IF(interne2!AM29&gt;=1,AL$8,0)</f>
        <v>0</v>
      </c>
      <c r="AM33" s="275">
        <f>+IF(interne2!AN29&gt;=1,AM$8,0)</f>
        <v>0</v>
      </c>
      <c r="AN33" s="275">
        <f>+IF(interne2!AO29&gt;=1,AN$8,0)</f>
        <v>0</v>
      </c>
      <c r="AO33" s="275">
        <f>+IF(interne2!AP29&gt;=1,AO$8,0)</f>
        <v>0</v>
      </c>
      <c r="AP33" s="275">
        <f>+IF(interne2!AQ29&gt;=1,AP$8,0)</f>
        <v>0</v>
      </c>
      <c r="AQ33" s="275">
        <f>+IF(interne2!AR29&gt;=1,AQ$8,0)</f>
        <v>0</v>
      </c>
      <c r="AR33" s="275">
        <f>+IF(interne2!AS29&gt;=1,AR$8,0)</f>
        <v>0</v>
      </c>
      <c r="AS33" s="275">
        <f>+IF(interne2!AT29&gt;=1,AS$8,0)</f>
        <v>0</v>
      </c>
      <c r="AT33" s="275">
        <f>+IF(interne2!AU29&gt;=1,AT$8,0)</f>
        <v>0</v>
      </c>
      <c r="AU33" s="275">
        <f>+IF(interne2!AV29&gt;=1,AU$8,0)</f>
        <v>0</v>
      </c>
    </row>
    <row r="34" spans="1:47" x14ac:dyDescent="0.25">
      <c r="A34" s="248" t="str">
        <f>'2.2'!C35</f>
        <v>NEU1</v>
      </c>
      <c r="B34" s="248" t="str">
        <f>'2.2'!D35</f>
        <v>Neurologie</v>
      </c>
      <c r="C34" s="275">
        <f>+IF(interne2!D30&gt;=1,C$8,0)</f>
        <v>0</v>
      </c>
      <c r="D34" s="275">
        <f>+IF(interne2!E30&gt;=1,D$8,0)</f>
        <v>0</v>
      </c>
      <c r="E34" s="275">
        <f>+IF(interne2!F30&gt;=1,E$8,0)</f>
        <v>0</v>
      </c>
      <c r="F34" s="275">
        <f>+IF(interne2!G30&gt;=1,F$8,0)</f>
        <v>0</v>
      </c>
      <c r="G34" s="275">
        <f>+IF(interne2!H30&gt;=1,G$8,0)</f>
        <v>0</v>
      </c>
      <c r="H34" s="275">
        <f>+IF(interne2!I30&gt;=1,H$8,0)</f>
        <v>0</v>
      </c>
      <c r="I34" s="275">
        <f>+IF(interne2!J30&gt;=1,I$8,0)</f>
        <v>0</v>
      </c>
      <c r="J34" s="275">
        <f>+IF(interne2!K30&gt;=1,J$8,0)</f>
        <v>0</v>
      </c>
      <c r="K34" s="275">
        <f>+IF(interne2!L30&gt;=1,K$8,0)</f>
        <v>0</v>
      </c>
      <c r="L34" s="275">
        <f>+IF(interne2!M30&gt;=1,L$8,0)</f>
        <v>0</v>
      </c>
      <c r="M34" s="275">
        <f>+IF(interne2!N30&gt;=1,M$8,0)</f>
        <v>0</v>
      </c>
      <c r="N34" s="275">
        <f>+IF(interne2!O30&gt;=1,N$8,0)</f>
        <v>0</v>
      </c>
      <c r="O34" s="275">
        <f>+IF(interne2!P30&gt;=1,O$8,0)</f>
        <v>0</v>
      </c>
      <c r="P34" s="275">
        <f>+IF(interne2!Q30&gt;=1,P$8,0)</f>
        <v>0</v>
      </c>
      <c r="Q34" s="275">
        <f>+IF(interne2!R30&gt;=1,Q$8,0)</f>
        <v>0</v>
      </c>
      <c r="R34" s="275">
        <f>+IF(interne2!S30&gt;=1,R$8,0)</f>
        <v>0</v>
      </c>
      <c r="S34" s="275">
        <f>+IF(interne2!T30&gt;=1,S$8,0)</f>
        <v>0</v>
      </c>
      <c r="T34" s="275">
        <f>+IF(interne2!U30&gt;=1,T$8,0)</f>
        <v>0</v>
      </c>
      <c r="U34" s="275">
        <f>+IF(interne2!V30&gt;=1,U$8,0)</f>
        <v>0</v>
      </c>
      <c r="V34" s="275">
        <f>+IF(interne2!W30&gt;=1,V$8,0)</f>
        <v>0</v>
      </c>
      <c r="W34" s="275">
        <f>+IF(interne2!X30&gt;=1,W$8,0)</f>
        <v>0</v>
      </c>
      <c r="X34" s="275">
        <f>+IF(interne2!Y30&gt;=1,X$8,0)</f>
        <v>0</v>
      </c>
      <c r="Y34" s="275">
        <f>+IF(interne2!Z30&gt;=1,Y$8,0)</f>
        <v>0</v>
      </c>
      <c r="Z34" s="275">
        <f>+IF(interne2!AA30&gt;=1,Z$8,0)</f>
        <v>0</v>
      </c>
      <c r="AA34" s="275">
        <f>+IF(interne2!AB30&gt;=1,AA$8,0)</f>
        <v>0</v>
      </c>
      <c r="AB34" s="275">
        <f>+IF(interne2!AC30&gt;=1,AB$8,0)</f>
        <v>0</v>
      </c>
      <c r="AC34" s="275">
        <f>+IF(interne2!AD30&gt;=1,AC$8,0)</f>
        <v>0</v>
      </c>
      <c r="AD34" s="275">
        <f>+IF(interne2!AE30&gt;=1,AD$8,0)</f>
        <v>0</v>
      </c>
      <c r="AE34" s="275">
        <f>+IF(interne2!AF30&gt;=1,AE$8,0)</f>
        <v>0</v>
      </c>
      <c r="AF34" s="275">
        <f>+IF(interne2!AG30&gt;=1,AF$8,0)</f>
        <v>0</v>
      </c>
      <c r="AG34" s="275">
        <f>+IF(interne2!AH30&gt;=1,AG$8,0)</f>
        <v>0</v>
      </c>
      <c r="AH34" s="275">
        <f>+IF(interne2!AI30&gt;=1,AH$8,0)</f>
        <v>0</v>
      </c>
      <c r="AI34" s="275">
        <f>+IF(interne2!AJ30&gt;=1,AI$8,0)</f>
        <v>0</v>
      </c>
      <c r="AJ34" s="275">
        <f>+IF(interne2!AK30&gt;=1,AJ$8,0)</f>
        <v>0</v>
      </c>
      <c r="AK34" s="275">
        <f>+IF(interne2!AL30&gt;=1,AK$8,0)</f>
        <v>0</v>
      </c>
      <c r="AL34" s="275">
        <f>+IF(interne2!AM30&gt;=1,AL$8,0)</f>
        <v>0</v>
      </c>
      <c r="AM34" s="275">
        <f>+IF(interne2!AN30&gt;=1,AM$8,0)</f>
        <v>0</v>
      </c>
      <c r="AN34" s="275">
        <f>+IF(interne2!AO30&gt;=1,AN$8,0)</f>
        <v>0</v>
      </c>
      <c r="AO34" s="275">
        <f>+IF(interne2!AP30&gt;=1,AO$8,0)</f>
        <v>0</v>
      </c>
      <c r="AP34" s="275">
        <f>+IF(interne2!AQ30&gt;=1,AP$8,0)</f>
        <v>0</v>
      </c>
      <c r="AQ34" s="275">
        <f>+IF(interne2!AR30&gt;=1,AQ$8,0)</f>
        <v>0</v>
      </c>
      <c r="AR34" s="275">
        <f>+IF(interne2!AS30&gt;=1,AR$8,0)</f>
        <v>0</v>
      </c>
      <c r="AS34" s="275">
        <f>+IF(interne2!AT30&gt;=1,AS$8,0)</f>
        <v>0</v>
      </c>
      <c r="AT34" s="275">
        <f>+IF(interne2!AU30&gt;=1,AT$8,0)</f>
        <v>0</v>
      </c>
      <c r="AU34" s="275">
        <f>+IF(interne2!AV30&gt;=1,AU$8,0)</f>
        <v>0</v>
      </c>
    </row>
    <row r="35" spans="1:47" ht="25" x14ac:dyDescent="0.25">
      <c r="A35" s="248" t="str">
        <f>'2.2'!C36</f>
        <v>NEU2</v>
      </c>
      <c r="B35" s="248" t="str">
        <f>'2.2'!D36</f>
        <v>Tumeur maligne secondaire du système nerveux</v>
      </c>
      <c r="C35" s="275">
        <f>+IF(interne2!D31&gt;=1,C$8,0)</f>
        <v>0</v>
      </c>
      <c r="D35" s="275">
        <f>+IF(interne2!E31&gt;=1,D$8,0)</f>
        <v>0</v>
      </c>
      <c r="E35" s="275">
        <f>+IF(interne2!F31&gt;=1,E$8,0)</f>
        <v>0</v>
      </c>
      <c r="F35" s="275">
        <f>+IF(interne2!G31&gt;=1,F$8,0)</f>
        <v>0</v>
      </c>
      <c r="G35" s="275">
        <f>+IF(interne2!H31&gt;=1,G$8,0)</f>
        <v>0</v>
      </c>
      <c r="H35" s="275">
        <f>+IF(interne2!I31&gt;=1,H$8,0)</f>
        <v>0</v>
      </c>
      <c r="I35" s="275">
        <f>+IF(interne2!J31&gt;=1,I$8,0)</f>
        <v>0</v>
      </c>
      <c r="J35" s="275">
        <f>+IF(interne2!K31&gt;=1,J$8,0)</f>
        <v>0</v>
      </c>
      <c r="K35" s="275">
        <f>+IF(interne2!L31&gt;=1,K$8,0)</f>
        <v>0</v>
      </c>
      <c r="L35" s="275">
        <f>+IF(interne2!M31&gt;=1,L$8,0)</f>
        <v>0</v>
      </c>
      <c r="M35" s="275">
        <f>+IF(interne2!N31&gt;=1,M$8,0)</f>
        <v>0</v>
      </c>
      <c r="N35" s="275">
        <f>+IF(interne2!O31&gt;=1,N$8,0)</f>
        <v>0</v>
      </c>
      <c r="O35" s="275">
        <f>+IF(interne2!P31&gt;=1,O$8,0)</f>
        <v>0</v>
      </c>
      <c r="P35" s="275">
        <f>+IF(interne2!Q31&gt;=1,P$8,0)</f>
        <v>0</v>
      </c>
      <c r="Q35" s="275">
        <f>+IF(interne2!R31&gt;=1,Q$8,0)</f>
        <v>0</v>
      </c>
      <c r="R35" s="275">
        <f>+IF(interne2!S31&gt;=1,R$8,0)</f>
        <v>0</v>
      </c>
      <c r="S35" s="275">
        <f>+IF(interne2!T31&gt;=1,S$8,0)</f>
        <v>0</v>
      </c>
      <c r="T35" s="275">
        <f>+IF(interne2!U31&gt;=1,T$8,0)</f>
        <v>0</v>
      </c>
      <c r="U35" s="275">
        <f>+IF(interne2!V31&gt;=1,U$8,0)</f>
        <v>0</v>
      </c>
      <c r="V35" s="275">
        <f>+IF(interne2!W31&gt;=1,V$8,0)</f>
        <v>0</v>
      </c>
      <c r="W35" s="275">
        <f>+IF(interne2!X31&gt;=1,W$8,0)</f>
        <v>0</v>
      </c>
      <c r="X35" s="275">
        <f>+IF(interne2!Y31&gt;=1,X$8,0)</f>
        <v>0</v>
      </c>
      <c r="Y35" s="275">
        <f>+IF(interne2!Z31&gt;=1,Y$8,0)</f>
        <v>0</v>
      </c>
      <c r="Z35" s="275">
        <f>+IF(interne2!AA31&gt;=1,Z$8,0)</f>
        <v>0</v>
      </c>
      <c r="AA35" s="275">
        <f>+IF(interne2!AB31&gt;=1,AA$8,0)</f>
        <v>0</v>
      </c>
      <c r="AB35" s="275">
        <f>+IF(interne2!AC31&gt;=1,AB$8,0)</f>
        <v>0</v>
      </c>
      <c r="AC35" s="275">
        <f>+IF(interne2!AD31&gt;=1,AC$8,0)</f>
        <v>0</v>
      </c>
      <c r="AD35" s="275">
        <f>+IF(interne2!AE31&gt;=1,AD$8,0)</f>
        <v>0</v>
      </c>
      <c r="AE35" s="275">
        <f>+IF(interne2!AF31&gt;=1,AE$8,0)</f>
        <v>0</v>
      </c>
      <c r="AF35" s="275">
        <f>+IF(interne2!AG31&gt;=1,AF$8,0)</f>
        <v>0</v>
      </c>
      <c r="AG35" s="275">
        <f>+IF(interne2!AH31&gt;=1,AG$8,0)</f>
        <v>0</v>
      </c>
      <c r="AH35" s="275">
        <f>+IF(interne2!AI31&gt;=1,AH$8,0)</f>
        <v>0</v>
      </c>
      <c r="AI35" s="275">
        <f>+IF(interne2!AJ31&gt;=1,AI$8,0)</f>
        <v>0</v>
      </c>
      <c r="AJ35" s="275">
        <f>+IF(interne2!AK31&gt;=1,AJ$8,0)</f>
        <v>0</v>
      </c>
      <c r="AK35" s="275">
        <f>+IF(interne2!AL31&gt;=1,AK$8,0)</f>
        <v>0</v>
      </c>
      <c r="AL35" s="275">
        <f>+IF(interne2!AM31&gt;=1,AL$8,0)</f>
        <v>0</v>
      </c>
      <c r="AM35" s="275">
        <f>+IF(interne2!AN31&gt;=1,AM$8,0)</f>
        <v>0</v>
      </c>
      <c r="AN35" s="275">
        <f>+IF(interne2!AO31&gt;=1,AN$8,0)</f>
        <v>0</v>
      </c>
      <c r="AO35" s="275">
        <f>+IF(interne2!AP31&gt;=1,AO$8,0)</f>
        <v>0</v>
      </c>
      <c r="AP35" s="275">
        <f>+IF(interne2!AQ31&gt;=1,AP$8,0)</f>
        <v>0</v>
      </c>
      <c r="AQ35" s="275">
        <f>+IF(interne2!AR31&gt;=1,AQ$8,0)</f>
        <v>0</v>
      </c>
      <c r="AR35" s="275">
        <f>+IF(interne2!AS31&gt;=1,AR$8,0)</f>
        <v>0</v>
      </c>
      <c r="AS35" s="275">
        <f>+IF(interne2!AT31&gt;=1,AS$8,0)</f>
        <v>0</v>
      </c>
      <c r="AT35" s="275">
        <f>+IF(interne2!AU31&gt;=1,AT$8,0)</f>
        <v>0</v>
      </c>
      <c r="AU35" s="275">
        <f>+IF(interne2!AV31&gt;=1,AU$8,0)</f>
        <v>0</v>
      </c>
    </row>
    <row r="36" spans="1:47" ht="25" x14ac:dyDescent="0.25">
      <c r="A36" s="248" t="str">
        <f>'2.2'!C37</f>
        <v>NEU2.1</v>
      </c>
      <c r="B36" s="248" t="str">
        <f>'2.2'!D37</f>
        <v>Tumeur primaire du système nerveux (sans patients palliatifs)</v>
      </c>
      <c r="C36" s="275">
        <f>+IF(interne2!D32&gt;=1,C$8,0)</f>
        <v>0</v>
      </c>
      <c r="D36" s="275">
        <f>+IF(interne2!E32&gt;=1,D$8,0)</f>
        <v>0</v>
      </c>
      <c r="E36" s="275">
        <f>+IF(interne2!F32&gt;=1,E$8,0)</f>
        <v>0</v>
      </c>
      <c r="F36" s="275">
        <f>+IF(interne2!G32&gt;=1,F$8,0)</f>
        <v>0</v>
      </c>
      <c r="G36" s="275">
        <f>+IF(interne2!H32&gt;=1,G$8,0)</f>
        <v>0</v>
      </c>
      <c r="H36" s="275">
        <f>+IF(interne2!I32&gt;=1,H$8,0)</f>
        <v>0</v>
      </c>
      <c r="I36" s="275">
        <f>+IF(interne2!J32&gt;=1,I$8,0)</f>
        <v>0</v>
      </c>
      <c r="J36" s="275">
        <f>+IF(interne2!K32&gt;=1,J$8,0)</f>
        <v>0</v>
      </c>
      <c r="K36" s="275">
        <f>+IF(interne2!L32&gt;=1,K$8,0)</f>
        <v>0</v>
      </c>
      <c r="L36" s="275">
        <f>+IF(interne2!M32&gt;=1,L$8,0)</f>
        <v>0</v>
      </c>
      <c r="M36" s="275">
        <f>+IF(interne2!N32&gt;=1,M$8,0)</f>
        <v>0</v>
      </c>
      <c r="N36" s="275">
        <f>+IF(interne2!O32&gt;=1,N$8,0)</f>
        <v>0</v>
      </c>
      <c r="O36" s="275">
        <f>+IF(interne2!P32&gt;=1,O$8,0)</f>
        <v>0</v>
      </c>
      <c r="P36" s="275">
        <f>+IF(interne2!Q32&gt;=1,P$8,0)</f>
        <v>0</v>
      </c>
      <c r="Q36" s="275">
        <f>+IF(interne2!R32&gt;=1,Q$8,0)</f>
        <v>0</v>
      </c>
      <c r="R36" s="275">
        <f>+IF(interne2!S32&gt;=1,R$8,0)</f>
        <v>0</v>
      </c>
      <c r="S36" s="275">
        <f>+IF(interne2!T32&gt;=1,S$8,0)</f>
        <v>0</v>
      </c>
      <c r="T36" s="275">
        <f>+IF(interne2!U32&gt;=1,T$8,0)</f>
        <v>0</v>
      </c>
      <c r="U36" s="275">
        <f>+IF(interne2!V32&gt;=1,U$8,0)</f>
        <v>0</v>
      </c>
      <c r="V36" s="275">
        <f>+IF(interne2!W32&gt;=1,V$8,0)</f>
        <v>0</v>
      </c>
      <c r="W36" s="275">
        <f>+IF(interne2!X32&gt;=1,W$8,0)</f>
        <v>0</v>
      </c>
      <c r="X36" s="275">
        <f>+IF(interne2!Y32&gt;=1,X$8,0)</f>
        <v>0</v>
      </c>
      <c r="Y36" s="275">
        <f>+IF(interne2!Z32&gt;=1,Y$8,0)</f>
        <v>0</v>
      </c>
      <c r="Z36" s="275">
        <f>+IF(interne2!AA32&gt;=1,Z$8,0)</f>
        <v>0</v>
      </c>
      <c r="AA36" s="275">
        <f>+IF(interne2!AB32&gt;=1,AA$8,0)</f>
        <v>0</v>
      </c>
      <c r="AB36" s="275">
        <f>+IF(interne2!AC32&gt;=1,AB$8,0)</f>
        <v>0</v>
      </c>
      <c r="AC36" s="275">
        <f>+IF(interne2!AD32&gt;=1,AC$8,0)</f>
        <v>0</v>
      </c>
      <c r="AD36" s="275">
        <f>+IF(interne2!AE32&gt;=1,AD$8,0)</f>
        <v>0</v>
      </c>
      <c r="AE36" s="275">
        <f>+IF(interne2!AF32&gt;=1,AE$8,0)</f>
        <v>0</v>
      </c>
      <c r="AF36" s="275">
        <f>+IF(interne2!AG32&gt;=1,AF$8,0)</f>
        <v>0</v>
      </c>
      <c r="AG36" s="275">
        <f>+IF(interne2!AH32&gt;=1,AG$8,0)</f>
        <v>0</v>
      </c>
      <c r="AH36" s="275">
        <f>+IF(interne2!AI32&gt;=1,AH$8,0)</f>
        <v>0</v>
      </c>
      <c r="AI36" s="275">
        <f>+IF(interne2!AJ32&gt;=1,AI$8,0)</f>
        <v>0</v>
      </c>
      <c r="AJ36" s="275">
        <f>+IF(interne2!AK32&gt;=1,AJ$8,0)</f>
        <v>0</v>
      </c>
      <c r="AK36" s="275">
        <f>+IF(interne2!AL32&gt;=1,AK$8,0)</f>
        <v>0</v>
      </c>
      <c r="AL36" s="275">
        <f>+IF(interne2!AM32&gt;=1,AL$8,0)</f>
        <v>0</v>
      </c>
      <c r="AM36" s="275">
        <f>+IF(interne2!AN32&gt;=1,AM$8,0)</f>
        <v>0</v>
      </c>
      <c r="AN36" s="275">
        <f>+IF(interne2!AO32&gt;=1,AN$8,0)</f>
        <v>0</v>
      </c>
      <c r="AO36" s="275">
        <f>+IF(interne2!AP32&gt;=1,AO$8,0)</f>
        <v>0</v>
      </c>
      <c r="AP36" s="275">
        <f>+IF(interne2!AQ32&gt;=1,AP$8,0)</f>
        <v>0</v>
      </c>
      <c r="AQ36" s="275">
        <f>+IF(interne2!AR32&gt;=1,AQ$8,0)</f>
        <v>0</v>
      </c>
      <c r="AR36" s="275">
        <f>+IF(interne2!AS32&gt;=1,AR$8,0)</f>
        <v>0</v>
      </c>
      <c r="AS36" s="275">
        <f>+IF(interne2!AT32&gt;=1,AS$8,0)</f>
        <v>0</v>
      </c>
      <c r="AT36" s="275">
        <f>+IF(interne2!AU32&gt;=1,AT$8,0)</f>
        <v>0</v>
      </c>
      <c r="AU36" s="275">
        <f>+IF(interne2!AV32&gt;=1,AU$8,0)</f>
        <v>0</v>
      </c>
    </row>
    <row r="37" spans="1:47" x14ac:dyDescent="0.25">
      <c r="A37" s="248" t="str">
        <f>'2.2'!C38</f>
        <v>NEU3</v>
      </c>
      <c r="B37" s="248" t="str">
        <f>'2.2'!D38</f>
        <v>Maladies cérébrovasculaires</v>
      </c>
      <c r="C37" s="275">
        <f>+IF(interne2!D33&gt;=1,C$8,0)</f>
        <v>0</v>
      </c>
      <c r="D37" s="275">
        <f>+IF(interne2!E33&gt;=1,D$8,0)</f>
        <v>0</v>
      </c>
      <c r="E37" s="275">
        <f>+IF(interne2!F33&gt;=1,E$8,0)</f>
        <v>0</v>
      </c>
      <c r="F37" s="275">
        <f>+IF(interne2!G33&gt;=1,F$8,0)</f>
        <v>0</v>
      </c>
      <c r="G37" s="275">
        <f>+IF(interne2!H33&gt;=1,G$8,0)</f>
        <v>0</v>
      </c>
      <c r="H37" s="275">
        <f>+IF(interne2!I33&gt;=1,H$8,0)</f>
        <v>0</v>
      </c>
      <c r="I37" s="275">
        <f>+IF(interne2!J33&gt;=1,I$8,0)</f>
        <v>0</v>
      </c>
      <c r="J37" s="275">
        <f>+IF(interne2!K33&gt;=1,J$8,0)</f>
        <v>0</v>
      </c>
      <c r="K37" s="275">
        <f>+IF(interne2!L33&gt;=1,K$8,0)</f>
        <v>0</v>
      </c>
      <c r="L37" s="275">
        <f>+IF(interne2!M33&gt;=1,L$8,0)</f>
        <v>0</v>
      </c>
      <c r="M37" s="275">
        <f>+IF(interne2!N33&gt;=1,M$8,0)</f>
        <v>0</v>
      </c>
      <c r="N37" s="275">
        <f>+IF(interne2!O33&gt;=1,N$8,0)</f>
        <v>0</v>
      </c>
      <c r="O37" s="275">
        <f>+IF(interne2!P33&gt;=1,O$8,0)</f>
        <v>0</v>
      </c>
      <c r="P37" s="275">
        <f>+IF(interne2!Q33&gt;=1,P$8,0)</f>
        <v>0</v>
      </c>
      <c r="Q37" s="275">
        <f>+IF(interne2!R33&gt;=1,Q$8,0)</f>
        <v>0</v>
      </c>
      <c r="R37" s="275">
        <f>+IF(interne2!S33&gt;=1,R$8,0)</f>
        <v>0</v>
      </c>
      <c r="S37" s="275">
        <f>+IF(interne2!T33&gt;=1,S$8,0)</f>
        <v>0</v>
      </c>
      <c r="T37" s="275">
        <f>+IF(interne2!U33&gt;=1,T$8,0)</f>
        <v>0</v>
      </c>
      <c r="U37" s="275">
        <f>+IF(interne2!V33&gt;=1,U$8,0)</f>
        <v>0</v>
      </c>
      <c r="V37" s="275">
        <f>+IF(interne2!W33&gt;=1,V$8,0)</f>
        <v>0</v>
      </c>
      <c r="W37" s="275">
        <f>+IF(interne2!X33&gt;=1,W$8,0)</f>
        <v>0</v>
      </c>
      <c r="X37" s="275">
        <f>+IF(interne2!Y33&gt;=1,X$8,0)</f>
        <v>0</v>
      </c>
      <c r="Y37" s="275">
        <f>+IF(interne2!Z33&gt;=1,Y$8,0)</f>
        <v>0</v>
      </c>
      <c r="Z37" s="275">
        <f>+IF(interne2!AA33&gt;=1,Z$8,0)</f>
        <v>0</v>
      </c>
      <c r="AA37" s="275">
        <f>+IF(interne2!AB33&gt;=1,AA$8,0)</f>
        <v>0</v>
      </c>
      <c r="AB37" s="275">
        <f>+IF(interne2!AC33&gt;=1,AB$8,0)</f>
        <v>0</v>
      </c>
      <c r="AC37" s="275">
        <f>+IF(interne2!AD33&gt;=1,AC$8,0)</f>
        <v>0</v>
      </c>
      <c r="AD37" s="275">
        <f>+IF(interne2!AE33&gt;=1,AD$8,0)</f>
        <v>0</v>
      </c>
      <c r="AE37" s="275">
        <f>+IF(interne2!AF33&gt;=1,AE$8,0)</f>
        <v>0</v>
      </c>
      <c r="AF37" s="275">
        <f>+IF(interne2!AG33&gt;=1,AF$8,0)</f>
        <v>0</v>
      </c>
      <c r="AG37" s="275">
        <f>+IF(interne2!AH33&gt;=1,AG$8,0)</f>
        <v>0</v>
      </c>
      <c r="AH37" s="275">
        <f>+IF(interne2!AI33&gt;=1,AH$8,0)</f>
        <v>0</v>
      </c>
      <c r="AI37" s="275">
        <f>+IF(interne2!AJ33&gt;=1,AI$8,0)</f>
        <v>0</v>
      </c>
      <c r="AJ37" s="275">
        <f>+IF(interne2!AK33&gt;=1,AJ$8,0)</f>
        <v>0</v>
      </c>
      <c r="AK37" s="275">
        <f>+IF(interne2!AL33&gt;=1,AK$8,0)</f>
        <v>0</v>
      </c>
      <c r="AL37" s="275">
        <f>+IF(interne2!AM33&gt;=1,AL$8,0)</f>
        <v>0</v>
      </c>
      <c r="AM37" s="275">
        <f>+IF(interne2!AN33&gt;=1,AM$8,0)</f>
        <v>0</v>
      </c>
      <c r="AN37" s="275">
        <f>+IF(interne2!AO33&gt;=1,AN$8,0)</f>
        <v>0</v>
      </c>
      <c r="AO37" s="275">
        <f>+IF(interne2!AP33&gt;=1,AO$8,0)</f>
        <v>0</v>
      </c>
      <c r="AP37" s="275">
        <f>+IF(interne2!AQ33&gt;=1,AP$8,0)</f>
        <v>0</v>
      </c>
      <c r="AQ37" s="275">
        <f>+IF(interne2!AR33&gt;=1,AQ$8,0)</f>
        <v>0</v>
      </c>
      <c r="AR37" s="275">
        <f>+IF(interne2!AS33&gt;=1,AR$8,0)</f>
        <v>0</v>
      </c>
      <c r="AS37" s="275">
        <f>+IF(interne2!AT33&gt;=1,AS$8,0)</f>
        <v>0</v>
      </c>
      <c r="AT37" s="275">
        <f>+IF(interne2!AU33&gt;=1,AT$8,0)</f>
        <v>0</v>
      </c>
      <c r="AU37" s="275">
        <f>+IF(interne2!AV33&gt;=1,AU$8,0)</f>
        <v>0</v>
      </c>
    </row>
    <row r="38" spans="1:47" ht="37.5" x14ac:dyDescent="0.25">
      <c r="A38" s="248" t="str">
        <f>'2.2'!C39</f>
        <v>NEU3.1</v>
      </c>
      <c r="B38" s="248" t="str">
        <f>'2.2'!D39</f>
        <v>Traitement des maladies cérébrovasculaires en Stroke Center (CIMHS)</v>
      </c>
      <c r="C38" s="275">
        <f>+IF(interne2!D34&gt;=1,C$8,0)</f>
        <v>0</v>
      </c>
      <c r="D38" s="275">
        <f>+IF(interne2!E34&gt;=1,D$8,0)</f>
        <v>0</v>
      </c>
      <c r="E38" s="275">
        <f>+IF(interne2!F34&gt;=1,E$8,0)</f>
        <v>0</v>
      </c>
      <c r="F38" s="275">
        <f>+IF(interne2!G34&gt;=1,F$8,0)</f>
        <v>0</v>
      </c>
      <c r="G38" s="275">
        <f>+IF(interne2!H34&gt;=1,G$8,0)</f>
        <v>0</v>
      </c>
      <c r="H38" s="275">
        <f>+IF(interne2!I34&gt;=1,H$8,0)</f>
        <v>0</v>
      </c>
      <c r="I38" s="275">
        <f>+IF(interne2!J34&gt;=1,I$8,0)</f>
        <v>0</v>
      </c>
      <c r="J38" s="275">
        <f>+IF(interne2!K34&gt;=1,J$8,0)</f>
        <v>0</v>
      </c>
      <c r="K38" s="275">
        <f>+IF(interne2!L34&gt;=1,K$8,0)</f>
        <v>0</v>
      </c>
      <c r="L38" s="275">
        <f>+IF(interne2!M34&gt;=1,L$8,0)</f>
        <v>0</v>
      </c>
      <c r="M38" s="275">
        <f>+IF(interne2!N34&gt;=1,M$8,0)</f>
        <v>0</v>
      </c>
      <c r="N38" s="275">
        <f>+IF(interne2!O34&gt;=1,N$8,0)</f>
        <v>0</v>
      </c>
      <c r="O38" s="275">
        <f>+IF(interne2!P34&gt;=1,O$8,0)</f>
        <v>0</v>
      </c>
      <c r="P38" s="275">
        <f>+IF(interne2!Q34&gt;=1,P$8,0)</f>
        <v>0</v>
      </c>
      <c r="Q38" s="275">
        <f>+IF(interne2!R34&gt;=1,Q$8,0)</f>
        <v>0</v>
      </c>
      <c r="R38" s="275">
        <f>+IF(interne2!S34&gt;=1,R$8,0)</f>
        <v>0</v>
      </c>
      <c r="S38" s="275">
        <f>+IF(interne2!T34&gt;=1,S$8,0)</f>
        <v>0</v>
      </c>
      <c r="T38" s="275">
        <f>+IF(interne2!U34&gt;=1,T$8,0)</f>
        <v>0</v>
      </c>
      <c r="U38" s="275">
        <f>+IF(interne2!V34&gt;=1,U$8,0)</f>
        <v>0</v>
      </c>
      <c r="V38" s="275">
        <f>+IF(interne2!W34&gt;=1,V$8,0)</f>
        <v>0</v>
      </c>
      <c r="W38" s="275">
        <f>+IF(interne2!X34&gt;=1,W$8,0)</f>
        <v>0</v>
      </c>
      <c r="X38" s="275">
        <f>+IF(interne2!Y34&gt;=1,X$8,0)</f>
        <v>0</v>
      </c>
      <c r="Y38" s="275">
        <f>+IF(interne2!Z34&gt;=1,Y$8,0)</f>
        <v>0</v>
      </c>
      <c r="Z38" s="275">
        <f>+IF(interne2!AA34&gt;=1,Z$8,0)</f>
        <v>0</v>
      </c>
      <c r="AA38" s="275">
        <f>+IF(interne2!AB34&gt;=1,AA$8,0)</f>
        <v>0</v>
      </c>
      <c r="AB38" s="275">
        <f>+IF(interne2!AC34&gt;=1,AB$8,0)</f>
        <v>0</v>
      </c>
      <c r="AC38" s="275">
        <f>+IF(interne2!AD34&gt;=1,AC$8,0)</f>
        <v>0</v>
      </c>
      <c r="AD38" s="275">
        <f>+IF(interne2!AE34&gt;=1,AD$8,0)</f>
        <v>0</v>
      </c>
      <c r="AE38" s="275">
        <f>+IF(interne2!AF34&gt;=1,AE$8,0)</f>
        <v>0</v>
      </c>
      <c r="AF38" s="275">
        <f>+IF(interne2!AG34&gt;=1,AF$8,0)</f>
        <v>0</v>
      </c>
      <c r="AG38" s="275">
        <f>+IF(interne2!AH34&gt;=1,AG$8,0)</f>
        <v>0</v>
      </c>
      <c r="AH38" s="275">
        <f>+IF(interne2!AI34&gt;=1,AH$8,0)</f>
        <v>0</v>
      </c>
      <c r="AI38" s="275">
        <f>+IF(interne2!AJ34&gt;=1,AI$8,0)</f>
        <v>0</v>
      </c>
      <c r="AJ38" s="275">
        <f>+IF(interne2!AK34&gt;=1,AJ$8,0)</f>
        <v>0</v>
      </c>
      <c r="AK38" s="275">
        <f>+IF(interne2!AL34&gt;=1,AK$8,0)</f>
        <v>0</v>
      </c>
      <c r="AL38" s="275">
        <f>+IF(interne2!AM34&gt;=1,AL$8,0)</f>
        <v>0</v>
      </c>
      <c r="AM38" s="275">
        <f>+IF(interne2!AN34&gt;=1,AM$8,0)</f>
        <v>0</v>
      </c>
      <c r="AN38" s="275">
        <f>+IF(interne2!AO34&gt;=1,AN$8,0)</f>
        <v>0</v>
      </c>
      <c r="AO38" s="275">
        <f>+IF(interne2!AP34&gt;=1,AO$8,0)</f>
        <v>0</v>
      </c>
      <c r="AP38" s="275">
        <f>+IF(interne2!AQ34&gt;=1,AP$8,0)</f>
        <v>0</v>
      </c>
      <c r="AQ38" s="275">
        <f>+IF(interne2!AR34&gt;=1,AQ$8,0)</f>
        <v>0</v>
      </c>
      <c r="AR38" s="275">
        <f>+IF(interne2!AS34&gt;=1,AR$8,0)</f>
        <v>0</v>
      </c>
      <c r="AS38" s="275">
        <f>+IF(interne2!AT34&gt;=1,AS$8,0)</f>
        <v>0</v>
      </c>
      <c r="AT38" s="275">
        <f>+IF(interne2!AU34&gt;=1,AT$8,0)</f>
        <v>0</v>
      </c>
      <c r="AU38" s="275">
        <f>+IF(interne2!AV34&gt;=1,AU$8,0)</f>
        <v>0</v>
      </c>
    </row>
    <row r="39" spans="1:47" ht="25" x14ac:dyDescent="0.25">
      <c r="A39" s="248" t="str">
        <f>'2.2'!C40</f>
        <v>NEU4</v>
      </c>
      <c r="B39" s="248" t="str">
        <f>'2.2'!D40</f>
        <v>Epileptologie : diagnostic complexe</v>
      </c>
      <c r="C39" s="275">
        <f>+IF(interne2!D35&gt;=1,C$8,0)</f>
        <v>0</v>
      </c>
      <c r="D39" s="275">
        <f>+IF(interne2!E35&gt;=1,D$8,0)</f>
        <v>0</v>
      </c>
      <c r="E39" s="275">
        <f>+IF(interne2!F35&gt;=1,E$8,0)</f>
        <v>0</v>
      </c>
      <c r="F39" s="275">
        <f>+IF(interne2!G35&gt;=1,F$8,0)</f>
        <v>0</v>
      </c>
      <c r="G39" s="275">
        <f>+IF(interne2!H35&gt;=1,G$8,0)</f>
        <v>0</v>
      </c>
      <c r="H39" s="275">
        <f>+IF(interne2!I35&gt;=1,H$8,0)</f>
        <v>0</v>
      </c>
      <c r="I39" s="275">
        <f>+IF(interne2!J35&gt;=1,I$8,0)</f>
        <v>0</v>
      </c>
      <c r="J39" s="275">
        <f>+IF(interne2!K35&gt;=1,J$8,0)</f>
        <v>0</v>
      </c>
      <c r="K39" s="275">
        <f>+IF(interne2!L35&gt;=1,K$8,0)</f>
        <v>0</v>
      </c>
      <c r="L39" s="275">
        <f>+IF(interne2!M35&gt;=1,L$8,0)</f>
        <v>0</v>
      </c>
      <c r="M39" s="275">
        <f>+IF(interne2!N35&gt;=1,M$8,0)</f>
        <v>0</v>
      </c>
      <c r="N39" s="275">
        <f>+IF(interne2!O35&gt;=1,N$8,0)</f>
        <v>0</v>
      </c>
      <c r="O39" s="275">
        <f>+IF(interne2!P35&gt;=1,O$8,0)</f>
        <v>0</v>
      </c>
      <c r="P39" s="275">
        <f>+IF(interne2!Q35&gt;=1,P$8,0)</f>
        <v>0</v>
      </c>
      <c r="Q39" s="275">
        <f>+IF(interne2!R35&gt;=1,Q$8,0)</f>
        <v>0</v>
      </c>
      <c r="R39" s="275">
        <f>+IF(interne2!S35&gt;=1,R$8,0)</f>
        <v>0</v>
      </c>
      <c r="S39" s="275">
        <f>+IF(interne2!T35&gt;=1,S$8,0)</f>
        <v>0</v>
      </c>
      <c r="T39" s="275">
        <f>+IF(interne2!U35&gt;=1,T$8,0)</f>
        <v>0</v>
      </c>
      <c r="U39" s="275">
        <f>+IF(interne2!V35&gt;=1,U$8,0)</f>
        <v>0</v>
      </c>
      <c r="V39" s="275">
        <f>+IF(interne2!W35&gt;=1,V$8,0)</f>
        <v>0</v>
      </c>
      <c r="W39" s="275">
        <f>+IF(interne2!X35&gt;=1,W$8,0)</f>
        <v>0</v>
      </c>
      <c r="X39" s="275">
        <f>+IF(interne2!Y35&gt;=1,X$8,0)</f>
        <v>0</v>
      </c>
      <c r="Y39" s="275">
        <f>+IF(interne2!Z35&gt;=1,Y$8,0)</f>
        <v>0</v>
      </c>
      <c r="Z39" s="275">
        <f>+IF(interne2!AA35&gt;=1,Z$8,0)</f>
        <v>0</v>
      </c>
      <c r="AA39" s="275">
        <f>+IF(interne2!AB35&gt;=1,AA$8,0)</f>
        <v>0</v>
      </c>
      <c r="AB39" s="275">
        <f>+IF(interne2!AC35&gt;=1,AB$8,0)</f>
        <v>0</v>
      </c>
      <c r="AC39" s="275">
        <f>+IF(interne2!AD35&gt;=1,AC$8,0)</f>
        <v>0</v>
      </c>
      <c r="AD39" s="275">
        <f>+IF(interne2!AE35&gt;=1,AD$8,0)</f>
        <v>0</v>
      </c>
      <c r="AE39" s="275">
        <f>+IF(interne2!AF35&gt;=1,AE$8,0)</f>
        <v>0</v>
      </c>
      <c r="AF39" s="275">
        <f>+IF(interne2!AG35&gt;=1,AF$8,0)</f>
        <v>0</v>
      </c>
      <c r="AG39" s="275">
        <f>+IF(interne2!AH35&gt;=1,AG$8,0)</f>
        <v>0</v>
      </c>
      <c r="AH39" s="275">
        <f>+IF(interne2!AI35&gt;=1,AH$8,0)</f>
        <v>0</v>
      </c>
      <c r="AI39" s="275">
        <f>+IF(interne2!AJ35&gt;=1,AI$8,0)</f>
        <v>0</v>
      </c>
      <c r="AJ39" s="275">
        <f>+IF(interne2!AK35&gt;=1,AJ$8,0)</f>
        <v>0</v>
      </c>
      <c r="AK39" s="275">
        <f>+IF(interne2!AL35&gt;=1,AK$8,0)</f>
        <v>0</v>
      </c>
      <c r="AL39" s="275">
        <f>+IF(interne2!AM35&gt;=1,AL$8,0)</f>
        <v>0</v>
      </c>
      <c r="AM39" s="275">
        <f>+IF(interne2!AN35&gt;=1,AM$8,0)</f>
        <v>0</v>
      </c>
      <c r="AN39" s="275">
        <f>+IF(interne2!AO35&gt;=1,AN$8,0)</f>
        <v>0</v>
      </c>
      <c r="AO39" s="275">
        <f>+IF(interne2!AP35&gt;=1,AO$8,0)</f>
        <v>0</v>
      </c>
      <c r="AP39" s="275">
        <f>+IF(interne2!AQ35&gt;=1,AP$8,0)</f>
        <v>0</v>
      </c>
      <c r="AQ39" s="275">
        <f>+IF(interne2!AR35&gt;=1,AQ$8,0)</f>
        <v>0</v>
      </c>
      <c r="AR39" s="275">
        <f>+IF(interne2!AS35&gt;=1,AR$8,0)</f>
        <v>0</v>
      </c>
      <c r="AS39" s="275">
        <f>+IF(interne2!AT35&gt;=1,AS$8,0)</f>
        <v>0</v>
      </c>
      <c r="AT39" s="275">
        <f>+IF(interne2!AU35&gt;=1,AT$8,0)</f>
        <v>0</v>
      </c>
      <c r="AU39" s="275">
        <f>+IF(interne2!AV35&gt;=1,AU$8,0)</f>
        <v>0</v>
      </c>
    </row>
    <row r="40" spans="1:47" ht="25" x14ac:dyDescent="0.25">
      <c r="A40" s="248" t="str">
        <f>'2.2'!C41</f>
        <v>NEU4.1</v>
      </c>
      <c r="B40" s="248" t="str">
        <f>'2.2'!D41</f>
        <v>Epileptologie : traitement complexe</v>
      </c>
      <c r="C40" s="275">
        <f>+IF(interne2!D36&gt;=1,C$8,0)</f>
        <v>0</v>
      </c>
      <c r="D40" s="275">
        <f>+IF(interne2!E36&gt;=1,D$8,0)</f>
        <v>0</v>
      </c>
      <c r="E40" s="275">
        <f>+IF(interne2!F36&gt;=1,E$8,0)</f>
        <v>0</v>
      </c>
      <c r="F40" s="275">
        <f>+IF(interne2!G36&gt;=1,F$8,0)</f>
        <v>0</v>
      </c>
      <c r="G40" s="275">
        <f>+IF(interne2!H36&gt;=1,G$8,0)</f>
        <v>0</v>
      </c>
      <c r="H40" s="275">
        <f>+IF(interne2!I36&gt;=1,H$8,0)</f>
        <v>0</v>
      </c>
      <c r="I40" s="275">
        <f>+IF(interne2!J36&gt;=1,I$8,0)</f>
        <v>0</v>
      </c>
      <c r="J40" s="275">
        <f>+IF(interne2!K36&gt;=1,J$8,0)</f>
        <v>0</v>
      </c>
      <c r="K40" s="275">
        <f>+IF(interne2!L36&gt;=1,K$8,0)</f>
        <v>0</v>
      </c>
      <c r="L40" s="275">
        <f>+IF(interne2!M36&gt;=1,L$8,0)</f>
        <v>0</v>
      </c>
      <c r="M40" s="275">
        <f>+IF(interne2!N36&gt;=1,M$8,0)</f>
        <v>0</v>
      </c>
      <c r="N40" s="275">
        <f>+IF(interne2!O36&gt;=1,N$8,0)</f>
        <v>0</v>
      </c>
      <c r="O40" s="275">
        <f>+IF(interne2!P36&gt;=1,O$8,0)</f>
        <v>0</v>
      </c>
      <c r="P40" s="275">
        <f>+IF(interne2!Q36&gt;=1,P$8,0)</f>
        <v>0</v>
      </c>
      <c r="Q40" s="275">
        <f>+IF(interne2!R36&gt;=1,Q$8,0)</f>
        <v>0</v>
      </c>
      <c r="R40" s="275">
        <f>+IF(interne2!S36&gt;=1,R$8,0)</f>
        <v>0</v>
      </c>
      <c r="S40" s="275">
        <f>+IF(interne2!T36&gt;=1,S$8,0)</f>
        <v>0</v>
      </c>
      <c r="T40" s="275">
        <f>+IF(interne2!U36&gt;=1,T$8,0)</f>
        <v>0</v>
      </c>
      <c r="U40" s="275">
        <f>+IF(interne2!V36&gt;=1,U$8,0)</f>
        <v>0</v>
      </c>
      <c r="V40" s="275">
        <f>+IF(interne2!W36&gt;=1,V$8,0)</f>
        <v>0</v>
      </c>
      <c r="W40" s="275">
        <f>+IF(interne2!X36&gt;=1,W$8,0)</f>
        <v>0</v>
      </c>
      <c r="X40" s="275">
        <f>+IF(interne2!Y36&gt;=1,X$8,0)</f>
        <v>0</v>
      </c>
      <c r="Y40" s="275">
        <f>+IF(interne2!Z36&gt;=1,Y$8,0)</f>
        <v>0</v>
      </c>
      <c r="Z40" s="275">
        <f>+IF(interne2!AA36&gt;=1,Z$8,0)</f>
        <v>0</v>
      </c>
      <c r="AA40" s="275">
        <f>+IF(interne2!AB36&gt;=1,AA$8,0)</f>
        <v>0</v>
      </c>
      <c r="AB40" s="275">
        <f>+IF(interne2!AC36&gt;=1,AB$8,0)</f>
        <v>0</v>
      </c>
      <c r="AC40" s="275">
        <f>+IF(interne2!AD36&gt;=1,AC$8,0)</f>
        <v>0</v>
      </c>
      <c r="AD40" s="275">
        <f>+IF(interne2!AE36&gt;=1,AD$8,0)</f>
        <v>0</v>
      </c>
      <c r="AE40" s="275">
        <f>+IF(interne2!AF36&gt;=1,AE$8,0)</f>
        <v>0</v>
      </c>
      <c r="AF40" s="275">
        <f>+IF(interne2!AG36&gt;=1,AF$8,0)</f>
        <v>0</v>
      </c>
      <c r="AG40" s="275">
        <f>+IF(interne2!AH36&gt;=1,AG$8,0)</f>
        <v>0</v>
      </c>
      <c r="AH40" s="275">
        <f>+IF(interne2!AI36&gt;=1,AH$8,0)</f>
        <v>0</v>
      </c>
      <c r="AI40" s="275">
        <f>+IF(interne2!AJ36&gt;=1,AI$8,0)</f>
        <v>0</v>
      </c>
      <c r="AJ40" s="275">
        <f>+IF(interne2!AK36&gt;=1,AJ$8,0)</f>
        <v>0</v>
      </c>
      <c r="AK40" s="275">
        <f>+IF(interne2!AL36&gt;=1,AK$8,0)</f>
        <v>0</v>
      </c>
      <c r="AL40" s="275">
        <f>+IF(interne2!AM36&gt;=1,AL$8,0)</f>
        <v>0</v>
      </c>
      <c r="AM40" s="275">
        <f>+IF(interne2!AN36&gt;=1,AM$8,0)</f>
        <v>0</v>
      </c>
      <c r="AN40" s="275">
        <f>+IF(interne2!AO36&gt;=1,AN$8,0)</f>
        <v>0</v>
      </c>
      <c r="AO40" s="275">
        <f>+IF(interne2!AP36&gt;=1,AO$8,0)</f>
        <v>0</v>
      </c>
      <c r="AP40" s="275">
        <f>+IF(interne2!AQ36&gt;=1,AP$8,0)</f>
        <v>0</v>
      </c>
      <c r="AQ40" s="275">
        <f>+IF(interne2!AR36&gt;=1,AQ$8,0)</f>
        <v>0</v>
      </c>
      <c r="AR40" s="275">
        <f>+IF(interne2!AS36&gt;=1,AR$8,0)</f>
        <v>0</v>
      </c>
      <c r="AS40" s="275">
        <f>+IF(interne2!AT36&gt;=1,AS$8,0)</f>
        <v>0</v>
      </c>
      <c r="AT40" s="275">
        <f>+IF(interne2!AU36&gt;=1,AT$8,0)</f>
        <v>0</v>
      </c>
      <c r="AU40" s="275">
        <f>+IF(interne2!AV36&gt;=1,AU$8,0)</f>
        <v>0</v>
      </c>
    </row>
    <row r="41" spans="1:47" ht="37.5" x14ac:dyDescent="0.25">
      <c r="A41" s="248" t="str">
        <f>'2.2'!C42</f>
        <v>NEU4.2</v>
      </c>
      <c r="B41" s="248" t="str">
        <f>'2.2'!D42</f>
        <v>Epileptologie : diagnostic préopératoire de l’épilepsie (CIMHS)</v>
      </c>
      <c r="C41" s="275">
        <f>+IF(interne2!D37&gt;=1,C$8,0)</f>
        <v>0</v>
      </c>
      <c r="D41" s="275">
        <f>+IF(interne2!E37&gt;=1,D$8,0)</f>
        <v>0</v>
      </c>
      <c r="E41" s="275">
        <f>+IF(interne2!F37&gt;=1,E$8,0)</f>
        <v>0</v>
      </c>
      <c r="F41" s="275">
        <f>+IF(interne2!G37&gt;=1,F$8,0)</f>
        <v>0</v>
      </c>
      <c r="G41" s="275">
        <f>+IF(interne2!H37&gt;=1,G$8,0)</f>
        <v>0</v>
      </c>
      <c r="H41" s="275">
        <f>+IF(interne2!I37&gt;=1,H$8,0)</f>
        <v>0</v>
      </c>
      <c r="I41" s="275">
        <f>+IF(interne2!J37&gt;=1,I$8,0)</f>
        <v>0</v>
      </c>
      <c r="J41" s="275">
        <f>+IF(interne2!K37&gt;=1,J$8,0)</f>
        <v>0</v>
      </c>
      <c r="K41" s="275">
        <f>+IF(interne2!L37&gt;=1,K$8,0)</f>
        <v>0</v>
      </c>
      <c r="L41" s="275">
        <f>+IF(interne2!M37&gt;=1,L$8,0)</f>
        <v>0</v>
      </c>
      <c r="M41" s="275">
        <f>+IF(interne2!N37&gt;=1,M$8,0)</f>
        <v>0</v>
      </c>
      <c r="N41" s="275">
        <f>+IF(interne2!O37&gt;=1,N$8,0)</f>
        <v>0</v>
      </c>
      <c r="O41" s="275">
        <f>+IF(interne2!P37&gt;=1,O$8,0)</f>
        <v>0</v>
      </c>
      <c r="P41" s="275">
        <f>+IF(interne2!Q37&gt;=1,P$8,0)</f>
        <v>0</v>
      </c>
      <c r="Q41" s="275">
        <f>+IF(interne2!R37&gt;=1,Q$8,0)</f>
        <v>0</v>
      </c>
      <c r="R41" s="275">
        <f>+IF(interne2!S37&gt;=1,R$8,0)</f>
        <v>0</v>
      </c>
      <c r="S41" s="275">
        <f>+IF(interne2!T37&gt;=1,S$8,0)</f>
        <v>0</v>
      </c>
      <c r="T41" s="275">
        <f>+IF(interne2!U37&gt;=1,T$8,0)</f>
        <v>0</v>
      </c>
      <c r="U41" s="275">
        <f>+IF(interne2!V37&gt;=1,U$8,0)</f>
        <v>0</v>
      </c>
      <c r="V41" s="275">
        <f>+IF(interne2!W37&gt;=1,V$8,0)</f>
        <v>0</v>
      </c>
      <c r="W41" s="275">
        <f>+IF(interne2!X37&gt;=1,W$8,0)</f>
        <v>0</v>
      </c>
      <c r="X41" s="275">
        <f>+IF(interne2!Y37&gt;=1,X$8,0)</f>
        <v>0</v>
      </c>
      <c r="Y41" s="275">
        <f>+IF(interne2!Z37&gt;=1,Y$8,0)</f>
        <v>0</v>
      </c>
      <c r="Z41" s="275">
        <f>+IF(interne2!AA37&gt;=1,Z$8,0)</f>
        <v>0</v>
      </c>
      <c r="AA41" s="275">
        <f>+IF(interne2!AB37&gt;=1,AA$8,0)</f>
        <v>0</v>
      </c>
      <c r="AB41" s="275">
        <f>+IF(interne2!AC37&gt;=1,AB$8,0)</f>
        <v>0</v>
      </c>
      <c r="AC41" s="275">
        <f>+IF(interne2!AD37&gt;=1,AC$8,0)</f>
        <v>0</v>
      </c>
      <c r="AD41" s="275">
        <f>+IF(interne2!AE37&gt;=1,AD$8,0)</f>
        <v>0</v>
      </c>
      <c r="AE41" s="275">
        <f>+IF(interne2!AF37&gt;=1,AE$8,0)</f>
        <v>0</v>
      </c>
      <c r="AF41" s="275">
        <f>+IF(interne2!AG37&gt;=1,AF$8,0)</f>
        <v>0</v>
      </c>
      <c r="AG41" s="275">
        <f>+IF(interne2!AH37&gt;=1,AG$8,0)</f>
        <v>0</v>
      </c>
      <c r="AH41" s="275">
        <f>+IF(interne2!AI37&gt;=1,AH$8,0)</f>
        <v>0</v>
      </c>
      <c r="AI41" s="275">
        <f>+IF(interne2!AJ37&gt;=1,AI$8,0)</f>
        <v>0</v>
      </c>
      <c r="AJ41" s="275">
        <f>+IF(interne2!AK37&gt;=1,AJ$8,0)</f>
        <v>0</v>
      </c>
      <c r="AK41" s="275">
        <f>+IF(interne2!AL37&gt;=1,AK$8,0)</f>
        <v>0</v>
      </c>
      <c r="AL41" s="275">
        <f>+IF(interne2!AM37&gt;=1,AL$8,0)</f>
        <v>0</v>
      </c>
      <c r="AM41" s="275">
        <f>+IF(interne2!AN37&gt;=1,AM$8,0)</f>
        <v>0</v>
      </c>
      <c r="AN41" s="275">
        <f>+IF(interne2!AO37&gt;=1,AN$8,0)</f>
        <v>0</v>
      </c>
      <c r="AO41" s="275">
        <f>+IF(interne2!AP37&gt;=1,AO$8,0)</f>
        <v>0</v>
      </c>
      <c r="AP41" s="275">
        <f>+IF(interne2!AQ37&gt;=1,AP$8,0)</f>
        <v>0</v>
      </c>
      <c r="AQ41" s="275">
        <f>+IF(interne2!AR37&gt;=1,AQ$8,0)</f>
        <v>0</v>
      </c>
      <c r="AR41" s="275">
        <f>+IF(interne2!AS37&gt;=1,AR$8,0)</f>
        <v>0</v>
      </c>
      <c r="AS41" s="275">
        <f>+IF(interne2!AT37&gt;=1,AS$8,0)</f>
        <v>0</v>
      </c>
      <c r="AT41" s="275">
        <f>+IF(interne2!AU37&gt;=1,AT$8,0)</f>
        <v>0</v>
      </c>
      <c r="AU41" s="275">
        <f>+IF(interne2!AV37&gt;=1,AU$8,0)</f>
        <v>0</v>
      </c>
    </row>
    <row r="42" spans="1:47" x14ac:dyDescent="0.25">
      <c r="A42" s="248" t="str">
        <f>'2.2'!C43</f>
        <v>AUG1</v>
      </c>
      <c r="B42" s="248" t="str">
        <f>'2.2'!D43</f>
        <v>Ophtalmologie</v>
      </c>
      <c r="C42" s="275">
        <f>+IF(interne2!D38&gt;=1,C$8,0)</f>
        <v>0</v>
      </c>
      <c r="D42" s="275">
        <f>+IF(interne2!E38&gt;=1,D$8,0)</f>
        <v>0</v>
      </c>
      <c r="E42" s="275">
        <f>+IF(interne2!F38&gt;=1,E$8,0)</f>
        <v>0</v>
      </c>
      <c r="F42" s="275">
        <f>+IF(interne2!G38&gt;=1,F$8,0)</f>
        <v>0</v>
      </c>
      <c r="G42" s="275">
        <f>+IF(interne2!H38&gt;=1,G$8,0)</f>
        <v>0</v>
      </c>
      <c r="H42" s="275">
        <f>+IF(interne2!I38&gt;=1,H$8,0)</f>
        <v>0</v>
      </c>
      <c r="I42" s="275">
        <f>+IF(interne2!J38&gt;=1,I$8,0)</f>
        <v>0</v>
      </c>
      <c r="J42" s="275">
        <f>+IF(interne2!K38&gt;=1,J$8,0)</f>
        <v>0</v>
      </c>
      <c r="K42" s="275">
        <f>+IF(interne2!L38&gt;=1,K$8,0)</f>
        <v>0</v>
      </c>
      <c r="L42" s="275">
        <f>+IF(interne2!M38&gt;=1,L$8,0)</f>
        <v>0</v>
      </c>
      <c r="M42" s="275">
        <f>+IF(interne2!N38&gt;=1,M$8,0)</f>
        <v>0</v>
      </c>
      <c r="N42" s="275">
        <f>+IF(interne2!O38&gt;=1,N$8,0)</f>
        <v>0</v>
      </c>
      <c r="O42" s="275">
        <f>+IF(interne2!P38&gt;=1,O$8,0)</f>
        <v>0</v>
      </c>
      <c r="P42" s="275">
        <f>+IF(interne2!Q38&gt;=1,P$8,0)</f>
        <v>0</v>
      </c>
      <c r="Q42" s="275">
        <f>+IF(interne2!R38&gt;=1,Q$8,0)</f>
        <v>0</v>
      </c>
      <c r="R42" s="275">
        <f>+IF(interne2!S38&gt;=1,R$8,0)</f>
        <v>0</v>
      </c>
      <c r="S42" s="275">
        <f>+IF(interne2!T38&gt;=1,S$8,0)</f>
        <v>0</v>
      </c>
      <c r="T42" s="275">
        <f>+IF(interne2!U38&gt;=1,T$8,0)</f>
        <v>0</v>
      </c>
      <c r="U42" s="275">
        <f>+IF(interne2!V38&gt;=1,U$8,0)</f>
        <v>0</v>
      </c>
      <c r="V42" s="275">
        <f>+IF(interne2!W38&gt;=1,V$8,0)</f>
        <v>0</v>
      </c>
      <c r="W42" s="275">
        <f>+IF(interne2!X38&gt;=1,W$8,0)</f>
        <v>0</v>
      </c>
      <c r="X42" s="275">
        <f>+IF(interne2!Y38&gt;=1,X$8,0)</f>
        <v>0</v>
      </c>
      <c r="Y42" s="275">
        <f>+IF(interne2!Z38&gt;=1,Y$8,0)</f>
        <v>0</v>
      </c>
      <c r="Z42" s="275">
        <f>+IF(interne2!AA38&gt;=1,Z$8,0)</f>
        <v>0</v>
      </c>
      <c r="AA42" s="275">
        <f>+IF(interne2!AB38&gt;=1,AA$8,0)</f>
        <v>0</v>
      </c>
      <c r="AB42" s="275">
        <f>+IF(interne2!AC38&gt;=1,AB$8,0)</f>
        <v>0</v>
      </c>
      <c r="AC42" s="275">
        <f>+IF(interne2!AD38&gt;=1,AC$8,0)</f>
        <v>0</v>
      </c>
      <c r="AD42" s="275">
        <f>+IF(interne2!AE38&gt;=1,AD$8,0)</f>
        <v>0</v>
      </c>
      <c r="AE42" s="275">
        <f>+IF(interne2!AF38&gt;=1,AE$8,0)</f>
        <v>0</v>
      </c>
      <c r="AF42" s="275">
        <f>+IF(interne2!AG38&gt;=1,AF$8,0)</f>
        <v>0</v>
      </c>
      <c r="AG42" s="275">
        <f>+IF(interne2!AH38&gt;=1,AG$8,0)</f>
        <v>0</v>
      </c>
      <c r="AH42" s="275">
        <f>+IF(interne2!AI38&gt;=1,AH$8,0)</f>
        <v>0</v>
      </c>
      <c r="AI42" s="275">
        <f>+IF(interne2!AJ38&gt;=1,AI$8,0)</f>
        <v>0</v>
      </c>
      <c r="AJ42" s="275">
        <f>+IF(interne2!AK38&gt;=1,AJ$8,0)</f>
        <v>0</v>
      </c>
      <c r="AK42" s="275">
        <f>+IF(interne2!AL38&gt;=1,AK$8,0)</f>
        <v>0</v>
      </c>
      <c r="AL42" s="275">
        <f>+IF(interne2!AM38&gt;=1,AL$8,0)</f>
        <v>0</v>
      </c>
      <c r="AM42" s="275">
        <f>+IF(interne2!AN38&gt;=1,AM$8,0)</f>
        <v>0</v>
      </c>
      <c r="AN42" s="275">
        <f>+IF(interne2!AO38&gt;=1,AN$8,0)</f>
        <v>0</v>
      </c>
      <c r="AO42" s="275">
        <f>+IF(interne2!AP38&gt;=1,AO$8,0)</f>
        <v>0</v>
      </c>
      <c r="AP42" s="275">
        <f>+IF(interne2!AQ38&gt;=1,AP$8,0)</f>
        <v>0</v>
      </c>
      <c r="AQ42" s="275">
        <f>+IF(interne2!AR38&gt;=1,AQ$8,0)</f>
        <v>0</v>
      </c>
      <c r="AR42" s="275">
        <f>+IF(interne2!AS38&gt;=1,AR$8,0)</f>
        <v>0</v>
      </c>
      <c r="AS42" s="275">
        <f>+IF(interne2!AT38&gt;=1,AS$8,0)</f>
        <v>0</v>
      </c>
      <c r="AT42" s="275">
        <f>+IF(interne2!AU38&gt;=1,AT$8,0)</f>
        <v>0</v>
      </c>
      <c r="AU42" s="275">
        <f>+IF(interne2!AV38&gt;=1,AU$8,0)</f>
        <v>0</v>
      </c>
    </row>
    <row r="43" spans="1:47" x14ac:dyDescent="0.25">
      <c r="A43" s="248" t="str">
        <f>'2.2'!C44</f>
        <v>AUG1.1</v>
      </c>
      <c r="B43" s="248" t="str">
        <f>'2.2'!D44</f>
        <v>Strabologie</v>
      </c>
      <c r="C43" s="275">
        <f>+IF(interne2!D39&gt;=1,C$8,0)</f>
        <v>0</v>
      </c>
      <c r="D43" s="275">
        <f>+IF(interne2!E39&gt;=1,D$8,0)</f>
        <v>0</v>
      </c>
      <c r="E43" s="275">
        <f>+IF(interne2!F39&gt;=1,E$8,0)</f>
        <v>0</v>
      </c>
      <c r="F43" s="275">
        <f>+IF(interne2!G39&gt;=1,F$8,0)</f>
        <v>0</v>
      </c>
      <c r="G43" s="275">
        <f>+IF(interne2!H39&gt;=1,G$8,0)</f>
        <v>0</v>
      </c>
      <c r="H43" s="275">
        <f>+IF(interne2!I39&gt;=1,H$8,0)</f>
        <v>0</v>
      </c>
      <c r="I43" s="275">
        <f>+IF(interne2!J39&gt;=1,I$8,0)</f>
        <v>0</v>
      </c>
      <c r="J43" s="275">
        <f>+IF(interne2!K39&gt;=1,J$8,0)</f>
        <v>0</v>
      </c>
      <c r="K43" s="275">
        <f>+IF(interne2!L39&gt;=1,K$8,0)</f>
        <v>0</v>
      </c>
      <c r="L43" s="275">
        <f>+IF(interne2!M39&gt;=1,L$8,0)</f>
        <v>0</v>
      </c>
      <c r="M43" s="275">
        <f>+IF(interne2!N39&gt;=1,M$8,0)</f>
        <v>0</v>
      </c>
      <c r="N43" s="275">
        <f>+IF(interne2!O39&gt;=1,N$8,0)</f>
        <v>0</v>
      </c>
      <c r="O43" s="275">
        <f>+IF(interne2!P39&gt;=1,O$8,0)</f>
        <v>0</v>
      </c>
      <c r="P43" s="275">
        <f>+IF(interne2!Q39&gt;=1,P$8,0)</f>
        <v>0</v>
      </c>
      <c r="Q43" s="275">
        <f>+IF(interne2!R39&gt;=1,Q$8,0)</f>
        <v>0</v>
      </c>
      <c r="R43" s="275">
        <f>+IF(interne2!S39&gt;=1,R$8,0)</f>
        <v>0</v>
      </c>
      <c r="S43" s="275">
        <f>+IF(interne2!T39&gt;=1,S$8,0)</f>
        <v>0</v>
      </c>
      <c r="T43" s="275">
        <f>+IF(interne2!U39&gt;=1,T$8,0)</f>
        <v>0</v>
      </c>
      <c r="U43" s="275">
        <f>+IF(interne2!V39&gt;=1,U$8,0)</f>
        <v>0</v>
      </c>
      <c r="V43" s="275">
        <f>+IF(interne2!W39&gt;=1,V$8,0)</f>
        <v>0</v>
      </c>
      <c r="W43" s="275">
        <f>+IF(interne2!X39&gt;=1,W$8,0)</f>
        <v>0</v>
      </c>
      <c r="X43" s="275">
        <f>+IF(interne2!Y39&gt;=1,X$8,0)</f>
        <v>0</v>
      </c>
      <c r="Y43" s="275">
        <f>+IF(interne2!Z39&gt;=1,Y$8,0)</f>
        <v>0</v>
      </c>
      <c r="Z43" s="275">
        <f>+IF(interne2!AA39&gt;=1,Z$8,0)</f>
        <v>0</v>
      </c>
      <c r="AA43" s="275">
        <f>+IF(interne2!AB39&gt;=1,AA$8,0)</f>
        <v>0</v>
      </c>
      <c r="AB43" s="275">
        <f>+IF(interne2!AC39&gt;=1,AB$8,0)</f>
        <v>0</v>
      </c>
      <c r="AC43" s="275">
        <f>+IF(interne2!AD39&gt;=1,AC$8,0)</f>
        <v>0</v>
      </c>
      <c r="AD43" s="275">
        <f>+IF(interne2!AE39&gt;=1,AD$8,0)</f>
        <v>0</v>
      </c>
      <c r="AE43" s="275">
        <f>+IF(interne2!AF39&gt;=1,AE$8,0)</f>
        <v>0</v>
      </c>
      <c r="AF43" s="275">
        <f>+IF(interne2!AG39&gt;=1,AF$8,0)</f>
        <v>0</v>
      </c>
      <c r="AG43" s="275">
        <f>+IF(interne2!AH39&gt;=1,AG$8,0)</f>
        <v>0</v>
      </c>
      <c r="AH43" s="275">
        <f>+IF(interne2!AI39&gt;=1,AH$8,0)</f>
        <v>0</v>
      </c>
      <c r="AI43" s="275">
        <f>+IF(interne2!AJ39&gt;=1,AI$8,0)</f>
        <v>0</v>
      </c>
      <c r="AJ43" s="275">
        <f>+IF(interne2!AK39&gt;=1,AJ$8,0)</f>
        <v>0</v>
      </c>
      <c r="AK43" s="275">
        <f>+IF(interne2!AL39&gt;=1,AK$8,0)</f>
        <v>0</v>
      </c>
      <c r="AL43" s="275">
        <f>+IF(interne2!AM39&gt;=1,AL$8,0)</f>
        <v>0</v>
      </c>
      <c r="AM43" s="275">
        <f>+IF(interne2!AN39&gt;=1,AM$8,0)</f>
        <v>0</v>
      </c>
      <c r="AN43" s="275">
        <f>+IF(interne2!AO39&gt;=1,AN$8,0)</f>
        <v>0</v>
      </c>
      <c r="AO43" s="275">
        <f>+IF(interne2!AP39&gt;=1,AO$8,0)</f>
        <v>0</v>
      </c>
      <c r="AP43" s="275">
        <f>+IF(interne2!AQ39&gt;=1,AP$8,0)</f>
        <v>0</v>
      </c>
      <c r="AQ43" s="275">
        <f>+IF(interne2!AR39&gt;=1,AQ$8,0)</f>
        <v>0</v>
      </c>
      <c r="AR43" s="275">
        <f>+IF(interne2!AS39&gt;=1,AR$8,0)</f>
        <v>0</v>
      </c>
      <c r="AS43" s="275">
        <f>+IF(interne2!AT39&gt;=1,AS$8,0)</f>
        <v>0</v>
      </c>
      <c r="AT43" s="275">
        <f>+IF(interne2!AU39&gt;=1,AT$8,0)</f>
        <v>0</v>
      </c>
      <c r="AU43" s="275">
        <f>+IF(interne2!AV39&gt;=1,AU$8,0)</f>
        <v>0</v>
      </c>
    </row>
    <row r="44" spans="1:47" ht="25" x14ac:dyDescent="0.25">
      <c r="A44" s="248" t="str">
        <f>'2.2'!C45</f>
        <v>AUG1.2</v>
      </c>
      <c r="B44" s="248" t="str">
        <f>'2.2'!D45</f>
        <v>Orbite, paupières, voies lacrymales</v>
      </c>
      <c r="C44" s="275">
        <f>+IF(interne2!D40&gt;=1,C$8,0)</f>
        <v>0</v>
      </c>
      <c r="D44" s="275">
        <f>+IF(interne2!E40&gt;=1,D$8,0)</f>
        <v>0</v>
      </c>
      <c r="E44" s="275">
        <f>+IF(interne2!F40&gt;=1,E$8,0)</f>
        <v>0</v>
      </c>
      <c r="F44" s="275">
        <f>+IF(interne2!G40&gt;=1,F$8,0)</f>
        <v>0</v>
      </c>
      <c r="G44" s="275">
        <f>+IF(interne2!H40&gt;=1,G$8,0)</f>
        <v>0</v>
      </c>
      <c r="H44" s="275">
        <f>+IF(interne2!I40&gt;=1,H$8,0)</f>
        <v>0</v>
      </c>
      <c r="I44" s="275">
        <f>+IF(interne2!J40&gt;=1,I$8,0)</f>
        <v>0</v>
      </c>
      <c r="J44" s="275">
        <f>+IF(interne2!K40&gt;=1,J$8,0)</f>
        <v>0</v>
      </c>
      <c r="K44" s="275">
        <f>+IF(interne2!L40&gt;=1,K$8,0)</f>
        <v>0</v>
      </c>
      <c r="L44" s="275">
        <f>+IF(interne2!M40&gt;=1,L$8,0)</f>
        <v>0</v>
      </c>
      <c r="M44" s="275">
        <f>+IF(interne2!N40&gt;=1,M$8,0)</f>
        <v>0</v>
      </c>
      <c r="N44" s="275">
        <f>+IF(interne2!O40&gt;=1,N$8,0)</f>
        <v>0</v>
      </c>
      <c r="O44" s="275">
        <f>+IF(interne2!P40&gt;=1,O$8,0)</f>
        <v>0</v>
      </c>
      <c r="P44" s="275">
        <f>+IF(interne2!Q40&gt;=1,P$8,0)</f>
        <v>0</v>
      </c>
      <c r="Q44" s="275">
        <f>+IF(interne2!R40&gt;=1,Q$8,0)</f>
        <v>0</v>
      </c>
      <c r="R44" s="275">
        <f>+IF(interne2!S40&gt;=1,R$8,0)</f>
        <v>0</v>
      </c>
      <c r="S44" s="275">
        <f>+IF(interne2!T40&gt;=1,S$8,0)</f>
        <v>0</v>
      </c>
      <c r="T44" s="275">
        <f>+IF(interne2!U40&gt;=1,T$8,0)</f>
        <v>0</v>
      </c>
      <c r="U44" s="275">
        <f>+IF(interne2!V40&gt;=1,U$8,0)</f>
        <v>0</v>
      </c>
      <c r="V44" s="275">
        <f>+IF(interne2!W40&gt;=1,V$8,0)</f>
        <v>0</v>
      </c>
      <c r="W44" s="275">
        <f>+IF(interne2!X40&gt;=1,W$8,0)</f>
        <v>0</v>
      </c>
      <c r="X44" s="275">
        <f>+IF(interne2!Y40&gt;=1,X$8,0)</f>
        <v>0</v>
      </c>
      <c r="Y44" s="275">
        <f>+IF(interne2!Z40&gt;=1,Y$8,0)</f>
        <v>0</v>
      </c>
      <c r="Z44" s="275">
        <f>+IF(interne2!AA40&gt;=1,Z$8,0)</f>
        <v>0</v>
      </c>
      <c r="AA44" s="275">
        <f>+IF(interne2!AB40&gt;=1,AA$8,0)</f>
        <v>0</v>
      </c>
      <c r="AB44" s="275">
        <f>+IF(interne2!AC40&gt;=1,AB$8,0)</f>
        <v>0</v>
      </c>
      <c r="AC44" s="275">
        <f>+IF(interne2!AD40&gt;=1,AC$8,0)</f>
        <v>0</v>
      </c>
      <c r="AD44" s="275">
        <f>+IF(interne2!AE40&gt;=1,AD$8,0)</f>
        <v>0</v>
      </c>
      <c r="AE44" s="275">
        <f>+IF(interne2!AF40&gt;=1,AE$8,0)</f>
        <v>0</v>
      </c>
      <c r="AF44" s="275">
        <f>+IF(interne2!AG40&gt;=1,AF$8,0)</f>
        <v>0</v>
      </c>
      <c r="AG44" s="275">
        <f>+IF(interne2!AH40&gt;=1,AG$8,0)</f>
        <v>0</v>
      </c>
      <c r="AH44" s="275">
        <f>+IF(interne2!AI40&gt;=1,AH$8,0)</f>
        <v>0</v>
      </c>
      <c r="AI44" s="275">
        <f>+IF(interne2!AJ40&gt;=1,AI$8,0)</f>
        <v>0</v>
      </c>
      <c r="AJ44" s="275">
        <f>+IF(interne2!AK40&gt;=1,AJ$8,0)</f>
        <v>0</v>
      </c>
      <c r="AK44" s="275">
        <f>+IF(interne2!AL40&gt;=1,AK$8,0)</f>
        <v>0</v>
      </c>
      <c r="AL44" s="275">
        <f>+IF(interne2!AM40&gt;=1,AL$8,0)</f>
        <v>0</v>
      </c>
      <c r="AM44" s="275">
        <f>+IF(interne2!AN40&gt;=1,AM$8,0)</f>
        <v>0</v>
      </c>
      <c r="AN44" s="275">
        <f>+IF(interne2!AO40&gt;=1,AN$8,0)</f>
        <v>0</v>
      </c>
      <c r="AO44" s="275">
        <f>+IF(interne2!AP40&gt;=1,AO$8,0)</f>
        <v>0</v>
      </c>
      <c r="AP44" s="275">
        <f>+IF(interne2!AQ40&gt;=1,AP$8,0)</f>
        <v>0</v>
      </c>
      <c r="AQ44" s="275">
        <f>+IF(interne2!AR40&gt;=1,AQ$8,0)</f>
        <v>0</v>
      </c>
      <c r="AR44" s="275">
        <f>+IF(interne2!AS40&gt;=1,AR$8,0)</f>
        <v>0</v>
      </c>
      <c r="AS44" s="275">
        <f>+IF(interne2!AT40&gt;=1,AS$8,0)</f>
        <v>0</v>
      </c>
      <c r="AT44" s="275">
        <f>+IF(interne2!AU40&gt;=1,AT$8,0)</f>
        <v>0</v>
      </c>
      <c r="AU44" s="275">
        <f>+IF(interne2!AV40&gt;=1,AU$8,0)</f>
        <v>0</v>
      </c>
    </row>
    <row r="45" spans="1:47" ht="25" x14ac:dyDescent="0.25">
      <c r="A45" s="248" t="str">
        <f>'2.2'!C46</f>
        <v>AUG1.3</v>
      </c>
      <c r="B45" s="248" t="str">
        <f>'2.2'!D46</f>
        <v>Chirurgie spécialisée du segment antérieur</v>
      </c>
      <c r="C45" s="275">
        <f>+IF(interne2!D41&gt;=1,C$8,0)</f>
        <v>0</v>
      </c>
      <c r="D45" s="275">
        <f>+IF(interne2!E41&gt;=1,D$8,0)</f>
        <v>0</v>
      </c>
      <c r="E45" s="275">
        <f>+IF(interne2!F41&gt;=1,E$8,0)</f>
        <v>0</v>
      </c>
      <c r="F45" s="275">
        <f>+IF(interne2!G41&gt;=1,F$8,0)</f>
        <v>0</v>
      </c>
      <c r="G45" s="275">
        <f>+IF(interne2!H41&gt;=1,G$8,0)</f>
        <v>0</v>
      </c>
      <c r="H45" s="275">
        <f>+IF(interne2!I41&gt;=1,H$8,0)</f>
        <v>0</v>
      </c>
      <c r="I45" s="275">
        <f>+IF(interne2!J41&gt;=1,I$8,0)</f>
        <v>0</v>
      </c>
      <c r="J45" s="275">
        <f>+IF(interne2!K41&gt;=1,J$8,0)</f>
        <v>0</v>
      </c>
      <c r="K45" s="275">
        <f>+IF(interne2!L41&gt;=1,K$8,0)</f>
        <v>0</v>
      </c>
      <c r="L45" s="275">
        <f>+IF(interne2!M41&gt;=1,L$8,0)</f>
        <v>0</v>
      </c>
      <c r="M45" s="275">
        <f>+IF(interne2!N41&gt;=1,M$8,0)</f>
        <v>0</v>
      </c>
      <c r="N45" s="275">
        <f>+IF(interne2!O41&gt;=1,N$8,0)</f>
        <v>0</v>
      </c>
      <c r="O45" s="275">
        <f>+IF(interne2!P41&gt;=1,O$8,0)</f>
        <v>0</v>
      </c>
      <c r="P45" s="275">
        <f>+IF(interne2!Q41&gt;=1,P$8,0)</f>
        <v>0</v>
      </c>
      <c r="Q45" s="275">
        <f>+IF(interne2!R41&gt;=1,Q$8,0)</f>
        <v>0</v>
      </c>
      <c r="R45" s="275">
        <f>+IF(interne2!S41&gt;=1,R$8,0)</f>
        <v>0</v>
      </c>
      <c r="S45" s="275">
        <f>+IF(interne2!T41&gt;=1,S$8,0)</f>
        <v>0</v>
      </c>
      <c r="T45" s="275">
        <f>+IF(interne2!U41&gt;=1,T$8,0)</f>
        <v>0</v>
      </c>
      <c r="U45" s="275">
        <f>+IF(interne2!V41&gt;=1,U$8,0)</f>
        <v>0</v>
      </c>
      <c r="V45" s="275">
        <f>+IF(interne2!W41&gt;=1,V$8,0)</f>
        <v>0</v>
      </c>
      <c r="W45" s="275">
        <f>+IF(interne2!X41&gt;=1,W$8,0)</f>
        <v>0</v>
      </c>
      <c r="X45" s="275">
        <f>+IF(interne2!Y41&gt;=1,X$8,0)</f>
        <v>0</v>
      </c>
      <c r="Y45" s="275">
        <f>+IF(interne2!Z41&gt;=1,Y$8,0)</f>
        <v>0</v>
      </c>
      <c r="Z45" s="275">
        <f>+IF(interne2!AA41&gt;=1,Z$8,0)</f>
        <v>0</v>
      </c>
      <c r="AA45" s="275">
        <f>+IF(interne2!AB41&gt;=1,AA$8,0)</f>
        <v>0</v>
      </c>
      <c r="AB45" s="275">
        <f>+IF(interne2!AC41&gt;=1,AB$8,0)</f>
        <v>0</v>
      </c>
      <c r="AC45" s="275">
        <f>+IF(interne2!AD41&gt;=1,AC$8,0)</f>
        <v>0</v>
      </c>
      <c r="AD45" s="275">
        <f>+IF(interne2!AE41&gt;=1,AD$8,0)</f>
        <v>0</v>
      </c>
      <c r="AE45" s="275">
        <f>+IF(interne2!AF41&gt;=1,AE$8,0)</f>
        <v>0</v>
      </c>
      <c r="AF45" s="275">
        <f>+IF(interne2!AG41&gt;=1,AF$8,0)</f>
        <v>0</v>
      </c>
      <c r="AG45" s="275">
        <f>+IF(interne2!AH41&gt;=1,AG$8,0)</f>
        <v>0</v>
      </c>
      <c r="AH45" s="275">
        <f>+IF(interne2!AI41&gt;=1,AH$8,0)</f>
        <v>0</v>
      </c>
      <c r="AI45" s="275">
        <f>+IF(interne2!AJ41&gt;=1,AI$8,0)</f>
        <v>0</v>
      </c>
      <c r="AJ45" s="275">
        <f>+IF(interne2!AK41&gt;=1,AJ$8,0)</f>
        <v>0</v>
      </c>
      <c r="AK45" s="275">
        <f>+IF(interne2!AL41&gt;=1,AK$8,0)</f>
        <v>0</v>
      </c>
      <c r="AL45" s="275">
        <f>+IF(interne2!AM41&gt;=1,AL$8,0)</f>
        <v>0</v>
      </c>
      <c r="AM45" s="275">
        <f>+IF(interne2!AN41&gt;=1,AM$8,0)</f>
        <v>0</v>
      </c>
      <c r="AN45" s="275">
        <f>+IF(interne2!AO41&gt;=1,AN$8,0)</f>
        <v>0</v>
      </c>
      <c r="AO45" s="275">
        <f>+IF(interne2!AP41&gt;=1,AO$8,0)</f>
        <v>0</v>
      </c>
      <c r="AP45" s="275">
        <f>+IF(interne2!AQ41&gt;=1,AP$8,0)</f>
        <v>0</v>
      </c>
      <c r="AQ45" s="275">
        <f>+IF(interne2!AR41&gt;=1,AQ$8,0)</f>
        <v>0</v>
      </c>
      <c r="AR45" s="275">
        <f>+IF(interne2!AS41&gt;=1,AR$8,0)</f>
        <v>0</v>
      </c>
      <c r="AS45" s="275">
        <f>+IF(interne2!AT41&gt;=1,AS$8,0)</f>
        <v>0</v>
      </c>
      <c r="AT45" s="275">
        <f>+IF(interne2!AU41&gt;=1,AT$8,0)</f>
        <v>0</v>
      </c>
      <c r="AU45" s="275">
        <f>+IF(interne2!AV41&gt;=1,AU$8,0)</f>
        <v>0</v>
      </c>
    </row>
    <row r="46" spans="1:47" x14ac:dyDescent="0.25">
      <c r="A46" s="248" t="str">
        <f>'2.2'!C47</f>
        <v>AUG1.4</v>
      </c>
      <c r="B46" s="248" t="str">
        <f>'2.2'!D47</f>
        <v>Cataracte</v>
      </c>
      <c r="C46" s="275">
        <f>+IF(interne2!D42&gt;=1,C$8,0)</f>
        <v>0</v>
      </c>
      <c r="D46" s="275">
        <f>+IF(interne2!E42&gt;=1,D$8,0)</f>
        <v>0</v>
      </c>
      <c r="E46" s="275">
        <f>+IF(interne2!F42&gt;=1,E$8,0)</f>
        <v>0</v>
      </c>
      <c r="F46" s="275">
        <f>+IF(interne2!G42&gt;=1,F$8,0)</f>
        <v>0</v>
      </c>
      <c r="G46" s="275">
        <f>+IF(interne2!H42&gt;=1,G$8,0)</f>
        <v>0</v>
      </c>
      <c r="H46" s="275">
        <f>+IF(interne2!I42&gt;=1,H$8,0)</f>
        <v>0</v>
      </c>
      <c r="I46" s="275">
        <f>+IF(interne2!J42&gt;=1,I$8,0)</f>
        <v>0</v>
      </c>
      <c r="J46" s="275">
        <f>+IF(interne2!K42&gt;=1,J$8,0)</f>
        <v>0</v>
      </c>
      <c r="K46" s="275">
        <f>+IF(interne2!L42&gt;=1,K$8,0)</f>
        <v>0</v>
      </c>
      <c r="L46" s="275">
        <f>+IF(interne2!M42&gt;=1,L$8,0)</f>
        <v>0</v>
      </c>
      <c r="M46" s="275">
        <f>+IF(interne2!N42&gt;=1,M$8,0)</f>
        <v>0</v>
      </c>
      <c r="N46" s="275">
        <f>+IF(interne2!O42&gt;=1,N$8,0)</f>
        <v>0</v>
      </c>
      <c r="O46" s="275">
        <f>+IF(interne2!P42&gt;=1,O$8,0)</f>
        <v>0</v>
      </c>
      <c r="P46" s="275">
        <f>+IF(interne2!Q42&gt;=1,P$8,0)</f>
        <v>0</v>
      </c>
      <c r="Q46" s="275">
        <f>+IF(interne2!R42&gt;=1,Q$8,0)</f>
        <v>0</v>
      </c>
      <c r="R46" s="275">
        <f>+IF(interne2!S42&gt;=1,R$8,0)</f>
        <v>0</v>
      </c>
      <c r="S46" s="275">
        <f>+IF(interne2!T42&gt;=1,S$8,0)</f>
        <v>0</v>
      </c>
      <c r="T46" s="275">
        <f>+IF(interne2!U42&gt;=1,T$8,0)</f>
        <v>0</v>
      </c>
      <c r="U46" s="275">
        <f>+IF(interne2!V42&gt;=1,U$8,0)</f>
        <v>0</v>
      </c>
      <c r="V46" s="275">
        <f>+IF(interne2!W42&gt;=1,V$8,0)</f>
        <v>0</v>
      </c>
      <c r="W46" s="275">
        <f>+IF(interne2!X42&gt;=1,W$8,0)</f>
        <v>0</v>
      </c>
      <c r="X46" s="275">
        <f>+IF(interne2!Y42&gt;=1,X$8,0)</f>
        <v>0</v>
      </c>
      <c r="Y46" s="275">
        <f>+IF(interne2!Z42&gt;=1,Y$8,0)</f>
        <v>0</v>
      </c>
      <c r="Z46" s="275">
        <f>+IF(interne2!AA42&gt;=1,Z$8,0)</f>
        <v>0</v>
      </c>
      <c r="AA46" s="275">
        <f>+IF(interne2!AB42&gt;=1,AA$8,0)</f>
        <v>0</v>
      </c>
      <c r="AB46" s="275">
        <f>+IF(interne2!AC42&gt;=1,AB$8,0)</f>
        <v>0</v>
      </c>
      <c r="AC46" s="275">
        <f>+IF(interne2!AD42&gt;=1,AC$8,0)</f>
        <v>0</v>
      </c>
      <c r="AD46" s="275">
        <f>+IF(interne2!AE42&gt;=1,AD$8,0)</f>
        <v>0</v>
      </c>
      <c r="AE46" s="275">
        <f>+IF(interne2!AF42&gt;=1,AE$8,0)</f>
        <v>0</v>
      </c>
      <c r="AF46" s="275">
        <f>+IF(interne2!AG42&gt;=1,AF$8,0)</f>
        <v>0</v>
      </c>
      <c r="AG46" s="275">
        <f>+IF(interne2!AH42&gt;=1,AG$8,0)</f>
        <v>0</v>
      </c>
      <c r="AH46" s="275">
        <f>+IF(interne2!AI42&gt;=1,AH$8,0)</f>
        <v>0</v>
      </c>
      <c r="AI46" s="275">
        <f>+IF(interne2!AJ42&gt;=1,AI$8,0)</f>
        <v>0</v>
      </c>
      <c r="AJ46" s="275">
        <f>+IF(interne2!AK42&gt;=1,AJ$8,0)</f>
        <v>0</v>
      </c>
      <c r="AK46" s="275">
        <f>+IF(interne2!AL42&gt;=1,AK$8,0)</f>
        <v>0</v>
      </c>
      <c r="AL46" s="275">
        <f>+IF(interne2!AM42&gt;=1,AL$8,0)</f>
        <v>0</v>
      </c>
      <c r="AM46" s="275">
        <f>+IF(interne2!AN42&gt;=1,AM$8,0)</f>
        <v>0</v>
      </c>
      <c r="AN46" s="275">
        <f>+IF(interne2!AO42&gt;=1,AN$8,0)</f>
        <v>0</v>
      </c>
      <c r="AO46" s="275">
        <f>+IF(interne2!AP42&gt;=1,AO$8,0)</f>
        <v>0</v>
      </c>
      <c r="AP46" s="275">
        <f>+IF(interne2!AQ42&gt;=1,AP$8,0)</f>
        <v>0</v>
      </c>
      <c r="AQ46" s="275">
        <f>+IF(interne2!AR42&gt;=1,AQ$8,0)</f>
        <v>0</v>
      </c>
      <c r="AR46" s="275">
        <f>+IF(interne2!AS42&gt;=1,AR$8,0)</f>
        <v>0</v>
      </c>
      <c r="AS46" s="275">
        <f>+IF(interne2!AT42&gt;=1,AS$8,0)</f>
        <v>0</v>
      </c>
      <c r="AT46" s="275">
        <f>+IF(interne2!AU42&gt;=1,AT$8,0)</f>
        <v>0</v>
      </c>
      <c r="AU46" s="275">
        <f>+IF(interne2!AV42&gt;=1,AU$8,0)</f>
        <v>0</v>
      </c>
    </row>
    <row r="47" spans="1:47" ht="25" x14ac:dyDescent="0.25">
      <c r="A47" s="248" t="str">
        <f>'2.2'!C48</f>
        <v>AUG1.5</v>
      </c>
      <c r="B47" s="248" t="str">
        <f>'2.2'!D48</f>
        <v>Affections du corps vitré / de la rétine</v>
      </c>
      <c r="C47" s="275">
        <f>+IF(interne2!D43&gt;=1,C$8,0)</f>
        <v>0</v>
      </c>
      <c r="D47" s="275">
        <f>+IF(interne2!E43&gt;=1,D$8,0)</f>
        <v>0</v>
      </c>
      <c r="E47" s="275">
        <f>+IF(interne2!F43&gt;=1,E$8,0)</f>
        <v>0</v>
      </c>
      <c r="F47" s="275">
        <f>+IF(interne2!G43&gt;=1,F$8,0)</f>
        <v>0</v>
      </c>
      <c r="G47" s="275">
        <f>+IF(interne2!H43&gt;=1,G$8,0)</f>
        <v>0</v>
      </c>
      <c r="H47" s="275">
        <f>+IF(interne2!I43&gt;=1,H$8,0)</f>
        <v>0</v>
      </c>
      <c r="I47" s="275">
        <f>+IF(interne2!J43&gt;=1,I$8,0)</f>
        <v>0</v>
      </c>
      <c r="J47" s="275">
        <f>+IF(interne2!K43&gt;=1,J$8,0)</f>
        <v>0</v>
      </c>
      <c r="K47" s="275">
        <f>+IF(interne2!L43&gt;=1,K$8,0)</f>
        <v>0</v>
      </c>
      <c r="L47" s="275">
        <f>+IF(interne2!M43&gt;=1,L$8,0)</f>
        <v>0</v>
      </c>
      <c r="M47" s="275">
        <f>+IF(interne2!N43&gt;=1,M$8,0)</f>
        <v>0</v>
      </c>
      <c r="N47" s="275">
        <f>+IF(interne2!O43&gt;=1,N$8,0)</f>
        <v>0</v>
      </c>
      <c r="O47" s="275">
        <f>+IF(interne2!P43&gt;=1,O$8,0)</f>
        <v>0</v>
      </c>
      <c r="P47" s="275">
        <f>+IF(interne2!Q43&gt;=1,P$8,0)</f>
        <v>0</v>
      </c>
      <c r="Q47" s="275">
        <f>+IF(interne2!R43&gt;=1,Q$8,0)</f>
        <v>0</v>
      </c>
      <c r="R47" s="275">
        <f>+IF(interne2!S43&gt;=1,R$8,0)</f>
        <v>0</v>
      </c>
      <c r="S47" s="275">
        <f>+IF(interne2!T43&gt;=1,S$8,0)</f>
        <v>0</v>
      </c>
      <c r="T47" s="275">
        <f>+IF(interne2!U43&gt;=1,T$8,0)</f>
        <v>0</v>
      </c>
      <c r="U47" s="275">
        <f>+IF(interne2!V43&gt;=1,U$8,0)</f>
        <v>0</v>
      </c>
      <c r="V47" s="275">
        <f>+IF(interne2!W43&gt;=1,V$8,0)</f>
        <v>0</v>
      </c>
      <c r="W47" s="275">
        <f>+IF(interne2!X43&gt;=1,W$8,0)</f>
        <v>0</v>
      </c>
      <c r="X47" s="275">
        <f>+IF(interne2!Y43&gt;=1,X$8,0)</f>
        <v>0</v>
      </c>
      <c r="Y47" s="275">
        <f>+IF(interne2!Z43&gt;=1,Y$8,0)</f>
        <v>0</v>
      </c>
      <c r="Z47" s="275">
        <f>+IF(interne2!AA43&gt;=1,Z$8,0)</f>
        <v>0</v>
      </c>
      <c r="AA47" s="275">
        <f>+IF(interne2!AB43&gt;=1,AA$8,0)</f>
        <v>0</v>
      </c>
      <c r="AB47" s="275">
        <f>+IF(interne2!AC43&gt;=1,AB$8,0)</f>
        <v>0</v>
      </c>
      <c r="AC47" s="275">
        <f>+IF(interne2!AD43&gt;=1,AC$8,0)</f>
        <v>0</v>
      </c>
      <c r="AD47" s="275">
        <f>+IF(interne2!AE43&gt;=1,AD$8,0)</f>
        <v>0</v>
      </c>
      <c r="AE47" s="275">
        <f>+IF(interne2!AF43&gt;=1,AE$8,0)</f>
        <v>0</v>
      </c>
      <c r="AF47" s="275">
        <f>+IF(interne2!AG43&gt;=1,AF$8,0)</f>
        <v>0</v>
      </c>
      <c r="AG47" s="275">
        <f>+IF(interne2!AH43&gt;=1,AG$8,0)</f>
        <v>0</v>
      </c>
      <c r="AH47" s="275">
        <f>+IF(interne2!AI43&gt;=1,AH$8,0)</f>
        <v>0</v>
      </c>
      <c r="AI47" s="275">
        <f>+IF(interne2!AJ43&gt;=1,AI$8,0)</f>
        <v>0</v>
      </c>
      <c r="AJ47" s="275">
        <f>+IF(interne2!AK43&gt;=1,AJ$8,0)</f>
        <v>0</v>
      </c>
      <c r="AK47" s="275">
        <f>+IF(interne2!AL43&gt;=1,AK$8,0)</f>
        <v>0</v>
      </c>
      <c r="AL47" s="275">
        <f>+IF(interne2!AM43&gt;=1,AL$8,0)</f>
        <v>0</v>
      </c>
      <c r="AM47" s="275">
        <f>+IF(interne2!AN43&gt;=1,AM$8,0)</f>
        <v>0</v>
      </c>
      <c r="AN47" s="275">
        <f>+IF(interne2!AO43&gt;=1,AN$8,0)</f>
        <v>0</v>
      </c>
      <c r="AO47" s="275">
        <f>+IF(interne2!AP43&gt;=1,AO$8,0)</f>
        <v>0</v>
      </c>
      <c r="AP47" s="275">
        <f>+IF(interne2!AQ43&gt;=1,AP$8,0)</f>
        <v>0</v>
      </c>
      <c r="AQ47" s="275">
        <f>+IF(interne2!AR43&gt;=1,AQ$8,0)</f>
        <v>0</v>
      </c>
      <c r="AR47" s="275">
        <f>+IF(interne2!AS43&gt;=1,AR$8,0)</f>
        <v>0</v>
      </c>
      <c r="AS47" s="275">
        <f>+IF(interne2!AT43&gt;=1,AS$8,0)</f>
        <v>0</v>
      </c>
      <c r="AT47" s="275">
        <f>+IF(interne2!AU43&gt;=1,AT$8,0)</f>
        <v>0</v>
      </c>
      <c r="AU47" s="275">
        <f>+IF(interne2!AV43&gt;=1,AU$8,0)</f>
        <v>0</v>
      </c>
    </row>
    <row r="48" spans="1:47" x14ac:dyDescent="0.25">
      <c r="A48" s="248" t="str">
        <f>'2.2'!C49</f>
        <v>END1</v>
      </c>
      <c r="B48" s="248" t="str">
        <f>'2.2'!D49</f>
        <v>Endocrinologie</v>
      </c>
      <c r="C48" s="275">
        <f>+IF(interne2!D44&gt;=1,C$8,0)</f>
        <v>0</v>
      </c>
      <c r="D48" s="275">
        <f>+IF(interne2!E44&gt;=1,D$8,0)</f>
        <v>0</v>
      </c>
      <c r="E48" s="275">
        <f>+IF(interne2!F44&gt;=1,E$8,0)</f>
        <v>0</v>
      </c>
      <c r="F48" s="275">
        <f>+IF(interne2!G44&gt;=1,F$8,0)</f>
        <v>0</v>
      </c>
      <c r="G48" s="275">
        <f>+IF(interne2!H44&gt;=1,G$8,0)</f>
        <v>0</v>
      </c>
      <c r="H48" s="275">
        <f>+IF(interne2!I44&gt;=1,H$8,0)</f>
        <v>0</v>
      </c>
      <c r="I48" s="275">
        <f>+IF(interne2!J44&gt;=1,I$8,0)</f>
        <v>0</v>
      </c>
      <c r="J48" s="275">
        <f>+IF(interne2!K44&gt;=1,J$8,0)</f>
        <v>0</v>
      </c>
      <c r="K48" s="275">
        <f>+IF(interne2!L44&gt;=1,K$8,0)</f>
        <v>0</v>
      </c>
      <c r="L48" s="275">
        <f>+IF(interne2!M44&gt;=1,L$8,0)</f>
        <v>0</v>
      </c>
      <c r="M48" s="275">
        <f>+IF(interne2!N44&gt;=1,M$8,0)</f>
        <v>0</v>
      </c>
      <c r="N48" s="275">
        <f>+IF(interne2!O44&gt;=1,N$8,0)</f>
        <v>0</v>
      </c>
      <c r="O48" s="275">
        <f>+IF(interne2!P44&gt;=1,O$8,0)</f>
        <v>0</v>
      </c>
      <c r="P48" s="275">
        <f>+IF(interne2!Q44&gt;=1,P$8,0)</f>
        <v>0</v>
      </c>
      <c r="Q48" s="275">
        <f>+IF(interne2!R44&gt;=1,Q$8,0)</f>
        <v>0</v>
      </c>
      <c r="R48" s="275">
        <f>+IF(interne2!S44&gt;=1,R$8,0)</f>
        <v>0</v>
      </c>
      <c r="S48" s="275">
        <f>+IF(interne2!T44&gt;=1,S$8,0)</f>
        <v>0</v>
      </c>
      <c r="T48" s="275">
        <f>+IF(interne2!U44&gt;=1,T$8,0)</f>
        <v>0</v>
      </c>
      <c r="U48" s="275">
        <f>+IF(interne2!V44&gt;=1,U$8,0)</f>
        <v>0</v>
      </c>
      <c r="V48" s="275">
        <f>+IF(interne2!W44&gt;=1,V$8,0)</f>
        <v>0</v>
      </c>
      <c r="W48" s="275">
        <f>+IF(interne2!X44&gt;=1,W$8,0)</f>
        <v>0</v>
      </c>
      <c r="X48" s="275">
        <f>+IF(interne2!Y44&gt;=1,X$8,0)</f>
        <v>0</v>
      </c>
      <c r="Y48" s="275">
        <f>+IF(interne2!Z44&gt;=1,Y$8,0)</f>
        <v>0</v>
      </c>
      <c r="Z48" s="275">
        <f>+IF(interne2!AA44&gt;=1,Z$8,0)</f>
        <v>0</v>
      </c>
      <c r="AA48" s="275">
        <f>+IF(interne2!AB44&gt;=1,AA$8,0)</f>
        <v>0</v>
      </c>
      <c r="AB48" s="275">
        <f>+IF(interne2!AC44&gt;=1,AB$8,0)</f>
        <v>0</v>
      </c>
      <c r="AC48" s="275">
        <f>+IF(interne2!AD44&gt;=1,AC$8,0)</f>
        <v>0</v>
      </c>
      <c r="AD48" s="275">
        <f>+IF(interne2!AE44&gt;=1,AD$8,0)</f>
        <v>0</v>
      </c>
      <c r="AE48" s="275">
        <f>+IF(interne2!AF44&gt;=1,AE$8,0)</f>
        <v>0</v>
      </c>
      <c r="AF48" s="275">
        <f>+IF(interne2!AG44&gt;=1,AF$8,0)</f>
        <v>0</v>
      </c>
      <c r="AG48" s="275">
        <f>+IF(interne2!AH44&gt;=1,AG$8,0)</f>
        <v>0</v>
      </c>
      <c r="AH48" s="275">
        <f>+IF(interne2!AI44&gt;=1,AH$8,0)</f>
        <v>0</v>
      </c>
      <c r="AI48" s="275">
        <f>+IF(interne2!AJ44&gt;=1,AI$8,0)</f>
        <v>0</v>
      </c>
      <c r="AJ48" s="275">
        <f>+IF(interne2!AK44&gt;=1,AJ$8,0)</f>
        <v>0</v>
      </c>
      <c r="AK48" s="275">
        <f>+IF(interne2!AL44&gt;=1,AK$8,0)</f>
        <v>0</v>
      </c>
      <c r="AL48" s="275">
        <f>+IF(interne2!AM44&gt;=1,AL$8,0)</f>
        <v>0</v>
      </c>
      <c r="AM48" s="275">
        <f>+IF(interne2!AN44&gt;=1,AM$8,0)</f>
        <v>0</v>
      </c>
      <c r="AN48" s="275">
        <f>+IF(interne2!AO44&gt;=1,AN$8,0)</f>
        <v>0</v>
      </c>
      <c r="AO48" s="275">
        <f>+IF(interne2!AP44&gt;=1,AO$8,0)</f>
        <v>0</v>
      </c>
      <c r="AP48" s="275">
        <f>+IF(interne2!AQ44&gt;=1,AP$8,0)</f>
        <v>0</v>
      </c>
      <c r="AQ48" s="275">
        <f>+IF(interne2!AR44&gt;=1,AQ$8,0)</f>
        <v>0</v>
      </c>
      <c r="AR48" s="275">
        <f>+IF(interne2!AS44&gt;=1,AR$8,0)</f>
        <v>0</v>
      </c>
      <c r="AS48" s="275">
        <f>+IF(interne2!AT44&gt;=1,AS$8,0)</f>
        <v>0</v>
      </c>
      <c r="AT48" s="275">
        <f>+IF(interne2!AU44&gt;=1,AT$8,0)</f>
        <v>0</v>
      </c>
      <c r="AU48" s="275">
        <f>+IF(interne2!AV44&gt;=1,AU$8,0)</f>
        <v>0</v>
      </c>
    </row>
    <row r="49" spans="1:47" x14ac:dyDescent="0.25">
      <c r="A49" s="248" t="str">
        <f>'2.2'!C50</f>
        <v>GAE1</v>
      </c>
      <c r="B49" s="248" t="str">
        <f>'2.2'!D50</f>
        <v>Gastroentérologie</v>
      </c>
      <c r="C49" s="275">
        <f>+IF(interne2!D45&gt;=1,C$8,0)</f>
        <v>0</v>
      </c>
      <c r="D49" s="275">
        <f>+IF(interne2!E45&gt;=1,D$8,0)</f>
        <v>0</v>
      </c>
      <c r="E49" s="275">
        <f>+IF(interne2!F45&gt;=1,E$8,0)</f>
        <v>0</v>
      </c>
      <c r="F49" s="275">
        <f>+IF(interne2!G45&gt;=1,F$8,0)</f>
        <v>0</v>
      </c>
      <c r="G49" s="275">
        <f>+IF(interne2!H45&gt;=1,G$8,0)</f>
        <v>0</v>
      </c>
      <c r="H49" s="275">
        <f>+IF(interne2!I45&gt;=1,H$8,0)</f>
        <v>0</v>
      </c>
      <c r="I49" s="275">
        <f>+IF(interne2!J45&gt;=1,I$8,0)</f>
        <v>0</v>
      </c>
      <c r="J49" s="275">
        <f>+IF(interne2!K45&gt;=1,J$8,0)</f>
        <v>0</v>
      </c>
      <c r="K49" s="275">
        <f>+IF(interne2!L45&gt;=1,K$8,0)</f>
        <v>0</v>
      </c>
      <c r="L49" s="275">
        <f>+IF(interne2!M45&gt;=1,L$8,0)</f>
        <v>0</v>
      </c>
      <c r="M49" s="275">
        <f>+IF(interne2!N45&gt;=1,M$8,0)</f>
        <v>0</v>
      </c>
      <c r="N49" s="275">
        <f>+IF(interne2!O45&gt;=1,N$8,0)</f>
        <v>0</v>
      </c>
      <c r="O49" s="275">
        <f>+IF(interne2!P45&gt;=1,O$8,0)</f>
        <v>0</v>
      </c>
      <c r="P49" s="275">
        <f>+IF(interne2!Q45&gt;=1,P$8,0)</f>
        <v>0</v>
      </c>
      <c r="Q49" s="275">
        <f>+IF(interne2!R45&gt;=1,Q$8,0)</f>
        <v>0</v>
      </c>
      <c r="R49" s="275">
        <f>+IF(interne2!S45&gt;=1,R$8,0)</f>
        <v>0</v>
      </c>
      <c r="S49" s="275">
        <f>+IF(interne2!T45&gt;=1,S$8,0)</f>
        <v>0</v>
      </c>
      <c r="T49" s="275">
        <f>+IF(interne2!U45&gt;=1,T$8,0)</f>
        <v>0</v>
      </c>
      <c r="U49" s="275">
        <f>+IF(interne2!V45&gt;=1,U$8,0)</f>
        <v>0</v>
      </c>
      <c r="V49" s="275">
        <f>+IF(interne2!W45&gt;=1,V$8,0)</f>
        <v>0</v>
      </c>
      <c r="W49" s="275">
        <f>+IF(interne2!X45&gt;=1,W$8,0)</f>
        <v>0</v>
      </c>
      <c r="X49" s="275">
        <f>+IF(interne2!Y45&gt;=1,X$8,0)</f>
        <v>0</v>
      </c>
      <c r="Y49" s="275">
        <f>+IF(interne2!Z45&gt;=1,Y$8,0)</f>
        <v>0</v>
      </c>
      <c r="Z49" s="275">
        <f>+IF(interne2!AA45&gt;=1,Z$8,0)</f>
        <v>0</v>
      </c>
      <c r="AA49" s="275">
        <f>+IF(interne2!AB45&gt;=1,AA$8,0)</f>
        <v>0</v>
      </c>
      <c r="AB49" s="275">
        <f>+IF(interne2!AC45&gt;=1,AB$8,0)</f>
        <v>0</v>
      </c>
      <c r="AC49" s="275">
        <f>+IF(interne2!AD45&gt;=1,AC$8,0)</f>
        <v>0</v>
      </c>
      <c r="AD49" s="275">
        <f>+IF(interne2!AE45&gt;=1,AD$8,0)</f>
        <v>0</v>
      </c>
      <c r="AE49" s="275">
        <f>+IF(interne2!AF45&gt;=1,AE$8,0)</f>
        <v>0</v>
      </c>
      <c r="AF49" s="275">
        <f>+IF(interne2!AG45&gt;=1,AF$8,0)</f>
        <v>0</v>
      </c>
      <c r="AG49" s="275">
        <f>+IF(interne2!AH45&gt;=1,AG$8,0)</f>
        <v>0</v>
      </c>
      <c r="AH49" s="275">
        <f>+IF(interne2!AI45&gt;=1,AH$8,0)</f>
        <v>0</v>
      </c>
      <c r="AI49" s="275">
        <f>+IF(interne2!AJ45&gt;=1,AI$8,0)</f>
        <v>0</v>
      </c>
      <c r="AJ49" s="275">
        <f>+IF(interne2!AK45&gt;=1,AJ$8,0)</f>
        <v>0</v>
      </c>
      <c r="AK49" s="275">
        <f>+IF(interne2!AL45&gt;=1,AK$8,0)</f>
        <v>0</v>
      </c>
      <c r="AL49" s="275">
        <f>+IF(interne2!AM45&gt;=1,AL$8,0)</f>
        <v>0</v>
      </c>
      <c r="AM49" s="275">
        <f>+IF(interne2!AN45&gt;=1,AM$8,0)</f>
        <v>0</v>
      </c>
      <c r="AN49" s="275">
        <f>+IF(interne2!AO45&gt;=1,AN$8,0)</f>
        <v>0</v>
      </c>
      <c r="AO49" s="275">
        <f>+IF(interne2!AP45&gt;=1,AO$8,0)</f>
        <v>0</v>
      </c>
      <c r="AP49" s="275">
        <f>+IF(interne2!AQ45&gt;=1,AP$8,0)</f>
        <v>0</v>
      </c>
      <c r="AQ49" s="275">
        <f>+IF(interne2!AR45&gt;=1,AQ$8,0)</f>
        <v>0</v>
      </c>
      <c r="AR49" s="275">
        <f>+IF(interne2!AS45&gt;=1,AR$8,0)</f>
        <v>0</v>
      </c>
      <c r="AS49" s="275">
        <f>+IF(interne2!AT45&gt;=1,AS$8,0)</f>
        <v>0</v>
      </c>
      <c r="AT49" s="275">
        <f>+IF(interne2!AU45&gt;=1,AT$8,0)</f>
        <v>0</v>
      </c>
      <c r="AU49" s="275">
        <f>+IF(interne2!AV45&gt;=1,AU$8,0)</f>
        <v>0</v>
      </c>
    </row>
    <row r="50" spans="1:47" x14ac:dyDescent="0.25">
      <c r="A50" s="248" t="str">
        <f>'2.2'!C51</f>
        <v>GAE1.1</v>
      </c>
      <c r="B50" s="248" t="str">
        <f>'2.2'!D51</f>
        <v>Gastroentérologie spécialisée</v>
      </c>
      <c r="C50" s="275">
        <f>+IF(interne2!D46&gt;=1,C$8,0)</f>
        <v>0</v>
      </c>
      <c r="D50" s="275">
        <f>+IF(interne2!E46&gt;=1,D$8,0)</f>
        <v>0</v>
      </c>
      <c r="E50" s="275">
        <f>+IF(interne2!F46&gt;=1,E$8,0)</f>
        <v>0</v>
      </c>
      <c r="F50" s="275">
        <f>+IF(interne2!G46&gt;=1,F$8,0)</f>
        <v>0</v>
      </c>
      <c r="G50" s="275">
        <f>+IF(interne2!H46&gt;=1,G$8,0)</f>
        <v>0</v>
      </c>
      <c r="H50" s="275">
        <f>+IF(interne2!I46&gt;=1,H$8,0)</f>
        <v>0</v>
      </c>
      <c r="I50" s="275">
        <f>+IF(interne2!J46&gt;=1,I$8,0)</f>
        <v>0</v>
      </c>
      <c r="J50" s="275">
        <f>+IF(interne2!K46&gt;=1,J$8,0)</f>
        <v>0</v>
      </c>
      <c r="K50" s="275">
        <f>+IF(interne2!L46&gt;=1,K$8,0)</f>
        <v>0</v>
      </c>
      <c r="L50" s="275">
        <f>+IF(interne2!M46&gt;=1,L$8,0)</f>
        <v>0</v>
      </c>
      <c r="M50" s="275">
        <f>+IF(interne2!N46&gt;=1,M$8,0)</f>
        <v>0</v>
      </c>
      <c r="N50" s="275">
        <f>+IF(interne2!O46&gt;=1,N$8,0)</f>
        <v>0</v>
      </c>
      <c r="O50" s="275">
        <f>+IF(interne2!P46&gt;=1,O$8,0)</f>
        <v>0</v>
      </c>
      <c r="P50" s="275">
        <f>+IF(interne2!Q46&gt;=1,P$8,0)</f>
        <v>0</v>
      </c>
      <c r="Q50" s="275">
        <f>+IF(interne2!R46&gt;=1,Q$8,0)</f>
        <v>0</v>
      </c>
      <c r="R50" s="275">
        <f>+IF(interne2!S46&gt;=1,R$8,0)</f>
        <v>0</v>
      </c>
      <c r="S50" s="275">
        <f>+IF(interne2!T46&gt;=1,S$8,0)</f>
        <v>0</v>
      </c>
      <c r="T50" s="275">
        <f>+IF(interne2!U46&gt;=1,T$8,0)</f>
        <v>0</v>
      </c>
      <c r="U50" s="275">
        <f>+IF(interne2!V46&gt;=1,U$8,0)</f>
        <v>0</v>
      </c>
      <c r="V50" s="275">
        <f>+IF(interne2!W46&gt;=1,V$8,0)</f>
        <v>0</v>
      </c>
      <c r="W50" s="275">
        <f>+IF(interne2!X46&gt;=1,W$8,0)</f>
        <v>0</v>
      </c>
      <c r="X50" s="275">
        <f>+IF(interne2!Y46&gt;=1,X$8,0)</f>
        <v>0</v>
      </c>
      <c r="Y50" s="275">
        <f>+IF(interne2!Z46&gt;=1,Y$8,0)</f>
        <v>0</v>
      </c>
      <c r="Z50" s="275">
        <f>+IF(interne2!AA46&gt;=1,Z$8,0)</f>
        <v>0</v>
      </c>
      <c r="AA50" s="275">
        <f>+IF(interne2!AB46&gt;=1,AA$8,0)</f>
        <v>0</v>
      </c>
      <c r="AB50" s="275">
        <f>+IF(interne2!AC46&gt;=1,AB$8,0)</f>
        <v>0</v>
      </c>
      <c r="AC50" s="275">
        <f>+IF(interne2!AD46&gt;=1,AC$8,0)</f>
        <v>0</v>
      </c>
      <c r="AD50" s="275">
        <f>+IF(interne2!AE46&gt;=1,AD$8,0)</f>
        <v>0</v>
      </c>
      <c r="AE50" s="275">
        <f>+IF(interne2!AF46&gt;=1,AE$8,0)</f>
        <v>0</v>
      </c>
      <c r="AF50" s="275">
        <f>+IF(interne2!AG46&gt;=1,AF$8,0)</f>
        <v>0</v>
      </c>
      <c r="AG50" s="275">
        <f>+IF(interne2!AH46&gt;=1,AG$8,0)</f>
        <v>0</v>
      </c>
      <c r="AH50" s="275">
        <f>+IF(interne2!AI46&gt;=1,AH$8,0)</f>
        <v>0</v>
      </c>
      <c r="AI50" s="275">
        <f>+IF(interne2!AJ46&gt;=1,AI$8,0)</f>
        <v>0</v>
      </c>
      <c r="AJ50" s="275">
        <f>+IF(interne2!AK46&gt;=1,AJ$8,0)</f>
        <v>0</v>
      </c>
      <c r="AK50" s="275">
        <f>+IF(interne2!AL46&gt;=1,AK$8,0)</f>
        <v>0</v>
      </c>
      <c r="AL50" s="275">
        <f>+IF(interne2!AM46&gt;=1,AL$8,0)</f>
        <v>0</v>
      </c>
      <c r="AM50" s="275">
        <f>+IF(interne2!AN46&gt;=1,AM$8,0)</f>
        <v>0</v>
      </c>
      <c r="AN50" s="275">
        <f>+IF(interne2!AO46&gt;=1,AN$8,0)</f>
        <v>0</v>
      </c>
      <c r="AO50" s="275">
        <f>+IF(interne2!AP46&gt;=1,AO$8,0)</f>
        <v>0</v>
      </c>
      <c r="AP50" s="275">
        <f>+IF(interne2!AQ46&gt;=1,AP$8,0)</f>
        <v>0</v>
      </c>
      <c r="AQ50" s="275">
        <f>+IF(interne2!AR46&gt;=1,AQ$8,0)</f>
        <v>0</v>
      </c>
      <c r="AR50" s="275">
        <f>+IF(interne2!AS46&gt;=1,AR$8,0)</f>
        <v>0</v>
      </c>
      <c r="AS50" s="275">
        <f>+IF(interne2!AT46&gt;=1,AS$8,0)</f>
        <v>0</v>
      </c>
      <c r="AT50" s="275">
        <f>+IF(interne2!AU46&gt;=1,AT$8,0)</f>
        <v>0</v>
      </c>
      <c r="AU50" s="275">
        <f>+IF(interne2!AV46&gt;=1,AU$8,0)</f>
        <v>0</v>
      </c>
    </row>
    <row r="51" spans="1:47" x14ac:dyDescent="0.25">
      <c r="A51" s="248" t="str">
        <f>'2.2'!C52</f>
        <v>VIS1</v>
      </c>
      <c r="B51" s="248" t="str">
        <f>'2.2'!D52</f>
        <v>Chirurgie viscérale</v>
      </c>
      <c r="C51" s="275">
        <f>+IF(interne2!D47&gt;=1,C$8,0)</f>
        <v>0</v>
      </c>
      <c r="D51" s="275">
        <f>+IF(interne2!E47&gt;=1,D$8,0)</f>
        <v>0</v>
      </c>
      <c r="E51" s="275">
        <f>+IF(interne2!F47&gt;=1,E$8,0)</f>
        <v>0</v>
      </c>
      <c r="F51" s="275">
        <f>+IF(interne2!G47&gt;=1,F$8,0)</f>
        <v>0</v>
      </c>
      <c r="G51" s="275">
        <f>+IF(interne2!H47&gt;=1,G$8,0)</f>
        <v>0</v>
      </c>
      <c r="H51" s="275">
        <f>+IF(interne2!I47&gt;=1,H$8,0)</f>
        <v>0</v>
      </c>
      <c r="I51" s="275">
        <f>+IF(interne2!J47&gt;=1,I$8,0)</f>
        <v>0</v>
      </c>
      <c r="J51" s="275">
        <f>+IF(interne2!K47&gt;=1,J$8,0)</f>
        <v>0</v>
      </c>
      <c r="K51" s="275">
        <f>+IF(interne2!L47&gt;=1,K$8,0)</f>
        <v>0</v>
      </c>
      <c r="L51" s="275">
        <f>+IF(interne2!M47&gt;=1,L$8,0)</f>
        <v>0</v>
      </c>
      <c r="M51" s="275">
        <f>+IF(interne2!N47&gt;=1,M$8,0)</f>
        <v>0</v>
      </c>
      <c r="N51" s="275">
        <f>+IF(interne2!O47&gt;=1,N$8,0)</f>
        <v>0</v>
      </c>
      <c r="O51" s="275">
        <f>+IF(interne2!P47&gt;=1,O$8,0)</f>
        <v>0</v>
      </c>
      <c r="P51" s="275">
        <f>+IF(interne2!Q47&gt;=1,P$8,0)</f>
        <v>0</v>
      </c>
      <c r="Q51" s="275">
        <f>+IF(interne2!R47&gt;=1,Q$8,0)</f>
        <v>0</v>
      </c>
      <c r="R51" s="275">
        <f>+IF(interne2!S47&gt;=1,R$8,0)</f>
        <v>0</v>
      </c>
      <c r="S51" s="275">
        <f>+IF(interne2!T47&gt;=1,S$8,0)</f>
        <v>0</v>
      </c>
      <c r="T51" s="275">
        <f>+IF(interne2!U47&gt;=1,T$8,0)</f>
        <v>0</v>
      </c>
      <c r="U51" s="275">
        <f>+IF(interne2!V47&gt;=1,U$8,0)</f>
        <v>0</v>
      </c>
      <c r="V51" s="275">
        <f>+IF(interne2!W47&gt;=1,V$8,0)</f>
        <v>0</v>
      </c>
      <c r="W51" s="275">
        <f>+IF(interne2!X47&gt;=1,W$8,0)</f>
        <v>0</v>
      </c>
      <c r="X51" s="275">
        <f>+IF(interne2!Y47&gt;=1,X$8,0)</f>
        <v>0</v>
      </c>
      <c r="Y51" s="275">
        <f>+IF(interne2!Z47&gt;=1,Y$8,0)</f>
        <v>0</v>
      </c>
      <c r="Z51" s="275">
        <f>+IF(interne2!AA47&gt;=1,Z$8,0)</f>
        <v>0</v>
      </c>
      <c r="AA51" s="275">
        <f>+IF(interne2!AB47&gt;=1,AA$8,0)</f>
        <v>0</v>
      </c>
      <c r="AB51" s="275">
        <f>+IF(interne2!AC47&gt;=1,AB$8,0)</f>
        <v>0</v>
      </c>
      <c r="AC51" s="275">
        <f>+IF(interne2!AD47&gt;=1,AC$8,0)</f>
        <v>0</v>
      </c>
      <c r="AD51" s="275">
        <f>+IF(interne2!AE47&gt;=1,AD$8,0)</f>
        <v>0</v>
      </c>
      <c r="AE51" s="275">
        <f>+IF(interne2!AF47&gt;=1,AE$8,0)</f>
        <v>0</v>
      </c>
      <c r="AF51" s="275">
        <f>+IF(interne2!AG47&gt;=1,AF$8,0)</f>
        <v>0</v>
      </c>
      <c r="AG51" s="275">
        <f>+IF(interne2!AH47&gt;=1,AG$8,0)</f>
        <v>0</v>
      </c>
      <c r="AH51" s="275">
        <f>+IF(interne2!AI47&gt;=1,AH$8,0)</f>
        <v>0</v>
      </c>
      <c r="AI51" s="275">
        <f>+IF(interne2!AJ47&gt;=1,AI$8,0)</f>
        <v>0</v>
      </c>
      <c r="AJ51" s="275">
        <f>+IF(interne2!AK47&gt;=1,AJ$8,0)</f>
        <v>0</v>
      </c>
      <c r="AK51" s="275">
        <f>+IF(interne2!AL47&gt;=1,AK$8,0)</f>
        <v>0</v>
      </c>
      <c r="AL51" s="275">
        <f>+IF(interne2!AM47&gt;=1,AL$8,0)</f>
        <v>0</v>
      </c>
      <c r="AM51" s="275">
        <f>+IF(interne2!AN47&gt;=1,AM$8,0)</f>
        <v>0</v>
      </c>
      <c r="AN51" s="275">
        <f>+IF(interne2!AO47&gt;=1,AN$8,0)</f>
        <v>0</v>
      </c>
      <c r="AO51" s="275">
        <f>+IF(interne2!AP47&gt;=1,AO$8,0)</f>
        <v>0</v>
      </c>
      <c r="AP51" s="275">
        <f>+IF(interne2!AQ47&gt;=1,AP$8,0)</f>
        <v>0</v>
      </c>
      <c r="AQ51" s="275">
        <f>+IF(interne2!AR47&gt;=1,AQ$8,0)</f>
        <v>0</v>
      </c>
      <c r="AR51" s="275">
        <f>+IF(interne2!AS47&gt;=1,AR$8,0)</f>
        <v>0</v>
      </c>
      <c r="AS51" s="275">
        <f>+IF(interne2!AT47&gt;=1,AS$8,0)</f>
        <v>0</v>
      </c>
      <c r="AT51" s="275">
        <f>+IF(interne2!AU47&gt;=1,AT$8,0)</f>
        <v>0</v>
      </c>
      <c r="AU51" s="275">
        <f>+IF(interne2!AV47&gt;=1,AU$8,0)</f>
        <v>0</v>
      </c>
    </row>
    <row r="52" spans="1:47" ht="25" x14ac:dyDescent="0.25">
      <c r="A52" s="248" t="str">
        <f>'2.2'!C53</f>
        <v>VIS1.1</v>
      </c>
      <c r="B52" s="248" t="str">
        <f>'2.2'!D53</f>
        <v>Interventions majeures sur le pancréas (CIMHS)</v>
      </c>
      <c r="C52" s="275">
        <f>+IF(interne2!D48&gt;=1,C$8,0)</f>
        <v>0</v>
      </c>
      <c r="D52" s="275">
        <f>+IF(interne2!E48&gt;=1,D$8,0)</f>
        <v>0</v>
      </c>
      <c r="E52" s="275">
        <f>+IF(interne2!F48&gt;=1,E$8,0)</f>
        <v>0</v>
      </c>
      <c r="F52" s="275">
        <f>+IF(interne2!G48&gt;=1,F$8,0)</f>
        <v>0</v>
      </c>
      <c r="G52" s="275">
        <f>+IF(interne2!H48&gt;=1,G$8,0)</f>
        <v>0</v>
      </c>
      <c r="H52" s="275">
        <f>+IF(interne2!I48&gt;=1,H$8,0)</f>
        <v>0</v>
      </c>
      <c r="I52" s="275">
        <f>+IF(interne2!J48&gt;=1,I$8,0)</f>
        <v>0</v>
      </c>
      <c r="J52" s="275">
        <f>+IF(interne2!K48&gt;=1,J$8,0)</f>
        <v>0</v>
      </c>
      <c r="K52" s="275">
        <f>+IF(interne2!L48&gt;=1,K$8,0)</f>
        <v>0</v>
      </c>
      <c r="L52" s="275">
        <f>+IF(interne2!M48&gt;=1,L$8,0)</f>
        <v>0</v>
      </c>
      <c r="M52" s="275">
        <f>+IF(interne2!N48&gt;=1,M$8,0)</f>
        <v>0</v>
      </c>
      <c r="N52" s="275">
        <f>+IF(interne2!O48&gt;=1,N$8,0)</f>
        <v>0</v>
      </c>
      <c r="O52" s="275">
        <f>+IF(interne2!P48&gt;=1,O$8,0)</f>
        <v>0</v>
      </c>
      <c r="P52" s="275">
        <f>+IF(interne2!Q48&gt;=1,P$8,0)</f>
        <v>0</v>
      </c>
      <c r="Q52" s="275">
        <f>+IF(interne2!R48&gt;=1,Q$8,0)</f>
        <v>0</v>
      </c>
      <c r="R52" s="275">
        <f>+IF(interne2!S48&gt;=1,R$8,0)</f>
        <v>0</v>
      </c>
      <c r="S52" s="275">
        <f>+IF(interne2!T48&gt;=1,S$8,0)</f>
        <v>0</v>
      </c>
      <c r="T52" s="275">
        <f>+IF(interne2!U48&gt;=1,T$8,0)</f>
        <v>0</v>
      </c>
      <c r="U52" s="275">
        <f>+IF(interne2!V48&gt;=1,U$8,0)</f>
        <v>0</v>
      </c>
      <c r="V52" s="275">
        <f>+IF(interne2!W48&gt;=1,V$8,0)</f>
        <v>0</v>
      </c>
      <c r="W52" s="275">
        <f>+IF(interne2!X48&gt;=1,W$8,0)</f>
        <v>0</v>
      </c>
      <c r="X52" s="275">
        <f>+IF(interne2!Y48&gt;=1,X$8,0)</f>
        <v>0</v>
      </c>
      <c r="Y52" s="275">
        <f>+IF(interne2!Z48&gt;=1,Y$8,0)</f>
        <v>0</v>
      </c>
      <c r="Z52" s="275">
        <f>+IF(interne2!AA48&gt;=1,Z$8,0)</f>
        <v>0</v>
      </c>
      <c r="AA52" s="275">
        <f>+IF(interne2!AB48&gt;=1,AA$8,0)</f>
        <v>0</v>
      </c>
      <c r="AB52" s="275">
        <f>+IF(interne2!AC48&gt;=1,AB$8,0)</f>
        <v>0</v>
      </c>
      <c r="AC52" s="275">
        <f>+IF(interne2!AD48&gt;=1,AC$8,0)</f>
        <v>0</v>
      </c>
      <c r="AD52" s="275">
        <f>+IF(interne2!AE48&gt;=1,AD$8,0)</f>
        <v>0</v>
      </c>
      <c r="AE52" s="275">
        <f>+IF(interne2!AF48&gt;=1,AE$8,0)</f>
        <v>0</v>
      </c>
      <c r="AF52" s="275">
        <f>+IF(interne2!AG48&gt;=1,AF$8,0)</f>
        <v>0</v>
      </c>
      <c r="AG52" s="275">
        <f>+IF(interne2!AH48&gt;=1,AG$8,0)</f>
        <v>0</v>
      </c>
      <c r="AH52" s="275">
        <f>+IF(interne2!AI48&gt;=1,AH$8,0)</f>
        <v>0</v>
      </c>
      <c r="AI52" s="275">
        <f>+IF(interne2!AJ48&gt;=1,AI$8,0)</f>
        <v>0</v>
      </c>
      <c r="AJ52" s="275">
        <f>+IF(interne2!AK48&gt;=1,AJ$8,0)</f>
        <v>0</v>
      </c>
      <c r="AK52" s="275">
        <f>+IF(interne2!AL48&gt;=1,AK$8,0)</f>
        <v>0</v>
      </c>
      <c r="AL52" s="275">
        <f>+IF(interne2!AM48&gt;=1,AL$8,0)</f>
        <v>0</v>
      </c>
      <c r="AM52" s="275">
        <f>+IF(interne2!AN48&gt;=1,AM$8,0)</f>
        <v>0</v>
      </c>
      <c r="AN52" s="275">
        <f>+IF(interne2!AO48&gt;=1,AN$8,0)</f>
        <v>0</v>
      </c>
      <c r="AO52" s="275">
        <f>+IF(interne2!AP48&gt;=1,AO$8,0)</f>
        <v>0</v>
      </c>
      <c r="AP52" s="275">
        <f>+IF(interne2!AQ48&gt;=1,AP$8,0)</f>
        <v>0</v>
      </c>
      <c r="AQ52" s="275">
        <f>+IF(interne2!AR48&gt;=1,AQ$8,0)</f>
        <v>0</v>
      </c>
      <c r="AR52" s="275">
        <f>+IF(interne2!AS48&gt;=1,AR$8,0)</f>
        <v>0</v>
      </c>
      <c r="AS52" s="275">
        <f>+IF(interne2!AT48&gt;=1,AS$8,0)</f>
        <v>0</v>
      </c>
      <c r="AT52" s="275">
        <f>+IF(interne2!AU48&gt;=1,AT$8,0)</f>
        <v>0</v>
      </c>
      <c r="AU52" s="275">
        <f>+IF(interne2!AV48&gt;=1,AU$8,0)</f>
        <v>0</v>
      </c>
    </row>
    <row r="53" spans="1:47" ht="25" x14ac:dyDescent="0.25">
      <c r="A53" s="248" t="str">
        <f>'2.2'!C54</f>
        <v>VIS1.2</v>
      </c>
      <c r="B53" s="248" t="str">
        <f>'2.2'!D54</f>
        <v>Interventions majeures sur le foie (CIMHS)</v>
      </c>
      <c r="C53" s="275">
        <f>+IF(interne2!D49&gt;=1,C$8,0)</f>
        <v>0</v>
      </c>
      <c r="D53" s="275">
        <f>+IF(interne2!E49&gt;=1,D$8,0)</f>
        <v>0</v>
      </c>
      <c r="E53" s="275">
        <f>+IF(interne2!F49&gt;=1,E$8,0)</f>
        <v>0</v>
      </c>
      <c r="F53" s="275">
        <f>+IF(interne2!G49&gt;=1,F$8,0)</f>
        <v>0</v>
      </c>
      <c r="G53" s="275">
        <f>+IF(interne2!H49&gt;=1,G$8,0)</f>
        <v>0</v>
      </c>
      <c r="H53" s="275">
        <f>+IF(interne2!I49&gt;=1,H$8,0)</f>
        <v>0</v>
      </c>
      <c r="I53" s="275">
        <f>+IF(interne2!J49&gt;=1,I$8,0)</f>
        <v>0</v>
      </c>
      <c r="J53" s="275">
        <f>+IF(interne2!K49&gt;=1,J$8,0)</f>
        <v>0</v>
      </c>
      <c r="K53" s="275">
        <f>+IF(interne2!L49&gt;=1,K$8,0)</f>
        <v>0</v>
      </c>
      <c r="L53" s="275">
        <f>+IF(interne2!M49&gt;=1,L$8,0)</f>
        <v>0</v>
      </c>
      <c r="M53" s="275">
        <f>+IF(interne2!N49&gt;=1,M$8,0)</f>
        <v>0</v>
      </c>
      <c r="N53" s="275">
        <f>+IF(interne2!O49&gt;=1,N$8,0)</f>
        <v>0</v>
      </c>
      <c r="O53" s="275">
        <f>+IF(interne2!P49&gt;=1,O$8,0)</f>
        <v>0</v>
      </c>
      <c r="P53" s="275">
        <f>+IF(interne2!Q49&gt;=1,P$8,0)</f>
        <v>0</v>
      </c>
      <c r="Q53" s="275">
        <f>+IF(interne2!R49&gt;=1,Q$8,0)</f>
        <v>0</v>
      </c>
      <c r="R53" s="275">
        <f>+IF(interne2!S49&gt;=1,R$8,0)</f>
        <v>0</v>
      </c>
      <c r="S53" s="275">
        <f>+IF(interne2!T49&gt;=1,S$8,0)</f>
        <v>0</v>
      </c>
      <c r="T53" s="275">
        <f>+IF(interne2!U49&gt;=1,T$8,0)</f>
        <v>0</v>
      </c>
      <c r="U53" s="275">
        <f>+IF(interne2!V49&gt;=1,U$8,0)</f>
        <v>0</v>
      </c>
      <c r="V53" s="275">
        <f>+IF(interne2!W49&gt;=1,V$8,0)</f>
        <v>0</v>
      </c>
      <c r="W53" s="275">
        <f>+IF(interne2!X49&gt;=1,W$8,0)</f>
        <v>0</v>
      </c>
      <c r="X53" s="275">
        <f>+IF(interne2!Y49&gt;=1,X$8,0)</f>
        <v>0</v>
      </c>
      <c r="Y53" s="275">
        <f>+IF(interne2!Z49&gt;=1,Y$8,0)</f>
        <v>0</v>
      </c>
      <c r="Z53" s="275">
        <f>+IF(interne2!AA49&gt;=1,Z$8,0)</f>
        <v>0</v>
      </c>
      <c r="AA53" s="275">
        <f>+IF(interne2!AB49&gt;=1,AA$8,0)</f>
        <v>0</v>
      </c>
      <c r="AB53" s="275">
        <f>+IF(interne2!AC49&gt;=1,AB$8,0)</f>
        <v>0</v>
      </c>
      <c r="AC53" s="275">
        <f>+IF(interne2!AD49&gt;=1,AC$8,0)</f>
        <v>0</v>
      </c>
      <c r="AD53" s="275">
        <f>+IF(interne2!AE49&gt;=1,AD$8,0)</f>
        <v>0</v>
      </c>
      <c r="AE53" s="275">
        <f>+IF(interne2!AF49&gt;=1,AE$8,0)</f>
        <v>0</v>
      </c>
      <c r="AF53" s="275">
        <f>+IF(interne2!AG49&gt;=1,AF$8,0)</f>
        <v>0</v>
      </c>
      <c r="AG53" s="275">
        <f>+IF(interne2!AH49&gt;=1,AG$8,0)</f>
        <v>0</v>
      </c>
      <c r="AH53" s="275">
        <f>+IF(interne2!AI49&gt;=1,AH$8,0)</f>
        <v>0</v>
      </c>
      <c r="AI53" s="275">
        <f>+IF(interne2!AJ49&gt;=1,AI$8,0)</f>
        <v>0</v>
      </c>
      <c r="AJ53" s="275">
        <f>+IF(interne2!AK49&gt;=1,AJ$8,0)</f>
        <v>0</v>
      </c>
      <c r="AK53" s="275">
        <f>+IF(interne2!AL49&gt;=1,AK$8,0)</f>
        <v>0</v>
      </c>
      <c r="AL53" s="275">
        <f>+IF(interne2!AM49&gt;=1,AL$8,0)</f>
        <v>0</v>
      </c>
      <c r="AM53" s="275">
        <f>+IF(interne2!AN49&gt;=1,AM$8,0)</f>
        <v>0</v>
      </c>
      <c r="AN53" s="275">
        <f>+IF(interne2!AO49&gt;=1,AN$8,0)</f>
        <v>0</v>
      </c>
      <c r="AO53" s="275">
        <f>+IF(interne2!AP49&gt;=1,AO$8,0)</f>
        <v>0</v>
      </c>
      <c r="AP53" s="275">
        <f>+IF(interne2!AQ49&gt;=1,AP$8,0)</f>
        <v>0</v>
      </c>
      <c r="AQ53" s="275">
        <f>+IF(interne2!AR49&gt;=1,AQ$8,0)</f>
        <v>0</v>
      </c>
      <c r="AR53" s="275">
        <f>+IF(interne2!AS49&gt;=1,AR$8,0)</f>
        <v>0</v>
      </c>
      <c r="AS53" s="275">
        <f>+IF(interne2!AT49&gt;=1,AS$8,0)</f>
        <v>0</v>
      </c>
      <c r="AT53" s="275">
        <f>+IF(interne2!AU49&gt;=1,AT$8,0)</f>
        <v>0</v>
      </c>
      <c r="AU53" s="275">
        <f>+IF(interne2!AV49&gt;=1,AU$8,0)</f>
        <v>0</v>
      </c>
    </row>
    <row r="54" spans="1:47" ht="25" x14ac:dyDescent="0.25">
      <c r="A54" s="248" t="str">
        <f>'2.2'!C55</f>
        <v>VIS1.3</v>
      </c>
      <c r="B54" s="248" t="str">
        <f>'2.2'!D55</f>
        <v>Chirurgie de l’œsophage (CIMHS)</v>
      </c>
      <c r="C54" s="275">
        <f>+IF(interne2!D50&gt;=1,C$8,0)</f>
        <v>0</v>
      </c>
      <c r="D54" s="275">
        <f>+IF(interne2!E50&gt;=1,D$8,0)</f>
        <v>0</v>
      </c>
      <c r="E54" s="275">
        <f>+IF(interne2!F50&gt;=1,E$8,0)</f>
        <v>0</v>
      </c>
      <c r="F54" s="275">
        <f>+IF(interne2!G50&gt;=1,F$8,0)</f>
        <v>0</v>
      </c>
      <c r="G54" s="275">
        <f>+IF(interne2!H50&gt;=1,G$8,0)</f>
        <v>0</v>
      </c>
      <c r="H54" s="275">
        <f>+IF(interne2!I50&gt;=1,H$8,0)</f>
        <v>0</v>
      </c>
      <c r="I54" s="275">
        <f>+IF(interne2!J50&gt;=1,I$8,0)</f>
        <v>0</v>
      </c>
      <c r="J54" s="275">
        <f>+IF(interne2!K50&gt;=1,J$8,0)</f>
        <v>0</v>
      </c>
      <c r="K54" s="275">
        <f>+IF(interne2!L50&gt;=1,K$8,0)</f>
        <v>0</v>
      </c>
      <c r="L54" s="275">
        <f>+IF(interne2!M50&gt;=1,L$8,0)</f>
        <v>0</v>
      </c>
      <c r="M54" s="275">
        <f>+IF(interne2!N50&gt;=1,M$8,0)</f>
        <v>0</v>
      </c>
      <c r="N54" s="275">
        <f>+IF(interne2!O50&gt;=1,N$8,0)</f>
        <v>0</v>
      </c>
      <c r="O54" s="275">
        <f>+IF(interne2!P50&gt;=1,O$8,0)</f>
        <v>0</v>
      </c>
      <c r="P54" s="275">
        <f>+IF(interne2!Q50&gt;=1,P$8,0)</f>
        <v>0</v>
      </c>
      <c r="Q54" s="275">
        <f>+IF(interne2!R50&gt;=1,Q$8,0)</f>
        <v>0</v>
      </c>
      <c r="R54" s="275">
        <f>+IF(interne2!S50&gt;=1,R$8,0)</f>
        <v>0</v>
      </c>
      <c r="S54" s="275">
        <f>+IF(interne2!T50&gt;=1,S$8,0)</f>
        <v>0</v>
      </c>
      <c r="T54" s="275">
        <f>+IF(interne2!U50&gt;=1,T$8,0)</f>
        <v>0</v>
      </c>
      <c r="U54" s="275">
        <f>+IF(interne2!V50&gt;=1,U$8,0)</f>
        <v>0</v>
      </c>
      <c r="V54" s="275">
        <f>+IF(interne2!W50&gt;=1,V$8,0)</f>
        <v>0</v>
      </c>
      <c r="W54" s="275">
        <f>+IF(interne2!X50&gt;=1,W$8,0)</f>
        <v>0</v>
      </c>
      <c r="X54" s="275">
        <f>+IF(interne2!Y50&gt;=1,X$8,0)</f>
        <v>0</v>
      </c>
      <c r="Y54" s="275">
        <f>+IF(interne2!Z50&gt;=1,Y$8,0)</f>
        <v>0</v>
      </c>
      <c r="Z54" s="275">
        <f>+IF(interne2!AA50&gt;=1,Z$8,0)</f>
        <v>0</v>
      </c>
      <c r="AA54" s="275">
        <f>+IF(interne2!AB50&gt;=1,AA$8,0)</f>
        <v>0</v>
      </c>
      <c r="AB54" s="275">
        <f>+IF(interne2!AC50&gt;=1,AB$8,0)</f>
        <v>0</v>
      </c>
      <c r="AC54" s="275">
        <f>+IF(interne2!AD50&gt;=1,AC$8,0)</f>
        <v>0</v>
      </c>
      <c r="AD54" s="275">
        <f>+IF(interne2!AE50&gt;=1,AD$8,0)</f>
        <v>0</v>
      </c>
      <c r="AE54" s="275">
        <f>+IF(interne2!AF50&gt;=1,AE$8,0)</f>
        <v>0</v>
      </c>
      <c r="AF54" s="275">
        <f>+IF(interne2!AG50&gt;=1,AF$8,0)</f>
        <v>0</v>
      </c>
      <c r="AG54" s="275">
        <f>+IF(interne2!AH50&gt;=1,AG$8,0)</f>
        <v>0</v>
      </c>
      <c r="AH54" s="275">
        <f>+IF(interne2!AI50&gt;=1,AH$8,0)</f>
        <v>0</v>
      </c>
      <c r="AI54" s="275">
        <f>+IF(interne2!AJ50&gt;=1,AI$8,0)</f>
        <v>0</v>
      </c>
      <c r="AJ54" s="275">
        <f>+IF(interne2!AK50&gt;=1,AJ$8,0)</f>
        <v>0</v>
      </c>
      <c r="AK54" s="275">
        <f>+IF(interne2!AL50&gt;=1,AK$8,0)</f>
        <v>0</v>
      </c>
      <c r="AL54" s="275">
        <f>+IF(interne2!AM50&gt;=1,AL$8,0)</f>
        <v>0</v>
      </c>
      <c r="AM54" s="275">
        <f>+IF(interne2!AN50&gt;=1,AM$8,0)</f>
        <v>0</v>
      </c>
      <c r="AN54" s="275">
        <f>+IF(interne2!AO50&gt;=1,AN$8,0)</f>
        <v>0</v>
      </c>
      <c r="AO54" s="275">
        <f>+IF(interne2!AP50&gt;=1,AO$8,0)</f>
        <v>0</v>
      </c>
      <c r="AP54" s="275">
        <f>+IF(interne2!AQ50&gt;=1,AP$8,0)</f>
        <v>0</v>
      </c>
      <c r="AQ54" s="275">
        <f>+IF(interne2!AR50&gt;=1,AQ$8,0)</f>
        <v>0</v>
      </c>
      <c r="AR54" s="275">
        <f>+IF(interne2!AS50&gt;=1,AR$8,0)</f>
        <v>0</v>
      </c>
      <c r="AS54" s="275">
        <f>+IF(interne2!AT50&gt;=1,AS$8,0)</f>
        <v>0</v>
      </c>
      <c r="AT54" s="275">
        <f>+IF(interne2!AU50&gt;=1,AT$8,0)</f>
        <v>0</v>
      </c>
      <c r="AU54" s="275">
        <f>+IF(interne2!AV50&gt;=1,AU$8,0)</f>
        <v>0</v>
      </c>
    </row>
    <row r="55" spans="1:47" x14ac:dyDescent="0.25">
      <c r="A55" s="248" t="str">
        <f>'2.2'!C56</f>
        <v>VIS1.4</v>
      </c>
      <c r="B55" s="248" t="str">
        <f>'2.2'!D56</f>
        <v>Chirurgie bariatrique</v>
      </c>
      <c r="C55" s="275">
        <f>+IF(interne2!D51&gt;=1,C$8,0)</f>
        <v>0</v>
      </c>
      <c r="D55" s="275">
        <f>+IF(interne2!E51&gt;=1,D$8,0)</f>
        <v>0</v>
      </c>
      <c r="E55" s="275">
        <f>+IF(interne2!F51&gt;=1,E$8,0)</f>
        <v>0</v>
      </c>
      <c r="F55" s="275">
        <f>+IF(interne2!G51&gt;=1,F$8,0)</f>
        <v>0</v>
      </c>
      <c r="G55" s="275">
        <f>+IF(interne2!H51&gt;=1,G$8,0)</f>
        <v>0</v>
      </c>
      <c r="H55" s="275">
        <f>+IF(interne2!I51&gt;=1,H$8,0)</f>
        <v>0</v>
      </c>
      <c r="I55" s="275">
        <f>+IF(interne2!J51&gt;=1,I$8,0)</f>
        <v>0</v>
      </c>
      <c r="J55" s="275">
        <f>+IF(interne2!K51&gt;=1,J$8,0)</f>
        <v>0</v>
      </c>
      <c r="K55" s="275">
        <f>+IF(interne2!L51&gt;=1,K$8,0)</f>
        <v>0</v>
      </c>
      <c r="L55" s="275">
        <f>+IF(interne2!M51&gt;=1,L$8,0)</f>
        <v>0</v>
      </c>
      <c r="M55" s="275">
        <f>+IF(interne2!N51&gt;=1,M$8,0)</f>
        <v>0</v>
      </c>
      <c r="N55" s="275">
        <f>+IF(interne2!O51&gt;=1,N$8,0)</f>
        <v>0</v>
      </c>
      <c r="O55" s="275">
        <f>+IF(interne2!P51&gt;=1,O$8,0)</f>
        <v>0</v>
      </c>
      <c r="P55" s="275">
        <f>+IF(interne2!Q51&gt;=1,P$8,0)</f>
        <v>0</v>
      </c>
      <c r="Q55" s="275">
        <f>+IF(interne2!R51&gt;=1,Q$8,0)</f>
        <v>0</v>
      </c>
      <c r="R55" s="275">
        <f>+IF(interne2!S51&gt;=1,R$8,0)</f>
        <v>0</v>
      </c>
      <c r="S55" s="275">
        <f>+IF(interne2!T51&gt;=1,S$8,0)</f>
        <v>0</v>
      </c>
      <c r="T55" s="275">
        <f>+IF(interne2!U51&gt;=1,T$8,0)</f>
        <v>0</v>
      </c>
      <c r="U55" s="275">
        <f>+IF(interne2!V51&gt;=1,U$8,0)</f>
        <v>0</v>
      </c>
      <c r="V55" s="275">
        <f>+IF(interne2!W51&gt;=1,V$8,0)</f>
        <v>0</v>
      </c>
      <c r="W55" s="275">
        <f>+IF(interne2!X51&gt;=1,W$8,0)</f>
        <v>0</v>
      </c>
      <c r="X55" s="275">
        <f>+IF(interne2!Y51&gt;=1,X$8,0)</f>
        <v>0</v>
      </c>
      <c r="Y55" s="275">
        <f>+IF(interne2!Z51&gt;=1,Y$8,0)</f>
        <v>0</v>
      </c>
      <c r="Z55" s="275">
        <f>+IF(interne2!AA51&gt;=1,Z$8,0)</f>
        <v>0</v>
      </c>
      <c r="AA55" s="275">
        <f>+IF(interne2!AB51&gt;=1,AA$8,0)</f>
        <v>0</v>
      </c>
      <c r="AB55" s="275">
        <f>+IF(interne2!AC51&gt;=1,AB$8,0)</f>
        <v>0</v>
      </c>
      <c r="AC55" s="275">
        <f>+IF(interne2!AD51&gt;=1,AC$8,0)</f>
        <v>0</v>
      </c>
      <c r="AD55" s="275">
        <f>+IF(interne2!AE51&gt;=1,AD$8,0)</f>
        <v>0</v>
      </c>
      <c r="AE55" s="275">
        <f>+IF(interne2!AF51&gt;=1,AE$8,0)</f>
        <v>0</v>
      </c>
      <c r="AF55" s="275">
        <f>+IF(interne2!AG51&gt;=1,AF$8,0)</f>
        <v>0</v>
      </c>
      <c r="AG55" s="275">
        <f>+IF(interne2!AH51&gt;=1,AG$8,0)</f>
        <v>0</v>
      </c>
      <c r="AH55" s="275">
        <f>+IF(interne2!AI51&gt;=1,AH$8,0)</f>
        <v>0</v>
      </c>
      <c r="AI55" s="275">
        <f>+IF(interne2!AJ51&gt;=1,AI$8,0)</f>
        <v>0</v>
      </c>
      <c r="AJ55" s="275">
        <f>+IF(interne2!AK51&gt;=1,AJ$8,0)</f>
        <v>0</v>
      </c>
      <c r="AK55" s="275">
        <f>+IF(interne2!AL51&gt;=1,AK$8,0)</f>
        <v>0</v>
      </c>
      <c r="AL55" s="275">
        <f>+IF(interne2!AM51&gt;=1,AL$8,0)</f>
        <v>0</v>
      </c>
      <c r="AM55" s="275">
        <f>+IF(interne2!AN51&gt;=1,AM$8,0)</f>
        <v>0</v>
      </c>
      <c r="AN55" s="275">
        <f>+IF(interne2!AO51&gt;=1,AN$8,0)</f>
        <v>0</v>
      </c>
      <c r="AO55" s="275">
        <f>+IF(interne2!AP51&gt;=1,AO$8,0)</f>
        <v>0</v>
      </c>
      <c r="AP55" s="275">
        <f>+IF(interne2!AQ51&gt;=1,AP$8,0)</f>
        <v>0</v>
      </c>
      <c r="AQ55" s="275">
        <f>+IF(interne2!AR51&gt;=1,AQ$8,0)</f>
        <v>0</v>
      </c>
      <c r="AR55" s="275">
        <f>+IF(interne2!AS51&gt;=1,AR$8,0)</f>
        <v>0</v>
      </c>
      <c r="AS55" s="275">
        <f>+IF(interne2!AT51&gt;=1,AS$8,0)</f>
        <v>0</v>
      </c>
      <c r="AT55" s="275">
        <f>+IF(interne2!AU51&gt;=1,AT$8,0)</f>
        <v>0</v>
      </c>
      <c r="AU55" s="275">
        <f>+IF(interne2!AV51&gt;=1,AU$8,0)</f>
        <v>0</v>
      </c>
    </row>
    <row r="56" spans="1:47" ht="25" x14ac:dyDescent="0.25">
      <c r="A56" s="248" t="str">
        <f>'2.2'!C57</f>
        <v>VIS1.4.1</v>
      </c>
      <c r="B56" s="248" t="str">
        <f>'2.2'!D57</f>
        <v>Chirurgie bariatrique spécialisée (CIMHS)</v>
      </c>
      <c r="C56" s="275">
        <f>+IF(interne2!D52&gt;=1,C$8,0)</f>
        <v>0</v>
      </c>
      <c r="D56" s="275">
        <f>+IF(interne2!E52&gt;=1,D$8,0)</f>
        <v>0</v>
      </c>
      <c r="E56" s="275">
        <f>+IF(interne2!F52&gt;=1,E$8,0)</f>
        <v>0</v>
      </c>
      <c r="F56" s="275">
        <f>+IF(interne2!G52&gt;=1,F$8,0)</f>
        <v>0</v>
      </c>
      <c r="G56" s="275">
        <f>+IF(interne2!H52&gt;=1,G$8,0)</f>
        <v>0</v>
      </c>
      <c r="H56" s="275">
        <f>+IF(interne2!I52&gt;=1,H$8,0)</f>
        <v>0</v>
      </c>
      <c r="I56" s="275">
        <f>+IF(interne2!J52&gt;=1,I$8,0)</f>
        <v>0</v>
      </c>
      <c r="J56" s="275">
        <f>+IF(interne2!K52&gt;=1,J$8,0)</f>
        <v>0</v>
      </c>
      <c r="K56" s="275">
        <f>+IF(interne2!L52&gt;=1,K$8,0)</f>
        <v>0</v>
      </c>
      <c r="L56" s="275">
        <f>+IF(interne2!M52&gt;=1,L$8,0)</f>
        <v>0</v>
      </c>
      <c r="M56" s="275">
        <f>+IF(interne2!N52&gt;=1,M$8,0)</f>
        <v>0</v>
      </c>
      <c r="N56" s="275">
        <f>+IF(interne2!O52&gt;=1,N$8,0)</f>
        <v>0</v>
      </c>
      <c r="O56" s="275">
        <f>+IF(interne2!P52&gt;=1,O$8,0)</f>
        <v>0</v>
      </c>
      <c r="P56" s="275">
        <f>+IF(interne2!Q52&gt;=1,P$8,0)</f>
        <v>0</v>
      </c>
      <c r="Q56" s="275">
        <f>+IF(interne2!R52&gt;=1,Q$8,0)</f>
        <v>0</v>
      </c>
      <c r="R56" s="275">
        <f>+IF(interne2!S52&gt;=1,R$8,0)</f>
        <v>0</v>
      </c>
      <c r="S56" s="275">
        <f>+IF(interne2!T52&gt;=1,S$8,0)</f>
        <v>0</v>
      </c>
      <c r="T56" s="275">
        <f>+IF(interne2!U52&gt;=1,T$8,0)</f>
        <v>0</v>
      </c>
      <c r="U56" s="275">
        <f>+IF(interne2!V52&gt;=1,U$8,0)</f>
        <v>0</v>
      </c>
      <c r="V56" s="275">
        <f>+IF(interne2!W52&gt;=1,V$8,0)</f>
        <v>0</v>
      </c>
      <c r="W56" s="275">
        <f>+IF(interne2!X52&gt;=1,W$8,0)</f>
        <v>0</v>
      </c>
      <c r="X56" s="275">
        <f>+IF(interne2!Y52&gt;=1,X$8,0)</f>
        <v>0</v>
      </c>
      <c r="Y56" s="275">
        <f>+IF(interne2!Z52&gt;=1,Y$8,0)</f>
        <v>0</v>
      </c>
      <c r="Z56" s="275">
        <f>+IF(interne2!AA52&gt;=1,Z$8,0)</f>
        <v>0</v>
      </c>
      <c r="AA56" s="275">
        <f>+IF(interne2!AB52&gt;=1,AA$8,0)</f>
        <v>0</v>
      </c>
      <c r="AB56" s="275">
        <f>+IF(interne2!AC52&gt;=1,AB$8,0)</f>
        <v>0</v>
      </c>
      <c r="AC56" s="275">
        <f>+IF(interne2!AD52&gt;=1,AC$8,0)</f>
        <v>0</v>
      </c>
      <c r="AD56" s="275">
        <f>+IF(interne2!AE52&gt;=1,AD$8,0)</f>
        <v>0</v>
      </c>
      <c r="AE56" s="275">
        <f>+IF(interne2!AF52&gt;=1,AE$8,0)</f>
        <v>0</v>
      </c>
      <c r="AF56" s="275">
        <f>+IF(interne2!AG52&gt;=1,AF$8,0)</f>
        <v>0</v>
      </c>
      <c r="AG56" s="275">
        <f>+IF(interne2!AH52&gt;=1,AG$8,0)</f>
        <v>0</v>
      </c>
      <c r="AH56" s="275">
        <f>+IF(interne2!AI52&gt;=1,AH$8,0)</f>
        <v>0</v>
      </c>
      <c r="AI56" s="275">
        <f>+IF(interne2!AJ52&gt;=1,AI$8,0)</f>
        <v>0</v>
      </c>
      <c r="AJ56" s="275">
        <f>+IF(interne2!AK52&gt;=1,AJ$8,0)</f>
        <v>0</v>
      </c>
      <c r="AK56" s="275">
        <f>+IF(interne2!AL52&gt;=1,AK$8,0)</f>
        <v>0</v>
      </c>
      <c r="AL56" s="275">
        <f>+IF(interne2!AM52&gt;=1,AL$8,0)</f>
        <v>0</v>
      </c>
      <c r="AM56" s="275">
        <f>+IF(interne2!AN52&gt;=1,AM$8,0)</f>
        <v>0</v>
      </c>
      <c r="AN56" s="275">
        <f>+IF(interne2!AO52&gt;=1,AN$8,0)</f>
        <v>0</v>
      </c>
      <c r="AO56" s="275">
        <f>+IF(interne2!AP52&gt;=1,AO$8,0)</f>
        <v>0</v>
      </c>
      <c r="AP56" s="275">
        <f>+IF(interne2!AQ52&gt;=1,AP$8,0)</f>
        <v>0</v>
      </c>
      <c r="AQ56" s="275">
        <f>+IF(interne2!AR52&gt;=1,AQ$8,0)</f>
        <v>0</v>
      </c>
      <c r="AR56" s="275">
        <f>+IF(interne2!AS52&gt;=1,AR$8,0)</f>
        <v>0</v>
      </c>
      <c r="AS56" s="275">
        <f>+IF(interne2!AT52&gt;=1,AS$8,0)</f>
        <v>0</v>
      </c>
      <c r="AT56" s="275">
        <f>+IF(interne2!AU52&gt;=1,AT$8,0)</f>
        <v>0</v>
      </c>
      <c r="AU56" s="275">
        <f>+IF(interne2!AV52&gt;=1,AU$8,0)</f>
        <v>0</v>
      </c>
    </row>
    <row r="57" spans="1:47" ht="25" x14ac:dyDescent="0.25">
      <c r="A57" s="248" t="str">
        <f>'2.2'!C58</f>
        <v>VIS1.5</v>
      </c>
      <c r="B57" s="248" t="str">
        <f>'2.2'!D58</f>
        <v>Interventions sur le bas rectum (CIMHS)</v>
      </c>
      <c r="C57" s="275">
        <f>+IF(interne2!D53&gt;=1,C$8,0)</f>
        <v>0</v>
      </c>
      <c r="D57" s="275">
        <f>+IF(interne2!E53&gt;=1,D$8,0)</f>
        <v>0</v>
      </c>
      <c r="E57" s="275">
        <f>+IF(interne2!F53&gt;=1,E$8,0)</f>
        <v>0</v>
      </c>
      <c r="F57" s="275">
        <f>+IF(interne2!G53&gt;=1,F$8,0)</f>
        <v>0</v>
      </c>
      <c r="G57" s="275">
        <f>+IF(interne2!H53&gt;=1,G$8,0)</f>
        <v>0</v>
      </c>
      <c r="H57" s="275">
        <f>+IF(interne2!I53&gt;=1,H$8,0)</f>
        <v>0</v>
      </c>
      <c r="I57" s="275">
        <f>+IF(interne2!J53&gt;=1,I$8,0)</f>
        <v>0</v>
      </c>
      <c r="J57" s="275">
        <f>+IF(interne2!K53&gt;=1,J$8,0)</f>
        <v>0</v>
      </c>
      <c r="K57" s="275">
        <f>+IF(interne2!L53&gt;=1,K$8,0)</f>
        <v>0</v>
      </c>
      <c r="L57" s="275">
        <f>+IF(interne2!M53&gt;=1,L$8,0)</f>
        <v>0</v>
      </c>
      <c r="M57" s="275">
        <f>+IF(interne2!N53&gt;=1,M$8,0)</f>
        <v>0</v>
      </c>
      <c r="N57" s="275">
        <f>+IF(interne2!O53&gt;=1,N$8,0)</f>
        <v>0</v>
      </c>
      <c r="O57" s="275">
        <f>+IF(interne2!P53&gt;=1,O$8,0)</f>
        <v>0</v>
      </c>
      <c r="P57" s="275">
        <f>+IF(interne2!Q53&gt;=1,P$8,0)</f>
        <v>0</v>
      </c>
      <c r="Q57" s="275">
        <f>+IF(interne2!R53&gt;=1,Q$8,0)</f>
        <v>0</v>
      </c>
      <c r="R57" s="275">
        <f>+IF(interne2!S53&gt;=1,R$8,0)</f>
        <v>0</v>
      </c>
      <c r="S57" s="275">
        <f>+IF(interne2!T53&gt;=1,S$8,0)</f>
        <v>0</v>
      </c>
      <c r="T57" s="275">
        <f>+IF(interne2!U53&gt;=1,T$8,0)</f>
        <v>0</v>
      </c>
      <c r="U57" s="275">
        <f>+IF(interne2!V53&gt;=1,U$8,0)</f>
        <v>0</v>
      </c>
      <c r="V57" s="275">
        <f>+IF(interne2!W53&gt;=1,V$8,0)</f>
        <v>0</v>
      </c>
      <c r="W57" s="275">
        <f>+IF(interne2!X53&gt;=1,W$8,0)</f>
        <v>0</v>
      </c>
      <c r="X57" s="275">
        <f>+IF(interne2!Y53&gt;=1,X$8,0)</f>
        <v>0</v>
      </c>
      <c r="Y57" s="275">
        <f>+IF(interne2!Z53&gt;=1,Y$8,0)</f>
        <v>0</v>
      </c>
      <c r="Z57" s="275">
        <f>+IF(interne2!AA53&gt;=1,Z$8,0)</f>
        <v>0</v>
      </c>
      <c r="AA57" s="275">
        <f>+IF(interne2!AB53&gt;=1,AA$8,0)</f>
        <v>0</v>
      </c>
      <c r="AB57" s="275">
        <f>+IF(interne2!AC53&gt;=1,AB$8,0)</f>
        <v>0</v>
      </c>
      <c r="AC57" s="275">
        <f>+IF(interne2!AD53&gt;=1,AC$8,0)</f>
        <v>0</v>
      </c>
      <c r="AD57" s="275">
        <f>+IF(interne2!AE53&gt;=1,AD$8,0)</f>
        <v>0</v>
      </c>
      <c r="AE57" s="275">
        <f>+IF(interne2!AF53&gt;=1,AE$8,0)</f>
        <v>0</v>
      </c>
      <c r="AF57" s="275">
        <f>+IF(interne2!AG53&gt;=1,AF$8,0)</f>
        <v>0</v>
      </c>
      <c r="AG57" s="275">
        <f>+IF(interne2!AH53&gt;=1,AG$8,0)</f>
        <v>0</v>
      </c>
      <c r="AH57" s="275">
        <f>+IF(interne2!AI53&gt;=1,AH$8,0)</f>
        <v>0</v>
      </c>
      <c r="AI57" s="275">
        <f>+IF(interne2!AJ53&gt;=1,AI$8,0)</f>
        <v>0</v>
      </c>
      <c r="AJ57" s="275">
        <f>+IF(interne2!AK53&gt;=1,AJ$8,0)</f>
        <v>0</v>
      </c>
      <c r="AK57" s="275">
        <f>+IF(interne2!AL53&gt;=1,AK$8,0)</f>
        <v>0</v>
      </c>
      <c r="AL57" s="275">
        <f>+IF(interne2!AM53&gt;=1,AL$8,0)</f>
        <v>0</v>
      </c>
      <c r="AM57" s="275">
        <f>+IF(interne2!AN53&gt;=1,AM$8,0)</f>
        <v>0</v>
      </c>
      <c r="AN57" s="275">
        <f>+IF(interne2!AO53&gt;=1,AN$8,0)</f>
        <v>0</v>
      </c>
      <c r="AO57" s="275">
        <f>+IF(interne2!AP53&gt;=1,AO$8,0)</f>
        <v>0</v>
      </c>
      <c r="AP57" s="275">
        <f>+IF(interne2!AQ53&gt;=1,AP$8,0)</f>
        <v>0</v>
      </c>
      <c r="AQ57" s="275">
        <f>+IF(interne2!AR53&gt;=1,AQ$8,0)</f>
        <v>0</v>
      </c>
      <c r="AR57" s="275">
        <f>+IF(interne2!AS53&gt;=1,AR$8,0)</f>
        <v>0</v>
      </c>
      <c r="AS57" s="275">
        <f>+IF(interne2!AT53&gt;=1,AS$8,0)</f>
        <v>0</v>
      </c>
      <c r="AT57" s="275">
        <f>+IF(interne2!AU53&gt;=1,AT$8,0)</f>
        <v>0</v>
      </c>
      <c r="AU57" s="275">
        <f>+IF(interne2!AV53&gt;=1,AU$8,0)</f>
        <v>0</v>
      </c>
    </row>
    <row r="58" spans="1:47" ht="25" x14ac:dyDescent="0.25">
      <c r="A58" s="248" t="str">
        <f>'2.2'!C59</f>
        <v>HAE1</v>
      </c>
      <c r="B58" s="248" t="str">
        <f>'2.2'!D59</f>
        <v>Lymphomes agressifs et leucémies aiguës</v>
      </c>
      <c r="C58" s="275">
        <f>+IF(interne2!D54&gt;=1,C$8,0)</f>
        <v>0</v>
      </c>
      <c r="D58" s="275">
        <f>+IF(interne2!E54&gt;=1,D$8,0)</f>
        <v>0</v>
      </c>
      <c r="E58" s="275">
        <f>+IF(interne2!F54&gt;=1,E$8,0)</f>
        <v>0</v>
      </c>
      <c r="F58" s="275">
        <f>+IF(interne2!G54&gt;=1,F$8,0)</f>
        <v>0</v>
      </c>
      <c r="G58" s="275">
        <f>+IF(interne2!H54&gt;=1,G$8,0)</f>
        <v>0</v>
      </c>
      <c r="H58" s="275">
        <f>+IF(interne2!I54&gt;=1,H$8,0)</f>
        <v>0</v>
      </c>
      <c r="I58" s="275">
        <f>+IF(interne2!J54&gt;=1,I$8,0)</f>
        <v>0</v>
      </c>
      <c r="J58" s="275">
        <f>+IF(interne2!K54&gt;=1,J$8,0)</f>
        <v>0</v>
      </c>
      <c r="K58" s="275">
        <f>+IF(interne2!L54&gt;=1,K$8,0)</f>
        <v>0</v>
      </c>
      <c r="L58" s="275">
        <f>+IF(interne2!M54&gt;=1,L$8,0)</f>
        <v>0</v>
      </c>
      <c r="M58" s="275">
        <f>+IF(interne2!N54&gt;=1,M$8,0)</f>
        <v>0</v>
      </c>
      <c r="N58" s="275">
        <f>+IF(interne2!O54&gt;=1,N$8,0)</f>
        <v>0</v>
      </c>
      <c r="O58" s="275">
        <f>+IF(interne2!P54&gt;=1,O$8,0)</f>
        <v>0</v>
      </c>
      <c r="P58" s="275">
        <f>+IF(interne2!Q54&gt;=1,P$8,0)</f>
        <v>0</v>
      </c>
      <c r="Q58" s="275">
        <f>+IF(interne2!R54&gt;=1,Q$8,0)</f>
        <v>0</v>
      </c>
      <c r="R58" s="275">
        <f>+IF(interne2!S54&gt;=1,R$8,0)</f>
        <v>0</v>
      </c>
      <c r="S58" s="275">
        <f>+IF(interne2!T54&gt;=1,S$8,0)</f>
        <v>0</v>
      </c>
      <c r="T58" s="275">
        <f>+IF(interne2!U54&gt;=1,T$8,0)</f>
        <v>0</v>
      </c>
      <c r="U58" s="275">
        <f>+IF(interne2!V54&gt;=1,U$8,0)</f>
        <v>0</v>
      </c>
      <c r="V58" s="275">
        <f>+IF(interne2!W54&gt;=1,V$8,0)</f>
        <v>0</v>
      </c>
      <c r="W58" s="275">
        <f>+IF(interne2!X54&gt;=1,W$8,0)</f>
        <v>0</v>
      </c>
      <c r="X58" s="275">
        <f>+IF(interne2!Y54&gt;=1,X$8,0)</f>
        <v>0</v>
      </c>
      <c r="Y58" s="275">
        <f>+IF(interne2!Z54&gt;=1,Y$8,0)</f>
        <v>0</v>
      </c>
      <c r="Z58" s="275">
        <f>+IF(interne2!AA54&gt;=1,Z$8,0)</f>
        <v>0</v>
      </c>
      <c r="AA58" s="275">
        <f>+IF(interne2!AB54&gt;=1,AA$8,0)</f>
        <v>0</v>
      </c>
      <c r="AB58" s="275">
        <f>+IF(interne2!AC54&gt;=1,AB$8,0)</f>
        <v>0</v>
      </c>
      <c r="AC58" s="275">
        <f>+IF(interne2!AD54&gt;=1,AC$8,0)</f>
        <v>0</v>
      </c>
      <c r="AD58" s="275">
        <f>+IF(interne2!AE54&gt;=1,AD$8,0)</f>
        <v>0</v>
      </c>
      <c r="AE58" s="275">
        <f>+IF(interne2!AF54&gt;=1,AE$8,0)</f>
        <v>0</v>
      </c>
      <c r="AF58" s="275">
        <f>+IF(interne2!AG54&gt;=1,AF$8,0)</f>
        <v>0</v>
      </c>
      <c r="AG58" s="275">
        <f>+IF(interne2!AH54&gt;=1,AG$8,0)</f>
        <v>0</v>
      </c>
      <c r="AH58" s="275">
        <f>+IF(interne2!AI54&gt;=1,AH$8,0)</f>
        <v>0</v>
      </c>
      <c r="AI58" s="275">
        <f>+IF(interne2!AJ54&gt;=1,AI$8,0)</f>
        <v>0</v>
      </c>
      <c r="AJ58" s="275">
        <f>+IF(interne2!AK54&gt;=1,AJ$8,0)</f>
        <v>0</v>
      </c>
      <c r="AK58" s="275">
        <f>+IF(interne2!AL54&gt;=1,AK$8,0)</f>
        <v>0</v>
      </c>
      <c r="AL58" s="275">
        <f>+IF(interne2!AM54&gt;=1,AL$8,0)</f>
        <v>0</v>
      </c>
      <c r="AM58" s="275">
        <f>+IF(interne2!AN54&gt;=1,AM$8,0)</f>
        <v>0</v>
      </c>
      <c r="AN58" s="275">
        <f>+IF(interne2!AO54&gt;=1,AN$8,0)</f>
        <v>0</v>
      </c>
      <c r="AO58" s="275">
        <f>+IF(interne2!AP54&gt;=1,AO$8,0)</f>
        <v>0</v>
      </c>
      <c r="AP58" s="275">
        <f>+IF(interne2!AQ54&gt;=1,AP$8,0)</f>
        <v>0</v>
      </c>
      <c r="AQ58" s="275">
        <f>+IF(interne2!AR54&gt;=1,AQ$8,0)</f>
        <v>0</v>
      </c>
      <c r="AR58" s="275">
        <f>+IF(interne2!AS54&gt;=1,AR$8,0)</f>
        <v>0</v>
      </c>
      <c r="AS58" s="275">
        <f>+IF(interne2!AT54&gt;=1,AS$8,0)</f>
        <v>0</v>
      </c>
      <c r="AT58" s="275">
        <f>+IF(interne2!AU54&gt;=1,AT$8,0)</f>
        <v>0</v>
      </c>
      <c r="AU58" s="275">
        <f>+IF(interne2!AV54&gt;=1,AU$8,0)</f>
        <v>0</v>
      </c>
    </row>
    <row r="59" spans="1:47" ht="37.5" x14ac:dyDescent="0.25">
      <c r="A59" s="248" t="str">
        <f>'2.2'!C60</f>
        <v>HAE1.1</v>
      </c>
      <c r="B59" s="248" t="str">
        <f>'2.2'!D60</f>
        <v>Lymphomes très agressifs et leucémies aiguës avec chimiothérapie curative</v>
      </c>
      <c r="C59" s="275">
        <f>+IF(interne2!D55&gt;=1,C$8,0)</f>
        <v>0</v>
      </c>
      <c r="D59" s="275">
        <f>+IF(interne2!E55&gt;=1,D$8,0)</f>
        <v>0</v>
      </c>
      <c r="E59" s="275">
        <f>+IF(interne2!F55&gt;=1,E$8,0)</f>
        <v>0</v>
      </c>
      <c r="F59" s="275">
        <f>+IF(interne2!G55&gt;=1,F$8,0)</f>
        <v>0</v>
      </c>
      <c r="G59" s="275">
        <f>+IF(interne2!H55&gt;=1,G$8,0)</f>
        <v>0</v>
      </c>
      <c r="H59" s="275">
        <f>+IF(interne2!I55&gt;=1,H$8,0)</f>
        <v>0</v>
      </c>
      <c r="I59" s="275">
        <f>+IF(interne2!J55&gt;=1,I$8,0)</f>
        <v>0</v>
      </c>
      <c r="J59" s="275">
        <f>+IF(interne2!K55&gt;=1,J$8,0)</f>
        <v>0</v>
      </c>
      <c r="K59" s="275">
        <f>+IF(interne2!L55&gt;=1,K$8,0)</f>
        <v>0</v>
      </c>
      <c r="L59" s="275">
        <f>+IF(interne2!M55&gt;=1,L$8,0)</f>
        <v>0</v>
      </c>
      <c r="M59" s="275">
        <f>+IF(interne2!N55&gt;=1,M$8,0)</f>
        <v>0</v>
      </c>
      <c r="N59" s="275">
        <f>+IF(interne2!O55&gt;=1,N$8,0)</f>
        <v>0</v>
      </c>
      <c r="O59" s="275">
        <f>+IF(interne2!P55&gt;=1,O$8,0)</f>
        <v>0</v>
      </c>
      <c r="P59" s="275">
        <f>+IF(interne2!Q55&gt;=1,P$8,0)</f>
        <v>0</v>
      </c>
      <c r="Q59" s="275">
        <f>+IF(interne2!R55&gt;=1,Q$8,0)</f>
        <v>0</v>
      </c>
      <c r="R59" s="275">
        <f>+IF(interne2!S55&gt;=1,R$8,0)</f>
        <v>0</v>
      </c>
      <c r="S59" s="275">
        <f>+IF(interne2!T55&gt;=1,S$8,0)</f>
        <v>0</v>
      </c>
      <c r="T59" s="275">
        <f>+IF(interne2!U55&gt;=1,T$8,0)</f>
        <v>0</v>
      </c>
      <c r="U59" s="275">
        <f>+IF(interne2!V55&gt;=1,U$8,0)</f>
        <v>0</v>
      </c>
      <c r="V59" s="275">
        <f>+IF(interne2!W55&gt;=1,V$8,0)</f>
        <v>0</v>
      </c>
      <c r="W59" s="275">
        <f>+IF(interne2!X55&gt;=1,W$8,0)</f>
        <v>0</v>
      </c>
      <c r="X59" s="275">
        <f>+IF(interne2!Y55&gt;=1,X$8,0)</f>
        <v>0</v>
      </c>
      <c r="Y59" s="275">
        <f>+IF(interne2!Z55&gt;=1,Y$8,0)</f>
        <v>0</v>
      </c>
      <c r="Z59" s="275">
        <f>+IF(interne2!AA55&gt;=1,Z$8,0)</f>
        <v>0</v>
      </c>
      <c r="AA59" s="275">
        <f>+IF(interne2!AB55&gt;=1,AA$8,0)</f>
        <v>0</v>
      </c>
      <c r="AB59" s="275">
        <f>+IF(interne2!AC55&gt;=1,AB$8,0)</f>
        <v>0</v>
      </c>
      <c r="AC59" s="275">
        <f>+IF(interne2!AD55&gt;=1,AC$8,0)</f>
        <v>0</v>
      </c>
      <c r="AD59" s="275">
        <f>+IF(interne2!AE55&gt;=1,AD$8,0)</f>
        <v>0</v>
      </c>
      <c r="AE59" s="275">
        <f>+IF(interne2!AF55&gt;=1,AE$8,0)</f>
        <v>0</v>
      </c>
      <c r="AF59" s="275">
        <f>+IF(interne2!AG55&gt;=1,AF$8,0)</f>
        <v>0</v>
      </c>
      <c r="AG59" s="275">
        <f>+IF(interne2!AH55&gt;=1,AG$8,0)</f>
        <v>0</v>
      </c>
      <c r="AH59" s="275">
        <f>+IF(interne2!AI55&gt;=1,AH$8,0)</f>
        <v>0</v>
      </c>
      <c r="AI59" s="275">
        <f>+IF(interne2!AJ55&gt;=1,AI$8,0)</f>
        <v>0</v>
      </c>
      <c r="AJ59" s="275">
        <f>+IF(interne2!AK55&gt;=1,AJ$8,0)</f>
        <v>0</v>
      </c>
      <c r="AK59" s="275">
        <f>+IF(interne2!AL55&gt;=1,AK$8,0)</f>
        <v>0</v>
      </c>
      <c r="AL59" s="275">
        <f>+IF(interne2!AM55&gt;=1,AL$8,0)</f>
        <v>0</v>
      </c>
      <c r="AM59" s="275">
        <f>+IF(interne2!AN55&gt;=1,AM$8,0)</f>
        <v>0</v>
      </c>
      <c r="AN59" s="275">
        <f>+IF(interne2!AO55&gt;=1,AN$8,0)</f>
        <v>0</v>
      </c>
      <c r="AO59" s="275">
        <f>+IF(interne2!AP55&gt;=1,AO$8,0)</f>
        <v>0</v>
      </c>
      <c r="AP59" s="275">
        <f>+IF(interne2!AQ55&gt;=1,AP$8,0)</f>
        <v>0</v>
      </c>
      <c r="AQ59" s="275">
        <f>+IF(interne2!AR55&gt;=1,AQ$8,0)</f>
        <v>0</v>
      </c>
      <c r="AR59" s="275">
        <f>+IF(interne2!AS55&gt;=1,AR$8,0)</f>
        <v>0</v>
      </c>
      <c r="AS59" s="275">
        <f>+IF(interne2!AT55&gt;=1,AS$8,0)</f>
        <v>0</v>
      </c>
      <c r="AT59" s="275">
        <f>+IF(interne2!AU55&gt;=1,AT$8,0)</f>
        <v>0</v>
      </c>
      <c r="AU59" s="275">
        <f>+IF(interne2!AV55&gt;=1,AU$8,0)</f>
        <v>0</v>
      </c>
    </row>
    <row r="60" spans="1:47" ht="25" x14ac:dyDescent="0.25">
      <c r="A60" s="248" t="str">
        <f>'2.2'!C61</f>
        <v>HAE2</v>
      </c>
      <c r="B60" s="248" t="str">
        <f>'2.2'!D61</f>
        <v>Lymphomes indolents et leucémies chroniques</v>
      </c>
      <c r="C60" s="275">
        <f>+IF(interne2!D56&gt;=1,C$8,0)</f>
        <v>0</v>
      </c>
      <c r="D60" s="275">
        <f>+IF(interne2!E56&gt;=1,D$8,0)</f>
        <v>0</v>
      </c>
      <c r="E60" s="275">
        <f>+IF(interne2!F56&gt;=1,E$8,0)</f>
        <v>0</v>
      </c>
      <c r="F60" s="275">
        <f>+IF(interne2!G56&gt;=1,F$8,0)</f>
        <v>0</v>
      </c>
      <c r="G60" s="275">
        <f>+IF(interne2!H56&gt;=1,G$8,0)</f>
        <v>0</v>
      </c>
      <c r="H60" s="275">
        <f>+IF(interne2!I56&gt;=1,H$8,0)</f>
        <v>0</v>
      </c>
      <c r="I60" s="275">
        <f>+IF(interne2!J56&gt;=1,I$8,0)</f>
        <v>0</v>
      </c>
      <c r="J60" s="275">
        <f>+IF(interne2!K56&gt;=1,J$8,0)</f>
        <v>0</v>
      </c>
      <c r="K60" s="275">
        <f>+IF(interne2!L56&gt;=1,K$8,0)</f>
        <v>0</v>
      </c>
      <c r="L60" s="275">
        <f>+IF(interne2!M56&gt;=1,L$8,0)</f>
        <v>0</v>
      </c>
      <c r="M60" s="275">
        <f>+IF(interne2!N56&gt;=1,M$8,0)</f>
        <v>0</v>
      </c>
      <c r="N60" s="275">
        <f>+IF(interne2!O56&gt;=1,N$8,0)</f>
        <v>0</v>
      </c>
      <c r="O60" s="275">
        <f>+IF(interne2!P56&gt;=1,O$8,0)</f>
        <v>0</v>
      </c>
      <c r="P60" s="275">
        <f>+IF(interne2!Q56&gt;=1,P$8,0)</f>
        <v>0</v>
      </c>
      <c r="Q60" s="275">
        <f>+IF(interne2!R56&gt;=1,Q$8,0)</f>
        <v>0</v>
      </c>
      <c r="R60" s="275">
        <f>+IF(interne2!S56&gt;=1,R$8,0)</f>
        <v>0</v>
      </c>
      <c r="S60" s="275">
        <f>+IF(interne2!T56&gt;=1,S$8,0)</f>
        <v>0</v>
      </c>
      <c r="T60" s="275">
        <f>+IF(interne2!U56&gt;=1,T$8,0)</f>
        <v>0</v>
      </c>
      <c r="U60" s="275">
        <f>+IF(interne2!V56&gt;=1,U$8,0)</f>
        <v>0</v>
      </c>
      <c r="V60" s="275">
        <f>+IF(interne2!W56&gt;=1,V$8,0)</f>
        <v>0</v>
      </c>
      <c r="W60" s="275">
        <f>+IF(interne2!X56&gt;=1,W$8,0)</f>
        <v>0</v>
      </c>
      <c r="X60" s="275">
        <f>+IF(interne2!Y56&gt;=1,X$8,0)</f>
        <v>0</v>
      </c>
      <c r="Y60" s="275">
        <f>+IF(interne2!Z56&gt;=1,Y$8,0)</f>
        <v>0</v>
      </c>
      <c r="Z60" s="275">
        <f>+IF(interne2!AA56&gt;=1,Z$8,0)</f>
        <v>0</v>
      </c>
      <c r="AA60" s="275">
        <f>+IF(interne2!AB56&gt;=1,AA$8,0)</f>
        <v>0</v>
      </c>
      <c r="AB60" s="275">
        <f>+IF(interne2!AC56&gt;=1,AB$8,0)</f>
        <v>0</v>
      </c>
      <c r="AC60" s="275">
        <f>+IF(interne2!AD56&gt;=1,AC$8,0)</f>
        <v>0</v>
      </c>
      <c r="AD60" s="275">
        <f>+IF(interne2!AE56&gt;=1,AD$8,0)</f>
        <v>0</v>
      </c>
      <c r="AE60" s="275">
        <f>+IF(interne2!AF56&gt;=1,AE$8,0)</f>
        <v>0</v>
      </c>
      <c r="AF60" s="275">
        <f>+IF(interne2!AG56&gt;=1,AF$8,0)</f>
        <v>0</v>
      </c>
      <c r="AG60" s="275">
        <f>+IF(interne2!AH56&gt;=1,AG$8,0)</f>
        <v>0</v>
      </c>
      <c r="AH60" s="275">
        <f>+IF(interne2!AI56&gt;=1,AH$8,0)</f>
        <v>0</v>
      </c>
      <c r="AI60" s="275">
        <f>+IF(interne2!AJ56&gt;=1,AI$8,0)</f>
        <v>0</v>
      </c>
      <c r="AJ60" s="275">
        <f>+IF(interne2!AK56&gt;=1,AJ$8,0)</f>
        <v>0</v>
      </c>
      <c r="AK60" s="275">
        <f>+IF(interne2!AL56&gt;=1,AK$8,0)</f>
        <v>0</v>
      </c>
      <c r="AL60" s="275">
        <f>+IF(interne2!AM56&gt;=1,AL$8,0)</f>
        <v>0</v>
      </c>
      <c r="AM60" s="275">
        <f>+IF(interne2!AN56&gt;=1,AM$8,0)</f>
        <v>0</v>
      </c>
      <c r="AN60" s="275">
        <f>+IF(interne2!AO56&gt;=1,AN$8,0)</f>
        <v>0</v>
      </c>
      <c r="AO60" s="275">
        <f>+IF(interne2!AP56&gt;=1,AO$8,0)</f>
        <v>0</v>
      </c>
      <c r="AP60" s="275">
        <f>+IF(interne2!AQ56&gt;=1,AP$8,0)</f>
        <v>0</v>
      </c>
      <c r="AQ60" s="275">
        <f>+IF(interne2!AR56&gt;=1,AQ$8,0)</f>
        <v>0</v>
      </c>
      <c r="AR60" s="275">
        <f>+IF(interne2!AS56&gt;=1,AR$8,0)</f>
        <v>0</v>
      </c>
      <c r="AS60" s="275">
        <f>+IF(interne2!AT56&gt;=1,AS$8,0)</f>
        <v>0</v>
      </c>
      <c r="AT60" s="275">
        <f>+IF(interne2!AU56&gt;=1,AT$8,0)</f>
        <v>0</v>
      </c>
      <c r="AU60" s="275">
        <f>+IF(interne2!AV56&gt;=1,AU$8,0)</f>
        <v>0</v>
      </c>
    </row>
    <row r="61" spans="1:47" ht="37.5" x14ac:dyDescent="0.25">
      <c r="A61" s="248" t="str">
        <f>'2.2'!C62</f>
        <v>HAE3</v>
      </c>
      <c r="B61" s="248" t="str">
        <f>'2.2'!D62</f>
        <v>Affections myéloprolifératives et syndromes myélodysplasiques</v>
      </c>
      <c r="C61" s="275">
        <f>+IF(interne2!D57&gt;=1,C$8,0)</f>
        <v>0</v>
      </c>
      <c r="D61" s="275">
        <f>+IF(interne2!E57&gt;=1,D$8,0)</f>
        <v>0</v>
      </c>
      <c r="E61" s="275">
        <f>+IF(interne2!F57&gt;=1,E$8,0)</f>
        <v>0</v>
      </c>
      <c r="F61" s="275">
        <f>+IF(interne2!G57&gt;=1,F$8,0)</f>
        <v>0</v>
      </c>
      <c r="G61" s="275">
        <f>+IF(interne2!H57&gt;=1,G$8,0)</f>
        <v>0</v>
      </c>
      <c r="H61" s="275">
        <f>+IF(interne2!I57&gt;=1,H$8,0)</f>
        <v>0</v>
      </c>
      <c r="I61" s="275">
        <f>+IF(interne2!J57&gt;=1,I$8,0)</f>
        <v>0</v>
      </c>
      <c r="J61" s="275">
        <f>+IF(interne2!K57&gt;=1,J$8,0)</f>
        <v>0</v>
      </c>
      <c r="K61" s="275">
        <f>+IF(interne2!L57&gt;=1,K$8,0)</f>
        <v>0</v>
      </c>
      <c r="L61" s="275">
        <f>+IF(interne2!M57&gt;=1,L$8,0)</f>
        <v>0</v>
      </c>
      <c r="M61" s="275">
        <f>+IF(interne2!N57&gt;=1,M$8,0)</f>
        <v>0</v>
      </c>
      <c r="N61" s="275">
        <f>+IF(interne2!O57&gt;=1,N$8,0)</f>
        <v>0</v>
      </c>
      <c r="O61" s="275">
        <f>+IF(interne2!P57&gt;=1,O$8,0)</f>
        <v>0</v>
      </c>
      <c r="P61" s="275">
        <f>+IF(interne2!Q57&gt;=1,P$8,0)</f>
        <v>0</v>
      </c>
      <c r="Q61" s="275">
        <f>+IF(interne2!R57&gt;=1,Q$8,0)</f>
        <v>0</v>
      </c>
      <c r="R61" s="275">
        <f>+IF(interne2!S57&gt;=1,R$8,0)</f>
        <v>0</v>
      </c>
      <c r="S61" s="275">
        <f>+IF(interne2!T57&gt;=1,S$8,0)</f>
        <v>0</v>
      </c>
      <c r="T61" s="275">
        <f>+IF(interne2!U57&gt;=1,T$8,0)</f>
        <v>0</v>
      </c>
      <c r="U61" s="275">
        <f>+IF(interne2!V57&gt;=1,U$8,0)</f>
        <v>0</v>
      </c>
      <c r="V61" s="275">
        <f>+IF(interne2!W57&gt;=1,V$8,0)</f>
        <v>0</v>
      </c>
      <c r="W61" s="275">
        <f>+IF(interne2!X57&gt;=1,W$8,0)</f>
        <v>0</v>
      </c>
      <c r="X61" s="275">
        <f>+IF(interne2!Y57&gt;=1,X$8,0)</f>
        <v>0</v>
      </c>
      <c r="Y61" s="275">
        <f>+IF(interne2!Z57&gt;=1,Y$8,0)</f>
        <v>0</v>
      </c>
      <c r="Z61" s="275">
        <f>+IF(interne2!AA57&gt;=1,Z$8,0)</f>
        <v>0</v>
      </c>
      <c r="AA61" s="275">
        <f>+IF(interne2!AB57&gt;=1,AA$8,0)</f>
        <v>0</v>
      </c>
      <c r="AB61" s="275">
        <f>+IF(interne2!AC57&gt;=1,AB$8,0)</f>
        <v>0</v>
      </c>
      <c r="AC61" s="275">
        <f>+IF(interne2!AD57&gt;=1,AC$8,0)</f>
        <v>0</v>
      </c>
      <c r="AD61" s="275">
        <f>+IF(interne2!AE57&gt;=1,AD$8,0)</f>
        <v>0</v>
      </c>
      <c r="AE61" s="275">
        <f>+IF(interne2!AF57&gt;=1,AE$8,0)</f>
        <v>0</v>
      </c>
      <c r="AF61" s="275">
        <f>+IF(interne2!AG57&gt;=1,AF$8,0)</f>
        <v>0</v>
      </c>
      <c r="AG61" s="275">
        <f>+IF(interne2!AH57&gt;=1,AG$8,0)</f>
        <v>0</v>
      </c>
      <c r="AH61" s="275">
        <f>+IF(interne2!AI57&gt;=1,AH$8,0)</f>
        <v>0</v>
      </c>
      <c r="AI61" s="275">
        <f>+IF(interne2!AJ57&gt;=1,AI$8,0)</f>
        <v>0</v>
      </c>
      <c r="AJ61" s="275">
        <f>+IF(interne2!AK57&gt;=1,AJ$8,0)</f>
        <v>0</v>
      </c>
      <c r="AK61" s="275">
        <f>+IF(interne2!AL57&gt;=1,AK$8,0)</f>
        <v>0</v>
      </c>
      <c r="AL61" s="275">
        <f>+IF(interne2!AM57&gt;=1,AL$8,0)</f>
        <v>0</v>
      </c>
      <c r="AM61" s="275">
        <f>+IF(interne2!AN57&gt;=1,AM$8,0)</f>
        <v>0</v>
      </c>
      <c r="AN61" s="275">
        <f>+IF(interne2!AO57&gt;=1,AN$8,0)</f>
        <v>0</v>
      </c>
      <c r="AO61" s="275">
        <f>+IF(interne2!AP57&gt;=1,AO$8,0)</f>
        <v>0</v>
      </c>
      <c r="AP61" s="275">
        <f>+IF(interne2!AQ57&gt;=1,AP$8,0)</f>
        <v>0</v>
      </c>
      <c r="AQ61" s="275">
        <f>+IF(interne2!AR57&gt;=1,AQ$8,0)</f>
        <v>0</v>
      </c>
      <c r="AR61" s="275">
        <f>+IF(interne2!AS57&gt;=1,AR$8,0)</f>
        <v>0</v>
      </c>
      <c r="AS61" s="275">
        <f>+IF(interne2!AT57&gt;=1,AS$8,0)</f>
        <v>0</v>
      </c>
      <c r="AT61" s="275">
        <f>+IF(interne2!AU57&gt;=1,AT$8,0)</f>
        <v>0</v>
      </c>
      <c r="AU61" s="275">
        <f>+IF(interne2!AV57&gt;=1,AU$8,0)</f>
        <v>0</v>
      </c>
    </row>
    <row r="62" spans="1:47" ht="37.5" x14ac:dyDescent="0.25">
      <c r="A62" s="248" t="str">
        <f>'2.2'!C63</f>
        <v>HAE4</v>
      </c>
      <c r="B62" s="248" t="str">
        <f>'2.2'!D63</f>
        <v>Transplantation de cellules souches hématopoïétiques autologues</v>
      </c>
      <c r="C62" s="275">
        <f>+IF(interne2!D58&gt;=1,C$8,0)</f>
        <v>0</v>
      </c>
      <c r="D62" s="275">
        <f>+IF(interne2!E58&gt;=1,D$8,0)</f>
        <v>0</v>
      </c>
      <c r="E62" s="275">
        <f>+IF(interne2!F58&gt;=1,E$8,0)</f>
        <v>0</v>
      </c>
      <c r="F62" s="275">
        <f>+IF(interne2!G58&gt;=1,F$8,0)</f>
        <v>0</v>
      </c>
      <c r="G62" s="275">
        <f>+IF(interne2!H58&gt;=1,G$8,0)</f>
        <v>0</v>
      </c>
      <c r="H62" s="275">
        <f>+IF(interne2!I58&gt;=1,H$8,0)</f>
        <v>0</v>
      </c>
      <c r="I62" s="275">
        <f>+IF(interne2!J58&gt;=1,I$8,0)</f>
        <v>0</v>
      </c>
      <c r="J62" s="275">
        <f>+IF(interne2!K58&gt;=1,J$8,0)</f>
        <v>0</v>
      </c>
      <c r="K62" s="275">
        <f>+IF(interne2!L58&gt;=1,K$8,0)</f>
        <v>0</v>
      </c>
      <c r="L62" s="275">
        <f>+IF(interne2!M58&gt;=1,L$8,0)</f>
        <v>0</v>
      </c>
      <c r="M62" s="275">
        <f>+IF(interne2!N58&gt;=1,M$8,0)</f>
        <v>0</v>
      </c>
      <c r="N62" s="275">
        <f>+IF(interne2!O58&gt;=1,N$8,0)</f>
        <v>0</v>
      </c>
      <c r="O62" s="275">
        <f>+IF(interne2!P58&gt;=1,O$8,0)</f>
        <v>0</v>
      </c>
      <c r="P62" s="275">
        <f>+IF(interne2!Q58&gt;=1,P$8,0)</f>
        <v>0</v>
      </c>
      <c r="Q62" s="275">
        <f>+IF(interne2!R58&gt;=1,Q$8,0)</f>
        <v>0</v>
      </c>
      <c r="R62" s="275">
        <f>+IF(interne2!S58&gt;=1,R$8,0)</f>
        <v>0</v>
      </c>
      <c r="S62" s="275">
        <f>+IF(interne2!T58&gt;=1,S$8,0)</f>
        <v>0</v>
      </c>
      <c r="T62" s="275">
        <f>+IF(interne2!U58&gt;=1,T$8,0)</f>
        <v>0</v>
      </c>
      <c r="U62" s="275">
        <f>+IF(interne2!V58&gt;=1,U$8,0)</f>
        <v>0</v>
      </c>
      <c r="V62" s="275">
        <f>+IF(interne2!W58&gt;=1,V$8,0)</f>
        <v>0</v>
      </c>
      <c r="W62" s="275">
        <f>+IF(interne2!X58&gt;=1,W$8,0)</f>
        <v>0</v>
      </c>
      <c r="X62" s="275">
        <f>+IF(interne2!Y58&gt;=1,X$8,0)</f>
        <v>0</v>
      </c>
      <c r="Y62" s="275">
        <f>+IF(interne2!Z58&gt;=1,Y$8,0)</f>
        <v>0</v>
      </c>
      <c r="Z62" s="275">
        <f>+IF(interne2!AA58&gt;=1,Z$8,0)</f>
        <v>0</v>
      </c>
      <c r="AA62" s="275">
        <f>+IF(interne2!AB58&gt;=1,AA$8,0)</f>
        <v>0</v>
      </c>
      <c r="AB62" s="275">
        <f>+IF(interne2!AC58&gt;=1,AB$8,0)</f>
        <v>0</v>
      </c>
      <c r="AC62" s="275">
        <f>+IF(interne2!AD58&gt;=1,AC$8,0)</f>
        <v>0</v>
      </c>
      <c r="AD62" s="275">
        <f>+IF(interne2!AE58&gt;=1,AD$8,0)</f>
        <v>0</v>
      </c>
      <c r="AE62" s="275">
        <f>+IF(interne2!AF58&gt;=1,AE$8,0)</f>
        <v>0</v>
      </c>
      <c r="AF62" s="275">
        <f>+IF(interne2!AG58&gt;=1,AF$8,0)</f>
        <v>0</v>
      </c>
      <c r="AG62" s="275">
        <f>+IF(interne2!AH58&gt;=1,AG$8,0)</f>
        <v>0</v>
      </c>
      <c r="AH62" s="275">
        <f>+IF(interne2!AI58&gt;=1,AH$8,0)</f>
        <v>0</v>
      </c>
      <c r="AI62" s="275">
        <f>+IF(interne2!AJ58&gt;=1,AI$8,0)</f>
        <v>0</v>
      </c>
      <c r="AJ62" s="275">
        <f>+IF(interne2!AK58&gt;=1,AJ$8,0)</f>
        <v>0</v>
      </c>
      <c r="AK62" s="275">
        <f>+IF(interne2!AL58&gt;=1,AK$8,0)</f>
        <v>0</v>
      </c>
      <c r="AL62" s="275">
        <f>+IF(interne2!AM58&gt;=1,AL$8,0)</f>
        <v>0</v>
      </c>
      <c r="AM62" s="275">
        <f>+IF(interne2!AN58&gt;=1,AM$8,0)</f>
        <v>0</v>
      </c>
      <c r="AN62" s="275">
        <f>+IF(interne2!AO58&gt;=1,AN$8,0)</f>
        <v>0</v>
      </c>
      <c r="AO62" s="275">
        <f>+IF(interne2!AP58&gt;=1,AO$8,0)</f>
        <v>0</v>
      </c>
      <c r="AP62" s="275">
        <f>+IF(interne2!AQ58&gt;=1,AP$8,0)</f>
        <v>0</v>
      </c>
      <c r="AQ62" s="275">
        <f>+IF(interne2!AR58&gt;=1,AQ$8,0)</f>
        <v>0</v>
      </c>
      <c r="AR62" s="275">
        <f>+IF(interne2!AS58&gt;=1,AR$8,0)</f>
        <v>0</v>
      </c>
      <c r="AS62" s="275">
        <f>+IF(interne2!AT58&gt;=1,AS$8,0)</f>
        <v>0</v>
      </c>
      <c r="AT62" s="275">
        <f>+IF(interne2!AU58&gt;=1,AT$8,0)</f>
        <v>0</v>
      </c>
      <c r="AU62" s="275">
        <f>+IF(interne2!AV58&gt;=1,AU$8,0)</f>
        <v>0</v>
      </c>
    </row>
    <row r="63" spans="1:47" ht="37.5" x14ac:dyDescent="0.25">
      <c r="A63" s="248" t="str">
        <f>'2.2'!C64</f>
        <v>HAE5</v>
      </c>
      <c r="B63" s="248" t="str">
        <f>'2.2'!D64</f>
        <v>Transplantation allogénique de cellules souches hématopoïétiques (CIMHS)</v>
      </c>
      <c r="C63" s="275">
        <f>+IF(interne2!D59&gt;=1,C$8,0)</f>
        <v>0</v>
      </c>
      <c r="D63" s="275">
        <f>+IF(interne2!E59&gt;=1,D$8,0)</f>
        <v>0</v>
      </c>
      <c r="E63" s="275">
        <f>+IF(interne2!F59&gt;=1,E$8,0)</f>
        <v>0</v>
      </c>
      <c r="F63" s="275">
        <f>+IF(interne2!G59&gt;=1,F$8,0)</f>
        <v>0</v>
      </c>
      <c r="G63" s="275">
        <f>+IF(interne2!H59&gt;=1,G$8,0)</f>
        <v>0</v>
      </c>
      <c r="H63" s="275">
        <f>+IF(interne2!I59&gt;=1,H$8,0)</f>
        <v>0</v>
      </c>
      <c r="I63" s="275">
        <f>+IF(interne2!J59&gt;=1,I$8,0)</f>
        <v>0</v>
      </c>
      <c r="J63" s="275">
        <f>+IF(interne2!K59&gt;=1,J$8,0)</f>
        <v>0</v>
      </c>
      <c r="K63" s="275">
        <f>+IF(interne2!L59&gt;=1,K$8,0)</f>
        <v>0</v>
      </c>
      <c r="L63" s="275">
        <f>+IF(interne2!M59&gt;=1,L$8,0)</f>
        <v>0</v>
      </c>
      <c r="M63" s="275">
        <f>+IF(interne2!N59&gt;=1,M$8,0)</f>
        <v>0</v>
      </c>
      <c r="N63" s="275">
        <f>+IF(interne2!O59&gt;=1,N$8,0)</f>
        <v>0</v>
      </c>
      <c r="O63" s="275">
        <f>+IF(interne2!P59&gt;=1,O$8,0)</f>
        <v>0</v>
      </c>
      <c r="P63" s="275">
        <f>+IF(interne2!Q59&gt;=1,P$8,0)</f>
        <v>0</v>
      </c>
      <c r="Q63" s="275">
        <f>+IF(interne2!R59&gt;=1,Q$8,0)</f>
        <v>0</v>
      </c>
      <c r="R63" s="275">
        <f>+IF(interne2!S59&gt;=1,R$8,0)</f>
        <v>0</v>
      </c>
      <c r="S63" s="275">
        <f>+IF(interne2!T59&gt;=1,S$8,0)</f>
        <v>0</v>
      </c>
      <c r="T63" s="275">
        <f>+IF(interne2!U59&gt;=1,T$8,0)</f>
        <v>0</v>
      </c>
      <c r="U63" s="275">
        <f>+IF(interne2!V59&gt;=1,U$8,0)</f>
        <v>0</v>
      </c>
      <c r="V63" s="275">
        <f>+IF(interne2!W59&gt;=1,V$8,0)</f>
        <v>0</v>
      </c>
      <c r="W63" s="275">
        <f>+IF(interne2!X59&gt;=1,W$8,0)</f>
        <v>0</v>
      </c>
      <c r="X63" s="275">
        <f>+IF(interne2!Y59&gt;=1,X$8,0)</f>
        <v>0</v>
      </c>
      <c r="Y63" s="275">
        <f>+IF(interne2!Z59&gt;=1,Y$8,0)</f>
        <v>0</v>
      </c>
      <c r="Z63" s="275">
        <f>+IF(interne2!AA59&gt;=1,Z$8,0)</f>
        <v>0</v>
      </c>
      <c r="AA63" s="275">
        <f>+IF(interne2!AB59&gt;=1,AA$8,0)</f>
        <v>0</v>
      </c>
      <c r="AB63" s="275">
        <f>+IF(interne2!AC59&gt;=1,AB$8,0)</f>
        <v>0</v>
      </c>
      <c r="AC63" s="275">
        <f>+IF(interne2!AD59&gt;=1,AC$8,0)</f>
        <v>0</v>
      </c>
      <c r="AD63" s="275">
        <f>+IF(interne2!AE59&gt;=1,AD$8,0)</f>
        <v>0</v>
      </c>
      <c r="AE63" s="275">
        <f>+IF(interne2!AF59&gt;=1,AE$8,0)</f>
        <v>0</v>
      </c>
      <c r="AF63" s="275">
        <f>+IF(interne2!AG59&gt;=1,AF$8,0)</f>
        <v>0</v>
      </c>
      <c r="AG63" s="275">
        <f>+IF(interne2!AH59&gt;=1,AG$8,0)</f>
        <v>0</v>
      </c>
      <c r="AH63" s="275">
        <f>+IF(interne2!AI59&gt;=1,AH$8,0)</f>
        <v>0</v>
      </c>
      <c r="AI63" s="275">
        <f>+IF(interne2!AJ59&gt;=1,AI$8,0)</f>
        <v>0</v>
      </c>
      <c r="AJ63" s="275">
        <f>+IF(interne2!AK59&gt;=1,AJ$8,0)</f>
        <v>0</v>
      </c>
      <c r="AK63" s="275">
        <f>+IF(interne2!AL59&gt;=1,AK$8,0)</f>
        <v>0</v>
      </c>
      <c r="AL63" s="275">
        <f>+IF(interne2!AM59&gt;=1,AL$8,0)</f>
        <v>0</v>
      </c>
      <c r="AM63" s="275">
        <f>+IF(interne2!AN59&gt;=1,AM$8,0)</f>
        <v>0</v>
      </c>
      <c r="AN63" s="275">
        <f>+IF(interne2!AO59&gt;=1,AN$8,0)</f>
        <v>0</v>
      </c>
      <c r="AO63" s="275">
        <f>+IF(interne2!AP59&gt;=1,AO$8,0)</f>
        <v>0</v>
      </c>
      <c r="AP63" s="275">
        <f>+IF(interne2!AQ59&gt;=1,AP$8,0)</f>
        <v>0</v>
      </c>
      <c r="AQ63" s="275">
        <f>+IF(interne2!AR59&gt;=1,AQ$8,0)</f>
        <v>0</v>
      </c>
      <c r="AR63" s="275">
        <f>+IF(interne2!AS59&gt;=1,AR$8,0)</f>
        <v>0</v>
      </c>
      <c r="AS63" s="275">
        <f>+IF(interne2!AT59&gt;=1,AS$8,0)</f>
        <v>0</v>
      </c>
      <c r="AT63" s="275">
        <f>+IF(interne2!AU59&gt;=1,AT$8,0)</f>
        <v>0</v>
      </c>
      <c r="AU63" s="275">
        <f>+IF(interne2!AV59&gt;=1,AU$8,0)</f>
        <v>0</v>
      </c>
    </row>
    <row r="64" spans="1:47" ht="25" x14ac:dyDescent="0.25">
      <c r="A64" s="248" t="str">
        <f>'2.2'!C65</f>
        <v>GEF1</v>
      </c>
      <c r="B64" s="248" t="str">
        <f>'2.2'!D65</f>
        <v>Chirurgie vasculaire périphérique (artérielle)</v>
      </c>
      <c r="C64" s="275">
        <f>+IF(interne2!D60&gt;=1,C$8,0)</f>
        <v>0</v>
      </c>
      <c r="D64" s="275">
        <f>+IF(interne2!E60&gt;=1,D$8,0)</f>
        <v>0</v>
      </c>
      <c r="E64" s="275">
        <f>+IF(interne2!F60&gt;=1,E$8,0)</f>
        <v>0</v>
      </c>
      <c r="F64" s="275">
        <f>+IF(interne2!G60&gt;=1,F$8,0)</f>
        <v>0</v>
      </c>
      <c r="G64" s="275">
        <f>+IF(interne2!H60&gt;=1,G$8,0)</f>
        <v>0</v>
      </c>
      <c r="H64" s="275">
        <f>+IF(interne2!I60&gt;=1,H$8,0)</f>
        <v>0</v>
      </c>
      <c r="I64" s="275">
        <f>+IF(interne2!J60&gt;=1,I$8,0)</f>
        <v>0</v>
      </c>
      <c r="J64" s="275">
        <f>+IF(interne2!K60&gt;=1,J$8,0)</f>
        <v>0</v>
      </c>
      <c r="K64" s="275">
        <f>+IF(interne2!L60&gt;=1,K$8,0)</f>
        <v>0</v>
      </c>
      <c r="L64" s="275">
        <f>+IF(interne2!M60&gt;=1,L$8,0)</f>
        <v>0</v>
      </c>
      <c r="M64" s="275">
        <f>+IF(interne2!N60&gt;=1,M$8,0)</f>
        <v>0</v>
      </c>
      <c r="N64" s="275">
        <f>+IF(interne2!O60&gt;=1,N$8,0)</f>
        <v>0</v>
      </c>
      <c r="O64" s="275">
        <f>+IF(interne2!P60&gt;=1,O$8,0)</f>
        <v>0</v>
      </c>
      <c r="P64" s="275">
        <f>+IF(interne2!Q60&gt;=1,P$8,0)</f>
        <v>0</v>
      </c>
      <c r="Q64" s="275">
        <f>+IF(interne2!R60&gt;=1,Q$8,0)</f>
        <v>0</v>
      </c>
      <c r="R64" s="275">
        <f>+IF(interne2!S60&gt;=1,R$8,0)</f>
        <v>0</v>
      </c>
      <c r="S64" s="275">
        <f>+IF(interne2!T60&gt;=1,S$8,0)</f>
        <v>0</v>
      </c>
      <c r="T64" s="275">
        <f>+IF(interne2!U60&gt;=1,T$8,0)</f>
        <v>0</v>
      </c>
      <c r="U64" s="275">
        <f>+IF(interne2!V60&gt;=1,U$8,0)</f>
        <v>0</v>
      </c>
      <c r="V64" s="275">
        <f>+IF(interne2!W60&gt;=1,V$8,0)</f>
        <v>0</v>
      </c>
      <c r="W64" s="275">
        <f>+IF(interne2!X60&gt;=1,W$8,0)</f>
        <v>0</v>
      </c>
      <c r="X64" s="275">
        <f>+IF(interne2!Y60&gt;=1,X$8,0)</f>
        <v>0</v>
      </c>
      <c r="Y64" s="275">
        <f>+IF(interne2!Z60&gt;=1,Y$8,0)</f>
        <v>0</v>
      </c>
      <c r="Z64" s="275">
        <f>+IF(interne2!AA60&gt;=1,Z$8,0)</f>
        <v>0</v>
      </c>
      <c r="AA64" s="275">
        <f>+IF(interne2!AB60&gt;=1,AA$8,0)</f>
        <v>0</v>
      </c>
      <c r="AB64" s="275">
        <f>+IF(interne2!AC60&gt;=1,AB$8,0)</f>
        <v>0</v>
      </c>
      <c r="AC64" s="275">
        <f>+IF(interne2!AD60&gt;=1,AC$8,0)</f>
        <v>0</v>
      </c>
      <c r="AD64" s="275">
        <f>+IF(interne2!AE60&gt;=1,AD$8,0)</f>
        <v>0</v>
      </c>
      <c r="AE64" s="275">
        <f>+IF(interne2!AF60&gt;=1,AE$8,0)</f>
        <v>0</v>
      </c>
      <c r="AF64" s="275">
        <f>+IF(interne2!AG60&gt;=1,AF$8,0)</f>
        <v>0</v>
      </c>
      <c r="AG64" s="275">
        <f>+IF(interne2!AH60&gt;=1,AG$8,0)</f>
        <v>0</v>
      </c>
      <c r="AH64" s="275">
        <f>+IF(interne2!AI60&gt;=1,AH$8,0)</f>
        <v>0</v>
      </c>
      <c r="AI64" s="275">
        <f>+IF(interne2!AJ60&gt;=1,AI$8,0)</f>
        <v>0</v>
      </c>
      <c r="AJ64" s="275">
        <f>+IF(interne2!AK60&gt;=1,AJ$8,0)</f>
        <v>0</v>
      </c>
      <c r="AK64" s="275">
        <f>+IF(interne2!AL60&gt;=1,AK$8,0)</f>
        <v>0</v>
      </c>
      <c r="AL64" s="275">
        <f>+IF(interne2!AM60&gt;=1,AL$8,0)</f>
        <v>0</v>
      </c>
      <c r="AM64" s="275">
        <f>+IF(interne2!AN60&gt;=1,AM$8,0)</f>
        <v>0</v>
      </c>
      <c r="AN64" s="275">
        <f>+IF(interne2!AO60&gt;=1,AN$8,0)</f>
        <v>0</v>
      </c>
      <c r="AO64" s="275">
        <f>+IF(interne2!AP60&gt;=1,AO$8,0)</f>
        <v>0</v>
      </c>
      <c r="AP64" s="275">
        <f>+IF(interne2!AQ60&gt;=1,AP$8,0)</f>
        <v>0</v>
      </c>
      <c r="AQ64" s="275">
        <f>+IF(interne2!AR60&gt;=1,AQ$8,0)</f>
        <v>0</v>
      </c>
      <c r="AR64" s="275">
        <f>+IF(interne2!AS60&gt;=1,AR$8,0)</f>
        <v>0</v>
      </c>
      <c r="AS64" s="275">
        <f>+IF(interne2!AT60&gt;=1,AS$8,0)</f>
        <v>0</v>
      </c>
      <c r="AT64" s="275">
        <f>+IF(interne2!AU60&gt;=1,AT$8,0)</f>
        <v>0</v>
      </c>
      <c r="AU64" s="275">
        <f>+IF(interne2!AV60&gt;=1,AU$8,0)</f>
        <v>0</v>
      </c>
    </row>
    <row r="65" spans="1:47" ht="25" x14ac:dyDescent="0.25">
      <c r="A65" s="248" t="str">
        <f>'2.2'!C66</f>
        <v>ANG1</v>
      </c>
      <c r="B65" s="248" t="str">
        <f>'2.2'!D66</f>
        <v>IInterventions sur les vaisseaux périphériques (artériels)</v>
      </c>
      <c r="C65" s="275">
        <f>+IF(interne2!D61&gt;=1,C$8,0)</f>
        <v>0</v>
      </c>
      <c r="D65" s="275">
        <f>+IF(interne2!E61&gt;=1,D$8,0)</f>
        <v>0</v>
      </c>
      <c r="E65" s="275">
        <f>+IF(interne2!F61&gt;=1,E$8,0)</f>
        <v>0</v>
      </c>
      <c r="F65" s="275">
        <f>+IF(interne2!G61&gt;=1,F$8,0)</f>
        <v>0</v>
      </c>
      <c r="G65" s="275">
        <f>+IF(interne2!H61&gt;=1,G$8,0)</f>
        <v>0</v>
      </c>
      <c r="H65" s="275">
        <f>+IF(interne2!I61&gt;=1,H$8,0)</f>
        <v>0</v>
      </c>
      <c r="I65" s="275">
        <f>+IF(interne2!J61&gt;=1,I$8,0)</f>
        <v>0</v>
      </c>
      <c r="J65" s="275">
        <f>+IF(interne2!K61&gt;=1,J$8,0)</f>
        <v>0</v>
      </c>
      <c r="K65" s="275">
        <f>+IF(interne2!L61&gt;=1,K$8,0)</f>
        <v>0</v>
      </c>
      <c r="L65" s="275">
        <f>+IF(interne2!M61&gt;=1,L$8,0)</f>
        <v>0</v>
      </c>
      <c r="M65" s="275">
        <f>+IF(interne2!N61&gt;=1,M$8,0)</f>
        <v>0</v>
      </c>
      <c r="N65" s="275">
        <f>+IF(interne2!O61&gt;=1,N$8,0)</f>
        <v>0</v>
      </c>
      <c r="O65" s="275">
        <f>+IF(interne2!P61&gt;=1,O$8,0)</f>
        <v>0</v>
      </c>
      <c r="P65" s="275">
        <f>+IF(interne2!Q61&gt;=1,P$8,0)</f>
        <v>0</v>
      </c>
      <c r="Q65" s="275">
        <f>+IF(interne2!R61&gt;=1,Q$8,0)</f>
        <v>0</v>
      </c>
      <c r="R65" s="275">
        <f>+IF(interne2!S61&gt;=1,R$8,0)</f>
        <v>0</v>
      </c>
      <c r="S65" s="275">
        <f>+IF(interne2!T61&gt;=1,S$8,0)</f>
        <v>0</v>
      </c>
      <c r="T65" s="275">
        <f>+IF(interne2!U61&gt;=1,T$8,0)</f>
        <v>0</v>
      </c>
      <c r="U65" s="275">
        <f>+IF(interne2!V61&gt;=1,U$8,0)</f>
        <v>0</v>
      </c>
      <c r="V65" s="275">
        <f>+IF(interne2!W61&gt;=1,V$8,0)</f>
        <v>0</v>
      </c>
      <c r="W65" s="275">
        <f>+IF(interne2!X61&gt;=1,W$8,0)</f>
        <v>0</v>
      </c>
      <c r="X65" s="275">
        <f>+IF(interne2!Y61&gt;=1,X$8,0)</f>
        <v>0</v>
      </c>
      <c r="Y65" s="275">
        <f>+IF(interne2!Z61&gt;=1,Y$8,0)</f>
        <v>0</v>
      </c>
      <c r="Z65" s="275">
        <f>+IF(interne2!AA61&gt;=1,Z$8,0)</f>
        <v>0</v>
      </c>
      <c r="AA65" s="275">
        <f>+IF(interne2!AB61&gt;=1,AA$8,0)</f>
        <v>0</v>
      </c>
      <c r="AB65" s="275">
        <f>+IF(interne2!AC61&gt;=1,AB$8,0)</f>
        <v>0</v>
      </c>
      <c r="AC65" s="275">
        <f>+IF(interne2!AD61&gt;=1,AC$8,0)</f>
        <v>0</v>
      </c>
      <c r="AD65" s="275">
        <f>+IF(interne2!AE61&gt;=1,AD$8,0)</f>
        <v>0</v>
      </c>
      <c r="AE65" s="275">
        <f>+IF(interne2!AF61&gt;=1,AE$8,0)</f>
        <v>0</v>
      </c>
      <c r="AF65" s="275">
        <f>+IF(interne2!AG61&gt;=1,AF$8,0)</f>
        <v>0</v>
      </c>
      <c r="AG65" s="275">
        <f>+IF(interne2!AH61&gt;=1,AG$8,0)</f>
        <v>0</v>
      </c>
      <c r="AH65" s="275">
        <f>+IF(interne2!AI61&gt;=1,AH$8,0)</f>
        <v>0</v>
      </c>
      <c r="AI65" s="275">
        <f>+IF(interne2!AJ61&gt;=1,AI$8,0)</f>
        <v>0</v>
      </c>
      <c r="AJ65" s="275">
        <f>+IF(interne2!AK61&gt;=1,AJ$8,0)</f>
        <v>0</v>
      </c>
      <c r="AK65" s="275">
        <f>+IF(interne2!AL61&gt;=1,AK$8,0)</f>
        <v>0</v>
      </c>
      <c r="AL65" s="275">
        <f>+IF(interne2!AM61&gt;=1,AL$8,0)</f>
        <v>0</v>
      </c>
      <c r="AM65" s="275">
        <f>+IF(interne2!AN61&gt;=1,AM$8,0)</f>
        <v>0</v>
      </c>
      <c r="AN65" s="275">
        <f>+IF(interne2!AO61&gt;=1,AN$8,0)</f>
        <v>0</v>
      </c>
      <c r="AO65" s="275">
        <f>+IF(interne2!AP61&gt;=1,AO$8,0)</f>
        <v>0</v>
      </c>
      <c r="AP65" s="275">
        <f>+IF(interne2!AQ61&gt;=1,AP$8,0)</f>
        <v>0</v>
      </c>
      <c r="AQ65" s="275">
        <f>+IF(interne2!AR61&gt;=1,AQ$8,0)</f>
        <v>0</v>
      </c>
      <c r="AR65" s="275">
        <f>+IF(interne2!AS61&gt;=1,AR$8,0)</f>
        <v>0</v>
      </c>
      <c r="AS65" s="275">
        <f>+IF(interne2!AT61&gt;=1,AS$8,0)</f>
        <v>0</v>
      </c>
      <c r="AT65" s="275">
        <f>+IF(interne2!AU61&gt;=1,AT$8,0)</f>
        <v>0</v>
      </c>
      <c r="AU65" s="275">
        <f>+IF(interne2!AV61&gt;=1,AU$8,0)</f>
        <v>0</v>
      </c>
    </row>
    <row r="66" spans="1:47" ht="37.5" x14ac:dyDescent="0.25">
      <c r="A66" s="248" t="str">
        <f>'2.2'!C67</f>
        <v>GEFA</v>
      </c>
      <c r="B66" s="248" t="str">
        <f>'2.2'!D67</f>
        <v>Interventions et chirurgie vasculaire sur les vaisseaux intra-abdominaux</v>
      </c>
      <c r="C66" s="275">
        <f>+IF(interne2!D62&gt;=1,C$8,0)</f>
        <v>0</v>
      </c>
      <c r="D66" s="275">
        <f>+IF(interne2!E62&gt;=1,D$8,0)</f>
        <v>0</v>
      </c>
      <c r="E66" s="275">
        <f>+IF(interne2!F62&gt;=1,E$8,0)</f>
        <v>0</v>
      </c>
      <c r="F66" s="275">
        <f>+IF(interne2!G62&gt;=1,F$8,0)</f>
        <v>0</v>
      </c>
      <c r="G66" s="275">
        <f>+IF(interne2!H62&gt;=1,G$8,0)</f>
        <v>0</v>
      </c>
      <c r="H66" s="275">
        <f>+IF(interne2!I62&gt;=1,H$8,0)</f>
        <v>0</v>
      </c>
      <c r="I66" s="275">
        <f>+IF(interne2!J62&gt;=1,I$8,0)</f>
        <v>0</v>
      </c>
      <c r="J66" s="275">
        <f>+IF(interne2!K62&gt;=1,J$8,0)</f>
        <v>0</v>
      </c>
      <c r="K66" s="275">
        <f>+IF(interne2!L62&gt;=1,K$8,0)</f>
        <v>0</v>
      </c>
      <c r="L66" s="275">
        <f>+IF(interne2!M62&gt;=1,L$8,0)</f>
        <v>0</v>
      </c>
      <c r="M66" s="275">
        <f>+IF(interne2!N62&gt;=1,M$8,0)</f>
        <v>0</v>
      </c>
      <c r="N66" s="275">
        <f>+IF(interne2!O62&gt;=1,N$8,0)</f>
        <v>0</v>
      </c>
      <c r="O66" s="275">
        <f>+IF(interne2!P62&gt;=1,O$8,0)</f>
        <v>0</v>
      </c>
      <c r="P66" s="275">
        <f>+IF(interne2!Q62&gt;=1,P$8,0)</f>
        <v>0</v>
      </c>
      <c r="Q66" s="275">
        <f>+IF(interne2!R62&gt;=1,Q$8,0)</f>
        <v>0</v>
      </c>
      <c r="R66" s="275">
        <f>+IF(interne2!S62&gt;=1,R$8,0)</f>
        <v>0</v>
      </c>
      <c r="S66" s="275">
        <f>+IF(interne2!T62&gt;=1,S$8,0)</f>
        <v>0</v>
      </c>
      <c r="T66" s="275">
        <f>+IF(interne2!U62&gt;=1,T$8,0)</f>
        <v>0</v>
      </c>
      <c r="U66" s="275">
        <f>+IF(interne2!V62&gt;=1,U$8,0)</f>
        <v>0</v>
      </c>
      <c r="V66" s="275">
        <f>+IF(interne2!W62&gt;=1,V$8,0)</f>
        <v>0</v>
      </c>
      <c r="W66" s="275">
        <f>+IF(interne2!X62&gt;=1,W$8,0)</f>
        <v>0</v>
      </c>
      <c r="X66" s="275">
        <f>+IF(interne2!Y62&gt;=1,X$8,0)</f>
        <v>0</v>
      </c>
      <c r="Y66" s="275">
        <f>+IF(interne2!Z62&gt;=1,Y$8,0)</f>
        <v>0</v>
      </c>
      <c r="Z66" s="275">
        <f>+IF(interne2!AA62&gt;=1,Z$8,0)</f>
        <v>0</v>
      </c>
      <c r="AA66" s="275">
        <f>+IF(interne2!AB62&gt;=1,AA$8,0)</f>
        <v>0</v>
      </c>
      <c r="AB66" s="275">
        <f>+IF(interne2!AC62&gt;=1,AB$8,0)</f>
        <v>0</v>
      </c>
      <c r="AC66" s="275">
        <f>+IF(interne2!AD62&gt;=1,AC$8,0)</f>
        <v>0</v>
      </c>
      <c r="AD66" s="275">
        <f>+IF(interne2!AE62&gt;=1,AD$8,0)</f>
        <v>0</v>
      </c>
      <c r="AE66" s="275">
        <f>+IF(interne2!AF62&gt;=1,AE$8,0)</f>
        <v>0</v>
      </c>
      <c r="AF66" s="275">
        <f>+IF(interne2!AG62&gt;=1,AF$8,0)</f>
        <v>0</v>
      </c>
      <c r="AG66" s="275">
        <f>+IF(interne2!AH62&gt;=1,AG$8,0)</f>
        <v>0</v>
      </c>
      <c r="AH66" s="275">
        <f>+IF(interne2!AI62&gt;=1,AH$8,0)</f>
        <v>0</v>
      </c>
      <c r="AI66" s="275">
        <f>+IF(interne2!AJ62&gt;=1,AI$8,0)</f>
        <v>0</v>
      </c>
      <c r="AJ66" s="275">
        <f>+IF(interne2!AK62&gt;=1,AJ$8,0)</f>
        <v>0</v>
      </c>
      <c r="AK66" s="275">
        <f>+IF(interne2!AL62&gt;=1,AK$8,0)</f>
        <v>0</v>
      </c>
      <c r="AL66" s="275">
        <f>+IF(interne2!AM62&gt;=1,AL$8,0)</f>
        <v>0</v>
      </c>
      <c r="AM66" s="275">
        <f>+IF(interne2!AN62&gt;=1,AM$8,0)</f>
        <v>0</v>
      </c>
      <c r="AN66" s="275">
        <f>+IF(interne2!AO62&gt;=1,AN$8,0)</f>
        <v>0</v>
      </c>
      <c r="AO66" s="275">
        <f>+IF(interne2!AP62&gt;=1,AO$8,0)</f>
        <v>0</v>
      </c>
      <c r="AP66" s="275">
        <f>+IF(interne2!AQ62&gt;=1,AP$8,0)</f>
        <v>0</v>
      </c>
      <c r="AQ66" s="275">
        <f>+IF(interne2!AR62&gt;=1,AQ$8,0)</f>
        <v>0</v>
      </c>
      <c r="AR66" s="275">
        <f>+IF(interne2!AS62&gt;=1,AR$8,0)</f>
        <v>0</v>
      </c>
      <c r="AS66" s="275">
        <f>+IF(interne2!AT62&gt;=1,AS$8,0)</f>
        <v>0</v>
      </c>
      <c r="AT66" s="275">
        <f>+IF(interne2!AU62&gt;=1,AT$8,0)</f>
        <v>0</v>
      </c>
      <c r="AU66" s="275">
        <f>+IF(interne2!AV62&gt;=1,AU$8,0)</f>
        <v>0</v>
      </c>
    </row>
    <row r="67" spans="1:47" x14ac:dyDescent="0.25">
      <c r="A67" s="248" t="str">
        <f>'2.2'!C68</f>
        <v>GEF3</v>
      </c>
      <c r="B67" s="248" t="str">
        <f>'2.2'!D68</f>
        <v>Chirurgie carotidienne</v>
      </c>
      <c r="C67" s="275">
        <f>+IF(interne2!D63&gt;=1,C$8,0)</f>
        <v>0</v>
      </c>
      <c r="D67" s="275">
        <f>+IF(interne2!E63&gt;=1,D$8,0)</f>
        <v>0</v>
      </c>
      <c r="E67" s="275">
        <f>+IF(interne2!F63&gt;=1,E$8,0)</f>
        <v>0</v>
      </c>
      <c r="F67" s="275">
        <f>+IF(interne2!G63&gt;=1,F$8,0)</f>
        <v>0</v>
      </c>
      <c r="G67" s="275">
        <f>+IF(interne2!H63&gt;=1,G$8,0)</f>
        <v>0</v>
      </c>
      <c r="H67" s="275">
        <f>+IF(interne2!I63&gt;=1,H$8,0)</f>
        <v>0</v>
      </c>
      <c r="I67" s="275">
        <f>+IF(interne2!J63&gt;=1,I$8,0)</f>
        <v>0</v>
      </c>
      <c r="J67" s="275">
        <f>+IF(interne2!K63&gt;=1,J$8,0)</f>
        <v>0</v>
      </c>
      <c r="K67" s="275">
        <f>+IF(interne2!L63&gt;=1,K$8,0)</f>
        <v>0</v>
      </c>
      <c r="L67" s="275">
        <f>+IF(interne2!M63&gt;=1,L$8,0)</f>
        <v>0</v>
      </c>
      <c r="M67" s="275">
        <f>+IF(interne2!N63&gt;=1,M$8,0)</f>
        <v>0</v>
      </c>
      <c r="N67" s="275">
        <f>+IF(interne2!O63&gt;=1,N$8,0)</f>
        <v>0</v>
      </c>
      <c r="O67" s="275">
        <f>+IF(interne2!P63&gt;=1,O$8,0)</f>
        <v>0</v>
      </c>
      <c r="P67" s="275">
        <f>+IF(interne2!Q63&gt;=1,P$8,0)</f>
        <v>0</v>
      </c>
      <c r="Q67" s="275">
        <f>+IF(interne2!R63&gt;=1,Q$8,0)</f>
        <v>0</v>
      </c>
      <c r="R67" s="275">
        <f>+IF(interne2!S63&gt;=1,R$8,0)</f>
        <v>0</v>
      </c>
      <c r="S67" s="275">
        <f>+IF(interne2!T63&gt;=1,S$8,0)</f>
        <v>0</v>
      </c>
      <c r="T67" s="275">
        <f>+IF(interne2!U63&gt;=1,T$8,0)</f>
        <v>0</v>
      </c>
      <c r="U67" s="275">
        <f>+IF(interne2!V63&gt;=1,U$8,0)</f>
        <v>0</v>
      </c>
      <c r="V67" s="275">
        <f>+IF(interne2!W63&gt;=1,V$8,0)</f>
        <v>0</v>
      </c>
      <c r="W67" s="275">
        <f>+IF(interne2!X63&gt;=1,W$8,0)</f>
        <v>0</v>
      </c>
      <c r="X67" s="275">
        <f>+IF(interne2!Y63&gt;=1,X$8,0)</f>
        <v>0</v>
      </c>
      <c r="Y67" s="275">
        <f>+IF(interne2!Z63&gt;=1,Y$8,0)</f>
        <v>0</v>
      </c>
      <c r="Z67" s="275">
        <f>+IF(interne2!AA63&gt;=1,Z$8,0)</f>
        <v>0</v>
      </c>
      <c r="AA67" s="275">
        <f>+IF(interne2!AB63&gt;=1,AA$8,0)</f>
        <v>0</v>
      </c>
      <c r="AB67" s="275">
        <f>+IF(interne2!AC63&gt;=1,AB$8,0)</f>
        <v>0</v>
      </c>
      <c r="AC67" s="275">
        <f>+IF(interne2!AD63&gt;=1,AC$8,0)</f>
        <v>0</v>
      </c>
      <c r="AD67" s="275">
        <f>+IF(interne2!AE63&gt;=1,AD$8,0)</f>
        <v>0</v>
      </c>
      <c r="AE67" s="275">
        <f>+IF(interne2!AF63&gt;=1,AE$8,0)</f>
        <v>0</v>
      </c>
      <c r="AF67" s="275">
        <f>+IF(interne2!AG63&gt;=1,AF$8,0)</f>
        <v>0</v>
      </c>
      <c r="AG67" s="275">
        <f>+IF(interne2!AH63&gt;=1,AG$8,0)</f>
        <v>0</v>
      </c>
      <c r="AH67" s="275">
        <f>+IF(interne2!AI63&gt;=1,AH$8,0)</f>
        <v>0</v>
      </c>
      <c r="AI67" s="275">
        <f>+IF(interne2!AJ63&gt;=1,AI$8,0)</f>
        <v>0</v>
      </c>
      <c r="AJ67" s="275">
        <f>+IF(interne2!AK63&gt;=1,AJ$8,0)</f>
        <v>0</v>
      </c>
      <c r="AK67" s="275">
        <f>+IF(interne2!AL63&gt;=1,AK$8,0)</f>
        <v>0</v>
      </c>
      <c r="AL67" s="275">
        <f>+IF(interne2!AM63&gt;=1,AL$8,0)</f>
        <v>0</v>
      </c>
      <c r="AM67" s="275">
        <f>+IF(interne2!AN63&gt;=1,AM$8,0)</f>
        <v>0</v>
      </c>
      <c r="AN67" s="275">
        <f>+IF(interne2!AO63&gt;=1,AN$8,0)</f>
        <v>0</v>
      </c>
      <c r="AO67" s="275">
        <f>+IF(interne2!AP63&gt;=1,AO$8,0)</f>
        <v>0</v>
      </c>
      <c r="AP67" s="275">
        <f>+IF(interne2!AQ63&gt;=1,AP$8,0)</f>
        <v>0</v>
      </c>
      <c r="AQ67" s="275">
        <f>+IF(interne2!AR63&gt;=1,AQ$8,0)</f>
        <v>0</v>
      </c>
      <c r="AR67" s="275">
        <f>+IF(interne2!AS63&gt;=1,AR$8,0)</f>
        <v>0</v>
      </c>
      <c r="AS67" s="275">
        <f>+IF(interne2!AT63&gt;=1,AS$8,0)</f>
        <v>0</v>
      </c>
      <c r="AT67" s="275">
        <f>+IF(interne2!AU63&gt;=1,AT$8,0)</f>
        <v>0</v>
      </c>
      <c r="AU67" s="275">
        <f>+IF(interne2!AV63&gt;=1,AU$8,0)</f>
        <v>0</v>
      </c>
    </row>
    <row r="68" spans="1:47" ht="25" x14ac:dyDescent="0.25">
      <c r="A68" s="248" t="str">
        <f>'2.2'!C69</f>
        <v>ANG3</v>
      </c>
      <c r="B68" s="248" t="str">
        <f>'2.2'!D69</f>
        <v>Interventions sur la carotide et les vaisseaux extracrâniens</v>
      </c>
      <c r="C68" s="275">
        <f>+IF(interne2!D64&gt;=1,C$8,0)</f>
        <v>0</v>
      </c>
      <c r="D68" s="275">
        <f>+IF(interne2!E64&gt;=1,D$8,0)</f>
        <v>0</v>
      </c>
      <c r="E68" s="275">
        <f>+IF(interne2!F64&gt;=1,E$8,0)</f>
        <v>0</v>
      </c>
      <c r="F68" s="275">
        <f>+IF(interne2!G64&gt;=1,F$8,0)</f>
        <v>0</v>
      </c>
      <c r="G68" s="275">
        <f>+IF(interne2!H64&gt;=1,G$8,0)</f>
        <v>0</v>
      </c>
      <c r="H68" s="275">
        <f>+IF(interne2!I64&gt;=1,H$8,0)</f>
        <v>0</v>
      </c>
      <c r="I68" s="275">
        <f>+IF(interne2!J64&gt;=1,I$8,0)</f>
        <v>0</v>
      </c>
      <c r="J68" s="275">
        <f>+IF(interne2!K64&gt;=1,J$8,0)</f>
        <v>0</v>
      </c>
      <c r="K68" s="275">
        <f>+IF(interne2!L64&gt;=1,K$8,0)</f>
        <v>0</v>
      </c>
      <c r="L68" s="275">
        <f>+IF(interne2!M64&gt;=1,L$8,0)</f>
        <v>0</v>
      </c>
      <c r="M68" s="275">
        <f>+IF(interne2!N64&gt;=1,M$8,0)</f>
        <v>0</v>
      </c>
      <c r="N68" s="275">
        <f>+IF(interne2!O64&gt;=1,N$8,0)</f>
        <v>0</v>
      </c>
      <c r="O68" s="275">
        <f>+IF(interne2!P64&gt;=1,O$8,0)</f>
        <v>0</v>
      </c>
      <c r="P68" s="275">
        <f>+IF(interne2!Q64&gt;=1,P$8,0)</f>
        <v>0</v>
      </c>
      <c r="Q68" s="275">
        <f>+IF(interne2!R64&gt;=1,Q$8,0)</f>
        <v>0</v>
      </c>
      <c r="R68" s="275">
        <f>+IF(interne2!S64&gt;=1,R$8,0)</f>
        <v>0</v>
      </c>
      <c r="S68" s="275">
        <f>+IF(interne2!T64&gt;=1,S$8,0)</f>
        <v>0</v>
      </c>
      <c r="T68" s="275">
        <f>+IF(interne2!U64&gt;=1,T$8,0)</f>
        <v>0</v>
      </c>
      <c r="U68" s="275">
        <f>+IF(interne2!V64&gt;=1,U$8,0)</f>
        <v>0</v>
      </c>
      <c r="V68" s="275">
        <f>+IF(interne2!W64&gt;=1,V$8,0)</f>
        <v>0</v>
      </c>
      <c r="W68" s="275">
        <f>+IF(interne2!X64&gt;=1,W$8,0)</f>
        <v>0</v>
      </c>
      <c r="X68" s="275">
        <f>+IF(interne2!Y64&gt;=1,X$8,0)</f>
        <v>0</v>
      </c>
      <c r="Y68" s="275">
        <f>+IF(interne2!Z64&gt;=1,Y$8,0)</f>
        <v>0</v>
      </c>
      <c r="Z68" s="275">
        <f>+IF(interne2!AA64&gt;=1,Z$8,0)</f>
        <v>0</v>
      </c>
      <c r="AA68" s="275">
        <f>+IF(interne2!AB64&gt;=1,AA$8,0)</f>
        <v>0</v>
      </c>
      <c r="AB68" s="275">
        <f>+IF(interne2!AC64&gt;=1,AB$8,0)</f>
        <v>0</v>
      </c>
      <c r="AC68" s="275">
        <f>+IF(interne2!AD64&gt;=1,AC$8,0)</f>
        <v>0</v>
      </c>
      <c r="AD68" s="275">
        <f>+IF(interne2!AE64&gt;=1,AD$8,0)</f>
        <v>0</v>
      </c>
      <c r="AE68" s="275">
        <f>+IF(interne2!AF64&gt;=1,AE$8,0)</f>
        <v>0</v>
      </c>
      <c r="AF68" s="275">
        <f>+IF(interne2!AG64&gt;=1,AF$8,0)</f>
        <v>0</v>
      </c>
      <c r="AG68" s="275">
        <f>+IF(interne2!AH64&gt;=1,AG$8,0)</f>
        <v>0</v>
      </c>
      <c r="AH68" s="275">
        <f>+IF(interne2!AI64&gt;=1,AH$8,0)</f>
        <v>0</v>
      </c>
      <c r="AI68" s="275">
        <f>+IF(interne2!AJ64&gt;=1,AI$8,0)</f>
        <v>0</v>
      </c>
      <c r="AJ68" s="275">
        <f>+IF(interne2!AK64&gt;=1,AJ$8,0)</f>
        <v>0</v>
      </c>
      <c r="AK68" s="275">
        <f>+IF(interne2!AL64&gt;=1,AK$8,0)</f>
        <v>0</v>
      </c>
      <c r="AL68" s="275">
        <f>+IF(interne2!AM64&gt;=1,AL$8,0)</f>
        <v>0</v>
      </c>
      <c r="AM68" s="275">
        <f>+IF(interne2!AN64&gt;=1,AM$8,0)</f>
        <v>0</v>
      </c>
      <c r="AN68" s="275">
        <f>+IF(interne2!AO64&gt;=1,AN$8,0)</f>
        <v>0</v>
      </c>
      <c r="AO68" s="275">
        <f>+IF(interne2!AP64&gt;=1,AO$8,0)</f>
        <v>0</v>
      </c>
      <c r="AP68" s="275">
        <f>+IF(interne2!AQ64&gt;=1,AP$8,0)</f>
        <v>0</v>
      </c>
      <c r="AQ68" s="275">
        <f>+IF(interne2!AR64&gt;=1,AQ$8,0)</f>
        <v>0</v>
      </c>
      <c r="AR68" s="275">
        <f>+IF(interne2!AS64&gt;=1,AR$8,0)</f>
        <v>0</v>
      </c>
      <c r="AS68" s="275">
        <f>+IF(interne2!AT64&gt;=1,AS$8,0)</f>
        <v>0</v>
      </c>
      <c r="AT68" s="275">
        <f>+IF(interne2!AU64&gt;=1,AT$8,0)</f>
        <v>0</v>
      </c>
      <c r="AU68" s="275">
        <f>+IF(interne2!AV64&gt;=1,AU$8,0)</f>
        <v>0</v>
      </c>
    </row>
    <row r="69" spans="1:47" ht="37.5" x14ac:dyDescent="0.25">
      <c r="A69" s="248" t="str">
        <f>'2.2'!C70</f>
        <v>RAD1</v>
      </c>
      <c r="B69" s="248" t="str">
        <f>'2.2'!D70</f>
        <v>Radiologie interventionnelle (pour les vaisseaux, seulement diagnostique)</v>
      </c>
      <c r="C69" s="275">
        <f>+IF(interne2!D65&gt;=1,C$8,0)</f>
        <v>0</v>
      </c>
      <c r="D69" s="275">
        <f>+IF(interne2!E65&gt;=1,D$8,0)</f>
        <v>0</v>
      </c>
      <c r="E69" s="275">
        <f>+IF(interne2!F65&gt;=1,E$8,0)</f>
        <v>0</v>
      </c>
      <c r="F69" s="275">
        <f>+IF(interne2!G65&gt;=1,F$8,0)</f>
        <v>0</v>
      </c>
      <c r="G69" s="275">
        <f>+IF(interne2!H65&gt;=1,G$8,0)</f>
        <v>0</v>
      </c>
      <c r="H69" s="275">
        <f>+IF(interne2!I65&gt;=1,H$8,0)</f>
        <v>0</v>
      </c>
      <c r="I69" s="275">
        <f>+IF(interne2!J65&gt;=1,I$8,0)</f>
        <v>0</v>
      </c>
      <c r="J69" s="275">
        <f>+IF(interne2!K65&gt;=1,J$8,0)</f>
        <v>0</v>
      </c>
      <c r="K69" s="275">
        <f>+IF(interne2!L65&gt;=1,K$8,0)</f>
        <v>0</v>
      </c>
      <c r="L69" s="275">
        <f>+IF(interne2!M65&gt;=1,L$8,0)</f>
        <v>0</v>
      </c>
      <c r="M69" s="275">
        <f>+IF(interne2!N65&gt;=1,M$8,0)</f>
        <v>0</v>
      </c>
      <c r="N69" s="275">
        <f>+IF(interne2!O65&gt;=1,N$8,0)</f>
        <v>0</v>
      </c>
      <c r="O69" s="275">
        <f>+IF(interne2!P65&gt;=1,O$8,0)</f>
        <v>0</v>
      </c>
      <c r="P69" s="275">
        <f>+IF(interne2!Q65&gt;=1,P$8,0)</f>
        <v>0</v>
      </c>
      <c r="Q69" s="275">
        <f>+IF(interne2!R65&gt;=1,Q$8,0)</f>
        <v>0</v>
      </c>
      <c r="R69" s="275">
        <f>+IF(interne2!S65&gt;=1,R$8,0)</f>
        <v>0</v>
      </c>
      <c r="S69" s="275">
        <f>+IF(interne2!T65&gt;=1,S$8,0)</f>
        <v>0</v>
      </c>
      <c r="T69" s="275">
        <f>+IF(interne2!U65&gt;=1,T$8,0)</f>
        <v>0</v>
      </c>
      <c r="U69" s="275">
        <f>+IF(interne2!V65&gt;=1,U$8,0)</f>
        <v>0</v>
      </c>
      <c r="V69" s="275">
        <f>+IF(interne2!W65&gt;=1,V$8,0)</f>
        <v>0</v>
      </c>
      <c r="W69" s="275">
        <f>+IF(interne2!X65&gt;=1,W$8,0)</f>
        <v>0</v>
      </c>
      <c r="X69" s="275">
        <f>+IF(interne2!Y65&gt;=1,X$8,0)</f>
        <v>0</v>
      </c>
      <c r="Y69" s="275">
        <f>+IF(interne2!Z65&gt;=1,Y$8,0)</f>
        <v>0</v>
      </c>
      <c r="Z69" s="275">
        <f>+IF(interne2!AA65&gt;=1,Z$8,0)</f>
        <v>0</v>
      </c>
      <c r="AA69" s="275">
        <f>+IF(interne2!AB65&gt;=1,AA$8,0)</f>
        <v>0</v>
      </c>
      <c r="AB69" s="275">
        <f>+IF(interne2!AC65&gt;=1,AB$8,0)</f>
        <v>0</v>
      </c>
      <c r="AC69" s="275">
        <f>+IF(interne2!AD65&gt;=1,AC$8,0)</f>
        <v>0</v>
      </c>
      <c r="AD69" s="275">
        <f>+IF(interne2!AE65&gt;=1,AD$8,0)</f>
        <v>0</v>
      </c>
      <c r="AE69" s="275">
        <f>+IF(interne2!AF65&gt;=1,AE$8,0)</f>
        <v>0</v>
      </c>
      <c r="AF69" s="275">
        <f>+IF(interne2!AG65&gt;=1,AF$8,0)</f>
        <v>0</v>
      </c>
      <c r="AG69" s="275">
        <f>+IF(interne2!AH65&gt;=1,AG$8,0)</f>
        <v>0</v>
      </c>
      <c r="AH69" s="275">
        <f>+IF(interne2!AI65&gt;=1,AH$8,0)</f>
        <v>0</v>
      </c>
      <c r="AI69" s="275">
        <f>+IF(interne2!AJ65&gt;=1,AI$8,0)</f>
        <v>0</v>
      </c>
      <c r="AJ69" s="275">
        <f>+IF(interne2!AK65&gt;=1,AJ$8,0)</f>
        <v>0</v>
      </c>
      <c r="AK69" s="275">
        <f>+IF(interne2!AL65&gt;=1,AK$8,0)</f>
        <v>0</v>
      </c>
      <c r="AL69" s="275">
        <f>+IF(interne2!AM65&gt;=1,AL$8,0)</f>
        <v>0</v>
      </c>
      <c r="AM69" s="275">
        <f>+IF(interne2!AN65&gt;=1,AM$8,0)</f>
        <v>0</v>
      </c>
      <c r="AN69" s="275">
        <f>+IF(interne2!AO65&gt;=1,AN$8,0)</f>
        <v>0</v>
      </c>
      <c r="AO69" s="275">
        <f>+IF(interne2!AP65&gt;=1,AO$8,0)</f>
        <v>0</v>
      </c>
      <c r="AP69" s="275">
        <f>+IF(interne2!AQ65&gt;=1,AP$8,0)</f>
        <v>0</v>
      </c>
      <c r="AQ69" s="275">
        <f>+IF(interne2!AR65&gt;=1,AQ$8,0)</f>
        <v>0</v>
      </c>
      <c r="AR69" s="275">
        <f>+IF(interne2!AS65&gt;=1,AR$8,0)</f>
        <v>0</v>
      </c>
      <c r="AS69" s="275">
        <f>+IF(interne2!AT65&gt;=1,AS$8,0)</f>
        <v>0</v>
      </c>
      <c r="AT69" s="275">
        <f>+IF(interne2!AU65&gt;=1,AT$8,0)</f>
        <v>0</v>
      </c>
      <c r="AU69" s="275">
        <f>+IF(interne2!AV65&gt;=1,AU$8,0)</f>
        <v>0</v>
      </c>
    </row>
    <row r="70" spans="1:47" ht="25" x14ac:dyDescent="0.25">
      <c r="A70" s="248" t="str">
        <f>'2.2'!C71</f>
        <v>RAD2</v>
      </c>
      <c r="B70" s="248" t="str">
        <f>'2.2'!D71</f>
        <v>Radiologie interventionnelle complexe</v>
      </c>
      <c r="C70" s="275">
        <f>+IF(interne2!D66&gt;=1,C$8,0)</f>
        <v>0</v>
      </c>
      <c r="D70" s="275">
        <f>+IF(interne2!E66&gt;=1,D$8,0)</f>
        <v>0</v>
      </c>
      <c r="E70" s="275">
        <f>+IF(interne2!F66&gt;=1,E$8,0)</f>
        <v>0</v>
      </c>
      <c r="F70" s="275">
        <f>+IF(interne2!G66&gt;=1,F$8,0)</f>
        <v>0</v>
      </c>
      <c r="G70" s="275">
        <f>+IF(interne2!H66&gt;=1,G$8,0)</f>
        <v>0</v>
      </c>
      <c r="H70" s="275">
        <f>+IF(interne2!I66&gt;=1,H$8,0)</f>
        <v>0</v>
      </c>
      <c r="I70" s="275">
        <f>+IF(interne2!J66&gt;=1,I$8,0)</f>
        <v>0</v>
      </c>
      <c r="J70" s="275">
        <f>+IF(interne2!K66&gt;=1,J$8,0)</f>
        <v>0</v>
      </c>
      <c r="K70" s="275">
        <f>+IF(interne2!L66&gt;=1,K$8,0)</f>
        <v>0</v>
      </c>
      <c r="L70" s="275">
        <f>+IF(interne2!M66&gt;=1,L$8,0)</f>
        <v>0</v>
      </c>
      <c r="M70" s="275">
        <f>+IF(interne2!N66&gt;=1,M$8,0)</f>
        <v>0</v>
      </c>
      <c r="N70" s="275">
        <f>+IF(interne2!O66&gt;=1,N$8,0)</f>
        <v>0</v>
      </c>
      <c r="O70" s="275">
        <f>+IF(interne2!P66&gt;=1,O$8,0)</f>
        <v>0</v>
      </c>
      <c r="P70" s="275">
        <f>+IF(interne2!Q66&gt;=1,P$8,0)</f>
        <v>0</v>
      </c>
      <c r="Q70" s="275">
        <f>+IF(interne2!R66&gt;=1,Q$8,0)</f>
        <v>0</v>
      </c>
      <c r="R70" s="275">
        <f>+IF(interne2!S66&gt;=1,R$8,0)</f>
        <v>0</v>
      </c>
      <c r="S70" s="275">
        <f>+IF(interne2!T66&gt;=1,S$8,0)</f>
        <v>0</v>
      </c>
      <c r="T70" s="275">
        <f>+IF(interne2!U66&gt;=1,T$8,0)</f>
        <v>0</v>
      </c>
      <c r="U70" s="275">
        <f>+IF(interne2!V66&gt;=1,U$8,0)</f>
        <v>0</v>
      </c>
      <c r="V70" s="275">
        <f>+IF(interne2!W66&gt;=1,V$8,0)</f>
        <v>0</v>
      </c>
      <c r="W70" s="275">
        <f>+IF(interne2!X66&gt;=1,W$8,0)</f>
        <v>0</v>
      </c>
      <c r="X70" s="275">
        <f>+IF(interne2!Y66&gt;=1,X$8,0)</f>
        <v>0</v>
      </c>
      <c r="Y70" s="275">
        <f>+IF(interne2!Z66&gt;=1,Y$8,0)</f>
        <v>0</v>
      </c>
      <c r="Z70" s="275">
        <f>+IF(interne2!AA66&gt;=1,Z$8,0)</f>
        <v>0</v>
      </c>
      <c r="AA70" s="275">
        <f>+IF(interne2!AB66&gt;=1,AA$8,0)</f>
        <v>0</v>
      </c>
      <c r="AB70" s="275">
        <f>+IF(interne2!AC66&gt;=1,AB$8,0)</f>
        <v>0</v>
      </c>
      <c r="AC70" s="275">
        <f>+IF(interne2!AD66&gt;=1,AC$8,0)</f>
        <v>0</v>
      </c>
      <c r="AD70" s="275">
        <f>+IF(interne2!AE66&gt;=1,AD$8,0)</f>
        <v>0</v>
      </c>
      <c r="AE70" s="275">
        <f>+IF(interne2!AF66&gt;=1,AE$8,0)</f>
        <v>0</v>
      </c>
      <c r="AF70" s="275">
        <f>+IF(interne2!AG66&gt;=1,AF$8,0)</f>
        <v>0</v>
      </c>
      <c r="AG70" s="275">
        <f>+IF(interne2!AH66&gt;=1,AG$8,0)</f>
        <v>0</v>
      </c>
      <c r="AH70" s="275">
        <f>+IF(interne2!AI66&gt;=1,AH$8,0)</f>
        <v>0</v>
      </c>
      <c r="AI70" s="275">
        <f>+IF(interne2!AJ66&gt;=1,AI$8,0)</f>
        <v>0</v>
      </c>
      <c r="AJ70" s="275">
        <f>+IF(interne2!AK66&gt;=1,AJ$8,0)</f>
        <v>0</v>
      </c>
      <c r="AK70" s="275">
        <f>+IF(interne2!AL66&gt;=1,AK$8,0)</f>
        <v>0</v>
      </c>
      <c r="AL70" s="275">
        <f>+IF(interne2!AM66&gt;=1,AL$8,0)</f>
        <v>0</v>
      </c>
      <c r="AM70" s="275">
        <f>+IF(interne2!AN66&gt;=1,AM$8,0)</f>
        <v>0</v>
      </c>
      <c r="AN70" s="275">
        <f>+IF(interne2!AO66&gt;=1,AN$8,0)</f>
        <v>0</v>
      </c>
      <c r="AO70" s="275">
        <f>+IF(interne2!AP66&gt;=1,AO$8,0)</f>
        <v>0</v>
      </c>
      <c r="AP70" s="275">
        <f>+IF(interne2!AQ66&gt;=1,AP$8,0)</f>
        <v>0</v>
      </c>
      <c r="AQ70" s="275">
        <f>+IF(interne2!AR66&gt;=1,AQ$8,0)</f>
        <v>0</v>
      </c>
      <c r="AR70" s="275">
        <f>+IF(interne2!AS66&gt;=1,AR$8,0)</f>
        <v>0</v>
      </c>
      <c r="AS70" s="275">
        <f>+IF(interne2!AT66&gt;=1,AS$8,0)</f>
        <v>0</v>
      </c>
      <c r="AT70" s="275">
        <f>+IF(interne2!AU66&gt;=1,AT$8,0)</f>
        <v>0</v>
      </c>
      <c r="AU70" s="275">
        <f>+IF(interne2!AV66&gt;=1,AU$8,0)</f>
        <v>0</v>
      </c>
    </row>
    <row r="71" spans="1:47" x14ac:dyDescent="0.25">
      <c r="A71" s="248" t="str">
        <f>'2.2'!C72</f>
        <v>HER1</v>
      </c>
      <c r="B71" s="248" t="str">
        <f>'2.2'!D72</f>
        <v>Chirurgie cardiaque simple</v>
      </c>
      <c r="C71" s="275">
        <f>+IF(interne2!D67&gt;=1,C$8,0)</f>
        <v>0</v>
      </c>
      <c r="D71" s="275">
        <f>+IF(interne2!E67&gt;=1,D$8,0)</f>
        <v>0</v>
      </c>
      <c r="E71" s="275">
        <f>+IF(interne2!F67&gt;=1,E$8,0)</f>
        <v>0</v>
      </c>
      <c r="F71" s="275">
        <f>+IF(interne2!G67&gt;=1,F$8,0)</f>
        <v>0</v>
      </c>
      <c r="G71" s="275">
        <f>+IF(interne2!H67&gt;=1,G$8,0)</f>
        <v>0</v>
      </c>
      <c r="H71" s="275">
        <f>+IF(interne2!I67&gt;=1,H$8,0)</f>
        <v>0</v>
      </c>
      <c r="I71" s="275">
        <f>+IF(interne2!J67&gt;=1,I$8,0)</f>
        <v>0</v>
      </c>
      <c r="J71" s="275">
        <f>+IF(interne2!K67&gt;=1,J$8,0)</f>
        <v>0</v>
      </c>
      <c r="K71" s="275">
        <f>+IF(interne2!L67&gt;=1,K$8,0)</f>
        <v>0</v>
      </c>
      <c r="L71" s="275">
        <f>+IF(interne2!M67&gt;=1,L$8,0)</f>
        <v>0</v>
      </c>
      <c r="M71" s="275">
        <f>+IF(interne2!N67&gt;=1,M$8,0)</f>
        <v>0</v>
      </c>
      <c r="N71" s="275">
        <f>+IF(interne2!O67&gt;=1,N$8,0)</f>
        <v>0</v>
      </c>
      <c r="O71" s="275">
        <f>+IF(interne2!P67&gt;=1,O$8,0)</f>
        <v>0</v>
      </c>
      <c r="P71" s="275">
        <f>+IF(interne2!Q67&gt;=1,P$8,0)</f>
        <v>0</v>
      </c>
      <c r="Q71" s="275">
        <f>+IF(interne2!R67&gt;=1,Q$8,0)</f>
        <v>0</v>
      </c>
      <c r="R71" s="275">
        <f>+IF(interne2!S67&gt;=1,R$8,0)</f>
        <v>0</v>
      </c>
      <c r="S71" s="275">
        <f>+IF(interne2!T67&gt;=1,S$8,0)</f>
        <v>0</v>
      </c>
      <c r="T71" s="275">
        <f>+IF(interne2!U67&gt;=1,T$8,0)</f>
        <v>0</v>
      </c>
      <c r="U71" s="275">
        <f>+IF(interne2!V67&gt;=1,U$8,0)</f>
        <v>0</v>
      </c>
      <c r="V71" s="275">
        <f>+IF(interne2!W67&gt;=1,V$8,0)</f>
        <v>0</v>
      </c>
      <c r="W71" s="275">
        <f>+IF(interne2!X67&gt;=1,W$8,0)</f>
        <v>0</v>
      </c>
      <c r="X71" s="275">
        <f>+IF(interne2!Y67&gt;=1,X$8,0)</f>
        <v>0</v>
      </c>
      <c r="Y71" s="275">
        <f>+IF(interne2!Z67&gt;=1,Y$8,0)</f>
        <v>0</v>
      </c>
      <c r="Z71" s="275">
        <f>+IF(interne2!AA67&gt;=1,Z$8,0)</f>
        <v>0</v>
      </c>
      <c r="AA71" s="275">
        <f>+IF(interne2!AB67&gt;=1,AA$8,0)</f>
        <v>0</v>
      </c>
      <c r="AB71" s="275">
        <f>+IF(interne2!AC67&gt;=1,AB$8,0)</f>
        <v>0</v>
      </c>
      <c r="AC71" s="275">
        <f>+IF(interne2!AD67&gt;=1,AC$8,0)</f>
        <v>0</v>
      </c>
      <c r="AD71" s="275">
        <f>+IF(interne2!AE67&gt;=1,AD$8,0)</f>
        <v>0</v>
      </c>
      <c r="AE71" s="275">
        <f>+IF(interne2!AF67&gt;=1,AE$8,0)</f>
        <v>0</v>
      </c>
      <c r="AF71" s="275">
        <f>+IF(interne2!AG67&gt;=1,AF$8,0)</f>
        <v>0</v>
      </c>
      <c r="AG71" s="275">
        <f>+IF(interne2!AH67&gt;=1,AG$8,0)</f>
        <v>0</v>
      </c>
      <c r="AH71" s="275">
        <f>+IF(interne2!AI67&gt;=1,AH$8,0)</f>
        <v>0</v>
      </c>
      <c r="AI71" s="275">
        <f>+IF(interne2!AJ67&gt;=1,AI$8,0)</f>
        <v>0</v>
      </c>
      <c r="AJ71" s="275">
        <f>+IF(interne2!AK67&gt;=1,AJ$8,0)</f>
        <v>0</v>
      </c>
      <c r="AK71" s="275">
        <f>+IF(interne2!AL67&gt;=1,AK$8,0)</f>
        <v>0</v>
      </c>
      <c r="AL71" s="275">
        <f>+IF(interne2!AM67&gt;=1,AL$8,0)</f>
        <v>0</v>
      </c>
      <c r="AM71" s="275">
        <f>+IF(interne2!AN67&gt;=1,AM$8,0)</f>
        <v>0</v>
      </c>
      <c r="AN71" s="275">
        <f>+IF(interne2!AO67&gt;=1,AN$8,0)</f>
        <v>0</v>
      </c>
      <c r="AO71" s="275">
        <f>+IF(interne2!AP67&gt;=1,AO$8,0)</f>
        <v>0</v>
      </c>
      <c r="AP71" s="275">
        <f>+IF(interne2!AQ67&gt;=1,AP$8,0)</f>
        <v>0</v>
      </c>
      <c r="AQ71" s="275">
        <f>+IF(interne2!AR67&gt;=1,AQ$8,0)</f>
        <v>0</v>
      </c>
      <c r="AR71" s="275">
        <f>+IF(interne2!AS67&gt;=1,AR$8,0)</f>
        <v>0</v>
      </c>
      <c r="AS71" s="275">
        <f>+IF(interne2!AT67&gt;=1,AS$8,0)</f>
        <v>0</v>
      </c>
      <c r="AT71" s="275">
        <f>+IF(interne2!AU67&gt;=1,AT$8,0)</f>
        <v>0</v>
      </c>
      <c r="AU71" s="275">
        <f>+IF(interne2!AV67&gt;=1,AU$8,0)</f>
        <v>0</v>
      </c>
    </row>
    <row r="72" spans="1:47" ht="50" x14ac:dyDescent="0.25">
      <c r="A72" s="248" t="str">
        <f>'2.2'!C73</f>
        <v>HER1.1</v>
      </c>
      <c r="B72" s="248" t="str">
        <f>'2.2'!D73</f>
        <v>Chirurgie cardiaque et chirurgie vasculaire avec machine cœur-poumons (sans chirurgie coronarienne)</v>
      </c>
      <c r="C72" s="275">
        <f>+IF(interne2!D68&gt;=1,C$8,0)</f>
        <v>0</v>
      </c>
      <c r="D72" s="275">
        <f>+IF(interne2!E68&gt;=1,D$8,0)</f>
        <v>0</v>
      </c>
      <c r="E72" s="275">
        <f>+IF(interne2!F68&gt;=1,E$8,0)</f>
        <v>0</v>
      </c>
      <c r="F72" s="275">
        <f>+IF(interne2!G68&gt;=1,F$8,0)</f>
        <v>0</v>
      </c>
      <c r="G72" s="275">
        <f>+IF(interne2!H68&gt;=1,G$8,0)</f>
        <v>0</v>
      </c>
      <c r="H72" s="275">
        <f>+IF(interne2!I68&gt;=1,H$8,0)</f>
        <v>0</v>
      </c>
      <c r="I72" s="275">
        <f>+IF(interne2!J68&gt;=1,I$8,0)</f>
        <v>0</v>
      </c>
      <c r="J72" s="275">
        <f>+IF(interne2!K68&gt;=1,J$8,0)</f>
        <v>0</v>
      </c>
      <c r="K72" s="275">
        <f>+IF(interne2!L68&gt;=1,K$8,0)</f>
        <v>0</v>
      </c>
      <c r="L72" s="275">
        <f>+IF(interne2!M68&gt;=1,L$8,0)</f>
        <v>0</v>
      </c>
      <c r="M72" s="275">
        <f>+IF(interne2!N68&gt;=1,M$8,0)</f>
        <v>0</v>
      </c>
      <c r="N72" s="275">
        <f>+IF(interne2!O68&gt;=1,N$8,0)</f>
        <v>0</v>
      </c>
      <c r="O72" s="275">
        <f>+IF(interne2!P68&gt;=1,O$8,0)</f>
        <v>0</v>
      </c>
      <c r="P72" s="275">
        <f>+IF(interne2!Q68&gt;=1,P$8,0)</f>
        <v>0</v>
      </c>
      <c r="Q72" s="275">
        <f>+IF(interne2!R68&gt;=1,Q$8,0)</f>
        <v>0</v>
      </c>
      <c r="R72" s="275">
        <f>+IF(interne2!S68&gt;=1,R$8,0)</f>
        <v>0</v>
      </c>
      <c r="S72" s="275">
        <f>+IF(interne2!T68&gt;=1,S$8,0)</f>
        <v>0</v>
      </c>
      <c r="T72" s="275">
        <f>+IF(interne2!U68&gt;=1,T$8,0)</f>
        <v>0</v>
      </c>
      <c r="U72" s="275">
        <f>+IF(interne2!V68&gt;=1,U$8,0)</f>
        <v>0</v>
      </c>
      <c r="V72" s="275">
        <f>+IF(interne2!W68&gt;=1,V$8,0)</f>
        <v>0</v>
      </c>
      <c r="W72" s="275">
        <f>+IF(interne2!X68&gt;=1,W$8,0)</f>
        <v>0</v>
      </c>
      <c r="X72" s="275">
        <f>+IF(interne2!Y68&gt;=1,X$8,0)</f>
        <v>0</v>
      </c>
      <c r="Y72" s="275">
        <f>+IF(interne2!Z68&gt;=1,Y$8,0)</f>
        <v>0</v>
      </c>
      <c r="Z72" s="275">
        <f>+IF(interne2!AA68&gt;=1,Z$8,0)</f>
        <v>0</v>
      </c>
      <c r="AA72" s="275">
        <f>+IF(interne2!AB68&gt;=1,AA$8,0)</f>
        <v>0</v>
      </c>
      <c r="AB72" s="275">
        <f>+IF(interne2!AC68&gt;=1,AB$8,0)</f>
        <v>0</v>
      </c>
      <c r="AC72" s="275">
        <f>+IF(interne2!AD68&gt;=1,AC$8,0)</f>
        <v>0</v>
      </c>
      <c r="AD72" s="275">
        <f>+IF(interne2!AE68&gt;=1,AD$8,0)</f>
        <v>0</v>
      </c>
      <c r="AE72" s="275">
        <f>+IF(interne2!AF68&gt;=1,AE$8,0)</f>
        <v>0</v>
      </c>
      <c r="AF72" s="275">
        <f>+IF(interne2!AG68&gt;=1,AF$8,0)</f>
        <v>0</v>
      </c>
      <c r="AG72" s="275">
        <f>+IF(interne2!AH68&gt;=1,AG$8,0)</f>
        <v>0</v>
      </c>
      <c r="AH72" s="275">
        <f>+IF(interne2!AI68&gt;=1,AH$8,0)</f>
        <v>0</v>
      </c>
      <c r="AI72" s="275">
        <f>+IF(interne2!AJ68&gt;=1,AI$8,0)</f>
        <v>0</v>
      </c>
      <c r="AJ72" s="275">
        <f>+IF(interne2!AK68&gt;=1,AJ$8,0)</f>
        <v>0</v>
      </c>
      <c r="AK72" s="275">
        <f>+IF(interne2!AL68&gt;=1,AK$8,0)</f>
        <v>0</v>
      </c>
      <c r="AL72" s="275">
        <f>+IF(interne2!AM68&gt;=1,AL$8,0)</f>
        <v>0</v>
      </c>
      <c r="AM72" s="275">
        <f>+IF(interne2!AN68&gt;=1,AM$8,0)</f>
        <v>0</v>
      </c>
      <c r="AN72" s="275">
        <f>+IF(interne2!AO68&gt;=1,AN$8,0)</f>
        <v>0</v>
      </c>
      <c r="AO72" s="275">
        <f>+IF(interne2!AP68&gt;=1,AO$8,0)</f>
        <v>0</v>
      </c>
      <c r="AP72" s="275">
        <f>+IF(interne2!AQ68&gt;=1,AP$8,0)</f>
        <v>0</v>
      </c>
      <c r="AQ72" s="275">
        <f>+IF(interne2!AR68&gt;=1,AQ$8,0)</f>
        <v>0</v>
      </c>
      <c r="AR72" s="275">
        <f>+IF(interne2!AS68&gt;=1,AR$8,0)</f>
        <v>0</v>
      </c>
      <c r="AS72" s="275">
        <f>+IF(interne2!AT68&gt;=1,AS$8,0)</f>
        <v>0</v>
      </c>
      <c r="AT72" s="275">
        <f>+IF(interne2!AU68&gt;=1,AT$8,0)</f>
        <v>0</v>
      </c>
      <c r="AU72" s="275">
        <f>+IF(interne2!AV68&gt;=1,AU$8,0)</f>
        <v>0</v>
      </c>
    </row>
    <row r="73" spans="1:47" x14ac:dyDescent="0.25">
      <c r="A73" s="248" t="str">
        <f>'2.2'!C74</f>
        <v>HER1.1.1</v>
      </c>
      <c r="B73" s="248" t="str">
        <f>'2.2'!D74</f>
        <v>Chirurgie coronarienne (PAC)</v>
      </c>
      <c r="C73" s="275">
        <f>+IF(interne2!D69&gt;=1,C$8,0)</f>
        <v>0</v>
      </c>
      <c r="D73" s="275">
        <f>+IF(interne2!E69&gt;=1,D$8,0)</f>
        <v>0</v>
      </c>
      <c r="E73" s="275">
        <f>+IF(interne2!F69&gt;=1,E$8,0)</f>
        <v>0</v>
      </c>
      <c r="F73" s="275">
        <f>+IF(interne2!G69&gt;=1,F$8,0)</f>
        <v>0</v>
      </c>
      <c r="G73" s="275">
        <f>+IF(interne2!H69&gt;=1,G$8,0)</f>
        <v>0</v>
      </c>
      <c r="H73" s="275">
        <f>+IF(interne2!I69&gt;=1,H$8,0)</f>
        <v>0</v>
      </c>
      <c r="I73" s="275">
        <f>+IF(interne2!J69&gt;=1,I$8,0)</f>
        <v>0</v>
      </c>
      <c r="J73" s="275">
        <f>+IF(interne2!K69&gt;=1,J$8,0)</f>
        <v>0</v>
      </c>
      <c r="K73" s="275">
        <f>+IF(interne2!L69&gt;=1,K$8,0)</f>
        <v>0</v>
      </c>
      <c r="L73" s="275">
        <f>+IF(interne2!M69&gt;=1,L$8,0)</f>
        <v>0</v>
      </c>
      <c r="M73" s="275">
        <f>+IF(interne2!N69&gt;=1,M$8,0)</f>
        <v>0</v>
      </c>
      <c r="N73" s="275">
        <f>+IF(interne2!O69&gt;=1,N$8,0)</f>
        <v>0</v>
      </c>
      <c r="O73" s="275">
        <f>+IF(interne2!P69&gt;=1,O$8,0)</f>
        <v>0</v>
      </c>
      <c r="P73" s="275">
        <f>+IF(interne2!Q69&gt;=1,P$8,0)</f>
        <v>0</v>
      </c>
      <c r="Q73" s="275">
        <f>+IF(interne2!R69&gt;=1,Q$8,0)</f>
        <v>0</v>
      </c>
      <c r="R73" s="275">
        <f>+IF(interne2!S69&gt;=1,R$8,0)</f>
        <v>0</v>
      </c>
      <c r="S73" s="275">
        <f>+IF(interne2!T69&gt;=1,S$8,0)</f>
        <v>0</v>
      </c>
      <c r="T73" s="275">
        <f>+IF(interne2!U69&gt;=1,T$8,0)</f>
        <v>0</v>
      </c>
      <c r="U73" s="275">
        <f>+IF(interne2!V69&gt;=1,U$8,0)</f>
        <v>0</v>
      </c>
      <c r="V73" s="275">
        <f>+IF(interne2!W69&gt;=1,V$8,0)</f>
        <v>0</v>
      </c>
      <c r="W73" s="275">
        <f>+IF(interne2!X69&gt;=1,W$8,0)</f>
        <v>0</v>
      </c>
      <c r="X73" s="275">
        <f>+IF(interne2!Y69&gt;=1,X$8,0)</f>
        <v>0</v>
      </c>
      <c r="Y73" s="275">
        <f>+IF(interne2!Z69&gt;=1,Y$8,0)</f>
        <v>0</v>
      </c>
      <c r="Z73" s="275">
        <f>+IF(interne2!AA69&gt;=1,Z$8,0)</f>
        <v>0</v>
      </c>
      <c r="AA73" s="275">
        <f>+IF(interne2!AB69&gt;=1,AA$8,0)</f>
        <v>0</v>
      </c>
      <c r="AB73" s="275">
        <f>+IF(interne2!AC69&gt;=1,AB$8,0)</f>
        <v>0</v>
      </c>
      <c r="AC73" s="275">
        <f>+IF(interne2!AD69&gt;=1,AC$8,0)</f>
        <v>0</v>
      </c>
      <c r="AD73" s="275">
        <f>+IF(interne2!AE69&gt;=1,AD$8,0)</f>
        <v>0</v>
      </c>
      <c r="AE73" s="275">
        <f>+IF(interne2!AF69&gt;=1,AE$8,0)</f>
        <v>0</v>
      </c>
      <c r="AF73" s="275">
        <f>+IF(interne2!AG69&gt;=1,AF$8,0)</f>
        <v>0</v>
      </c>
      <c r="AG73" s="275">
        <f>+IF(interne2!AH69&gt;=1,AG$8,0)</f>
        <v>0</v>
      </c>
      <c r="AH73" s="275">
        <f>+IF(interne2!AI69&gt;=1,AH$8,0)</f>
        <v>0</v>
      </c>
      <c r="AI73" s="275">
        <f>+IF(interne2!AJ69&gt;=1,AI$8,0)</f>
        <v>0</v>
      </c>
      <c r="AJ73" s="275">
        <f>+IF(interne2!AK69&gt;=1,AJ$8,0)</f>
        <v>0</v>
      </c>
      <c r="AK73" s="275">
        <f>+IF(interne2!AL69&gt;=1,AK$8,0)</f>
        <v>0</v>
      </c>
      <c r="AL73" s="275">
        <f>+IF(interne2!AM69&gt;=1,AL$8,0)</f>
        <v>0</v>
      </c>
      <c r="AM73" s="275">
        <f>+IF(interne2!AN69&gt;=1,AM$8,0)</f>
        <v>0</v>
      </c>
      <c r="AN73" s="275">
        <f>+IF(interne2!AO69&gt;=1,AN$8,0)</f>
        <v>0</v>
      </c>
      <c r="AO73" s="275">
        <f>+IF(interne2!AP69&gt;=1,AO$8,0)</f>
        <v>0</v>
      </c>
      <c r="AP73" s="275">
        <f>+IF(interne2!AQ69&gt;=1,AP$8,0)</f>
        <v>0</v>
      </c>
      <c r="AQ73" s="275">
        <f>+IF(interne2!AR69&gt;=1,AQ$8,0)</f>
        <v>0</v>
      </c>
      <c r="AR73" s="275">
        <f>+IF(interne2!AS69&gt;=1,AR$8,0)</f>
        <v>0</v>
      </c>
      <c r="AS73" s="275">
        <f>+IF(interne2!AT69&gt;=1,AS$8,0)</f>
        <v>0</v>
      </c>
      <c r="AT73" s="275">
        <f>+IF(interne2!AU69&gt;=1,AT$8,0)</f>
        <v>0</v>
      </c>
      <c r="AU73" s="275">
        <f>+IF(interne2!AV69&gt;=1,AU$8,0)</f>
        <v>0</v>
      </c>
    </row>
    <row r="74" spans="1:47" ht="25" x14ac:dyDescent="0.25">
      <c r="A74" s="248" t="str">
        <f>'2.2'!C75</f>
        <v>HER1.1.2</v>
      </c>
      <c r="B74" s="248" t="str">
        <f>'2.2'!D75</f>
        <v>Chirurgie cardiaque congénitale complexe</v>
      </c>
      <c r="C74" s="275">
        <f>+IF(interne2!D70&gt;=1,C$8,0)</f>
        <v>0</v>
      </c>
      <c r="D74" s="275">
        <f>+IF(interne2!E70&gt;=1,D$8,0)</f>
        <v>0</v>
      </c>
      <c r="E74" s="275">
        <f>+IF(interne2!F70&gt;=1,E$8,0)</f>
        <v>0</v>
      </c>
      <c r="F74" s="275">
        <f>+IF(interne2!G70&gt;=1,F$8,0)</f>
        <v>0</v>
      </c>
      <c r="G74" s="275">
        <f>+IF(interne2!H70&gt;=1,G$8,0)</f>
        <v>0</v>
      </c>
      <c r="H74" s="275">
        <f>+IF(interne2!I70&gt;=1,H$8,0)</f>
        <v>0</v>
      </c>
      <c r="I74" s="275">
        <f>+IF(interne2!J70&gt;=1,I$8,0)</f>
        <v>0</v>
      </c>
      <c r="J74" s="275">
        <f>+IF(interne2!K70&gt;=1,J$8,0)</f>
        <v>0</v>
      </c>
      <c r="K74" s="275">
        <f>+IF(interne2!L70&gt;=1,K$8,0)</f>
        <v>0</v>
      </c>
      <c r="L74" s="275">
        <f>+IF(interne2!M70&gt;=1,L$8,0)</f>
        <v>0</v>
      </c>
      <c r="M74" s="275">
        <f>+IF(interne2!N70&gt;=1,M$8,0)</f>
        <v>0</v>
      </c>
      <c r="N74" s="275">
        <f>+IF(interne2!O70&gt;=1,N$8,0)</f>
        <v>0</v>
      </c>
      <c r="O74" s="275">
        <f>+IF(interne2!P70&gt;=1,O$8,0)</f>
        <v>0</v>
      </c>
      <c r="P74" s="275">
        <f>+IF(interne2!Q70&gt;=1,P$8,0)</f>
        <v>0</v>
      </c>
      <c r="Q74" s="275">
        <f>+IF(interne2!R70&gt;=1,Q$8,0)</f>
        <v>0</v>
      </c>
      <c r="R74" s="275">
        <f>+IF(interne2!S70&gt;=1,R$8,0)</f>
        <v>0</v>
      </c>
      <c r="S74" s="275">
        <f>+IF(interne2!T70&gt;=1,S$8,0)</f>
        <v>0</v>
      </c>
      <c r="T74" s="275">
        <f>+IF(interne2!U70&gt;=1,T$8,0)</f>
        <v>0</v>
      </c>
      <c r="U74" s="275">
        <f>+IF(interne2!V70&gt;=1,U$8,0)</f>
        <v>0</v>
      </c>
      <c r="V74" s="275">
        <f>+IF(interne2!W70&gt;=1,V$8,0)</f>
        <v>0</v>
      </c>
      <c r="W74" s="275">
        <f>+IF(interne2!X70&gt;=1,W$8,0)</f>
        <v>0</v>
      </c>
      <c r="X74" s="275">
        <f>+IF(interne2!Y70&gt;=1,X$8,0)</f>
        <v>0</v>
      </c>
      <c r="Y74" s="275">
        <f>+IF(interne2!Z70&gt;=1,Y$8,0)</f>
        <v>0</v>
      </c>
      <c r="Z74" s="275">
        <f>+IF(interne2!AA70&gt;=1,Z$8,0)</f>
        <v>0</v>
      </c>
      <c r="AA74" s="275">
        <f>+IF(interne2!AB70&gt;=1,AA$8,0)</f>
        <v>0</v>
      </c>
      <c r="AB74" s="275">
        <f>+IF(interne2!AC70&gt;=1,AB$8,0)</f>
        <v>0</v>
      </c>
      <c r="AC74" s="275">
        <f>+IF(interne2!AD70&gt;=1,AC$8,0)</f>
        <v>0</v>
      </c>
      <c r="AD74" s="275">
        <f>+IF(interne2!AE70&gt;=1,AD$8,0)</f>
        <v>0</v>
      </c>
      <c r="AE74" s="275">
        <f>+IF(interne2!AF70&gt;=1,AE$8,0)</f>
        <v>0</v>
      </c>
      <c r="AF74" s="275">
        <f>+IF(interne2!AG70&gt;=1,AF$8,0)</f>
        <v>0</v>
      </c>
      <c r="AG74" s="275">
        <f>+IF(interne2!AH70&gt;=1,AG$8,0)</f>
        <v>0</v>
      </c>
      <c r="AH74" s="275">
        <f>+IF(interne2!AI70&gt;=1,AH$8,0)</f>
        <v>0</v>
      </c>
      <c r="AI74" s="275">
        <f>+IF(interne2!AJ70&gt;=1,AI$8,0)</f>
        <v>0</v>
      </c>
      <c r="AJ74" s="275">
        <f>+IF(interne2!AK70&gt;=1,AJ$8,0)</f>
        <v>0</v>
      </c>
      <c r="AK74" s="275">
        <f>+IF(interne2!AL70&gt;=1,AK$8,0)</f>
        <v>0</v>
      </c>
      <c r="AL74" s="275">
        <f>+IF(interne2!AM70&gt;=1,AL$8,0)</f>
        <v>0</v>
      </c>
      <c r="AM74" s="275">
        <f>+IF(interne2!AN70&gt;=1,AM$8,0)</f>
        <v>0</v>
      </c>
      <c r="AN74" s="275">
        <f>+IF(interne2!AO70&gt;=1,AN$8,0)</f>
        <v>0</v>
      </c>
      <c r="AO74" s="275">
        <f>+IF(interne2!AP70&gt;=1,AO$8,0)</f>
        <v>0</v>
      </c>
      <c r="AP74" s="275">
        <f>+IF(interne2!AQ70&gt;=1,AP$8,0)</f>
        <v>0</v>
      </c>
      <c r="AQ74" s="275">
        <f>+IF(interne2!AR70&gt;=1,AQ$8,0)</f>
        <v>0</v>
      </c>
      <c r="AR74" s="275">
        <f>+IF(interne2!AS70&gt;=1,AR$8,0)</f>
        <v>0</v>
      </c>
      <c r="AS74" s="275">
        <f>+IF(interne2!AT70&gt;=1,AS$8,0)</f>
        <v>0</v>
      </c>
      <c r="AT74" s="275">
        <f>+IF(interne2!AU70&gt;=1,AT$8,0)</f>
        <v>0</v>
      </c>
      <c r="AU74" s="275">
        <f>+IF(interne2!AV70&gt;=1,AU$8,0)</f>
        <v>0</v>
      </c>
    </row>
    <row r="75" spans="1:47" ht="25" x14ac:dyDescent="0.25">
      <c r="A75" s="248" t="str">
        <f>'2.2'!C76</f>
        <v>HER1.1.3</v>
      </c>
      <c r="B75" s="248" t="str">
        <f>'2.2'!D76</f>
        <v>Chirurgie et interventions sur l’aorte thoracique</v>
      </c>
      <c r="C75" s="275">
        <f>+IF(interne2!D71&gt;=1,C$8,0)</f>
        <v>0</v>
      </c>
      <c r="D75" s="275">
        <f>+IF(interne2!E71&gt;=1,D$8,0)</f>
        <v>0</v>
      </c>
      <c r="E75" s="275">
        <f>+IF(interne2!F71&gt;=1,E$8,0)</f>
        <v>0</v>
      </c>
      <c r="F75" s="275">
        <f>+IF(interne2!G71&gt;=1,F$8,0)</f>
        <v>0</v>
      </c>
      <c r="G75" s="275">
        <f>+IF(interne2!H71&gt;=1,G$8,0)</f>
        <v>0</v>
      </c>
      <c r="H75" s="275">
        <f>+IF(interne2!I71&gt;=1,H$8,0)</f>
        <v>0</v>
      </c>
      <c r="I75" s="275">
        <f>+IF(interne2!J71&gt;=1,I$8,0)</f>
        <v>0</v>
      </c>
      <c r="J75" s="275">
        <f>+IF(interne2!K71&gt;=1,J$8,0)</f>
        <v>0</v>
      </c>
      <c r="K75" s="275">
        <f>+IF(interne2!L71&gt;=1,K$8,0)</f>
        <v>0</v>
      </c>
      <c r="L75" s="275">
        <f>+IF(interne2!M71&gt;=1,L$8,0)</f>
        <v>0</v>
      </c>
      <c r="M75" s="275">
        <f>+IF(interne2!N71&gt;=1,M$8,0)</f>
        <v>0</v>
      </c>
      <c r="N75" s="275">
        <f>+IF(interne2!O71&gt;=1,N$8,0)</f>
        <v>0</v>
      </c>
      <c r="O75" s="275">
        <f>+IF(interne2!P71&gt;=1,O$8,0)</f>
        <v>0</v>
      </c>
      <c r="P75" s="275">
        <f>+IF(interne2!Q71&gt;=1,P$8,0)</f>
        <v>0</v>
      </c>
      <c r="Q75" s="275">
        <f>+IF(interne2!R71&gt;=1,Q$8,0)</f>
        <v>0</v>
      </c>
      <c r="R75" s="275">
        <f>+IF(interne2!S71&gt;=1,R$8,0)</f>
        <v>0</v>
      </c>
      <c r="S75" s="275">
        <f>+IF(interne2!T71&gt;=1,S$8,0)</f>
        <v>0</v>
      </c>
      <c r="T75" s="275">
        <f>+IF(interne2!U71&gt;=1,T$8,0)</f>
        <v>0</v>
      </c>
      <c r="U75" s="275">
        <f>+IF(interne2!V71&gt;=1,U$8,0)</f>
        <v>0</v>
      </c>
      <c r="V75" s="275">
        <f>+IF(interne2!W71&gt;=1,V$8,0)</f>
        <v>0</v>
      </c>
      <c r="W75" s="275">
        <f>+IF(interne2!X71&gt;=1,W$8,0)</f>
        <v>0</v>
      </c>
      <c r="X75" s="275">
        <f>+IF(interne2!Y71&gt;=1,X$8,0)</f>
        <v>0</v>
      </c>
      <c r="Y75" s="275">
        <f>+IF(interne2!Z71&gt;=1,Y$8,0)</f>
        <v>0</v>
      </c>
      <c r="Z75" s="275">
        <f>+IF(interne2!AA71&gt;=1,Z$8,0)</f>
        <v>0</v>
      </c>
      <c r="AA75" s="275">
        <f>+IF(interne2!AB71&gt;=1,AA$8,0)</f>
        <v>0</v>
      </c>
      <c r="AB75" s="275">
        <f>+IF(interne2!AC71&gt;=1,AB$8,0)</f>
        <v>0</v>
      </c>
      <c r="AC75" s="275">
        <f>+IF(interne2!AD71&gt;=1,AC$8,0)</f>
        <v>0</v>
      </c>
      <c r="AD75" s="275">
        <f>+IF(interne2!AE71&gt;=1,AD$8,0)</f>
        <v>0</v>
      </c>
      <c r="AE75" s="275">
        <f>+IF(interne2!AF71&gt;=1,AE$8,0)</f>
        <v>0</v>
      </c>
      <c r="AF75" s="275">
        <f>+IF(interne2!AG71&gt;=1,AF$8,0)</f>
        <v>0</v>
      </c>
      <c r="AG75" s="275">
        <f>+IF(interne2!AH71&gt;=1,AG$8,0)</f>
        <v>0</v>
      </c>
      <c r="AH75" s="275">
        <f>+IF(interne2!AI71&gt;=1,AH$8,0)</f>
        <v>0</v>
      </c>
      <c r="AI75" s="275">
        <f>+IF(interne2!AJ71&gt;=1,AI$8,0)</f>
        <v>0</v>
      </c>
      <c r="AJ75" s="275">
        <f>+IF(interne2!AK71&gt;=1,AJ$8,0)</f>
        <v>0</v>
      </c>
      <c r="AK75" s="275">
        <f>+IF(interne2!AL71&gt;=1,AK$8,0)</f>
        <v>0</v>
      </c>
      <c r="AL75" s="275">
        <f>+IF(interne2!AM71&gt;=1,AL$8,0)</f>
        <v>0</v>
      </c>
      <c r="AM75" s="275">
        <f>+IF(interne2!AN71&gt;=1,AM$8,0)</f>
        <v>0</v>
      </c>
      <c r="AN75" s="275">
        <f>+IF(interne2!AO71&gt;=1,AN$8,0)</f>
        <v>0</v>
      </c>
      <c r="AO75" s="275">
        <f>+IF(interne2!AP71&gt;=1,AO$8,0)</f>
        <v>0</v>
      </c>
      <c r="AP75" s="275">
        <f>+IF(interne2!AQ71&gt;=1,AP$8,0)</f>
        <v>0</v>
      </c>
      <c r="AQ75" s="275">
        <f>+IF(interne2!AR71&gt;=1,AQ$8,0)</f>
        <v>0</v>
      </c>
      <c r="AR75" s="275">
        <f>+IF(interne2!AS71&gt;=1,AR$8,0)</f>
        <v>0</v>
      </c>
      <c r="AS75" s="275">
        <f>+IF(interne2!AT71&gt;=1,AS$8,0)</f>
        <v>0</v>
      </c>
      <c r="AT75" s="275">
        <f>+IF(interne2!AU71&gt;=1,AT$8,0)</f>
        <v>0</v>
      </c>
      <c r="AU75" s="275">
        <f>+IF(interne2!AV71&gt;=1,AU$8,0)</f>
        <v>0</v>
      </c>
    </row>
    <row r="76" spans="1:47" ht="25" x14ac:dyDescent="0.25">
      <c r="A76" s="248" t="str">
        <f>'2.2'!C77</f>
        <v>HER1.1.4</v>
      </c>
      <c r="B76" s="248" t="str">
        <f>'2.2'!D77</f>
        <v>Interventions ouvertes sur la valve aortique</v>
      </c>
      <c r="C76" s="275">
        <f>+IF(interne2!D72&gt;=1,C$8,0)</f>
        <v>0</v>
      </c>
      <c r="D76" s="275">
        <f>+IF(interne2!E72&gt;=1,D$8,0)</f>
        <v>0</v>
      </c>
      <c r="E76" s="275">
        <f>+IF(interne2!F72&gt;=1,E$8,0)</f>
        <v>0</v>
      </c>
      <c r="F76" s="275">
        <f>+IF(interne2!G72&gt;=1,F$8,0)</f>
        <v>0</v>
      </c>
      <c r="G76" s="275">
        <f>+IF(interne2!H72&gt;=1,G$8,0)</f>
        <v>0</v>
      </c>
      <c r="H76" s="275">
        <f>+IF(interne2!I72&gt;=1,H$8,0)</f>
        <v>0</v>
      </c>
      <c r="I76" s="275">
        <f>+IF(interne2!J72&gt;=1,I$8,0)</f>
        <v>0</v>
      </c>
      <c r="J76" s="275">
        <f>+IF(interne2!K72&gt;=1,J$8,0)</f>
        <v>0</v>
      </c>
      <c r="K76" s="275">
        <f>+IF(interne2!L72&gt;=1,K$8,0)</f>
        <v>0</v>
      </c>
      <c r="L76" s="275">
        <f>+IF(interne2!M72&gt;=1,L$8,0)</f>
        <v>0</v>
      </c>
      <c r="M76" s="275">
        <f>+IF(interne2!N72&gt;=1,M$8,0)</f>
        <v>0</v>
      </c>
      <c r="N76" s="275">
        <f>+IF(interne2!O72&gt;=1,N$8,0)</f>
        <v>0</v>
      </c>
      <c r="O76" s="275">
        <f>+IF(interne2!P72&gt;=1,O$8,0)</f>
        <v>0</v>
      </c>
      <c r="P76" s="275">
        <f>+IF(interne2!Q72&gt;=1,P$8,0)</f>
        <v>0</v>
      </c>
      <c r="Q76" s="275">
        <f>+IF(interne2!R72&gt;=1,Q$8,0)</f>
        <v>0</v>
      </c>
      <c r="R76" s="275">
        <f>+IF(interne2!S72&gt;=1,R$8,0)</f>
        <v>0</v>
      </c>
      <c r="S76" s="275">
        <f>+IF(interne2!T72&gt;=1,S$8,0)</f>
        <v>0</v>
      </c>
      <c r="T76" s="275">
        <f>+IF(interne2!U72&gt;=1,T$8,0)</f>
        <v>0</v>
      </c>
      <c r="U76" s="275">
        <f>+IF(interne2!V72&gt;=1,U$8,0)</f>
        <v>0</v>
      </c>
      <c r="V76" s="275">
        <f>+IF(interne2!W72&gt;=1,V$8,0)</f>
        <v>0</v>
      </c>
      <c r="W76" s="275">
        <f>+IF(interne2!X72&gt;=1,W$8,0)</f>
        <v>0</v>
      </c>
      <c r="X76" s="275">
        <f>+IF(interne2!Y72&gt;=1,X$8,0)</f>
        <v>0</v>
      </c>
      <c r="Y76" s="275">
        <f>+IF(interne2!Z72&gt;=1,Y$8,0)</f>
        <v>0</v>
      </c>
      <c r="Z76" s="275">
        <f>+IF(interne2!AA72&gt;=1,Z$8,0)</f>
        <v>0</v>
      </c>
      <c r="AA76" s="275">
        <f>+IF(interne2!AB72&gt;=1,AA$8,0)</f>
        <v>0</v>
      </c>
      <c r="AB76" s="275">
        <f>+IF(interne2!AC72&gt;=1,AB$8,0)</f>
        <v>0</v>
      </c>
      <c r="AC76" s="275">
        <f>+IF(interne2!AD72&gt;=1,AC$8,0)</f>
        <v>0</v>
      </c>
      <c r="AD76" s="275">
        <f>+IF(interne2!AE72&gt;=1,AD$8,0)</f>
        <v>0</v>
      </c>
      <c r="AE76" s="275">
        <f>+IF(interne2!AF72&gt;=1,AE$8,0)</f>
        <v>0</v>
      </c>
      <c r="AF76" s="275">
        <f>+IF(interne2!AG72&gt;=1,AF$8,0)</f>
        <v>0</v>
      </c>
      <c r="AG76" s="275">
        <f>+IF(interne2!AH72&gt;=1,AG$8,0)</f>
        <v>0</v>
      </c>
      <c r="AH76" s="275">
        <f>+IF(interne2!AI72&gt;=1,AH$8,0)</f>
        <v>0</v>
      </c>
      <c r="AI76" s="275">
        <f>+IF(interne2!AJ72&gt;=1,AI$8,0)</f>
        <v>0</v>
      </c>
      <c r="AJ76" s="275">
        <f>+IF(interne2!AK72&gt;=1,AJ$8,0)</f>
        <v>0</v>
      </c>
      <c r="AK76" s="275">
        <f>+IF(interne2!AL72&gt;=1,AK$8,0)</f>
        <v>0</v>
      </c>
      <c r="AL76" s="275">
        <f>+IF(interne2!AM72&gt;=1,AL$8,0)</f>
        <v>0</v>
      </c>
      <c r="AM76" s="275">
        <f>+IF(interne2!AN72&gt;=1,AM$8,0)</f>
        <v>0</v>
      </c>
      <c r="AN76" s="275">
        <f>+IF(interne2!AO72&gt;=1,AN$8,0)</f>
        <v>0</v>
      </c>
      <c r="AO76" s="275">
        <f>+IF(interne2!AP72&gt;=1,AO$8,0)</f>
        <v>0</v>
      </c>
      <c r="AP76" s="275">
        <f>+IF(interne2!AQ72&gt;=1,AP$8,0)</f>
        <v>0</v>
      </c>
      <c r="AQ76" s="275">
        <f>+IF(interne2!AR72&gt;=1,AQ$8,0)</f>
        <v>0</v>
      </c>
      <c r="AR76" s="275">
        <f>+IF(interne2!AS72&gt;=1,AR$8,0)</f>
        <v>0</v>
      </c>
      <c r="AS76" s="275">
        <f>+IF(interne2!AT72&gt;=1,AS$8,0)</f>
        <v>0</v>
      </c>
      <c r="AT76" s="275">
        <f>+IF(interne2!AU72&gt;=1,AT$8,0)</f>
        <v>0</v>
      </c>
      <c r="AU76" s="275">
        <f>+IF(interne2!AV72&gt;=1,AU$8,0)</f>
        <v>0</v>
      </c>
    </row>
    <row r="77" spans="1:47" ht="25" x14ac:dyDescent="0.25">
      <c r="A77" s="248" t="str">
        <f>'2.2'!C78</f>
        <v>HER1.1.5</v>
      </c>
      <c r="B77" s="248" t="str">
        <f>'2.2'!D78</f>
        <v>Interventions ouvertes sur la valve mitrale</v>
      </c>
      <c r="C77" s="275">
        <f>+IF(interne2!D73&gt;=1,C$8,0)</f>
        <v>0</v>
      </c>
      <c r="D77" s="275">
        <f>+IF(interne2!E73&gt;=1,D$8,0)</f>
        <v>0</v>
      </c>
      <c r="E77" s="275">
        <f>+IF(interne2!F73&gt;=1,E$8,0)</f>
        <v>0</v>
      </c>
      <c r="F77" s="275">
        <f>+IF(interne2!G73&gt;=1,F$8,0)</f>
        <v>0</v>
      </c>
      <c r="G77" s="275">
        <f>+IF(interne2!H73&gt;=1,G$8,0)</f>
        <v>0</v>
      </c>
      <c r="H77" s="275">
        <f>+IF(interne2!I73&gt;=1,H$8,0)</f>
        <v>0</v>
      </c>
      <c r="I77" s="275">
        <f>+IF(interne2!J73&gt;=1,I$8,0)</f>
        <v>0</v>
      </c>
      <c r="J77" s="275">
        <f>+IF(interne2!K73&gt;=1,J$8,0)</f>
        <v>0</v>
      </c>
      <c r="K77" s="275">
        <f>+IF(interne2!L73&gt;=1,K$8,0)</f>
        <v>0</v>
      </c>
      <c r="L77" s="275">
        <f>+IF(interne2!M73&gt;=1,L$8,0)</f>
        <v>0</v>
      </c>
      <c r="M77" s="275">
        <f>+IF(interne2!N73&gt;=1,M$8,0)</f>
        <v>0</v>
      </c>
      <c r="N77" s="275">
        <f>+IF(interne2!O73&gt;=1,N$8,0)</f>
        <v>0</v>
      </c>
      <c r="O77" s="275">
        <f>+IF(interne2!P73&gt;=1,O$8,0)</f>
        <v>0</v>
      </c>
      <c r="P77" s="275">
        <f>+IF(interne2!Q73&gt;=1,P$8,0)</f>
        <v>0</v>
      </c>
      <c r="Q77" s="275">
        <f>+IF(interne2!R73&gt;=1,Q$8,0)</f>
        <v>0</v>
      </c>
      <c r="R77" s="275">
        <f>+IF(interne2!S73&gt;=1,R$8,0)</f>
        <v>0</v>
      </c>
      <c r="S77" s="275">
        <f>+IF(interne2!T73&gt;=1,S$8,0)</f>
        <v>0</v>
      </c>
      <c r="T77" s="275">
        <f>+IF(interne2!U73&gt;=1,T$8,0)</f>
        <v>0</v>
      </c>
      <c r="U77" s="275">
        <f>+IF(interne2!V73&gt;=1,U$8,0)</f>
        <v>0</v>
      </c>
      <c r="V77" s="275">
        <f>+IF(interne2!W73&gt;=1,V$8,0)</f>
        <v>0</v>
      </c>
      <c r="W77" s="275">
        <f>+IF(interne2!X73&gt;=1,W$8,0)</f>
        <v>0</v>
      </c>
      <c r="X77" s="275">
        <f>+IF(interne2!Y73&gt;=1,X$8,0)</f>
        <v>0</v>
      </c>
      <c r="Y77" s="275">
        <f>+IF(interne2!Z73&gt;=1,Y$8,0)</f>
        <v>0</v>
      </c>
      <c r="Z77" s="275">
        <f>+IF(interne2!AA73&gt;=1,Z$8,0)</f>
        <v>0</v>
      </c>
      <c r="AA77" s="275">
        <f>+IF(interne2!AB73&gt;=1,AA$8,0)</f>
        <v>0</v>
      </c>
      <c r="AB77" s="275">
        <f>+IF(interne2!AC73&gt;=1,AB$8,0)</f>
        <v>0</v>
      </c>
      <c r="AC77" s="275">
        <f>+IF(interne2!AD73&gt;=1,AC$8,0)</f>
        <v>0</v>
      </c>
      <c r="AD77" s="275">
        <f>+IF(interne2!AE73&gt;=1,AD$8,0)</f>
        <v>0</v>
      </c>
      <c r="AE77" s="275">
        <f>+IF(interne2!AF73&gt;=1,AE$8,0)</f>
        <v>0</v>
      </c>
      <c r="AF77" s="275">
        <f>+IF(interne2!AG73&gt;=1,AF$8,0)</f>
        <v>0</v>
      </c>
      <c r="AG77" s="275">
        <f>+IF(interne2!AH73&gt;=1,AG$8,0)</f>
        <v>0</v>
      </c>
      <c r="AH77" s="275">
        <f>+IF(interne2!AI73&gt;=1,AH$8,0)</f>
        <v>0</v>
      </c>
      <c r="AI77" s="275">
        <f>+IF(interne2!AJ73&gt;=1,AI$8,0)</f>
        <v>0</v>
      </c>
      <c r="AJ77" s="275">
        <f>+IF(interne2!AK73&gt;=1,AJ$8,0)</f>
        <v>0</v>
      </c>
      <c r="AK77" s="275">
        <f>+IF(interne2!AL73&gt;=1,AK$8,0)</f>
        <v>0</v>
      </c>
      <c r="AL77" s="275">
        <f>+IF(interne2!AM73&gt;=1,AL$8,0)</f>
        <v>0</v>
      </c>
      <c r="AM77" s="275">
        <f>+IF(interne2!AN73&gt;=1,AM$8,0)</f>
        <v>0</v>
      </c>
      <c r="AN77" s="275">
        <f>+IF(interne2!AO73&gt;=1,AN$8,0)</f>
        <v>0</v>
      </c>
      <c r="AO77" s="275">
        <f>+IF(interne2!AP73&gt;=1,AO$8,0)</f>
        <v>0</v>
      </c>
      <c r="AP77" s="275">
        <f>+IF(interne2!AQ73&gt;=1,AP$8,0)</f>
        <v>0</v>
      </c>
      <c r="AQ77" s="275">
        <f>+IF(interne2!AR73&gt;=1,AQ$8,0)</f>
        <v>0</v>
      </c>
      <c r="AR77" s="275">
        <f>+IF(interne2!AS73&gt;=1,AR$8,0)</f>
        <v>0</v>
      </c>
      <c r="AS77" s="275">
        <f>+IF(interne2!AT73&gt;=1,AS$8,0)</f>
        <v>0</v>
      </c>
      <c r="AT77" s="275">
        <f>+IF(interne2!AU73&gt;=1,AT$8,0)</f>
        <v>0</v>
      </c>
      <c r="AU77" s="275">
        <f>+IF(interne2!AV73&gt;=1,AU$8,0)</f>
        <v>0</v>
      </c>
    </row>
    <row r="78" spans="1:47" ht="25" x14ac:dyDescent="0.25">
      <c r="A78" s="248" t="str">
        <f>'2.2'!C79</f>
        <v>KAR1</v>
      </c>
      <c r="B78" s="248" t="str">
        <f>'2.2'!D79</f>
        <v>Cardiologie (y c. stimulateur cardiaque)</v>
      </c>
      <c r="C78" s="275">
        <f>+IF(interne2!D74&gt;=1,C$8,0)</f>
        <v>0</v>
      </c>
      <c r="D78" s="275">
        <f>+IF(interne2!E74&gt;=1,D$8,0)</f>
        <v>0</v>
      </c>
      <c r="E78" s="275">
        <f>+IF(interne2!F74&gt;=1,E$8,0)</f>
        <v>0</v>
      </c>
      <c r="F78" s="275">
        <f>+IF(interne2!G74&gt;=1,F$8,0)</f>
        <v>0</v>
      </c>
      <c r="G78" s="275">
        <f>+IF(interne2!H74&gt;=1,G$8,0)</f>
        <v>0</v>
      </c>
      <c r="H78" s="275">
        <f>+IF(interne2!I74&gt;=1,H$8,0)</f>
        <v>0</v>
      </c>
      <c r="I78" s="275">
        <f>+IF(interne2!J74&gt;=1,I$8,0)</f>
        <v>0</v>
      </c>
      <c r="J78" s="275">
        <f>+IF(interne2!K74&gt;=1,J$8,0)</f>
        <v>0</v>
      </c>
      <c r="K78" s="275">
        <f>+IF(interne2!L74&gt;=1,K$8,0)</f>
        <v>0</v>
      </c>
      <c r="L78" s="275">
        <f>+IF(interne2!M74&gt;=1,L$8,0)</f>
        <v>0</v>
      </c>
      <c r="M78" s="275">
        <f>+IF(interne2!N74&gt;=1,M$8,0)</f>
        <v>0</v>
      </c>
      <c r="N78" s="275">
        <f>+IF(interne2!O74&gt;=1,N$8,0)</f>
        <v>0</v>
      </c>
      <c r="O78" s="275">
        <f>+IF(interne2!P74&gt;=1,O$8,0)</f>
        <v>0</v>
      </c>
      <c r="P78" s="275">
        <f>+IF(interne2!Q74&gt;=1,P$8,0)</f>
        <v>0</v>
      </c>
      <c r="Q78" s="275">
        <f>+IF(interne2!R74&gt;=1,Q$8,0)</f>
        <v>0</v>
      </c>
      <c r="R78" s="275">
        <f>+IF(interne2!S74&gt;=1,R$8,0)</f>
        <v>0</v>
      </c>
      <c r="S78" s="275">
        <f>+IF(interne2!T74&gt;=1,S$8,0)</f>
        <v>0</v>
      </c>
      <c r="T78" s="275">
        <f>+IF(interne2!U74&gt;=1,T$8,0)</f>
        <v>0</v>
      </c>
      <c r="U78" s="275">
        <f>+IF(interne2!V74&gt;=1,U$8,0)</f>
        <v>0</v>
      </c>
      <c r="V78" s="275">
        <f>+IF(interne2!W74&gt;=1,V$8,0)</f>
        <v>0</v>
      </c>
      <c r="W78" s="275">
        <f>+IF(interne2!X74&gt;=1,W$8,0)</f>
        <v>0</v>
      </c>
      <c r="X78" s="275">
        <f>+IF(interne2!Y74&gt;=1,X$8,0)</f>
        <v>0</v>
      </c>
      <c r="Y78" s="275">
        <f>+IF(interne2!Z74&gt;=1,Y$8,0)</f>
        <v>0</v>
      </c>
      <c r="Z78" s="275">
        <f>+IF(interne2!AA74&gt;=1,Z$8,0)</f>
        <v>0</v>
      </c>
      <c r="AA78" s="275">
        <f>+IF(interne2!AB74&gt;=1,AA$8,0)</f>
        <v>0</v>
      </c>
      <c r="AB78" s="275">
        <f>+IF(interne2!AC74&gt;=1,AB$8,0)</f>
        <v>0</v>
      </c>
      <c r="AC78" s="275">
        <f>+IF(interne2!AD74&gt;=1,AC$8,0)</f>
        <v>0</v>
      </c>
      <c r="AD78" s="275">
        <f>+IF(interne2!AE74&gt;=1,AD$8,0)</f>
        <v>0</v>
      </c>
      <c r="AE78" s="275">
        <f>+IF(interne2!AF74&gt;=1,AE$8,0)</f>
        <v>0</v>
      </c>
      <c r="AF78" s="275">
        <f>+IF(interne2!AG74&gt;=1,AF$8,0)</f>
        <v>0</v>
      </c>
      <c r="AG78" s="275">
        <f>+IF(interne2!AH74&gt;=1,AG$8,0)</f>
        <v>0</v>
      </c>
      <c r="AH78" s="275">
        <f>+IF(interne2!AI74&gt;=1,AH$8,0)</f>
        <v>0</v>
      </c>
      <c r="AI78" s="275">
        <f>+IF(interne2!AJ74&gt;=1,AI$8,0)</f>
        <v>0</v>
      </c>
      <c r="AJ78" s="275">
        <f>+IF(interne2!AK74&gt;=1,AJ$8,0)</f>
        <v>0</v>
      </c>
      <c r="AK78" s="275">
        <f>+IF(interne2!AL74&gt;=1,AK$8,0)</f>
        <v>0</v>
      </c>
      <c r="AL78" s="275">
        <f>+IF(interne2!AM74&gt;=1,AL$8,0)</f>
        <v>0</v>
      </c>
      <c r="AM78" s="275">
        <f>+IF(interne2!AN74&gt;=1,AM$8,0)</f>
        <v>0</v>
      </c>
      <c r="AN78" s="275">
        <f>+IF(interne2!AO74&gt;=1,AN$8,0)</f>
        <v>0</v>
      </c>
      <c r="AO78" s="275">
        <f>+IF(interne2!AP74&gt;=1,AO$8,0)</f>
        <v>0</v>
      </c>
      <c r="AP78" s="275">
        <f>+IF(interne2!AQ74&gt;=1,AP$8,0)</f>
        <v>0</v>
      </c>
      <c r="AQ78" s="275">
        <f>+IF(interne2!AR74&gt;=1,AQ$8,0)</f>
        <v>0</v>
      </c>
      <c r="AR78" s="275">
        <f>+IF(interne2!AS74&gt;=1,AR$8,0)</f>
        <v>0</v>
      </c>
      <c r="AS78" s="275">
        <f>+IF(interne2!AT74&gt;=1,AS$8,0)</f>
        <v>0</v>
      </c>
      <c r="AT78" s="275">
        <f>+IF(interne2!AU74&gt;=1,AT$8,0)</f>
        <v>0</v>
      </c>
      <c r="AU78" s="275">
        <f>+IF(interne2!AV74&gt;=1,AU$8,0)</f>
        <v>0</v>
      </c>
    </row>
    <row r="79" spans="1:47" x14ac:dyDescent="0.25">
      <c r="A79" s="248" t="str">
        <f>'2.2'!C80</f>
        <v>KAR2</v>
      </c>
      <c r="B79" s="248" t="str">
        <f>'2.2'!D80</f>
        <v>Electrophysiologie et CRT</v>
      </c>
      <c r="C79" s="275">
        <f>+IF(interne2!D75&gt;=1,C$8,0)</f>
        <v>0</v>
      </c>
      <c r="D79" s="275">
        <f>+IF(interne2!E75&gt;=1,D$8,0)</f>
        <v>0</v>
      </c>
      <c r="E79" s="275">
        <f>+IF(interne2!F75&gt;=1,E$8,0)</f>
        <v>0</v>
      </c>
      <c r="F79" s="275">
        <f>+IF(interne2!G75&gt;=1,F$8,0)</f>
        <v>0</v>
      </c>
      <c r="G79" s="275">
        <f>+IF(interne2!H75&gt;=1,G$8,0)</f>
        <v>0</v>
      </c>
      <c r="H79" s="275">
        <f>+IF(interne2!I75&gt;=1,H$8,0)</f>
        <v>0</v>
      </c>
      <c r="I79" s="275">
        <f>+IF(interne2!J75&gt;=1,I$8,0)</f>
        <v>0</v>
      </c>
      <c r="J79" s="275">
        <f>+IF(interne2!K75&gt;=1,J$8,0)</f>
        <v>0</v>
      </c>
      <c r="K79" s="275">
        <f>+IF(interne2!L75&gt;=1,K$8,0)</f>
        <v>0</v>
      </c>
      <c r="L79" s="275">
        <f>+IF(interne2!M75&gt;=1,L$8,0)</f>
        <v>0</v>
      </c>
      <c r="M79" s="275">
        <f>+IF(interne2!N75&gt;=1,M$8,0)</f>
        <v>0</v>
      </c>
      <c r="N79" s="275">
        <f>+IF(interne2!O75&gt;=1,N$8,0)</f>
        <v>0</v>
      </c>
      <c r="O79" s="275">
        <f>+IF(interne2!P75&gt;=1,O$8,0)</f>
        <v>0</v>
      </c>
      <c r="P79" s="275">
        <f>+IF(interne2!Q75&gt;=1,P$8,0)</f>
        <v>0</v>
      </c>
      <c r="Q79" s="275">
        <f>+IF(interne2!R75&gt;=1,Q$8,0)</f>
        <v>0</v>
      </c>
      <c r="R79" s="275">
        <f>+IF(interne2!S75&gt;=1,R$8,0)</f>
        <v>0</v>
      </c>
      <c r="S79" s="275">
        <f>+IF(interne2!T75&gt;=1,S$8,0)</f>
        <v>0</v>
      </c>
      <c r="T79" s="275">
        <f>+IF(interne2!U75&gt;=1,T$8,0)</f>
        <v>0</v>
      </c>
      <c r="U79" s="275">
        <f>+IF(interne2!V75&gt;=1,U$8,0)</f>
        <v>0</v>
      </c>
      <c r="V79" s="275">
        <f>+IF(interne2!W75&gt;=1,V$8,0)</f>
        <v>0</v>
      </c>
      <c r="W79" s="275">
        <f>+IF(interne2!X75&gt;=1,W$8,0)</f>
        <v>0</v>
      </c>
      <c r="X79" s="275">
        <f>+IF(interne2!Y75&gt;=1,X$8,0)</f>
        <v>0</v>
      </c>
      <c r="Y79" s="275">
        <f>+IF(interne2!Z75&gt;=1,Y$8,0)</f>
        <v>0</v>
      </c>
      <c r="Z79" s="275">
        <f>+IF(interne2!AA75&gt;=1,Z$8,0)</f>
        <v>0</v>
      </c>
      <c r="AA79" s="275">
        <f>+IF(interne2!AB75&gt;=1,AA$8,0)</f>
        <v>0</v>
      </c>
      <c r="AB79" s="275">
        <f>+IF(interne2!AC75&gt;=1,AB$8,0)</f>
        <v>0</v>
      </c>
      <c r="AC79" s="275">
        <f>+IF(interne2!AD75&gt;=1,AC$8,0)</f>
        <v>0</v>
      </c>
      <c r="AD79" s="275">
        <f>+IF(interne2!AE75&gt;=1,AD$8,0)</f>
        <v>0</v>
      </c>
      <c r="AE79" s="275">
        <f>+IF(interne2!AF75&gt;=1,AE$8,0)</f>
        <v>0</v>
      </c>
      <c r="AF79" s="275">
        <f>+IF(interne2!AG75&gt;=1,AF$8,0)</f>
        <v>0</v>
      </c>
      <c r="AG79" s="275">
        <f>+IF(interne2!AH75&gt;=1,AG$8,0)</f>
        <v>0</v>
      </c>
      <c r="AH79" s="275">
        <f>+IF(interne2!AI75&gt;=1,AH$8,0)</f>
        <v>0</v>
      </c>
      <c r="AI79" s="275">
        <f>+IF(interne2!AJ75&gt;=1,AI$8,0)</f>
        <v>0</v>
      </c>
      <c r="AJ79" s="275">
        <f>+IF(interne2!AK75&gt;=1,AJ$8,0)</f>
        <v>0</v>
      </c>
      <c r="AK79" s="275">
        <f>+IF(interne2!AL75&gt;=1,AK$8,0)</f>
        <v>0</v>
      </c>
      <c r="AL79" s="275">
        <f>+IF(interne2!AM75&gt;=1,AL$8,0)</f>
        <v>0</v>
      </c>
      <c r="AM79" s="275">
        <f>+IF(interne2!AN75&gt;=1,AM$8,0)</f>
        <v>0</v>
      </c>
      <c r="AN79" s="275">
        <f>+IF(interne2!AO75&gt;=1,AN$8,0)</f>
        <v>0</v>
      </c>
      <c r="AO79" s="275">
        <f>+IF(interne2!AP75&gt;=1,AO$8,0)</f>
        <v>0</v>
      </c>
      <c r="AP79" s="275">
        <f>+IF(interne2!AQ75&gt;=1,AP$8,0)</f>
        <v>0</v>
      </c>
      <c r="AQ79" s="275">
        <f>+IF(interne2!AR75&gt;=1,AQ$8,0)</f>
        <v>0</v>
      </c>
      <c r="AR79" s="275">
        <f>+IF(interne2!AS75&gt;=1,AR$8,0)</f>
        <v>0</v>
      </c>
      <c r="AS79" s="275">
        <f>+IF(interne2!AT75&gt;=1,AS$8,0)</f>
        <v>0</v>
      </c>
      <c r="AT79" s="275">
        <f>+IF(interne2!AU75&gt;=1,AT$8,0)</f>
        <v>0</v>
      </c>
      <c r="AU79" s="275">
        <f>+IF(interne2!AV75&gt;=1,AU$8,0)</f>
        <v>0</v>
      </c>
    </row>
    <row r="80" spans="1:47" ht="25" x14ac:dyDescent="0.25">
      <c r="A80" s="248" t="str">
        <f>'2.2'!C81</f>
        <v>KAR3</v>
      </c>
      <c r="B80" s="248" t="str">
        <f>'2.2'!D81</f>
        <v>Cardiologie interventionnelle (interventions coronariennes)</v>
      </c>
      <c r="C80" s="275">
        <f>+IF(interne2!D76&gt;=1,C$8,0)</f>
        <v>0</v>
      </c>
      <c r="D80" s="275">
        <f>+IF(interne2!E76&gt;=1,D$8,0)</f>
        <v>0</v>
      </c>
      <c r="E80" s="275">
        <f>+IF(interne2!F76&gt;=1,E$8,0)</f>
        <v>0</v>
      </c>
      <c r="F80" s="275">
        <f>+IF(interne2!G76&gt;=1,F$8,0)</f>
        <v>0</v>
      </c>
      <c r="G80" s="275">
        <f>+IF(interne2!H76&gt;=1,G$8,0)</f>
        <v>0</v>
      </c>
      <c r="H80" s="275">
        <f>+IF(interne2!I76&gt;=1,H$8,0)</f>
        <v>0</v>
      </c>
      <c r="I80" s="275">
        <f>+IF(interne2!J76&gt;=1,I$8,0)</f>
        <v>0</v>
      </c>
      <c r="J80" s="275">
        <f>+IF(interne2!K76&gt;=1,J$8,0)</f>
        <v>0</v>
      </c>
      <c r="K80" s="275">
        <f>+IF(interne2!L76&gt;=1,K$8,0)</f>
        <v>0</v>
      </c>
      <c r="L80" s="275">
        <f>+IF(interne2!M76&gt;=1,L$8,0)</f>
        <v>0</v>
      </c>
      <c r="M80" s="275">
        <f>+IF(interne2!N76&gt;=1,M$8,0)</f>
        <v>0</v>
      </c>
      <c r="N80" s="275">
        <f>+IF(interne2!O76&gt;=1,N$8,0)</f>
        <v>0</v>
      </c>
      <c r="O80" s="275">
        <f>+IF(interne2!P76&gt;=1,O$8,0)</f>
        <v>0</v>
      </c>
      <c r="P80" s="275">
        <f>+IF(interne2!Q76&gt;=1,P$8,0)</f>
        <v>0</v>
      </c>
      <c r="Q80" s="275">
        <f>+IF(interne2!R76&gt;=1,Q$8,0)</f>
        <v>0</v>
      </c>
      <c r="R80" s="275">
        <f>+IF(interne2!S76&gt;=1,R$8,0)</f>
        <v>0</v>
      </c>
      <c r="S80" s="275">
        <f>+IF(interne2!T76&gt;=1,S$8,0)</f>
        <v>0</v>
      </c>
      <c r="T80" s="275">
        <f>+IF(interne2!U76&gt;=1,T$8,0)</f>
        <v>0</v>
      </c>
      <c r="U80" s="275">
        <f>+IF(interne2!V76&gt;=1,U$8,0)</f>
        <v>0</v>
      </c>
      <c r="V80" s="275">
        <f>+IF(interne2!W76&gt;=1,V$8,0)</f>
        <v>0</v>
      </c>
      <c r="W80" s="275">
        <f>+IF(interne2!X76&gt;=1,W$8,0)</f>
        <v>0</v>
      </c>
      <c r="X80" s="275">
        <f>+IF(interne2!Y76&gt;=1,X$8,0)</f>
        <v>0</v>
      </c>
      <c r="Y80" s="275">
        <f>+IF(interne2!Z76&gt;=1,Y$8,0)</f>
        <v>0</v>
      </c>
      <c r="Z80" s="275">
        <f>+IF(interne2!AA76&gt;=1,Z$8,0)</f>
        <v>0</v>
      </c>
      <c r="AA80" s="275">
        <f>+IF(interne2!AB76&gt;=1,AA$8,0)</f>
        <v>0</v>
      </c>
      <c r="AB80" s="275">
        <f>+IF(interne2!AC76&gt;=1,AB$8,0)</f>
        <v>0</v>
      </c>
      <c r="AC80" s="275">
        <f>+IF(interne2!AD76&gt;=1,AC$8,0)</f>
        <v>0</v>
      </c>
      <c r="AD80" s="275">
        <f>+IF(interne2!AE76&gt;=1,AD$8,0)</f>
        <v>0</v>
      </c>
      <c r="AE80" s="275">
        <f>+IF(interne2!AF76&gt;=1,AE$8,0)</f>
        <v>0</v>
      </c>
      <c r="AF80" s="275">
        <f>+IF(interne2!AG76&gt;=1,AF$8,0)</f>
        <v>0</v>
      </c>
      <c r="AG80" s="275">
        <f>+IF(interne2!AH76&gt;=1,AG$8,0)</f>
        <v>0</v>
      </c>
      <c r="AH80" s="275">
        <f>+IF(interne2!AI76&gt;=1,AH$8,0)</f>
        <v>0</v>
      </c>
      <c r="AI80" s="275">
        <f>+IF(interne2!AJ76&gt;=1,AI$8,0)</f>
        <v>0</v>
      </c>
      <c r="AJ80" s="275">
        <f>+IF(interne2!AK76&gt;=1,AJ$8,0)</f>
        <v>0</v>
      </c>
      <c r="AK80" s="275">
        <f>+IF(interne2!AL76&gt;=1,AK$8,0)</f>
        <v>0</v>
      </c>
      <c r="AL80" s="275">
        <f>+IF(interne2!AM76&gt;=1,AL$8,0)</f>
        <v>0</v>
      </c>
      <c r="AM80" s="275">
        <f>+IF(interne2!AN76&gt;=1,AM$8,0)</f>
        <v>0</v>
      </c>
      <c r="AN80" s="275">
        <f>+IF(interne2!AO76&gt;=1,AN$8,0)</f>
        <v>0</v>
      </c>
      <c r="AO80" s="275">
        <f>+IF(interne2!AP76&gt;=1,AO$8,0)</f>
        <v>0</v>
      </c>
      <c r="AP80" s="275">
        <f>+IF(interne2!AQ76&gt;=1,AP$8,0)</f>
        <v>0</v>
      </c>
      <c r="AQ80" s="275">
        <f>+IF(interne2!AR76&gt;=1,AQ$8,0)</f>
        <v>0</v>
      </c>
      <c r="AR80" s="275">
        <f>+IF(interne2!AS76&gt;=1,AR$8,0)</f>
        <v>0</v>
      </c>
      <c r="AS80" s="275">
        <f>+IF(interne2!AT76&gt;=1,AS$8,0)</f>
        <v>0</v>
      </c>
      <c r="AT80" s="275">
        <f>+IF(interne2!AU76&gt;=1,AT$8,0)</f>
        <v>0</v>
      </c>
      <c r="AU80" s="275">
        <f>+IF(interne2!AV76&gt;=1,AU$8,0)</f>
        <v>0</v>
      </c>
    </row>
    <row r="81" spans="1:47" ht="25" x14ac:dyDescent="0.25">
      <c r="A81" s="248" t="str">
        <f>'2.2'!C82</f>
        <v>KAR3.1</v>
      </c>
      <c r="B81" s="248" t="str">
        <f>'2.2'!D82</f>
        <v>Cardiologie interventionnelle (interventions structurelles)</v>
      </c>
      <c r="C81" s="275">
        <f>+IF(interne2!D77&gt;=1,C$8,0)</f>
        <v>0</v>
      </c>
      <c r="D81" s="275">
        <f>+IF(interne2!E77&gt;=1,D$8,0)</f>
        <v>0</v>
      </c>
      <c r="E81" s="275">
        <f>+IF(interne2!F77&gt;=1,E$8,0)</f>
        <v>0</v>
      </c>
      <c r="F81" s="275">
        <f>+IF(interne2!G77&gt;=1,F$8,0)</f>
        <v>0</v>
      </c>
      <c r="G81" s="275">
        <f>+IF(interne2!H77&gt;=1,G$8,0)</f>
        <v>0</v>
      </c>
      <c r="H81" s="275">
        <f>+IF(interne2!I77&gt;=1,H$8,0)</f>
        <v>0</v>
      </c>
      <c r="I81" s="275">
        <f>+IF(interne2!J77&gt;=1,I$8,0)</f>
        <v>0</v>
      </c>
      <c r="J81" s="275">
        <f>+IF(interne2!K77&gt;=1,J$8,0)</f>
        <v>0</v>
      </c>
      <c r="K81" s="275">
        <f>+IF(interne2!L77&gt;=1,K$8,0)</f>
        <v>0</v>
      </c>
      <c r="L81" s="275">
        <f>+IF(interne2!M77&gt;=1,L$8,0)</f>
        <v>0</v>
      </c>
      <c r="M81" s="275">
        <f>+IF(interne2!N77&gt;=1,M$8,0)</f>
        <v>0</v>
      </c>
      <c r="N81" s="275">
        <f>+IF(interne2!O77&gt;=1,N$8,0)</f>
        <v>0</v>
      </c>
      <c r="O81" s="275">
        <f>+IF(interne2!P77&gt;=1,O$8,0)</f>
        <v>0</v>
      </c>
      <c r="P81" s="275">
        <f>+IF(interne2!Q77&gt;=1,P$8,0)</f>
        <v>0</v>
      </c>
      <c r="Q81" s="275">
        <f>+IF(interne2!R77&gt;=1,Q$8,0)</f>
        <v>0</v>
      </c>
      <c r="R81" s="275">
        <f>+IF(interne2!S77&gt;=1,R$8,0)</f>
        <v>0</v>
      </c>
      <c r="S81" s="275">
        <f>+IF(interne2!T77&gt;=1,S$8,0)</f>
        <v>0</v>
      </c>
      <c r="T81" s="275">
        <f>+IF(interne2!U77&gt;=1,T$8,0)</f>
        <v>0</v>
      </c>
      <c r="U81" s="275">
        <f>+IF(interne2!V77&gt;=1,U$8,0)</f>
        <v>0</v>
      </c>
      <c r="V81" s="275">
        <f>+IF(interne2!W77&gt;=1,V$8,0)</f>
        <v>0</v>
      </c>
      <c r="W81" s="275">
        <f>+IF(interne2!X77&gt;=1,W$8,0)</f>
        <v>0</v>
      </c>
      <c r="X81" s="275">
        <f>+IF(interne2!Y77&gt;=1,X$8,0)</f>
        <v>0</v>
      </c>
      <c r="Y81" s="275">
        <f>+IF(interne2!Z77&gt;=1,Y$8,0)</f>
        <v>0</v>
      </c>
      <c r="Z81" s="275">
        <f>+IF(interne2!AA77&gt;=1,Z$8,0)</f>
        <v>0</v>
      </c>
      <c r="AA81" s="275">
        <f>+IF(interne2!AB77&gt;=1,AA$8,0)</f>
        <v>0</v>
      </c>
      <c r="AB81" s="275">
        <f>+IF(interne2!AC77&gt;=1,AB$8,0)</f>
        <v>0</v>
      </c>
      <c r="AC81" s="275">
        <f>+IF(interne2!AD77&gt;=1,AC$8,0)</f>
        <v>0</v>
      </c>
      <c r="AD81" s="275">
        <f>+IF(interne2!AE77&gt;=1,AD$8,0)</f>
        <v>0</v>
      </c>
      <c r="AE81" s="275">
        <f>+IF(interne2!AF77&gt;=1,AE$8,0)</f>
        <v>0</v>
      </c>
      <c r="AF81" s="275">
        <f>+IF(interne2!AG77&gt;=1,AF$8,0)</f>
        <v>0</v>
      </c>
      <c r="AG81" s="275">
        <f>+IF(interne2!AH77&gt;=1,AG$8,0)</f>
        <v>0</v>
      </c>
      <c r="AH81" s="275">
        <f>+IF(interne2!AI77&gt;=1,AH$8,0)</f>
        <v>0</v>
      </c>
      <c r="AI81" s="275">
        <f>+IF(interne2!AJ77&gt;=1,AI$8,0)</f>
        <v>0</v>
      </c>
      <c r="AJ81" s="275">
        <f>+IF(interne2!AK77&gt;=1,AJ$8,0)</f>
        <v>0</v>
      </c>
      <c r="AK81" s="275">
        <f>+IF(interne2!AL77&gt;=1,AK$8,0)</f>
        <v>0</v>
      </c>
      <c r="AL81" s="275">
        <f>+IF(interne2!AM77&gt;=1,AL$8,0)</f>
        <v>0</v>
      </c>
      <c r="AM81" s="275">
        <f>+IF(interne2!AN77&gt;=1,AM$8,0)</f>
        <v>0</v>
      </c>
      <c r="AN81" s="275">
        <f>+IF(interne2!AO77&gt;=1,AN$8,0)</f>
        <v>0</v>
      </c>
      <c r="AO81" s="275">
        <f>+IF(interne2!AP77&gt;=1,AO$8,0)</f>
        <v>0</v>
      </c>
      <c r="AP81" s="275">
        <f>+IF(interne2!AQ77&gt;=1,AP$8,0)</f>
        <v>0</v>
      </c>
      <c r="AQ81" s="275">
        <f>+IF(interne2!AR77&gt;=1,AQ$8,0)</f>
        <v>0</v>
      </c>
      <c r="AR81" s="275">
        <f>+IF(interne2!AS77&gt;=1,AR$8,0)</f>
        <v>0</v>
      </c>
      <c r="AS81" s="275">
        <f>+IF(interne2!AT77&gt;=1,AS$8,0)</f>
        <v>0</v>
      </c>
      <c r="AT81" s="275">
        <f>+IF(interne2!AU77&gt;=1,AT$8,0)</f>
        <v>0</v>
      </c>
      <c r="AU81" s="275">
        <f>+IF(interne2!AV77&gt;=1,AU$8,0)</f>
        <v>0</v>
      </c>
    </row>
    <row r="82" spans="1:47" ht="37.5" x14ac:dyDescent="0.25">
      <c r="A82" s="248" t="str">
        <f>'2.2'!C83</f>
        <v>KAR3.1.1</v>
      </c>
      <c r="B82" s="248" t="str">
        <f>'2.2'!D83</f>
        <v>Cardiologie interventionnelle complexe (interventions structurelles)</v>
      </c>
      <c r="C82" s="275">
        <f>+IF(interne2!D78&gt;=1,C$8,0)</f>
        <v>0</v>
      </c>
      <c r="D82" s="275">
        <f>+IF(interne2!E78&gt;=1,D$8,0)</f>
        <v>0</v>
      </c>
      <c r="E82" s="275">
        <f>+IF(interne2!F78&gt;=1,E$8,0)</f>
        <v>0</v>
      </c>
      <c r="F82" s="275">
        <f>+IF(interne2!G78&gt;=1,F$8,0)</f>
        <v>0</v>
      </c>
      <c r="G82" s="275">
        <f>+IF(interne2!H78&gt;=1,G$8,0)</f>
        <v>0</v>
      </c>
      <c r="H82" s="275">
        <f>+IF(interne2!I78&gt;=1,H$8,0)</f>
        <v>0</v>
      </c>
      <c r="I82" s="275">
        <f>+IF(interne2!J78&gt;=1,I$8,0)</f>
        <v>0</v>
      </c>
      <c r="J82" s="275">
        <f>+IF(interne2!K78&gt;=1,J$8,0)</f>
        <v>0</v>
      </c>
      <c r="K82" s="275">
        <f>+IF(interne2!L78&gt;=1,K$8,0)</f>
        <v>0</v>
      </c>
      <c r="L82" s="275">
        <f>+IF(interne2!M78&gt;=1,L$8,0)</f>
        <v>0</v>
      </c>
      <c r="M82" s="275">
        <f>+IF(interne2!N78&gt;=1,M$8,0)</f>
        <v>0</v>
      </c>
      <c r="N82" s="275">
        <f>+IF(interne2!O78&gt;=1,N$8,0)</f>
        <v>0</v>
      </c>
      <c r="O82" s="275">
        <f>+IF(interne2!P78&gt;=1,O$8,0)</f>
        <v>0</v>
      </c>
      <c r="P82" s="275">
        <f>+IF(interne2!Q78&gt;=1,P$8,0)</f>
        <v>0</v>
      </c>
      <c r="Q82" s="275">
        <f>+IF(interne2!R78&gt;=1,Q$8,0)</f>
        <v>0</v>
      </c>
      <c r="R82" s="275">
        <f>+IF(interne2!S78&gt;=1,R$8,0)</f>
        <v>0</v>
      </c>
      <c r="S82" s="275">
        <f>+IF(interne2!T78&gt;=1,S$8,0)</f>
        <v>0</v>
      </c>
      <c r="T82" s="275">
        <f>+IF(interne2!U78&gt;=1,T$8,0)</f>
        <v>0</v>
      </c>
      <c r="U82" s="275">
        <f>+IF(interne2!V78&gt;=1,U$8,0)</f>
        <v>0</v>
      </c>
      <c r="V82" s="275">
        <f>+IF(interne2!W78&gt;=1,V$8,0)</f>
        <v>0</v>
      </c>
      <c r="W82" s="275">
        <f>+IF(interne2!X78&gt;=1,W$8,0)</f>
        <v>0</v>
      </c>
      <c r="X82" s="275">
        <f>+IF(interne2!Y78&gt;=1,X$8,0)</f>
        <v>0</v>
      </c>
      <c r="Y82" s="275">
        <f>+IF(interne2!Z78&gt;=1,Y$8,0)</f>
        <v>0</v>
      </c>
      <c r="Z82" s="275">
        <f>+IF(interne2!AA78&gt;=1,Z$8,0)</f>
        <v>0</v>
      </c>
      <c r="AA82" s="275">
        <f>+IF(interne2!AB78&gt;=1,AA$8,0)</f>
        <v>0</v>
      </c>
      <c r="AB82" s="275">
        <f>+IF(interne2!AC78&gt;=1,AB$8,0)</f>
        <v>0</v>
      </c>
      <c r="AC82" s="275">
        <f>+IF(interne2!AD78&gt;=1,AC$8,0)</f>
        <v>0</v>
      </c>
      <c r="AD82" s="275">
        <f>+IF(interne2!AE78&gt;=1,AD$8,0)</f>
        <v>0</v>
      </c>
      <c r="AE82" s="275">
        <f>+IF(interne2!AF78&gt;=1,AE$8,0)</f>
        <v>0</v>
      </c>
      <c r="AF82" s="275">
        <f>+IF(interne2!AG78&gt;=1,AF$8,0)</f>
        <v>0</v>
      </c>
      <c r="AG82" s="275">
        <f>+IF(interne2!AH78&gt;=1,AG$8,0)</f>
        <v>0</v>
      </c>
      <c r="AH82" s="275">
        <f>+IF(interne2!AI78&gt;=1,AH$8,0)</f>
        <v>0</v>
      </c>
      <c r="AI82" s="275">
        <f>+IF(interne2!AJ78&gt;=1,AI$8,0)</f>
        <v>0</v>
      </c>
      <c r="AJ82" s="275">
        <f>+IF(interne2!AK78&gt;=1,AJ$8,0)</f>
        <v>0</v>
      </c>
      <c r="AK82" s="275">
        <f>+IF(interne2!AL78&gt;=1,AK$8,0)</f>
        <v>0</v>
      </c>
      <c r="AL82" s="275">
        <f>+IF(interne2!AM78&gt;=1,AL$8,0)</f>
        <v>0</v>
      </c>
      <c r="AM82" s="275">
        <f>+IF(interne2!AN78&gt;=1,AM$8,0)</f>
        <v>0</v>
      </c>
      <c r="AN82" s="275">
        <f>+IF(interne2!AO78&gt;=1,AN$8,0)</f>
        <v>0</v>
      </c>
      <c r="AO82" s="275">
        <f>+IF(interne2!AP78&gt;=1,AO$8,0)</f>
        <v>0</v>
      </c>
      <c r="AP82" s="275">
        <f>+IF(interne2!AQ78&gt;=1,AP$8,0)</f>
        <v>0</v>
      </c>
      <c r="AQ82" s="275">
        <f>+IF(interne2!AR78&gt;=1,AQ$8,0)</f>
        <v>0</v>
      </c>
      <c r="AR82" s="275">
        <f>+IF(interne2!AS78&gt;=1,AR$8,0)</f>
        <v>0</v>
      </c>
      <c r="AS82" s="275">
        <f>+IF(interne2!AT78&gt;=1,AS$8,0)</f>
        <v>0</v>
      </c>
      <c r="AT82" s="275">
        <f>+IF(interne2!AU78&gt;=1,AT$8,0)</f>
        <v>0</v>
      </c>
      <c r="AU82" s="275">
        <f>+IF(interne2!AV78&gt;=1,AU$8,0)</f>
        <v>0</v>
      </c>
    </row>
    <row r="83" spans="1:47" ht="37.5" x14ac:dyDescent="0.25">
      <c r="A83" s="248" t="str">
        <f>'2.2'!C84</f>
        <v>NEP1</v>
      </c>
      <c r="B83" s="248" t="str">
        <f>'2.2'!D84</f>
        <v>Néphrologie (défaillance rénale aiguë et insuffisance rénale chronique terminale)</v>
      </c>
      <c r="C83" s="275">
        <f>+IF(interne2!D79&gt;=1,C$8,0)</f>
        <v>0</v>
      </c>
      <c r="D83" s="275">
        <f>+IF(interne2!E79&gt;=1,D$8,0)</f>
        <v>0</v>
      </c>
      <c r="E83" s="275">
        <f>+IF(interne2!F79&gt;=1,E$8,0)</f>
        <v>0</v>
      </c>
      <c r="F83" s="275">
        <f>+IF(interne2!G79&gt;=1,F$8,0)</f>
        <v>0</v>
      </c>
      <c r="G83" s="275">
        <f>+IF(interne2!H79&gt;=1,G$8,0)</f>
        <v>0</v>
      </c>
      <c r="H83" s="275">
        <f>+IF(interne2!I79&gt;=1,H$8,0)</f>
        <v>0</v>
      </c>
      <c r="I83" s="275">
        <f>+IF(interne2!J79&gt;=1,I$8,0)</f>
        <v>0</v>
      </c>
      <c r="J83" s="275">
        <f>+IF(interne2!K79&gt;=1,J$8,0)</f>
        <v>0</v>
      </c>
      <c r="K83" s="275">
        <f>+IF(interne2!L79&gt;=1,K$8,0)</f>
        <v>0</v>
      </c>
      <c r="L83" s="275">
        <f>+IF(interne2!M79&gt;=1,L$8,0)</f>
        <v>0</v>
      </c>
      <c r="M83" s="275">
        <f>+IF(interne2!N79&gt;=1,M$8,0)</f>
        <v>0</v>
      </c>
      <c r="N83" s="275">
        <f>+IF(interne2!O79&gt;=1,N$8,0)</f>
        <v>0</v>
      </c>
      <c r="O83" s="275">
        <f>+IF(interne2!P79&gt;=1,O$8,0)</f>
        <v>0</v>
      </c>
      <c r="P83" s="275">
        <f>+IF(interne2!Q79&gt;=1,P$8,0)</f>
        <v>0</v>
      </c>
      <c r="Q83" s="275">
        <f>+IF(interne2!R79&gt;=1,Q$8,0)</f>
        <v>0</v>
      </c>
      <c r="R83" s="275">
        <f>+IF(interne2!S79&gt;=1,R$8,0)</f>
        <v>0</v>
      </c>
      <c r="S83" s="275">
        <f>+IF(interne2!T79&gt;=1,S$8,0)</f>
        <v>0</v>
      </c>
      <c r="T83" s="275">
        <f>+IF(interne2!U79&gt;=1,T$8,0)</f>
        <v>0</v>
      </c>
      <c r="U83" s="275">
        <f>+IF(interne2!V79&gt;=1,U$8,0)</f>
        <v>0</v>
      </c>
      <c r="V83" s="275">
        <f>+IF(interne2!W79&gt;=1,V$8,0)</f>
        <v>0</v>
      </c>
      <c r="W83" s="275">
        <f>+IF(interne2!X79&gt;=1,W$8,0)</f>
        <v>0</v>
      </c>
      <c r="X83" s="275">
        <f>+IF(interne2!Y79&gt;=1,X$8,0)</f>
        <v>0</v>
      </c>
      <c r="Y83" s="275">
        <f>+IF(interne2!Z79&gt;=1,Y$8,0)</f>
        <v>0</v>
      </c>
      <c r="Z83" s="275">
        <f>+IF(interne2!AA79&gt;=1,Z$8,0)</f>
        <v>0</v>
      </c>
      <c r="AA83" s="275">
        <f>+IF(interne2!AB79&gt;=1,AA$8,0)</f>
        <v>0</v>
      </c>
      <c r="AB83" s="275">
        <f>+IF(interne2!AC79&gt;=1,AB$8,0)</f>
        <v>0</v>
      </c>
      <c r="AC83" s="275">
        <f>+IF(interne2!AD79&gt;=1,AC$8,0)</f>
        <v>0</v>
      </c>
      <c r="AD83" s="275">
        <f>+IF(interne2!AE79&gt;=1,AD$8,0)</f>
        <v>0</v>
      </c>
      <c r="AE83" s="275">
        <f>+IF(interne2!AF79&gt;=1,AE$8,0)</f>
        <v>0</v>
      </c>
      <c r="AF83" s="275">
        <f>+IF(interne2!AG79&gt;=1,AF$8,0)</f>
        <v>0</v>
      </c>
      <c r="AG83" s="275">
        <f>+IF(interne2!AH79&gt;=1,AG$8,0)</f>
        <v>0</v>
      </c>
      <c r="AH83" s="275">
        <f>+IF(interne2!AI79&gt;=1,AH$8,0)</f>
        <v>0</v>
      </c>
      <c r="AI83" s="275">
        <f>+IF(interne2!AJ79&gt;=1,AI$8,0)</f>
        <v>0</v>
      </c>
      <c r="AJ83" s="275">
        <f>+IF(interne2!AK79&gt;=1,AJ$8,0)</f>
        <v>0</v>
      </c>
      <c r="AK83" s="275">
        <f>+IF(interne2!AL79&gt;=1,AK$8,0)</f>
        <v>0</v>
      </c>
      <c r="AL83" s="275">
        <f>+IF(interne2!AM79&gt;=1,AL$8,0)</f>
        <v>0</v>
      </c>
      <c r="AM83" s="275">
        <f>+IF(interne2!AN79&gt;=1,AM$8,0)</f>
        <v>0</v>
      </c>
      <c r="AN83" s="275">
        <f>+IF(interne2!AO79&gt;=1,AN$8,0)</f>
        <v>0</v>
      </c>
      <c r="AO83" s="275">
        <f>+IF(interne2!AP79&gt;=1,AO$8,0)</f>
        <v>0</v>
      </c>
      <c r="AP83" s="275">
        <f>+IF(interne2!AQ79&gt;=1,AP$8,0)</f>
        <v>0</v>
      </c>
      <c r="AQ83" s="275">
        <f>+IF(interne2!AR79&gt;=1,AQ$8,0)</f>
        <v>0</v>
      </c>
      <c r="AR83" s="275">
        <f>+IF(interne2!AS79&gt;=1,AR$8,0)</f>
        <v>0</v>
      </c>
      <c r="AS83" s="275">
        <f>+IF(interne2!AT79&gt;=1,AS$8,0)</f>
        <v>0</v>
      </c>
      <c r="AT83" s="275">
        <f>+IF(interne2!AU79&gt;=1,AT$8,0)</f>
        <v>0</v>
      </c>
      <c r="AU83" s="275">
        <f>+IF(interne2!AV79&gt;=1,AU$8,0)</f>
        <v>0</v>
      </c>
    </row>
    <row r="84" spans="1:47" ht="37.5" x14ac:dyDescent="0.25">
      <c r="A84" s="248" t="str">
        <f>'2.2'!C85</f>
        <v>URO1</v>
      </c>
      <c r="B84" s="248" t="str">
        <f>'2.2'!D85</f>
        <v>Urologie sans titre de formation approfondie « urologie opératoire »</v>
      </c>
      <c r="C84" s="275">
        <f>+IF(interne2!D80&gt;=1,C$8,0)</f>
        <v>0</v>
      </c>
      <c r="D84" s="275">
        <f>+IF(interne2!E80&gt;=1,D$8,0)</f>
        <v>0</v>
      </c>
      <c r="E84" s="275">
        <f>+IF(interne2!F80&gt;=1,E$8,0)</f>
        <v>0</v>
      </c>
      <c r="F84" s="275">
        <f>+IF(interne2!G80&gt;=1,F$8,0)</f>
        <v>0</v>
      </c>
      <c r="G84" s="275">
        <f>+IF(interne2!H80&gt;=1,G$8,0)</f>
        <v>0</v>
      </c>
      <c r="H84" s="275">
        <f>+IF(interne2!I80&gt;=1,H$8,0)</f>
        <v>0</v>
      </c>
      <c r="I84" s="275">
        <f>+IF(interne2!J80&gt;=1,I$8,0)</f>
        <v>0</v>
      </c>
      <c r="J84" s="275">
        <f>+IF(interne2!K80&gt;=1,J$8,0)</f>
        <v>0</v>
      </c>
      <c r="K84" s="275">
        <f>+IF(interne2!L80&gt;=1,K$8,0)</f>
        <v>0</v>
      </c>
      <c r="L84" s="275">
        <f>+IF(interne2!M80&gt;=1,L$8,0)</f>
        <v>0</v>
      </c>
      <c r="M84" s="275">
        <f>+IF(interne2!N80&gt;=1,M$8,0)</f>
        <v>0</v>
      </c>
      <c r="N84" s="275">
        <f>+IF(interne2!O80&gt;=1,N$8,0)</f>
        <v>0</v>
      </c>
      <c r="O84" s="275">
        <f>+IF(interne2!P80&gt;=1,O$8,0)</f>
        <v>0</v>
      </c>
      <c r="P84" s="275">
        <f>+IF(interne2!Q80&gt;=1,P$8,0)</f>
        <v>0</v>
      </c>
      <c r="Q84" s="275">
        <f>+IF(interne2!R80&gt;=1,Q$8,0)</f>
        <v>0</v>
      </c>
      <c r="R84" s="275">
        <f>+IF(interne2!S80&gt;=1,R$8,0)</f>
        <v>0</v>
      </c>
      <c r="S84" s="275">
        <f>+IF(interne2!T80&gt;=1,S$8,0)</f>
        <v>0</v>
      </c>
      <c r="T84" s="275">
        <f>+IF(interne2!U80&gt;=1,T$8,0)</f>
        <v>0</v>
      </c>
      <c r="U84" s="275">
        <f>+IF(interne2!V80&gt;=1,U$8,0)</f>
        <v>0</v>
      </c>
      <c r="V84" s="275">
        <f>+IF(interne2!W80&gt;=1,V$8,0)</f>
        <v>0</v>
      </c>
      <c r="W84" s="275">
        <f>+IF(interne2!X80&gt;=1,W$8,0)</f>
        <v>0</v>
      </c>
      <c r="X84" s="275">
        <f>+IF(interne2!Y80&gt;=1,X$8,0)</f>
        <v>0</v>
      </c>
      <c r="Y84" s="275">
        <f>+IF(interne2!Z80&gt;=1,Y$8,0)</f>
        <v>0</v>
      </c>
      <c r="Z84" s="275">
        <f>+IF(interne2!AA80&gt;=1,Z$8,0)</f>
        <v>0</v>
      </c>
      <c r="AA84" s="275">
        <f>+IF(interne2!AB80&gt;=1,AA$8,0)</f>
        <v>0</v>
      </c>
      <c r="AB84" s="275">
        <f>+IF(interne2!AC80&gt;=1,AB$8,0)</f>
        <v>0</v>
      </c>
      <c r="AC84" s="275">
        <f>+IF(interne2!AD80&gt;=1,AC$8,0)</f>
        <v>0</v>
      </c>
      <c r="AD84" s="275">
        <f>+IF(interne2!AE80&gt;=1,AD$8,0)</f>
        <v>0</v>
      </c>
      <c r="AE84" s="275">
        <f>+IF(interne2!AF80&gt;=1,AE$8,0)</f>
        <v>0</v>
      </c>
      <c r="AF84" s="275">
        <f>+IF(interne2!AG80&gt;=1,AF$8,0)</f>
        <v>0</v>
      </c>
      <c r="AG84" s="275">
        <f>+IF(interne2!AH80&gt;=1,AG$8,0)</f>
        <v>0</v>
      </c>
      <c r="AH84" s="275">
        <f>+IF(interne2!AI80&gt;=1,AH$8,0)</f>
        <v>0</v>
      </c>
      <c r="AI84" s="275">
        <f>+IF(interne2!AJ80&gt;=1,AI$8,0)</f>
        <v>0</v>
      </c>
      <c r="AJ84" s="275">
        <f>+IF(interne2!AK80&gt;=1,AJ$8,0)</f>
        <v>0</v>
      </c>
      <c r="AK84" s="275">
        <f>+IF(interne2!AL80&gt;=1,AK$8,0)</f>
        <v>0</v>
      </c>
      <c r="AL84" s="275">
        <f>+IF(interne2!AM80&gt;=1,AL$8,0)</f>
        <v>0</v>
      </c>
      <c r="AM84" s="275">
        <f>+IF(interne2!AN80&gt;=1,AM$8,0)</f>
        <v>0</v>
      </c>
      <c r="AN84" s="275">
        <f>+IF(interne2!AO80&gt;=1,AN$8,0)</f>
        <v>0</v>
      </c>
      <c r="AO84" s="275">
        <f>+IF(interne2!AP80&gt;=1,AO$8,0)</f>
        <v>0</v>
      </c>
      <c r="AP84" s="275">
        <f>+IF(interne2!AQ80&gt;=1,AP$8,0)</f>
        <v>0</v>
      </c>
      <c r="AQ84" s="275">
        <f>+IF(interne2!AR80&gt;=1,AQ$8,0)</f>
        <v>0</v>
      </c>
      <c r="AR84" s="275">
        <f>+IF(interne2!AS80&gt;=1,AR$8,0)</f>
        <v>0</v>
      </c>
      <c r="AS84" s="275">
        <f>+IF(interne2!AT80&gt;=1,AS$8,0)</f>
        <v>0</v>
      </c>
      <c r="AT84" s="275">
        <f>+IF(interne2!AU80&gt;=1,AT$8,0)</f>
        <v>0</v>
      </c>
      <c r="AU84" s="275">
        <f>+IF(interne2!AV80&gt;=1,AU$8,0)</f>
        <v>0</v>
      </c>
    </row>
    <row r="85" spans="1:47" ht="37.5" x14ac:dyDescent="0.25">
      <c r="A85" s="248" t="str">
        <f>'2.2'!C86</f>
        <v>URO1.1</v>
      </c>
      <c r="B85" s="248" t="str">
        <f>'2.2'!D86</f>
        <v>Urologie avec titre de formation approfondie « urologie opératoire »</v>
      </c>
      <c r="C85" s="275">
        <f>+IF(interne2!D81&gt;=1,C$8,0)</f>
        <v>0</v>
      </c>
      <c r="D85" s="275">
        <f>+IF(interne2!E81&gt;=1,D$8,0)</f>
        <v>0</v>
      </c>
      <c r="E85" s="275">
        <f>+IF(interne2!F81&gt;=1,E$8,0)</f>
        <v>0</v>
      </c>
      <c r="F85" s="275">
        <f>+IF(interne2!G81&gt;=1,F$8,0)</f>
        <v>0</v>
      </c>
      <c r="G85" s="275">
        <f>+IF(interne2!H81&gt;=1,G$8,0)</f>
        <v>0</v>
      </c>
      <c r="H85" s="275">
        <f>+IF(interne2!I81&gt;=1,H$8,0)</f>
        <v>0</v>
      </c>
      <c r="I85" s="275">
        <f>+IF(interne2!J81&gt;=1,I$8,0)</f>
        <v>0</v>
      </c>
      <c r="J85" s="275">
        <f>+IF(interne2!K81&gt;=1,J$8,0)</f>
        <v>0</v>
      </c>
      <c r="K85" s="275">
        <f>+IF(interne2!L81&gt;=1,K$8,0)</f>
        <v>0</v>
      </c>
      <c r="L85" s="275">
        <f>+IF(interne2!M81&gt;=1,L$8,0)</f>
        <v>0</v>
      </c>
      <c r="M85" s="275">
        <f>+IF(interne2!N81&gt;=1,M$8,0)</f>
        <v>0</v>
      </c>
      <c r="N85" s="275">
        <f>+IF(interne2!O81&gt;=1,N$8,0)</f>
        <v>0</v>
      </c>
      <c r="O85" s="275">
        <f>+IF(interne2!P81&gt;=1,O$8,0)</f>
        <v>0</v>
      </c>
      <c r="P85" s="275">
        <f>+IF(interne2!Q81&gt;=1,P$8,0)</f>
        <v>0</v>
      </c>
      <c r="Q85" s="275">
        <f>+IF(interne2!R81&gt;=1,Q$8,0)</f>
        <v>0</v>
      </c>
      <c r="R85" s="275">
        <f>+IF(interne2!S81&gt;=1,R$8,0)</f>
        <v>0</v>
      </c>
      <c r="S85" s="275">
        <f>+IF(interne2!T81&gt;=1,S$8,0)</f>
        <v>0</v>
      </c>
      <c r="T85" s="275">
        <f>+IF(interne2!U81&gt;=1,T$8,0)</f>
        <v>0</v>
      </c>
      <c r="U85" s="275">
        <f>+IF(interne2!V81&gt;=1,U$8,0)</f>
        <v>0</v>
      </c>
      <c r="V85" s="275">
        <f>+IF(interne2!W81&gt;=1,V$8,0)</f>
        <v>0</v>
      </c>
      <c r="W85" s="275">
        <f>+IF(interne2!X81&gt;=1,W$8,0)</f>
        <v>0</v>
      </c>
      <c r="X85" s="275">
        <f>+IF(interne2!Y81&gt;=1,X$8,0)</f>
        <v>0</v>
      </c>
      <c r="Y85" s="275">
        <f>+IF(interne2!Z81&gt;=1,Y$8,0)</f>
        <v>0</v>
      </c>
      <c r="Z85" s="275">
        <f>+IF(interne2!AA81&gt;=1,Z$8,0)</f>
        <v>0</v>
      </c>
      <c r="AA85" s="275">
        <f>+IF(interne2!AB81&gt;=1,AA$8,0)</f>
        <v>0</v>
      </c>
      <c r="AB85" s="275">
        <f>+IF(interne2!AC81&gt;=1,AB$8,0)</f>
        <v>0</v>
      </c>
      <c r="AC85" s="275">
        <f>+IF(interne2!AD81&gt;=1,AC$8,0)</f>
        <v>0</v>
      </c>
      <c r="AD85" s="275">
        <f>+IF(interne2!AE81&gt;=1,AD$8,0)</f>
        <v>0</v>
      </c>
      <c r="AE85" s="275">
        <f>+IF(interne2!AF81&gt;=1,AE$8,0)</f>
        <v>0</v>
      </c>
      <c r="AF85" s="275">
        <f>+IF(interne2!AG81&gt;=1,AF$8,0)</f>
        <v>0</v>
      </c>
      <c r="AG85" s="275">
        <f>+IF(interne2!AH81&gt;=1,AG$8,0)</f>
        <v>0</v>
      </c>
      <c r="AH85" s="275">
        <f>+IF(interne2!AI81&gt;=1,AH$8,0)</f>
        <v>0</v>
      </c>
      <c r="AI85" s="275">
        <f>+IF(interne2!AJ81&gt;=1,AI$8,0)</f>
        <v>0</v>
      </c>
      <c r="AJ85" s="275">
        <f>+IF(interne2!AK81&gt;=1,AJ$8,0)</f>
        <v>0</v>
      </c>
      <c r="AK85" s="275">
        <f>+IF(interne2!AL81&gt;=1,AK$8,0)</f>
        <v>0</v>
      </c>
      <c r="AL85" s="275">
        <f>+IF(interne2!AM81&gt;=1,AL$8,0)</f>
        <v>0</v>
      </c>
      <c r="AM85" s="275">
        <f>+IF(interne2!AN81&gt;=1,AM$8,0)</f>
        <v>0</v>
      </c>
      <c r="AN85" s="275">
        <f>+IF(interne2!AO81&gt;=1,AN$8,0)</f>
        <v>0</v>
      </c>
      <c r="AO85" s="275">
        <f>+IF(interne2!AP81&gt;=1,AO$8,0)</f>
        <v>0</v>
      </c>
      <c r="AP85" s="275">
        <f>+IF(interne2!AQ81&gt;=1,AP$8,0)</f>
        <v>0</v>
      </c>
      <c r="AQ85" s="275">
        <f>+IF(interne2!AR81&gt;=1,AQ$8,0)</f>
        <v>0</v>
      </c>
      <c r="AR85" s="275">
        <f>+IF(interne2!AS81&gt;=1,AR$8,0)</f>
        <v>0</v>
      </c>
      <c r="AS85" s="275">
        <f>+IF(interne2!AT81&gt;=1,AS$8,0)</f>
        <v>0</v>
      </c>
      <c r="AT85" s="275">
        <f>+IF(interne2!AU81&gt;=1,AT$8,0)</f>
        <v>0</v>
      </c>
      <c r="AU85" s="275">
        <f>+IF(interne2!AV81&gt;=1,AU$8,0)</f>
        <v>0</v>
      </c>
    </row>
    <row r="86" spans="1:47" x14ac:dyDescent="0.25">
      <c r="A86" s="248" t="str">
        <f>'2.2'!C87</f>
        <v>URO1.1.1</v>
      </c>
      <c r="B86" s="248" t="str">
        <f>'2.2'!D87</f>
        <v>Prostatectomie radicale</v>
      </c>
      <c r="C86" s="275">
        <f>+IF(interne2!D82&gt;=1,C$8,0)</f>
        <v>0</v>
      </c>
      <c r="D86" s="275">
        <f>+IF(interne2!E82&gt;=1,D$8,0)</f>
        <v>0</v>
      </c>
      <c r="E86" s="275">
        <f>+IF(interne2!F82&gt;=1,E$8,0)</f>
        <v>0</v>
      </c>
      <c r="F86" s="275">
        <f>+IF(interne2!G82&gt;=1,F$8,0)</f>
        <v>0</v>
      </c>
      <c r="G86" s="275">
        <f>+IF(interne2!H82&gt;=1,G$8,0)</f>
        <v>0</v>
      </c>
      <c r="H86" s="275">
        <f>+IF(interne2!I82&gt;=1,H$8,0)</f>
        <v>0</v>
      </c>
      <c r="I86" s="275">
        <f>+IF(interne2!J82&gt;=1,I$8,0)</f>
        <v>0</v>
      </c>
      <c r="J86" s="275">
        <f>+IF(interne2!K82&gt;=1,J$8,0)</f>
        <v>0</v>
      </c>
      <c r="K86" s="275">
        <f>+IF(interne2!L82&gt;=1,K$8,0)</f>
        <v>0</v>
      </c>
      <c r="L86" s="275">
        <f>+IF(interne2!M82&gt;=1,L$8,0)</f>
        <v>0</v>
      </c>
      <c r="M86" s="275">
        <f>+IF(interne2!N82&gt;=1,M$8,0)</f>
        <v>0</v>
      </c>
      <c r="N86" s="275">
        <f>+IF(interne2!O82&gt;=1,N$8,0)</f>
        <v>0</v>
      </c>
      <c r="O86" s="275">
        <f>+IF(interne2!P82&gt;=1,O$8,0)</f>
        <v>0</v>
      </c>
      <c r="P86" s="275">
        <f>+IF(interne2!Q82&gt;=1,P$8,0)</f>
        <v>0</v>
      </c>
      <c r="Q86" s="275">
        <f>+IF(interne2!R82&gt;=1,Q$8,0)</f>
        <v>0</v>
      </c>
      <c r="R86" s="275">
        <f>+IF(interne2!S82&gt;=1,R$8,0)</f>
        <v>0</v>
      </c>
      <c r="S86" s="275">
        <f>+IF(interne2!T82&gt;=1,S$8,0)</f>
        <v>0</v>
      </c>
      <c r="T86" s="275">
        <f>+IF(interne2!U82&gt;=1,T$8,0)</f>
        <v>0</v>
      </c>
      <c r="U86" s="275">
        <f>+IF(interne2!V82&gt;=1,U$8,0)</f>
        <v>0</v>
      </c>
      <c r="V86" s="275">
        <f>+IF(interne2!W82&gt;=1,V$8,0)</f>
        <v>0</v>
      </c>
      <c r="W86" s="275">
        <f>+IF(interne2!X82&gt;=1,W$8,0)</f>
        <v>0</v>
      </c>
      <c r="X86" s="275">
        <f>+IF(interne2!Y82&gt;=1,X$8,0)</f>
        <v>0</v>
      </c>
      <c r="Y86" s="275">
        <f>+IF(interne2!Z82&gt;=1,Y$8,0)</f>
        <v>0</v>
      </c>
      <c r="Z86" s="275">
        <f>+IF(interne2!AA82&gt;=1,Z$8,0)</f>
        <v>0</v>
      </c>
      <c r="AA86" s="275">
        <f>+IF(interne2!AB82&gt;=1,AA$8,0)</f>
        <v>0</v>
      </c>
      <c r="AB86" s="275">
        <f>+IF(interne2!AC82&gt;=1,AB$8,0)</f>
        <v>0</v>
      </c>
      <c r="AC86" s="275">
        <f>+IF(interne2!AD82&gt;=1,AC$8,0)</f>
        <v>0</v>
      </c>
      <c r="AD86" s="275">
        <f>+IF(interne2!AE82&gt;=1,AD$8,0)</f>
        <v>0</v>
      </c>
      <c r="AE86" s="275">
        <f>+IF(interne2!AF82&gt;=1,AE$8,0)</f>
        <v>0</v>
      </c>
      <c r="AF86" s="275">
        <f>+IF(interne2!AG82&gt;=1,AF$8,0)</f>
        <v>0</v>
      </c>
      <c r="AG86" s="275">
        <f>+IF(interne2!AH82&gt;=1,AG$8,0)</f>
        <v>0</v>
      </c>
      <c r="AH86" s="275">
        <f>+IF(interne2!AI82&gt;=1,AH$8,0)</f>
        <v>0</v>
      </c>
      <c r="AI86" s="275">
        <f>+IF(interne2!AJ82&gt;=1,AI$8,0)</f>
        <v>0</v>
      </c>
      <c r="AJ86" s="275">
        <f>+IF(interne2!AK82&gt;=1,AJ$8,0)</f>
        <v>0</v>
      </c>
      <c r="AK86" s="275">
        <f>+IF(interne2!AL82&gt;=1,AK$8,0)</f>
        <v>0</v>
      </c>
      <c r="AL86" s="275">
        <f>+IF(interne2!AM82&gt;=1,AL$8,0)</f>
        <v>0</v>
      </c>
      <c r="AM86" s="275">
        <f>+IF(interne2!AN82&gt;=1,AM$8,0)</f>
        <v>0</v>
      </c>
      <c r="AN86" s="275">
        <f>+IF(interne2!AO82&gt;=1,AN$8,0)</f>
        <v>0</v>
      </c>
      <c r="AO86" s="275">
        <f>+IF(interne2!AP82&gt;=1,AO$8,0)</f>
        <v>0</v>
      </c>
      <c r="AP86" s="275">
        <f>+IF(interne2!AQ82&gt;=1,AP$8,0)</f>
        <v>0</v>
      </c>
      <c r="AQ86" s="275">
        <f>+IF(interne2!AR82&gt;=1,AQ$8,0)</f>
        <v>0</v>
      </c>
      <c r="AR86" s="275">
        <f>+IF(interne2!AS82&gt;=1,AR$8,0)</f>
        <v>0</v>
      </c>
      <c r="AS86" s="275">
        <f>+IF(interne2!AT82&gt;=1,AS$8,0)</f>
        <v>0</v>
      </c>
      <c r="AT86" s="275">
        <f>+IF(interne2!AU82&gt;=1,AT$8,0)</f>
        <v>0</v>
      </c>
      <c r="AU86" s="275">
        <f>+IF(interne2!AV82&gt;=1,AU$8,0)</f>
        <v>0</v>
      </c>
    </row>
    <row r="87" spans="1:47" ht="29" customHeight="1" x14ac:dyDescent="0.25">
      <c r="A87" s="248" t="str">
        <f>'2.2'!C88</f>
        <v>URO1.1.2</v>
      </c>
      <c r="B87" s="248" t="str">
        <f>'2.2'!D88</f>
        <v>Cystectomie radicale (CIMHS)</v>
      </c>
      <c r="C87" s="275">
        <f>+IF(interne2!D83&gt;=1,C$8,0)</f>
        <v>0</v>
      </c>
      <c r="D87" s="275">
        <f>+IF(interne2!E83&gt;=1,D$8,0)</f>
        <v>0</v>
      </c>
      <c r="E87" s="275">
        <f>+IF(interne2!F83&gt;=1,E$8,0)</f>
        <v>0</v>
      </c>
      <c r="F87" s="275">
        <f>+IF(interne2!G83&gt;=1,F$8,0)</f>
        <v>0</v>
      </c>
      <c r="G87" s="275">
        <f>+IF(interne2!H83&gt;=1,G$8,0)</f>
        <v>0</v>
      </c>
      <c r="H87" s="275">
        <f>+IF(interne2!I83&gt;=1,H$8,0)</f>
        <v>0</v>
      </c>
      <c r="I87" s="275">
        <f>+IF(interne2!J83&gt;=1,I$8,0)</f>
        <v>0</v>
      </c>
      <c r="J87" s="275">
        <f>+IF(interne2!K83&gt;=1,J$8,0)</f>
        <v>0</v>
      </c>
      <c r="K87" s="275">
        <f>+IF(interne2!L83&gt;=1,K$8,0)</f>
        <v>0</v>
      </c>
      <c r="L87" s="275">
        <f>+IF(interne2!M83&gt;=1,L$8,0)</f>
        <v>0</v>
      </c>
      <c r="M87" s="275">
        <f>+IF(interne2!N83&gt;=1,M$8,0)</f>
        <v>0</v>
      </c>
      <c r="N87" s="275">
        <f>+IF(interne2!O83&gt;=1,N$8,0)</f>
        <v>0</v>
      </c>
      <c r="O87" s="275">
        <f>+IF(interne2!P83&gt;=1,O$8,0)</f>
        <v>0</v>
      </c>
      <c r="P87" s="275">
        <f>+IF(interne2!Q83&gt;=1,P$8,0)</f>
        <v>0</v>
      </c>
      <c r="Q87" s="275">
        <f>+IF(interne2!R83&gt;=1,Q$8,0)</f>
        <v>0</v>
      </c>
      <c r="R87" s="275">
        <f>+IF(interne2!S83&gt;=1,R$8,0)</f>
        <v>0</v>
      </c>
      <c r="S87" s="275">
        <f>+IF(interne2!T83&gt;=1,S$8,0)</f>
        <v>0</v>
      </c>
      <c r="T87" s="275">
        <f>+IF(interne2!U83&gt;=1,T$8,0)</f>
        <v>0</v>
      </c>
      <c r="U87" s="275">
        <f>+IF(interne2!V83&gt;=1,U$8,0)</f>
        <v>0</v>
      </c>
      <c r="V87" s="275">
        <f>+IF(interne2!W83&gt;=1,V$8,0)</f>
        <v>0</v>
      </c>
      <c r="W87" s="275">
        <f>+IF(interne2!X83&gt;=1,W$8,0)</f>
        <v>0</v>
      </c>
      <c r="X87" s="275">
        <f>+IF(interne2!Y83&gt;=1,X$8,0)</f>
        <v>0</v>
      </c>
      <c r="Y87" s="275">
        <f>+IF(interne2!Z83&gt;=1,Y$8,0)</f>
        <v>0</v>
      </c>
      <c r="Z87" s="275">
        <f>+IF(interne2!AA83&gt;=1,Z$8,0)</f>
        <v>0</v>
      </c>
      <c r="AA87" s="275">
        <f>+IF(interne2!AB83&gt;=1,AA$8,0)</f>
        <v>0</v>
      </c>
      <c r="AB87" s="275">
        <f>+IF(interne2!AC83&gt;=1,AB$8,0)</f>
        <v>0</v>
      </c>
      <c r="AC87" s="275">
        <f>+IF(interne2!AD83&gt;=1,AC$8,0)</f>
        <v>0</v>
      </c>
      <c r="AD87" s="275">
        <f>+IF(interne2!AE83&gt;=1,AD$8,0)</f>
        <v>0</v>
      </c>
      <c r="AE87" s="275">
        <f>+IF(interne2!AF83&gt;=1,AE$8,0)</f>
        <v>0</v>
      </c>
      <c r="AF87" s="275">
        <f>+IF(interne2!AG83&gt;=1,AF$8,0)</f>
        <v>0</v>
      </c>
      <c r="AG87" s="275">
        <f>+IF(interne2!AH83&gt;=1,AG$8,0)</f>
        <v>0</v>
      </c>
      <c r="AH87" s="275">
        <f>+IF(interne2!AI83&gt;=1,AH$8,0)</f>
        <v>0</v>
      </c>
      <c r="AI87" s="275">
        <f>+IF(interne2!AJ83&gt;=1,AI$8,0)</f>
        <v>0</v>
      </c>
      <c r="AJ87" s="275">
        <f>+IF(interne2!AK83&gt;=1,AJ$8,0)</f>
        <v>0</v>
      </c>
      <c r="AK87" s="275">
        <f>+IF(interne2!AL83&gt;=1,AK$8,0)</f>
        <v>0</v>
      </c>
      <c r="AL87" s="275">
        <f>+IF(interne2!AM83&gt;=1,AL$8,0)</f>
        <v>0</v>
      </c>
      <c r="AM87" s="275">
        <f>+IF(interne2!AN83&gt;=1,AM$8,0)</f>
        <v>0</v>
      </c>
      <c r="AN87" s="275">
        <f>+IF(interne2!AO83&gt;=1,AN$8,0)</f>
        <v>0</v>
      </c>
      <c r="AO87" s="275">
        <f>+IF(interne2!AP83&gt;=1,AO$8,0)</f>
        <v>0</v>
      </c>
      <c r="AP87" s="275">
        <f>+IF(interne2!AQ83&gt;=1,AP$8,0)</f>
        <v>0</v>
      </c>
      <c r="AQ87" s="275">
        <f>+IF(interne2!AR83&gt;=1,AQ$8,0)</f>
        <v>0</v>
      </c>
      <c r="AR87" s="275">
        <f>+IF(interne2!AS83&gt;=1,AR$8,0)</f>
        <v>0</v>
      </c>
      <c r="AS87" s="275">
        <f>+IF(interne2!AT83&gt;=1,AS$8,0)</f>
        <v>0</v>
      </c>
      <c r="AT87" s="275">
        <f>+IF(interne2!AU83&gt;=1,AT$8,0)</f>
        <v>0</v>
      </c>
      <c r="AU87" s="275">
        <f>+IF(interne2!AV83&gt;=1,AU$8,0)</f>
        <v>0</v>
      </c>
    </row>
    <row r="88" spans="1:47" ht="37.5" x14ac:dyDescent="0.25">
      <c r="A88" s="248" t="str">
        <f>'2.2'!C89</f>
        <v>URO1.1.3</v>
      </c>
      <c r="B88" s="248" t="str">
        <f>'2.2'!D89</f>
        <v>Chirurgie complexe des reins (néphrectomie pour tumeur et résection partielle du rein)</v>
      </c>
      <c r="C88" s="275">
        <f>+IF(interne2!D84&gt;=1,C$8,0)</f>
        <v>0</v>
      </c>
      <c r="D88" s="275">
        <f>+IF(interne2!E84&gt;=1,D$8,0)</f>
        <v>0</v>
      </c>
      <c r="E88" s="275">
        <f>+IF(interne2!F84&gt;=1,E$8,0)</f>
        <v>0</v>
      </c>
      <c r="F88" s="275">
        <f>+IF(interne2!G84&gt;=1,F$8,0)</f>
        <v>0</v>
      </c>
      <c r="G88" s="275">
        <f>+IF(interne2!H84&gt;=1,G$8,0)</f>
        <v>0</v>
      </c>
      <c r="H88" s="275">
        <f>+IF(interne2!I84&gt;=1,H$8,0)</f>
        <v>0</v>
      </c>
      <c r="I88" s="275">
        <f>+IF(interne2!J84&gt;=1,I$8,0)</f>
        <v>0</v>
      </c>
      <c r="J88" s="275">
        <f>+IF(interne2!K84&gt;=1,J$8,0)</f>
        <v>0</v>
      </c>
      <c r="K88" s="275">
        <f>+IF(interne2!L84&gt;=1,K$8,0)</f>
        <v>0</v>
      </c>
      <c r="L88" s="275">
        <f>+IF(interne2!M84&gt;=1,L$8,0)</f>
        <v>0</v>
      </c>
      <c r="M88" s="275">
        <f>+IF(interne2!N84&gt;=1,M$8,0)</f>
        <v>0</v>
      </c>
      <c r="N88" s="275">
        <f>+IF(interne2!O84&gt;=1,N$8,0)</f>
        <v>0</v>
      </c>
      <c r="O88" s="275">
        <f>+IF(interne2!P84&gt;=1,O$8,0)</f>
        <v>0</v>
      </c>
      <c r="P88" s="275">
        <f>+IF(interne2!Q84&gt;=1,P$8,0)</f>
        <v>0</v>
      </c>
      <c r="Q88" s="275">
        <f>+IF(interne2!R84&gt;=1,Q$8,0)</f>
        <v>0</v>
      </c>
      <c r="R88" s="275">
        <f>+IF(interne2!S84&gt;=1,R$8,0)</f>
        <v>0</v>
      </c>
      <c r="S88" s="275">
        <f>+IF(interne2!T84&gt;=1,S$8,0)</f>
        <v>0</v>
      </c>
      <c r="T88" s="275">
        <f>+IF(interne2!U84&gt;=1,T$8,0)</f>
        <v>0</v>
      </c>
      <c r="U88" s="275">
        <f>+IF(interne2!V84&gt;=1,U$8,0)</f>
        <v>0</v>
      </c>
      <c r="V88" s="275">
        <f>+IF(interne2!W84&gt;=1,V$8,0)</f>
        <v>0</v>
      </c>
      <c r="W88" s="275">
        <f>+IF(interne2!X84&gt;=1,W$8,0)</f>
        <v>0</v>
      </c>
      <c r="X88" s="275">
        <f>+IF(interne2!Y84&gt;=1,X$8,0)</f>
        <v>0</v>
      </c>
      <c r="Y88" s="275">
        <f>+IF(interne2!Z84&gt;=1,Y$8,0)</f>
        <v>0</v>
      </c>
      <c r="Z88" s="275">
        <f>+IF(interne2!AA84&gt;=1,Z$8,0)</f>
        <v>0</v>
      </c>
      <c r="AA88" s="275">
        <f>+IF(interne2!AB84&gt;=1,AA$8,0)</f>
        <v>0</v>
      </c>
      <c r="AB88" s="275">
        <f>+IF(interne2!AC84&gt;=1,AB$8,0)</f>
        <v>0</v>
      </c>
      <c r="AC88" s="275">
        <f>+IF(interne2!AD84&gt;=1,AC$8,0)</f>
        <v>0</v>
      </c>
      <c r="AD88" s="275">
        <f>+IF(interne2!AE84&gt;=1,AD$8,0)</f>
        <v>0</v>
      </c>
      <c r="AE88" s="275">
        <f>+IF(interne2!AF84&gt;=1,AE$8,0)</f>
        <v>0</v>
      </c>
      <c r="AF88" s="275">
        <f>+IF(interne2!AG84&gt;=1,AF$8,0)</f>
        <v>0</v>
      </c>
      <c r="AG88" s="275">
        <f>+IF(interne2!AH84&gt;=1,AG$8,0)</f>
        <v>0</v>
      </c>
      <c r="AH88" s="275">
        <f>+IF(interne2!AI84&gt;=1,AH$8,0)</f>
        <v>0</v>
      </c>
      <c r="AI88" s="275">
        <f>+IF(interne2!AJ84&gt;=1,AI$8,0)</f>
        <v>0</v>
      </c>
      <c r="AJ88" s="275">
        <f>+IF(interne2!AK84&gt;=1,AJ$8,0)</f>
        <v>0</v>
      </c>
      <c r="AK88" s="275">
        <f>+IF(interne2!AL84&gt;=1,AK$8,0)</f>
        <v>0</v>
      </c>
      <c r="AL88" s="275">
        <f>+IF(interne2!AM84&gt;=1,AL$8,0)</f>
        <v>0</v>
      </c>
      <c r="AM88" s="275">
        <f>+IF(interne2!AN84&gt;=1,AM$8,0)</f>
        <v>0</v>
      </c>
      <c r="AN88" s="275">
        <f>+IF(interne2!AO84&gt;=1,AN$8,0)</f>
        <v>0</v>
      </c>
      <c r="AO88" s="275">
        <f>+IF(interne2!AP84&gt;=1,AO$8,0)</f>
        <v>0</v>
      </c>
      <c r="AP88" s="275">
        <f>+IF(interne2!AQ84&gt;=1,AP$8,0)</f>
        <v>0</v>
      </c>
      <c r="AQ88" s="275">
        <f>+IF(interne2!AR84&gt;=1,AQ$8,0)</f>
        <v>0</v>
      </c>
      <c r="AR88" s="275">
        <f>+IF(interne2!AS84&gt;=1,AR$8,0)</f>
        <v>0</v>
      </c>
      <c r="AS88" s="275">
        <f>+IF(interne2!AT84&gt;=1,AS$8,0)</f>
        <v>0</v>
      </c>
      <c r="AT88" s="275">
        <f>+IF(interne2!AU84&gt;=1,AT$8,0)</f>
        <v>0</v>
      </c>
      <c r="AU88" s="275">
        <f>+IF(interne2!AV84&gt;=1,AU$8,0)</f>
        <v>0</v>
      </c>
    </row>
    <row r="89" spans="1:47" x14ac:dyDescent="0.25">
      <c r="A89" s="248" t="str">
        <f>'2.2'!C90</f>
        <v>URO1.1.4</v>
      </c>
      <c r="B89" s="248" t="str">
        <f>'2.2'!D90</f>
        <v>Surrénalectomie isolée</v>
      </c>
      <c r="C89" s="275">
        <f>+IF(interne2!D85&gt;=1,C$8,0)</f>
        <v>0</v>
      </c>
      <c r="D89" s="275">
        <f>+IF(interne2!E85&gt;=1,D$8,0)</f>
        <v>0</v>
      </c>
      <c r="E89" s="275">
        <f>+IF(interne2!F85&gt;=1,E$8,0)</f>
        <v>0</v>
      </c>
      <c r="F89" s="275">
        <f>+IF(interne2!G85&gt;=1,F$8,0)</f>
        <v>0</v>
      </c>
      <c r="G89" s="275">
        <f>+IF(interne2!H85&gt;=1,G$8,0)</f>
        <v>0</v>
      </c>
      <c r="H89" s="275">
        <f>+IF(interne2!I85&gt;=1,H$8,0)</f>
        <v>0</v>
      </c>
      <c r="I89" s="275">
        <f>+IF(interne2!J85&gt;=1,I$8,0)</f>
        <v>0</v>
      </c>
      <c r="J89" s="275">
        <f>+IF(interne2!K85&gt;=1,J$8,0)</f>
        <v>0</v>
      </c>
      <c r="K89" s="275">
        <f>+IF(interne2!L85&gt;=1,K$8,0)</f>
        <v>0</v>
      </c>
      <c r="L89" s="275">
        <f>+IF(interne2!M85&gt;=1,L$8,0)</f>
        <v>0</v>
      </c>
      <c r="M89" s="275">
        <f>+IF(interne2!N85&gt;=1,M$8,0)</f>
        <v>0</v>
      </c>
      <c r="N89" s="275">
        <f>+IF(interne2!O85&gt;=1,N$8,0)</f>
        <v>0</v>
      </c>
      <c r="O89" s="275">
        <f>+IF(interne2!P85&gt;=1,O$8,0)</f>
        <v>0</v>
      </c>
      <c r="P89" s="275">
        <f>+IF(interne2!Q85&gt;=1,P$8,0)</f>
        <v>0</v>
      </c>
      <c r="Q89" s="275">
        <f>+IF(interne2!R85&gt;=1,Q$8,0)</f>
        <v>0</v>
      </c>
      <c r="R89" s="275">
        <f>+IF(interne2!S85&gt;=1,R$8,0)</f>
        <v>0</v>
      </c>
      <c r="S89" s="275">
        <f>+IF(interne2!T85&gt;=1,S$8,0)</f>
        <v>0</v>
      </c>
      <c r="T89" s="275">
        <f>+IF(interne2!U85&gt;=1,T$8,0)</f>
        <v>0</v>
      </c>
      <c r="U89" s="275">
        <f>+IF(interne2!V85&gt;=1,U$8,0)</f>
        <v>0</v>
      </c>
      <c r="V89" s="275">
        <f>+IF(interne2!W85&gt;=1,V$8,0)</f>
        <v>0</v>
      </c>
      <c r="W89" s="275">
        <f>+IF(interne2!X85&gt;=1,W$8,0)</f>
        <v>0</v>
      </c>
      <c r="X89" s="275">
        <f>+IF(interne2!Y85&gt;=1,X$8,0)</f>
        <v>0</v>
      </c>
      <c r="Y89" s="275">
        <f>+IF(interne2!Z85&gt;=1,Y$8,0)</f>
        <v>0</v>
      </c>
      <c r="Z89" s="275">
        <f>+IF(interne2!AA85&gt;=1,Z$8,0)</f>
        <v>0</v>
      </c>
      <c r="AA89" s="275">
        <f>+IF(interne2!AB85&gt;=1,AA$8,0)</f>
        <v>0</v>
      </c>
      <c r="AB89" s="275">
        <f>+IF(interne2!AC85&gt;=1,AB$8,0)</f>
        <v>0</v>
      </c>
      <c r="AC89" s="275">
        <f>+IF(interne2!AD85&gt;=1,AC$8,0)</f>
        <v>0</v>
      </c>
      <c r="AD89" s="275">
        <f>+IF(interne2!AE85&gt;=1,AD$8,0)</f>
        <v>0</v>
      </c>
      <c r="AE89" s="275">
        <f>+IF(interne2!AF85&gt;=1,AE$8,0)</f>
        <v>0</v>
      </c>
      <c r="AF89" s="275">
        <f>+IF(interne2!AG85&gt;=1,AF$8,0)</f>
        <v>0</v>
      </c>
      <c r="AG89" s="275">
        <f>+IF(interne2!AH85&gt;=1,AG$8,0)</f>
        <v>0</v>
      </c>
      <c r="AH89" s="275">
        <f>+IF(interne2!AI85&gt;=1,AH$8,0)</f>
        <v>0</v>
      </c>
      <c r="AI89" s="275">
        <f>+IF(interne2!AJ85&gt;=1,AI$8,0)</f>
        <v>0</v>
      </c>
      <c r="AJ89" s="275">
        <f>+IF(interne2!AK85&gt;=1,AJ$8,0)</f>
        <v>0</v>
      </c>
      <c r="AK89" s="275">
        <f>+IF(interne2!AL85&gt;=1,AK$8,0)</f>
        <v>0</v>
      </c>
      <c r="AL89" s="275">
        <f>+IF(interne2!AM85&gt;=1,AL$8,0)</f>
        <v>0</v>
      </c>
      <c r="AM89" s="275">
        <f>+IF(interne2!AN85&gt;=1,AM$8,0)</f>
        <v>0</v>
      </c>
      <c r="AN89" s="275">
        <f>+IF(interne2!AO85&gt;=1,AN$8,0)</f>
        <v>0</v>
      </c>
      <c r="AO89" s="275">
        <f>+IF(interne2!AP85&gt;=1,AO$8,0)</f>
        <v>0</v>
      </c>
      <c r="AP89" s="275">
        <f>+IF(interne2!AQ85&gt;=1,AP$8,0)</f>
        <v>0</v>
      </c>
      <c r="AQ89" s="275">
        <f>+IF(interne2!AR85&gt;=1,AQ$8,0)</f>
        <v>0</v>
      </c>
      <c r="AR89" s="275">
        <f>+IF(interne2!AS85&gt;=1,AR$8,0)</f>
        <v>0</v>
      </c>
      <c r="AS89" s="275">
        <f>+IF(interne2!AT85&gt;=1,AS$8,0)</f>
        <v>0</v>
      </c>
      <c r="AT89" s="275">
        <f>+IF(interne2!AU85&gt;=1,AT$8,0)</f>
        <v>0</v>
      </c>
      <c r="AU89" s="275">
        <f>+IF(interne2!AV85&gt;=1,AU$8,0)</f>
        <v>0</v>
      </c>
    </row>
    <row r="90" spans="1:47" ht="25" x14ac:dyDescent="0.25">
      <c r="A90" s="248" t="str">
        <f>'2.2'!C91</f>
        <v>URO1.1.7</v>
      </c>
      <c r="B90" s="248" t="str">
        <f>'2.2'!D91</f>
        <v>Implantation d’un sphincter urinaire artificiel</v>
      </c>
      <c r="C90" s="275">
        <f>+IF(interne2!D86&gt;=1,C$8,0)</f>
        <v>0</v>
      </c>
      <c r="D90" s="275">
        <f>+IF(interne2!E86&gt;=1,D$8,0)</f>
        <v>0</v>
      </c>
      <c r="E90" s="275">
        <f>+IF(interne2!F86&gt;=1,E$8,0)</f>
        <v>0</v>
      </c>
      <c r="F90" s="275">
        <f>+IF(interne2!G86&gt;=1,F$8,0)</f>
        <v>0</v>
      </c>
      <c r="G90" s="275">
        <f>+IF(interne2!H86&gt;=1,G$8,0)</f>
        <v>0</v>
      </c>
      <c r="H90" s="275">
        <f>+IF(interne2!I86&gt;=1,H$8,0)</f>
        <v>0</v>
      </c>
      <c r="I90" s="275">
        <f>+IF(interne2!J86&gt;=1,I$8,0)</f>
        <v>0</v>
      </c>
      <c r="J90" s="275">
        <f>+IF(interne2!K86&gt;=1,J$8,0)</f>
        <v>0</v>
      </c>
      <c r="K90" s="275">
        <f>+IF(interne2!L86&gt;=1,K$8,0)</f>
        <v>0</v>
      </c>
      <c r="L90" s="275">
        <f>+IF(interne2!M86&gt;=1,L$8,0)</f>
        <v>0</v>
      </c>
      <c r="M90" s="275">
        <f>+IF(interne2!N86&gt;=1,M$8,0)</f>
        <v>0</v>
      </c>
      <c r="N90" s="275">
        <f>+IF(interne2!O86&gt;=1,N$8,0)</f>
        <v>0</v>
      </c>
      <c r="O90" s="275">
        <f>+IF(interne2!P86&gt;=1,O$8,0)</f>
        <v>0</v>
      </c>
      <c r="P90" s="275">
        <f>+IF(interne2!Q86&gt;=1,P$8,0)</f>
        <v>0</v>
      </c>
      <c r="Q90" s="275">
        <f>+IF(interne2!R86&gt;=1,Q$8,0)</f>
        <v>0</v>
      </c>
      <c r="R90" s="275">
        <f>+IF(interne2!S86&gt;=1,R$8,0)</f>
        <v>0</v>
      </c>
      <c r="S90" s="275">
        <f>+IF(interne2!T86&gt;=1,S$8,0)</f>
        <v>0</v>
      </c>
      <c r="T90" s="275">
        <f>+IF(interne2!U86&gt;=1,T$8,0)</f>
        <v>0</v>
      </c>
      <c r="U90" s="275">
        <f>+IF(interne2!V86&gt;=1,U$8,0)</f>
        <v>0</v>
      </c>
      <c r="V90" s="275">
        <f>+IF(interne2!W86&gt;=1,V$8,0)</f>
        <v>0</v>
      </c>
      <c r="W90" s="275">
        <f>+IF(interne2!X86&gt;=1,W$8,0)</f>
        <v>0</v>
      </c>
      <c r="X90" s="275">
        <f>+IF(interne2!Y86&gt;=1,X$8,0)</f>
        <v>0</v>
      </c>
      <c r="Y90" s="275">
        <f>+IF(interne2!Z86&gt;=1,Y$8,0)</f>
        <v>0</v>
      </c>
      <c r="Z90" s="275">
        <f>+IF(interne2!AA86&gt;=1,Z$8,0)</f>
        <v>0</v>
      </c>
      <c r="AA90" s="275">
        <f>+IF(interne2!AB86&gt;=1,AA$8,0)</f>
        <v>0</v>
      </c>
      <c r="AB90" s="275">
        <f>+IF(interne2!AC86&gt;=1,AB$8,0)</f>
        <v>0</v>
      </c>
      <c r="AC90" s="275">
        <f>+IF(interne2!AD86&gt;=1,AC$8,0)</f>
        <v>0</v>
      </c>
      <c r="AD90" s="275">
        <f>+IF(interne2!AE86&gt;=1,AD$8,0)</f>
        <v>0</v>
      </c>
      <c r="AE90" s="275">
        <f>+IF(interne2!AF86&gt;=1,AE$8,0)</f>
        <v>0</v>
      </c>
      <c r="AF90" s="275">
        <f>+IF(interne2!AG86&gt;=1,AF$8,0)</f>
        <v>0</v>
      </c>
      <c r="AG90" s="275">
        <f>+IF(interne2!AH86&gt;=1,AG$8,0)</f>
        <v>0</v>
      </c>
      <c r="AH90" s="275">
        <f>+IF(interne2!AI86&gt;=1,AH$8,0)</f>
        <v>0</v>
      </c>
      <c r="AI90" s="275">
        <f>+IF(interne2!AJ86&gt;=1,AI$8,0)</f>
        <v>0</v>
      </c>
      <c r="AJ90" s="275">
        <f>+IF(interne2!AK86&gt;=1,AJ$8,0)</f>
        <v>0</v>
      </c>
      <c r="AK90" s="275">
        <f>+IF(interne2!AL86&gt;=1,AK$8,0)</f>
        <v>0</v>
      </c>
      <c r="AL90" s="275">
        <f>+IF(interne2!AM86&gt;=1,AL$8,0)</f>
        <v>0</v>
      </c>
      <c r="AM90" s="275">
        <f>+IF(interne2!AN86&gt;=1,AM$8,0)</f>
        <v>0</v>
      </c>
      <c r="AN90" s="275">
        <f>+IF(interne2!AO86&gt;=1,AN$8,0)</f>
        <v>0</v>
      </c>
      <c r="AO90" s="275">
        <f>+IF(interne2!AP86&gt;=1,AO$8,0)</f>
        <v>0</v>
      </c>
      <c r="AP90" s="275">
        <f>+IF(interne2!AQ86&gt;=1,AP$8,0)</f>
        <v>0</v>
      </c>
      <c r="AQ90" s="275">
        <f>+IF(interne2!AR86&gt;=1,AQ$8,0)</f>
        <v>0</v>
      </c>
      <c r="AR90" s="275">
        <f>+IF(interne2!AS86&gt;=1,AR$8,0)</f>
        <v>0</v>
      </c>
      <c r="AS90" s="275">
        <f>+IF(interne2!AT86&gt;=1,AS$8,0)</f>
        <v>0</v>
      </c>
      <c r="AT90" s="275">
        <f>+IF(interne2!AU86&gt;=1,AT$8,0)</f>
        <v>0</v>
      </c>
      <c r="AU90" s="275">
        <f>+IF(interne2!AV86&gt;=1,AU$8,0)</f>
        <v>0</v>
      </c>
    </row>
    <row r="91" spans="1:47" ht="25" x14ac:dyDescent="0.25">
      <c r="A91" s="248" t="str">
        <f>'2.2'!C92</f>
        <v>URO1.1.8</v>
      </c>
      <c r="B91" s="248" t="str">
        <f>'2.2'!D92</f>
        <v>Néphrostomie percutanée avec fragmentation de calculs</v>
      </c>
      <c r="C91" s="275">
        <f>+IF(interne2!D87&gt;=1,C$8,0)</f>
        <v>0</v>
      </c>
      <c r="D91" s="275">
        <f>+IF(interne2!E87&gt;=1,D$8,0)</f>
        <v>0</v>
      </c>
      <c r="E91" s="275">
        <f>+IF(interne2!F87&gt;=1,E$8,0)</f>
        <v>0</v>
      </c>
      <c r="F91" s="275">
        <f>+IF(interne2!G87&gt;=1,F$8,0)</f>
        <v>0</v>
      </c>
      <c r="G91" s="275">
        <f>+IF(interne2!H87&gt;=1,G$8,0)</f>
        <v>0</v>
      </c>
      <c r="H91" s="275">
        <f>+IF(interne2!I87&gt;=1,H$8,0)</f>
        <v>0</v>
      </c>
      <c r="I91" s="275">
        <f>+IF(interne2!J87&gt;=1,I$8,0)</f>
        <v>0</v>
      </c>
      <c r="J91" s="275">
        <f>+IF(interne2!K87&gt;=1,J$8,0)</f>
        <v>0</v>
      </c>
      <c r="K91" s="275">
        <f>+IF(interne2!L87&gt;=1,K$8,0)</f>
        <v>0</v>
      </c>
      <c r="L91" s="275">
        <f>+IF(interne2!M87&gt;=1,L$8,0)</f>
        <v>0</v>
      </c>
      <c r="M91" s="275">
        <f>+IF(interne2!N87&gt;=1,M$8,0)</f>
        <v>0</v>
      </c>
      <c r="N91" s="275">
        <f>+IF(interne2!O87&gt;=1,N$8,0)</f>
        <v>0</v>
      </c>
      <c r="O91" s="275">
        <f>+IF(interne2!P87&gt;=1,O$8,0)</f>
        <v>0</v>
      </c>
      <c r="P91" s="275">
        <f>+IF(interne2!Q87&gt;=1,P$8,0)</f>
        <v>0</v>
      </c>
      <c r="Q91" s="275">
        <f>+IF(interne2!R87&gt;=1,Q$8,0)</f>
        <v>0</v>
      </c>
      <c r="R91" s="275">
        <f>+IF(interne2!S87&gt;=1,R$8,0)</f>
        <v>0</v>
      </c>
      <c r="S91" s="275">
        <f>+IF(interne2!T87&gt;=1,S$8,0)</f>
        <v>0</v>
      </c>
      <c r="T91" s="275">
        <f>+IF(interne2!U87&gt;=1,T$8,0)</f>
        <v>0</v>
      </c>
      <c r="U91" s="275">
        <f>+IF(interne2!V87&gt;=1,U$8,0)</f>
        <v>0</v>
      </c>
      <c r="V91" s="275">
        <f>+IF(interne2!W87&gt;=1,V$8,0)</f>
        <v>0</v>
      </c>
      <c r="W91" s="275">
        <f>+IF(interne2!X87&gt;=1,W$8,0)</f>
        <v>0</v>
      </c>
      <c r="X91" s="275">
        <f>+IF(interne2!Y87&gt;=1,X$8,0)</f>
        <v>0</v>
      </c>
      <c r="Y91" s="275">
        <f>+IF(interne2!Z87&gt;=1,Y$8,0)</f>
        <v>0</v>
      </c>
      <c r="Z91" s="275">
        <f>+IF(interne2!AA87&gt;=1,Z$8,0)</f>
        <v>0</v>
      </c>
      <c r="AA91" s="275">
        <f>+IF(interne2!AB87&gt;=1,AA$8,0)</f>
        <v>0</v>
      </c>
      <c r="AB91" s="275">
        <f>+IF(interne2!AC87&gt;=1,AB$8,0)</f>
        <v>0</v>
      </c>
      <c r="AC91" s="275">
        <f>+IF(interne2!AD87&gt;=1,AC$8,0)</f>
        <v>0</v>
      </c>
      <c r="AD91" s="275">
        <f>+IF(interne2!AE87&gt;=1,AD$8,0)</f>
        <v>0</v>
      </c>
      <c r="AE91" s="275">
        <f>+IF(interne2!AF87&gt;=1,AE$8,0)</f>
        <v>0</v>
      </c>
      <c r="AF91" s="275">
        <f>+IF(interne2!AG87&gt;=1,AF$8,0)</f>
        <v>0</v>
      </c>
      <c r="AG91" s="275">
        <f>+IF(interne2!AH87&gt;=1,AG$8,0)</f>
        <v>0</v>
      </c>
      <c r="AH91" s="275">
        <f>+IF(interne2!AI87&gt;=1,AH$8,0)</f>
        <v>0</v>
      </c>
      <c r="AI91" s="275">
        <f>+IF(interne2!AJ87&gt;=1,AI$8,0)</f>
        <v>0</v>
      </c>
      <c r="AJ91" s="275">
        <f>+IF(interne2!AK87&gt;=1,AJ$8,0)</f>
        <v>0</v>
      </c>
      <c r="AK91" s="275">
        <f>+IF(interne2!AL87&gt;=1,AK$8,0)</f>
        <v>0</v>
      </c>
      <c r="AL91" s="275">
        <f>+IF(interne2!AM87&gt;=1,AL$8,0)</f>
        <v>0</v>
      </c>
      <c r="AM91" s="275">
        <f>+IF(interne2!AN87&gt;=1,AM$8,0)</f>
        <v>0</v>
      </c>
      <c r="AN91" s="275">
        <f>+IF(interne2!AO87&gt;=1,AN$8,0)</f>
        <v>0</v>
      </c>
      <c r="AO91" s="275">
        <f>+IF(interne2!AP87&gt;=1,AO$8,0)</f>
        <v>0</v>
      </c>
      <c r="AP91" s="275">
        <f>+IF(interne2!AQ87&gt;=1,AP$8,0)</f>
        <v>0</v>
      </c>
      <c r="AQ91" s="275">
        <f>+IF(interne2!AR87&gt;=1,AQ$8,0)</f>
        <v>0</v>
      </c>
      <c r="AR91" s="275">
        <f>+IF(interne2!AS87&gt;=1,AR$8,0)</f>
        <v>0</v>
      </c>
      <c r="AS91" s="275">
        <f>+IF(interne2!AT87&gt;=1,AS$8,0)</f>
        <v>0</v>
      </c>
      <c r="AT91" s="275">
        <f>+IF(interne2!AU87&gt;=1,AT$8,0)</f>
        <v>0</v>
      </c>
      <c r="AU91" s="275">
        <f>+IF(interne2!AV87&gt;=1,AU$8,0)</f>
        <v>0</v>
      </c>
    </row>
    <row r="92" spans="1:47" x14ac:dyDescent="0.25">
      <c r="A92" s="248" t="str">
        <f>'2.2'!C93</f>
        <v>PNE1</v>
      </c>
      <c r="B92" s="248" t="str">
        <f>'2.2'!D93</f>
        <v>Pneumologie</v>
      </c>
      <c r="C92" s="275">
        <f>+IF(interne2!D88&gt;=1,C$8,0)</f>
        <v>0</v>
      </c>
      <c r="D92" s="275">
        <f>+IF(interne2!E88&gt;=1,D$8,0)</f>
        <v>0</v>
      </c>
      <c r="E92" s="275">
        <f>+IF(interne2!F88&gt;=1,E$8,0)</f>
        <v>0</v>
      </c>
      <c r="F92" s="275">
        <f>+IF(interne2!G88&gt;=1,F$8,0)</f>
        <v>0</v>
      </c>
      <c r="G92" s="275">
        <f>+IF(interne2!H88&gt;=1,G$8,0)</f>
        <v>0</v>
      </c>
      <c r="H92" s="275">
        <f>+IF(interne2!I88&gt;=1,H$8,0)</f>
        <v>0</v>
      </c>
      <c r="I92" s="275">
        <f>+IF(interne2!J88&gt;=1,I$8,0)</f>
        <v>0</v>
      </c>
      <c r="J92" s="275">
        <f>+IF(interne2!K88&gt;=1,J$8,0)</f>
        <v>0</v>
      </c>
      <c r="K92" s="275">
        <f>+IF(interne2!L88&gt;=1,K$8,0)</f>
        <v>0</v>
      </c>
      <c r="L92" s="275">
        <f>+IF(interne2!M88&gt;=1,L$8,0)</f>
        <v>0</v>
      </c>
      <c r="M92" s="275">
        <f>+IF(interne2!N88&gt;=1,M$8,0)</f>
        <v>0</v>
      </c>
      <c r="N92" s="275">
        <f>+IF(interne2!O88&gt;=1,N$8,0)</f>
        <v>0</v>
      </c>
      <c r="O92" s="275">
        <f>+IF(interne2!P88&gt;=1,O$8,0)</f>
        <v>0</v>
      </c>
      <c r="P92" s="275">
        <f>+IF(interne2!Q88&gt;=1,P$8,0)</f>
        <v>0</v>
      </c>
      <c r="Q92" s="275">
        <f>+IF(interne2!R88&gt;=1,Q$8,0)</f>
        <v>0</v>
      </c>
      <c r="R92" s="275">
        <f>+IF(interne2!S88&gt;=1,R$8,0)</f>
        <v>0</v>
      </c>
      <c r="S92" s="275">
        <f>+IF(interne2!T88&gt;=1,S$8,0)</f>
        <v>0</v>
      </c>
      <c r="T92" s="275">
        <f>+IF(interne2!U88&gt;=1,T$8,0)</f>
        <v>0</v>
      </c>
      <c r="U92" s="275">
        <f>+IF(interne2!V88&gt;=1,U$8,0)</f>
        <v>0</v>
      </c>
      <c r="V92" s="275">
        <f>+IF(interne2!W88&gt;=1,V$8,0)</f>
        <v>0</v>
      </c>
      <c r="W92" s="275">
        <f>+IF(interne2!X88&gt;=1,W$8,0)</f>
        <v>0</v>
      </c>
      <c r="X92" s="275">
        <f>+IF(interne2!Y88&gt;=1,X$8,0)</f>
        <v>0</v>
      </c>
      <c r="Y92" s="275">
        <f>+IF(interne2!Z88&gt;=1,Y$8,0)</f>
        <v>0</v>
      </c>
      <c r="Z92" s="275">
        <f>+IF(interne2!AA88&gt;=1,Z$8,0)</f>
        <v>0</v>
      </c>
      <c r="AA92" s="275">
        <f>+IF(interne2!AB88&gt;=1,AA$8,0)</f>
        <v>0</v>
      </c>
      <c r="AB92" s="275">
        <f>+IF(interne2!AC88&gt;=1,AB$8,0)</f>
        <v>0</v>
      </c>
      <c r="AC92" s="275">
        <f>+IF(interne2!AD88&gt;=1,AC$8,0)</f>
        <v>0</v>
      </c>
      <c r="AD92" s="275">
        <f>+IF(interne2!AE88&gt;=1,AD$8,0)</f>
        <v>0</v>
      </c>
      <c r="AE92" s="275">
        <f>+IF(interne2!AF88&gt;=1,AE$8,0)</f>
        <v>0</v>
      </c>
      <c r="AF92" s="275">
        <f>+IF(interne2!AG88&gt;=1,AF$8,0)</f>
        <v>0</v>
      </c>
      <c r="AG92" s="275">
        <f>+IF(interne2!AH88&gt;=1,AG$8,0)</f>
        <v>0</v>
      </c>
      <c r="AH92" s="275">
        <f>+IF(interne2!AI88&gt;=1,AH$8,0)</f>
        <v>0</v>
      </c>
      <c r="AI92" s="275">
        <f>+IF(interne2!AJ88&gt;=1,AI$8,0)</f>
        <v>0</v>
      </c>
      <c r="AJ92" s="275">
        <f>+IF(interne2!AK88&gt;=1,AJ$8,0)</f>
        <v>0</v>
      </c>
      <c r="AK92" s="275">
        <f>+IF(interne2!AL88&gt;=1,AK$8,0)</f>
        <v>0</v>
      </c>
      <c r="AL92" s="275">
        <f>+IF(interne2!AM88&gt;=1,AL$8,0)</f>
        <v>0</v>
      </c>
      <c r="AM92" s="275">
        <f>+IF(interne2!AN88&gt;=1,AM$8,0)</f>
        <v>0</v>
      </c>
      <c r="AN92" s="275">
        <f>+IF(interne2!AO88&gt;=1,AN$8,0)</f>
        <v>0</v>
      </c>
      <c r="AO92" s="275">
        <f>+IF(interne2!AP88&gt;=1,AO$8,0)</f>
        <v>0</v>
      </c>
      <c r="AP92" s="275">
        <f>+IF(interne2!AQ88&gt;=1,AP$8,0)</f>
        <v>0</v>
      </c>
      <c r="AQ92" s="275">
        <f>+IF(interne2!AR88&gt;=1,AQ$8,0)</f>
        <v>0</v>
      </c>
      <c r="AR92" s="275">
        <f>+IF(interne2!AS88&gt;=1,AR$8,0)</f>
        <v>0</v>
      </c>
      <c r="AS92" s="275">
        <f>+IF(interne2!AT88&gt;=1,AS$8,0)</f>
        <v>0</v>
      </c>
      <c r="AT92" s="275">
        <f>+IF(interne2!AU88&gt;=1,AT$8,0)</f>
        <v>0</v>
      </c>
      <c r="AU92" s="275">
        <f>+IF(interne2!AV88&gt;=1,AU$8,0)</f>
        <v>0</v>
      </c>
    </row>
    <row r="93" spans="1:47" ht="25" x14ac:dyDescent="0.25">
      <c r="A93" s="248" t="str">
        <f>'2.2'!C94</f>
        <v>PNE1.1</v>
      </c>
      <c r="B93" s="248" t="str">
        <f>'2.2'!D94</f>
        <v>Pneumologie avec assistance ventilatoire spéciale</v>
      </c>
      <c r="C93" s="275">
        <f>+IF(interne2!D89&gt;=1,C$8,0)</f>
        <v>0</v>
      </c>
      <c r="D93" s="275">
        <f>+IF(interne2!E89&gt;=1,D$8,0)</f>
        <v>0</v>
      </c>
      <c r="E93" s="275">
        <f>+IF(interne2!F89&gt;=1,E$8,0)</f>
        <v>0</v>
      </c>
      <c r="F93" s="275">
        <f>+IF(interne2!G89&gt;=1,F$8,0)</f>
        <v>0</v>
      </c>
      <c r="G93" s="275">
        <f>+IF(interne2!H89&gt;=1,G$8,0)</f>
        <v>0</v>
      </c>
      <c r="H93" s="275">
        <f>+IF(interne2!I89&gt;=1,H$8,0)</f>
        <v>0</v>
      </c>
      <c r="I93" s="275">
        <f>+IF(interne2!J89&gt;=1,I$8,0)</f>
        <v>0</v>
      </c>
      <c r="J93" s="275">
        <f>+IF(interne2!K89&gt;=1,J$8,0)</f>
        <v>0</v>
      </c>
      <c r="K93" s="275">
        <f>+IF(interne2!L89&gt;=1,K$8,0)</f>
        <v>0</v>
      </c>
      <c r="L93" s="275">
        <f>+IF(interne2!M89&gt;=1,L$8,0)</f>
        <v>0</v>
      </c>
      <c r="M93" s="275">
        <f>+IF(interne2!N89&gt;=1,M$8,0)</f>
        <v>0</v>
      </c>
      <c r="N93" s="275">
        <f>+IF(interne2!O89&gt;=1,N$8,0)</f>
        <v>0</v>
      </c>
      <c r="O93" s="275">
        <f>+IF(interne2!P89&gt;=1,O$8,0)</f>
        <v>0</v>
      </c>
      <c r="P93" s="275">
        <f>+IF(interne2!Q89&gt;=1,P$8,0)</f>
        <v>0</v>
      </c>
      <c r="Q93" s="275">
        <f>+IF(interne2!R89&gt;=1,Q$8,0)</f>
        <v>0</v>
      </c>
      <c r="R93" s="275">
        <f>+IF(interne2!S89&gt;=1,R$8,0)</f>
        <v>0</v>
      </c>
      <c r="S93" s="275">
        <f>+IF(interne2!T89&gt;=1,S$8,0)</f>
        <v>0</v>
      </c>
      <c r="T93" s="275">
        <f>+IF(interne2!U89&gt;=1,T$8,0)</f>
        <v>0</v>
      </c>
      <c r="U93" s="275">
        <f>+IF(interne2!V89&gt;=1,U$8,0)</f>
        <v>0</v>
      </c>
      <c r="V93" s="275">
        <f>+IF(interne2!W89&gt;=1,V$8,0)</f>
        <v>0</v>
      </c>
      <c r="W93" s="275">
        <f>+IF(interne2!X89&gt;=1,W$8,0)</f>
        <v>0</v>
      </c>
      <c r="X93" s="275">
        <f>+IF(interne2!Y89&gt;=1,X$8,0)</f>
        <v>0</v>
      </c>
      <c r="Y93" s="275">
        <f>+IF(interne2!Z89&gt;=1,Y$8,0)</f>
        <v>0</v>
      </c>
      <c r="Z93" s="275">
        <f>+IF(interne2!AA89&gt;=1,Z$8,0)</f>
        <v>0</v>
      </c>
      <c r="AA93" s="275">
        <f>+IF(interne2!AB89&gt;=1,AA$8,0)</f>
        <v>0</v>
      </c>
      <c r="AB93" s="275">
        <f>+IF(interne2!AC89&gt;=1,AB$8,0)</f>
        <v>0</v>
      </c>
      <c r="AC93" s="275">
        <f>+IF(interne2!AD89&gt;=1,AC$8,0)</f>
        <v>0</v>
      </c>
      <c r="AD93" s="275">
        <f>+IF(interne2!AE89&gt;=1,AD$8,0)</f>
        <v>0</v>
      </c>
      <c r="AE93" s="275">
        <f>+IF(interne2!AF89&gt;=1,AE$8,0)</f>
        <v>0</v>
      </c>
      <c r="AF93" s="275">
        <f>+IF(interne2!AG89&gt;=1,AF$8,0)</f>
        <v>0</v>
      </c>
      <c r="AG93" s="275">
        <f>+IF(interne2!AH89&gt;=1,AG$8,0)</f>
        <v>0</v>
      </c>
      <c r="AH93" s="275">
        <f>+IF(interne2!AI89&gt;=1,AH$8,0)</f>
        <v>0</v>
      </c>
      <c r="AI93" s="275">
        <f>+IF(interne2!AJ89&gt;=1,AI$8,0)</f>
        <v>0</v>
      </c>
      <c r="AJ93" s="275">
        <f>+IF(interne2!AK89&gt;=1,AJ$8,0)</f>
        <v>0</v>
      </c>
      <c r="AK93" s="275">
        <f>+IF(interne2!AL89&gt;=1,AK$8,0)</f>
        <v>0</v>
      </c>
      <c r="AL93" s="275">
        <f>+IF(interne2!AM89&gt;=1,AL$8,0)</f>
        <v>0</v>
      </c>
      <c r="AM93" s="275">
        <f>+IF(interne2!AN89&gt;=1,AM$8,0)</f>
        <v>0</v>
      </c>
      <c r="AN93" s="275">
        <f>+IF(interne2!AO89&gt;=1,AN$8,0)</f>
        <v>0</v>
      </c>
      <c r="AO93" s="275">
        <f>+IF(interne2!AP89&gt;=1,AO$8,0)</f>
        <v>0</v>
      </c>
      <c r="AP93" s="275">
        <f>+IF(interne2!AQ89&gt;=1,AP$8,0)</f>
        <v>0</v>
      </c>
      <c r="AQ93" s="275">
        <f>+IF(interne2!AR89&gt;=1,AQ$8,0)</f>
        <v>0</v>
      </c>
      <c r="AR93" s="275">
        <f>+IF(interne2!AS89&gt;=1,AR$8,0)</f>
        <v>0</v>
      </c>
      <c r="AS93" s="275">
        <f>+IF(interne2!AT89&gt;=1,AS$8,0)</f>
        <v>0</v>
      </c>
      <c r="AT93" s="275">
        <f>+IF(interne2!AU89&gt;=1,AT$8,0)</f>
        <v>0</v>
      </c>
      <c r="AU93" s="275">
        <f>+IF(interne2!AV89&gt;=1,AU$8,0)</f>
        <v>0</v>
      </c>
    </row>
    <row r="94" spans="1:47" ht="37.5" x14ac:dyDescent="0.25">
      <c r="A94" s="248" t="str">
        <f>'2.2'!C95</f>
        <v>PNE1.2</v>
      </c>
      <c r="B94" s="248" t="str">
        <f>'2.2'!D95</f>
        <v>Evaluation avant ou status après transplantation pulmonaire</v>
      </c>
      <c r="C94" s="275">
        <f>+IF(interne2!D90&gt;=1,C$8,0)</f>
        <v>0</v>
      </c>
      <c r="D94" s="275">
        <f>+IF(interne2!E90&gt;=1,D$8,0)</f>
        <v>0</v>
      </c>
      <c r="E94" s="275">
        <f>+IF(interne2!F90&gt;=1,E$8,0)</f>
        <v>0</v>
      </c>
      <c r="F94" s="275">
        <f>+IF(interne2!G90&gt;=1,F$8,0)</f>
        <v>0</v>
      </c>
      <c r="G94" s="275">
        <f>+IF(interne2!H90&gt;=1,G$8,0)</f>
        <v>0</v>
      </c>
      <c r="H94" s="275">
        <f>+IF(interne2!I90&gt;=1,H$8,0)</f>
        <v>0</v>
      </c>
      <c r="I94" s="275">
        <f>+IF(interne2!J90&gt;=1,I$8,0)</f>
        <v>0</v>
      </c>
      <c r="J94" s="275">
        <f>+IF(interne2!K90&gt;=1,J$8,0)</f>
        <v>0</v>
      </c>
      <c r="K94" s="275">
        <f>+IF(interne2!L90&gt;=1,K$8,0)</f>
        <v>0</v>
      </c>
      <c r="L94" s="275">
        <f>+IF(interne2!M90&gt;=1,L$8,0)</f>
        <v>0</v>
      </c>
      <c r="M94" s="275">
        <f>+IF(interne2!N90&gt;=1,M$8,0)</f>
        <v>0</v>
      </c>
      <c r="N94" s="275">
        <f>+IF(interne2!O90&gt;=1,N$8,0)</f>
        <v>0</v>
      </c>
      <c r="O94" s="275">
        <f>+IF(interne2!P90&gt;=1,O$8,0)</f>
        <v>0</v>
      </c>
      <c r="P94" s="275">
        <f>+IF(interne2!Q90&gt;=1,P$8,0)</f>
        <v>0</v>
      </c>
      <c r="Q94" s="275">
        <f>+IF(interne2!R90&gt;=1,Q$8,0)</f>
        <v>0</v>
      </c>
      <c r="R94" s="275">
        <f>+IF(interne2!S90&gt;=1,R$8,0)</f>
        <v>0</v>
      </c>
      <c r="S94" s="275">
        <f>+IF(interne2!T90&gt;=1,S$8,0)</f>
        <v>0</v>
      </c>
      <c r="T94" s="275">
        <f>+IF(interne2!U90&gt;=1,T$8,0)</f>
        <v>0</v>
      </c>
      <c r="U94" s="275">
        <f>+IF(interne2!V90&gt;=1,U$8,0)</f>
        <v>0</v>
      </c>
      <c r="V94" s="275">
        <f>+IF(interne2!W90&gt;=1,V$8,0)</f>
        <v>0</v>
      </c>
      <c r="W94" s="275">
        <f>+IF(interne2!X90&gt;=1,W$8,0)</f>
        <v>0</v>
      </c>
      <c r="X94" s="275">
        <f>+IF(interne2!Y90&gt;=1,X$8,0)</f>
        <v>0</v>
      </c>
      <c r="Y94" s="275">
        <f>+IF(interne2!Z90&gt;=1,Y$8,0)</f>
        <v>0</v>
      </c>
      <c r="Z94" s="275">
        <f>+IF(interne2!AA90&gt;=1,Z$8,0)</f>
        <v>0</v>
      </c>
      <c r="AA94" s="275">
        <f>+IF(interne2!AB90&gt;=1,AA$8,0)</f>
        <v>0</v>
      </c>
      <c r="AB94" s="275">
        <f>+IF(interne2!AC90&gt;=1,AB$8,0)</f>
        <v>0</v>
      </c>
      <c r="AC94" s="275">
        <f>+IF(interne2!AD90&gt;=1,AC$8,0)</f>
        <v>0</v>
      </c>
      <c r="AD94" s="275">
        <f>+IF(interne2!AE90&gt;=1,AD$8,0)</f>
        <v>0</v>
      </c>
      <c r="AE94" s="275">
        <f>+IF(interne2!AF90&gt;=1,AE$8,0)</f>
        <v>0</v>
      </c>
      <c r="AF94" s="275">
        <f>+IF(interne2!AG90&gt;=1,AF$8,0)</f>
        <v>0</v>
      </c>
      <c r="AG94" s="275">
        <f>+IF(interne2!AH90&gt;=1,AG$8,0)</f>
        <v>0</v>
      </c>
      <c r="AH94" s="275">
        <f>+IF(interne2!AI90&gt;=1,AH$8,0)</f>
        <v>0</v>
      </c>
      <c r="AI94" s="275">
        <f>+IF(interne2!AJ90&gt;=1,AI$8,0)</f>
        <v>0</v>
      </c>
      <c r="AJ94" s="275">
        <f>+IF(interne2!AK90&gt;=1,AJ$8,0)</f>
        <v>0</v>
      </c>
      <c r="AK94" s="275">
        <f>+IF(interne2!AL90&gt;=1,AK$8,0)</f>
        <v>0</v>
      </c>
      <c r="AL94" s="275">
        <f>+IF(interne2!AM90&gt;=1,AL$8,0)</f>
        <v>0</v>
      </c>
      <c r="AM94" s="275">
        <f>+IF(interne2!AN90&gt;=1,AM$8,0)</f>
        <v>0</v>
      </c>
      <c r="AN94" s="275">
        <f>+IF(interne2!AO90&gt;=1,AN$8,0)</f>
        <v>0</v>
      </c>
      <c r="AO94" s="275">
        <f>+IF(interne2!AP90&gt;=1,AO$8,0)</f>
        <v>0</v>
      </c>
      <c r="AP94" s="275">
        <f>+IF(interne2!AQ90&gt;=1,AP$8,0)</f>
        <v>0</v>
      </c>
      <c r="AQ94" s="275">
        <f>+IF(interne2!AR90&gt;=1,AQ$8,0)</f>
        <v>0</v>
      </c>
      <c r="AR94" s="275">
        <f>+IF(interne2!AS90&gt;=1,AR$8,0)</f>
        <v>0</v>
      </c>
      <c r="AS94" s="275">
        <f>+IF(interne2!AT90&gt;=1,AS$8,0)</f>
        <v>0</v>
      </c>
      <c r="AT94" s="275">
        <f>+IF(interne2!AU90&gt;=1,AT$8,0)</f>
        <v>0</v>
      </c>
      <c r="AU94" s="275">
        <f>+IF(interne2!AV90&gt;=1,AU$8,0)</f>
        <v>0</v>
      </c>
    </row>
    <row r="95" spans="1:47" x14ac:dyDescent="0.25">
      <c r="A95" s="248" t="str">
        <f>'2.2'!C96</f>
        <v>PNE1.3</v>
      </c>
      <c r="B95" s="248" t="str">
        <f>'2.2'!D96</f>
        <v>Mmucoviscidose</v>
      </c>
      <c r="C95" s="275">
        <f>+IF(interne2!D91&gt;=1,C$8,0)</f>
        <v>0</v>
      </c>
      <c r="D95" s="275">
        <f>+IF(interne2!E91&gt;=1,D$8,0)</f>
        <v>0</v>
      </c>
      <c r="E95" s="275">
        <f>+IF(interne2!F91&gt;=1,E$8,0)</f>
        <v>0</v>
      </c>
      <c r="F95" s="275">
        <f>+IF(interne2!G91&gt;=1,F$8,0)</f>
        <v>0</v>
      </c>
      <c r="G95" s="275">
        <f>+IF(interne2!H91&gt;=1,G$8,0)</f>
        <v>0</v>
      </c>
      <c r="H95" s="275">
        <f>+IF(interne2!I91&gt;=1,H$8,0)</f>
        <v>0</v>
      </c>
      <c r="I95" s="275">
        <f>+IF(interne2!J91&gt;=1,I$8,0)</f>
        <v>0</v>
      </c>
      <c r="J95" s="275">
        <f>+IF(interne2!K91&gt;=1,J$8,0)</f>
        <v>0</v>
      </c>
      <c r="K95" s="275">
        <f>+IF(interne2!L91&gt;=1,K$8,0)</f>
        <v>0</v>
      </c>
      <c r="L95" s="275">
        <f>+IF(interne2!M91&gt;=1,L$8,0)</f>
        <v>0</v>
      </c>
      <c r="M95" s="275">
        <f>+IF(interne2!N91&gt;=1,M$8,0)</f>
        <v>0</v>
      </c>
      <c r="N95" s="275">
        <f>+IF(interne2!O91&gt;=1,N$8,0)</f>
        <v>0</v>
      </c>
      <c r="O95" s="275">
        <f>+IF(interne2!P91&gt;=1,O$8,0)</f>
        <v>0</v>
      </c>
      <c r="P95" s="275">
        <f>+IF(interne2!Q91&gt;=1,P$8,0)</f>
        <v>0</v>
      </c>
      <c r="Q95" s="275">
        <f>+IF(interne2!R91&gt;=1,Q$8,0)</f>
        <v>0</v>
      </c>
      <c r="R95" s="275">
        <f>+IF(interne2!S91&gt;=1,R$8,0)</f>
        <v>0</v>
      </c>
      <c r="S95" s="275">
        <f>+IF(interne2!T91&gt;=1,S$8,0)</f>
        <v>0</v>
      </c>
      <c r="T95" s="275">
        <f>+IF(interne2!U91&gt;=1,T$8,0)</f>
        <v>0</v>
      </c>
      <c r="U95" s="275">
        <f>+IF(interne2!V91&gt;=1,U$8,0)</f>
        <v>0</v>
      </c>
      <c r="V95" s="275">
        <f>+IF(interne2!W91&gt;=1,V$8,0)</f>
        <v>0</v>
      </c>
      <c r="W95" s="275">
        <f>+IF(interne2!X91&gt;=1,W$8,0)</f>
        <v>0</v>
      </c>
      <c r="X95" s="275">
        <f>+IF(interne2!Y91&gt;=1,X$8,0)</f>
        <v>0</v>
      </c>
      <c r="Y95" s="275">
        <f>+IF(interne2!Z91&gt;=1,Y$8,0)</f>
        <v>0</v>
      </c>
      <c r="Z95" s="275">
        <f>+IF(interne2!AA91&gt;=1,Z$8,0)</f>
        <v>0</v>
      </c>
      <c r="AA95" s="275">
        <f>+IF(interne2!AB91&gt;=1,AA$8,0)</f>
        <v>0</v>
      </c>
      <c r="AB95" s="275">
        <f>+IF(interne2!AC91&gt;=1,AB$8,0)</f>
        <v>0</v>
      </c>
      <c r="AC95" s="275">
        <f>+IF(interne2!AD91&gt;=1,AC$8,0)</f>
        <v>0</v>
      </c>
      <c r="AD95" s="275">
        <f>+IF(interne2!AE91&gt;=1,AD$8,0)</f>
        <v>0</v>
      </c>
      <c r="AE95" s="275">
        <f>+IF(interne2!AF91&gt;=1,AE$8,0)</f>
        <v>0</v>
      </c>
      <c r="AF95" s="275">
        <f>+IF(interne2!AG91&gt;=1,AF$8,0)</f>
        <v>0</v>
      </c>
      <c r="AG95" s="275">
        <f>+IF(interne2!AH91&gt;=1,AG$8,0)</f>
        <v>0</v>
      </c>
      <c r="AH95" s="275">
        <f>+IF(interne2!AI91&gt;=1,AH$8,0)</f>
        <v>0</v>
      </c>
      <c r="AI95" s="275">
        <f>+IF(interne2!AJ91&gt;=1,AI$8,0)</f>
        <v>0</v>
      </c>
      <c r="AJ95" s="275">
        <f>+IF(interne2!AK91&gt;=1,AJ$8,0)</f>
        <v>0</v>
      </c>
      <c r="AK95" s="275">
        <f>+IF(interne2!AL91&gt;=1,AK$8,0)</f>
        <v>0</v>
      </c>
      <c r="AL95" s="275">
        <f>+IF(interne2!AM91&gt;=1,AL$8,0)</f>
        <v>0</v>
      </c>
      <c r="AM95" s="275">
        <f>+IF(interne2!AN91&gt;=1,AM$8,0)</f>
        <v>0</v>
      </c>
      <c r="AN95" s="275">
        <f>+IF(interne2!AO91&gt;=1,AN$8,0)</f>
        <v>0</v>
      </c>
      <c r="AO95" s="275">
        <f>+IF(interne2!AP91&gt;=1,AO$8,0)</f>
        <v>0</v>
      </c>
      <c r="AP95" s="275">
        <f>+IF(interne2!AQ91&gt;=1,AP$8,0)</f>
        <v>0</v>
      </c>
      <c r="AQ95" s="275">
        <f>+IF(interne2!AR91&gt;=1,AQ$8,0)</f>
        <v>0</v>
      </c>
      <c r="AR95" s="275">
        <f>+IF(interne2!AS91&gt;=1,AR$8,0)</f>
        <v>0</v>
      </c>
      <c r="AS95" s="275">
        <f>+IF(interne2!AT91&gt;=1,AS$8,0)</f>
        <v>0</v>
      </c>
      <c r="AT95" s="275">
        <f>+IF(interne2!AU91&gt;=1,AT$8,0)</f>
        <v>0</v>
      </c>
      <c r="AU95" s="275">
        <f>+IF(interne2!AV91&gt;=1,AU$8,0)</f>
        <v>0</v>
      </c>
    </row>
    <row r="96" spans="1:47" x14ac:dyDescent="0.25">
      <c r="A96" s="248" t="str">
        <f>'2.2'!C97</f>
        <v>PNE2</v>
      </c>
      <c r="B96" s="248" t="str">
        <f>'2.2'!D97</f>
        <v>Polysomnographie</v>
      </c>
      <c r="C96" s="275">
        <f>+IF(interne2!D92&gt;=1,C$8,0)</f>
        <v>0</v>
      </c>
      <c r="D96" s="275">
        <f>+IF(interne2!E92&gt;=1,D$8,0)</f>
        <v>0</v>
      </c>
      <c r="E96" s="275">
        <f>+IF(interne2!F92&gt;=1,E$8,0)</f>
        <v>0</v>
      </c>
      <c r="F96" s="275">
        <f>+IF(interne2!G92&gt;=1,F$8,0)</f>
        <v>0</v>
      </c>
      <c r="G96" s="275">
        <f>+IF(interne2!H92&gt;=1,G$8,0)</f>
        <v>0</v>
      </c>
      <c r="H96" s="275">
        <f>+IF(interne2!I92&gt;=1,H$8,0)</f>
        <v>0</v>
      </c>
      <c r="I96" s="275">
        <f>+IF(interne2!J92&gt;=1,I$8,0)</f>
        <v>0</v>
      </c>
      <c r="J96" s="275">
        <f>+IF(interne2!K92&gt;=1,J$8,0)</f>
        <v>0</v>
      </c>
      <c r="K96" s="275">
        <f>+IF(interne2!L92&gt;=1,K$8,0)</f>
        <v>0</v>
      </c>
      <c r="L96" s="275">
        <f>+IF(interne2!M92&gt;=1,L$8,0)</f>
        <v>0</v>
      </c>
      <c r="M96" s="275">
        <f>+IF(interne2!N92&gt;=1,M$8,0)</f>
        <v>0</v>
      </c>
      <c r="N96" s="275">
        <f>+IF(interne2!O92&gt;=1,N$8,0)</f>
        <v>0</v>
      </c>
      <c r="O96" s="275">
        <f>+IF(interne2!P92&gt;=1,O$8,0)</f>
        <v>0</v>
      </c>
      <c r="P96" s="275">
        <f>+IF(interne2!Q92&gt;=1,P$8,0)</f>
        <v>0</v>
      </c>
      <c r="Q96" s="275">
        <f>+IF(interne2!R92&gt;=1,Q$8,0)</f>
        <v>0</v>
      </c>
      <c r="R96" s="275">
        <f>+IF(interne2!S92&gt;=1,R$8,0)</f>
        <v>0</v>
      </c>
      <c r="S96" s="275">
        <f>+IF(interne2!T92&gt;=1,S$8,0)</f>
        <v>0</v>
      </c>
      <c r="T96" s="275">
        <f>+IF(interne2!U92&gt;=1,T$8,0)</f>
        <v>0</v>
      </c>
      <c r="U96" s="275">
        <f>+IF(interne2!V92&gt;=1,U$8,0)</f>
        <v>0</v>
      </c>
      <c r="V96" s="275">
        <f>+IF(interne2!W92&gt;=1,V$8,0)</f>
        <v>0</v>
      </c>
      <c r="W96" s="275">
        <f>+IF(interne2!X92&gt;=1,W$8,0)</f>
        <v>0</v>
      </c>
      <c r="X96" s="275">
        <f>+IF(interne2!Y92&gt;=1,X$8,0)</f>
        <v>0</v>
      </c>
      <c r="Y96" s="275">
        <f>+IF(interne2!Z92&gt;=1,Y$8,0)</f>
        <v>0</v>
      </c>
      <c r="Z96" s="275">
        <f>+IF(interne2!AA92&gt;=1,Z$8,0)</f>
        <v>0</v>
      </c>
      <c r="AA96" s="275">
        <f>+IF(interne2!AB92&gt;=1,AA$8,0)</f>
        <v>0</v>
      </c>
      <c r="AB96" s="275">
        <f>+IF(interne2!AC92&gt;=1,AB$8,0)</f>
        <v>0</v>
      </c>
      <c r="AC96" s="275">
        <f>+IF(interne2!AD92&gt;=1,AC$8,0)</f>
        <v>0</v>
      </c>
      <c r="AD96" s="275">
        <f>+IF(interne2!AE92&gt;=1,AD$8,0)</f>
        <v>0</v>
      </c>
      <c r="AE96" s="275">
        <f>+IF(interne2!AF92&gt;=1,AE$8,0)</f>
        <v>0</v>
      </c>
      <c r="AF96" s="275">
        <f>+IF(interne2!AG92&gt;=1,AF$8,0)</f>
        <v>0</v>
      </c>
      <c r="AG96" s="275">
        <f>+IF(interne2!AH92&gt;=1,AG$8,0)</f>
        <v>0</v>
      </c>
      <c r="AH96" s="275">
        <f>+IF(interne2!AI92&gt;=1,AH$8,0)</f>
        <v>0</v>
      </c>
      <c r="AI96" s="275">
        <f>+IF(interne2!AJ92&gt;=1,AI$8,0)</f>
        <v>0</v>
      </c>
      <c r="AJ96" s="275">
        <f>+IF(interne2!AK92&gt;=1,AJ$8,0)</f>
        <v>0</v>
      </c>
      <c r="AK96" s="275">
        <f>+IF(interne2!AL92&gt;=1,AK$8,0)</f>
        <v>0</v>
      </c>
      <c r="AL96" s="275">
        <f>+IF(interne2!AM92&gt;=1,AL$8,0)</f>
        <v>0</v>
      </c>
      <c r="AM96" s="275">
        <f>+IF(interne2!AN92&gt;=1,AM$8,0)</f>
        <v>0</v>
      </c>
      <c r="AN96" s="275">
        <f>+IF(interne2!AO92&gt;=1,AN$8,0)</f>
        <v>0</v>
      </c>
      <c r="AO96" s="275">
        <f>+IF(interne2!AP92&gt;=1,AO$8,0)</f>
        <v>0</v>
      </c>
      <c r="AP96" s="275">
        <f>+IF(interne2!AQ92&gt;=1,AP$8,0)</f>
        <v>0</v>
      </c>
      <c r="AQ96" s="275">
        <f>+IF(interne2!AR92&gt;=1,AQ$8,0)</f>
        <v>0</v>
      </c>
      <c r="AR96" s="275">
        <f>+IF(interne2!AS92&gt;=1,AR$8,0)</f>
        <v>0</v>
      </c>
      <c r="AS96" s="275">
        <f>+IF(interne2!AT92&gt;=1,AS$8,0)</f>
        <v>0</v>
      </c>
      <c r="AT96" s="275">
        <f>+IF(interne2!AU92&gt;=1,AT$8,0)</f>
        <v>0</v>
      </c>
      <c r="AU96" s="275">
        <f>+IF(interne2!AV92&gt;=1,AU$8,0)</f>
        <v>0</v>
      </c>
    </row>
    <row r="97" spans="1:47" x14ac:dyDescent="0.25">
      <c r="A97" s="248" t="str">
        <f>'2.2'!C98</f>
        <v>THO1</v>
      </c>
      <c r="B97" s="248" t="str">
        <f>'2.2'!D98</f>
        <v>Chirurgie thoracique</v>
      </c>
      <c r="C97" s="275">
        <f>+IF(interne2!D93&gt;=1,C$8,0)</f>
        <v>0</v>
      </c>
      <c r="D97" s="275">
        <f>+IF(interne2!E93&gt;=1,D$8,0)</f>
        <v>0</v>
      </c>
      <c r="E97" s="275">
        <f>+IF(interne2!F93&gt;=1,E$8,0)</f>
        <v>0</v>
      </c>
      <c r="F97" s="275">
        <f>+IF(interne2!G93&gt;=1,F$8,0)</f>
        <v>0</v>
      </c>
      <c r="G97" s="275">
        <f>+IF(interne2!H93&gt;=1,G$8,0)</f>
        <v>0</v>
      </c>
      <c r="H97" s="275">
        <f>+IF(interne2!I93&gt;=1,H$8,0)</f>
        <v>0</v>
      </c>
      <c r="I97" s="275">
        <f>+IF(interne2!J93&gt;=1,I$8,0)</f>
        <v>0</v>
      </c>
      <c r="J97" s="275">
        <f>+IF(interne2!K93&gt;=1,J$8,0)</f>
        <v>0</v>
      </c>
      <c r="K97" s="275">
        <f>+IF(interne2!L93&gt;=1,K$8,0)</f>
        <v>0</v>
      </c>
      <c r="L97" s="275">
        <f>+IF(interne2!M93&gt;=1,L$8,0)</f>
        <v>0</v>
      </c>
      <c r="M97" s="275">
        <f>+IF(interne2!N93&gt;=1,M$8,0)</f>
        <v>0</v>
      </c>
      <c r="N97" s="275">
        <f>+IF(interne2!O93&gt;=1,N$8,0)</f>
        <v>0</v>
      </c>
      <c r="O97" s="275">
        <f>+IF(interne2!P93&gt;=1,O$8,0)</f>
        <v>0</v>
      </c>
      <c r="P97" s="275">
        <f>+IF(interne2!Q93&gt;=1,P$8,0)</f>
        <v>0</v>
      </c>
      <c r="Q97" s="275">
        <f>+IF(interne2!R93&gt;=1,Q$8,0)</f>
        <v>0</v>
      </c>
      <c r="R97" s="275">
        <f>+IF(interne2!S93&gt;=1,R$8,0)</f>
        <v>0</v>
      </c>
      <c r="S97" s="275">
        <f>+IF(interne2!T93&gt;=1,S$8,0)</f>
        <v>0</v>
      </c>
      <c r="T97" s="275">
        <f>+IF(interne2!U93&gt;=1,T$8,0)</f>
        <v>0</v>
      </c>
      <c r="U97" s="275">
        <f>+IF(interne2!V93&gt;=1,U$8,0)</f>
        <v>0</v>
      </c>
      <c r="V97" s="275">
        <f>+IF(interne2!W93&gt;=1,V$8,0)</f>
        <v>0</v>
      </c>
      <c r="W97" s="275">
        <f>+IF(interne2!X93&gt;=1,W$8,0)</f>
        <v>0</v>
      </c>
      <c r="X97" s="275">
        <f>+IF(interne2!Y93&gt;=1,X$8,0)</f>
        <v>0</v>
      </c>
      <c r="Y97" s="275">
        <f>+IF(interne2!Z93&gt;=1,Y$8,0)</f>
        <v>0</v>
      </c>
      <c r="Z97" s="275">
        <f>+IF(interne2!AA93&gt;=1,Z$8,0)</f>
        <v>0</v>
      </c>
      <c r="AA97" s="275">
        <f>+IF(interne2!AB93&gt;=1,AA$8,0)</f>
        <v>0</v>
      </c>
      <c r="AB97" s="275">
        <f>+IF(interne2!AC93&gt;=1,AB$8,0)</f>
        <v>0</v>
      </c>
      <c r="AC97" s="275">
        <f>+IF(interne2!AD93&gt;=1,AC$8,0)</f>
        <v>0</v>
      </c>
      <c r="AD97" s="275">
        <f>+IF(interne2!AE93&gt;=1,AD$8,0)</f>
        <v>0</v>
      </c>
      <c r="AE97" s="275">
        <f>+IF(interne2!AF93&gt;=1,AE$8,0)</f>
        <v>0</v>
      </c>
      <c r="AF97" s="275">
        <f>+IF(interne2!AG93&gt;=1,AF$8,0)</f>
        <v>0</v>
      </c>
      <c r="AG97" s="275">
        <f>+IF(interne2!AH93&gt;=1,AG$8,0)</f>
        <v>0</v>
      </c>
      <c r="AH97" s="275">
        <f>+IF(interne2!AI93&gt;=1,AH$8,0)</f>
        <v>0</v>
      </c>
      <c r="AI97" s="275">
        <f>+IF(interne2!AJ93&gt;=1,AI$8,0)</f>
        <v>0</v>
      </c>
      <c r="AJ97" s="275">
        <f>+IF(interne2!AK93&gt;=1,AJ$8,0)</f>
        <v>0</v>
      </c>
      <c r="AK97" s="275">
        <f>+IF(interne2!AL93&gt;=1,AK$8,0)</f>
        <v>0</v>
      </c>
      <c r="AL97" s="275">
        <f>+IF(interne2!AM93&gt;=1,AL$8,0)</f>
        <v>0</v>
      </c>
      <c r="AM97" s="275">
        <f>+IF(interne2!AN93&gt;=1,AM$8,0)</f>
        <v>0</v>
      </c>
      <c r="AN97" s="275">
        <f>+IF(interne2!AO93&gt;=1,AN$8,0)</f>
        <v>0</v>
      </c>
      <c r="AO97" s="275">
        <f>+IF(interne2!AP93&gt;=1,AO$8,0)</f>
        <v>0</v>
      </c>
      <c r="AP97" s="275">
        <f>+IF(interne2!AQ93&gt;=1,AP$8,0)</f>
        <v>0</v>
      </c>
      <c r="AQ97" s="275">
        <f>+IF(interne2!AR93&gt;=1,AQ$8,0)</f>
        <v>0</v>
      </c>
      <c r="AR97" s="275">
        <f>+IF(interne2!AS93&gt;=1,AR$8,0)</f>
        <v>0</v>
      </c>
      <c r="AS97" s="275">
        <f>+IF(interne2!AT93&gt;=1,AS$8,0)</f>
        <v>0</v>
      </c>
      <c r="AT97" s="275">
        <f>+IF(interne2!AU93&gt;=1,AT$8,0)</f>
        <v>0</v>
      </c>
      <c r="AU97" s="275">
        <f>+IF(interne2!AV93&gt;=1,AU$8,0)</f>
        <v>0</v>
      </c>
    </row>
    <row r="98" spans="1:47" ht="50" x14ac:dyDescent="0.25">
      <c r="A98" s="248" t="str">
        <f>'2.2'!C99</f>
        <v>THO1.1</v>
      </c>
      <c r="B98" s="248" t="str">
        <f>'2.2'!D99</f>
        <v>Néoplasmes malins de l'appareil respiratoire (résection curative par lobectomie / pneumonectomie)</v>
      </c>
      <c r="C98" s="275">
        <f>+IF(interne2!D94&gt;=1,C$8,0)</f>
        <v>0</v>
      </c>
      <c r="D98" s="275">
        <f>+IF(interne2!E94&gt;=1,D$8,0)</f>
        <v>0</v>
      </c>
      <c r="E98" s="275">
        <f>+IF(interne2!F94&gt;=1,E$8,0)</f>
        <v>0</v>
      </c>
      <c r="F98" s="275">
        <f>+IF(interne2!G94&gt;=1,F$8,0)</f>
        <v>0</v>
      </c>
      <c r="G98" s="275">
        <f>+IF(interne2!H94&gt;=1,G$8,0)</f>
        <v>0</v>
      </c>
      <c r="H98" s="275">
        <f>+IF(interne2!I94&gt;=1,H$8,0)</f>
        <v>0</v>
      </c>
      <c r="I98" s="275">
        <f>+IF(interne2!J94&gt;=1,I$8,0)</f>
        <v>0</v>
      </c>
      <c r="J98" s="275">
        <f>+IF(interne2!K94&gt;=1,J$8,0)</f>
        <v>0</v>
      </c>
      <c r="K98" s="275">
        <f>+IF(interne2!L94&gt;=1,K$8,0)</f>
        <v>0</v>
      </c>
      <c r="L98" s="275">
        <f>+IF(interne2!M94&gt;=1,L$8,0)</f>
        <v>0</v>
      </c>
      <c r="M98" s="275">
        <f>+IF(interne2!N94&gt;=1,M$8,0)</f>
        <v>0</v>
      </c>
      <c r="N98" s="275">
        <f>+IF(interne2!O94&gt;=1,N$8,0)</f>
        <v>0</v>
      </c>
      <c r="O98" s="275">
        <f>+IF(interne2!P94&gt;=1,O$8,0)</f>
        <v>0</v>
      </c>
      <c r="P98" s="275">
        <f>+IF(interne2!Q94&gt;=1,P$8,0)</f>
        <v>0</v>
      </c>
      <c r="Q98" s="275">
        <f>+IF(interne2!R94&gt;=1,Q$8,0)</f>
        <v>0</v>
      </c>
      <c r="R98" s="275">
        <f>+IF(interne2!S94&gt;=1,R$8,0)</f>
        <v>0</v>
      </c>
      <c r="S98" s="275">
        <f>+IF(interne2!T94&gt;=1,S$8,0)</f>
        <v>0</v>
      </c>
      <c r="T98" s="275">
        <f>+IF(interne2!U94&gt;=1,T$8,0)</f>
        <v>0</v>
      </c>
      <c r="U98" s="275">
        <f>+IF(interne2!V94&gt;=1,U$8,0)</f>
        <v>0</v>
      </c>
      <c r="V98" s="275">
        <f>+IF(interne2!W94&gt;=1,V$8,0)</f>
        <v>0</v>
      </c>
      <c r="W98" s="275">
        <f>+IF(interne2!X94&gt;=1,W$8,0)</f>
        <v>0</v>
      </c>
      <c r="X98" s="275">
        <f>+IF(interne2!Y94&gt;=1,X$8,0)</f>
        <v>0</v>
      </c>
      <c r="Y98" s="275">
        <f>+IF(interne2!Z94&gt;=1,Y$8,0)</f>
        <v>0</v>
      </c>
      <c r="Z98" s="275">
        <f>+IF(interne2!AA94&gt;=1,Z$8,0)</f>
        <v>0</v>
      </c>
      <c r="AA98" s="275">
        <f>+IF(interne2!AB94&gt;=1,AA$8,0)</f>
        <v>0</v>
      </c>
      <c r="AB98" s="275">
        <f>+IF(interne2!AC94&gt;=1,AB$8,0)</f>
        <v>0</v>
      </c>
      <c r="AC98" s="275">
        <f>+IF(interne2!AD94&gt;=1,AC$8,0)</f>
        <v>0</v>
      </c>
      <c r="AD98" s="275">
        <f>+IF(interne2!AE94&gt;=1,AD$8,0)</f>
        <v>0</v>
      </c>
      <c r="AE98" s="275">
        <f>+IF(interne2!AF94&gt;=1,AE$8,0)</f>
        <v>0</v>
      </c>
      <c r="AF98" s="275">
        <f>+IF(interne2!AG94&gt;=1,AF$8,0)</f>
        <v>0</v>
      </c>
      <c r="AG98" s="275">
        <f>+IF(interne2!AH94&gt;=1,AG$8,0)</f>
        <v>0</v>
      </c>
      <c r="AH98" s="275">
        <f>+IF(interne2!AI94&gt;=1,AH$8,0)</f>
        <v>0</v>
      </c>
      <c r="AI98" s="275">
        <f>+IF(interne2!AJ94&gt;=1,AI$8,0)</f>
        <v>0</v>
      </c>
      <c r="AJ98" s="275">
        <f>+IF(interne2!AK94&gt;=1,AJ$8,0)</f>
        <v>0</v>
      </c>
      <c r="AK98" s="275">
        <f>+IF(interne2!AL94&gt;=1,AK$8,0)</f>
        <v>0</v>
      </c>
      <c r="AL98" s="275">
        <f>+IF(interne2!AM94&gt;=1,AL$8,0)</f>
        <v>0</v>
      </c>
      <c r="AM98" s="275">
        <f>+IF(interne2!AN94&gt;=1,AM$8,0)</f>
        <v>0</v>
      </c>
      <c r="AN98" s="275">
        <f>+IF(interne2!AO94&gt;=1,AN$8,0)</f>
        <v>0</v>
      </c>
      <c r="AO98" s="275">
        <f>+IF(interne2!AP94&gt;=1,AO$8,0)</f>
        <v>0</v>
      </c>
      <c r="AP98" s="275">
        <f>+IF(interne2!AQ94&gt;=1,AP$8,0)</f>
        <v>0</v>
      </c>
      <c r="AQ98" s="275">
        <f>+IF(interne2!AR94&gt;=1,AQ$8,0)</f>
        <v>0</v>
      </c>
      <c r="AR98" s="275">
        <f>+IF(interne2!AS94&gt;=1,AR$8,0)</f>
        <v>0</v>
      </c>
      <c r="AS98" s="275">
        <f>+IF(interne2!AT94&gt;=1,AS$8,0)</f>
        <v>0</v>
      </c>
      <c r="AT98" s="275">
        <f>+IF(interne2!AU94&gt;=1,AT$8,0)</f>
        <v>0</v>
      </c>
      <c r="AU98" s="275">
        <f>+IF(interne2!AV94&gt;=1,AU$8,0)</f>
        <v>0</v>
      </c>
    </row>
    <row r="99" spans="1:47" x14ac:dyDescent="0.25">
      <c r="A99" s="248" t="str">
        <f>'2.2'!C100</f>
        <v>THO1.2</v>
      </c>
      <c r="B99" s="248" t="str">
        <f>'2.2'!D100</f>
        <v>Opérations sur le médiastin</v>
      </c>
      <c r="C99" s="275">
        <f>+IF(interne2!D95&gt;=1,C$8,0)</f>
        <v>0</v>
      </c>
      <c r="D99" s="275">
        <f>+IF(interne2!E95&gt;=1,D$8,0)</f>
        <v>0</v>
      </c>
      <c r="E99" s="275">
        <f>+IF(interne2!F95&gt;=1,E$8,0)</f>
        <v>0</v>
      </c>
      <c r="F99" s="275">
        <f>+IF(interne2!G95&gt;=1,F$8,0)</f>
        <v>0</v>
      </c>
      <c r="G99" s="275">
        <f>+IF(interne2!H95&gt;=1,G$8,0)</f>
        <v>0</v>
      </c>
      <c r="H99" s="275">
        <f>+IF(interne2!I95&gt;=1,H$8,0)</f>
        <v>0</v>
      </c>
      <c r="I99" s="275">
        <f>+IF(interne2!J95&gt;=1,I$8,0)</f>
        <v>0</v>
      </c>
      <c r="J99" s="275">
        <f>+IF(interne2!K95&gt;=1,J$8,0)</f>
        <v>0</v>
      </c>
      <c r="K99" s="275">
        <f>+IF(interne2!L95&gt;=1,K$8,0)</f>
        <v>0</v>
      </c>
      <c r="L99" s="275">
        <f>+IF(interne2!M95&gt;=1,L$8,0)</f>
        <v>0</v>
      </c>
      <c r="M99" s="275">
        <f>+IF(interne2!N95&gt;=1,M$8,0)</f>
        <v>0</v>
      </c>
      <c r="N99" s="275">
        <f>+IF(interne2!O95&gt;=1,N$8,0)</f>
        <v>0</v>
      </c>
      <c r="O99" s="275">
        <f>+IF(interne2!P95&gt;=1,O$8,0)</f>
        <v>0</v>
      </c>
      <c r="P99" s="275">
        <f>+IF(interne2!Q95&gt;=1,P$8,0)</f>
        <v>0</v>
      </c>
      <c r="Q99" s="275">
        <f>+IF(interne2!R95&gt;=1,Q$8,0)</f>
        <v>0</v>
      </c>
      <c r="R99" s="275">
        <f>+IF(interne2!S95&gt;=1,R$8,0)</f>
        <v>0</v>
      </c>
      <c r="S99" s="275">
        <f>+IF(interne2!T95&gt;=1,S$8,0)</f>
        <v>0</v>
      </c>
      <c r="T99" s="275">
        <f>+IF(interne2!U95&gt;=1,T$8,0)</f>
        <v>0</v>
      </c>
      <c r="U99" s="275">
        <f>+IF(interne2!V95&gt;=1,U$8,0)</f>
        <v>0</v>
      </c>
      <c r="V99" s="275">
        <f>+IF(interne2!W95&gt;=1,V$8,0)</f>
        <v>0</v>
      </c>
      <c r="W99" s="275">
        <f>+IF(interne2!X95&gt;=1,W$8,0)</f>
        <v>0</v>
      </c>
      <c r="X99" s="275">
        <f>+IF(interne2!Y95&gt;=1,X$8,0)</f>
        <v>0</v>
      </c>
      <c r="Y99" s="275">
        <f>+IF(interne2!Z95&gt;=1,Y$8,0)</f>
        <v>0</v>
      </c>
      <c r="Z99" s="275">
        <f>+IF(interne2!AA95&gt;=1,Z$8,0)</f>
        <v>0</v>
      </c>
      <c r="AA99" s="275">
        <f>+IF(interne2!AB95&gt;=1,AA$8,0)</f>
        <v>0</v>
      </c>
      <c r="AB99" s="275">
        <f>+IF(interne2!AC95&gt;=1,AB$8,0)</f>
        <v>0</v>
      </c>
      <c r="AC99" s="275">
        <f>+IF(interne2!AD95&gt;=1,AC$8,0)</f>
        <v>0</v>
      </c>
      <c r="AD99" s="275">
        <f>+IF(interne2!AE95&gt;=1,AD$8,0)</f>
        <v>0</v>
      </c>
      <c r="AE99" s="275">
        <f>+IF(interne2!AF95&gt;=1,AE$8,0)</f>
        <v>0</v>
      </c>
      <c r="AF99" s="275">
        <f>+IF(interne2!AG95&gt;=1,AF$8,0)</f>
        <v>0</v>
      </c>
      <c r="AG99" s="275">
        <f>+IF(interne2!AH95&gt;=1,AG$8,0)</f>
        <v>0</v>
      </c>
      <c r="AH99" s="275">
        <f>+IF(interne2!AI95&gt;=1,AH$8,0)</f>
        <v>0</v>
      </c>
      <c r="AI99" s="275">
        <f>+IF(interne2!AJ95&gt;=1,AI$8,0)</f>
        <v>0</v>
      </c>
      <c r="AJ99" s="275">
        <f>+IF(interne2!AK95&gt;=1,AJ$8,0)</f>
        <v>0</v>
      </c>
      <c r="AK99" s="275">
        <f>+IF(interne2!AL95&gt;=1,AK$8,0)</f>
        <v>0</v>
      </c>
      <c r="AL99" s="275">
        <f>+IF(interne2!AM95&gt;=1,AL$8,0)</f>
        <v>0</v>
      </c>
      <c r="AM99" s="275">
        <f>+IF(interne2!AN95&gt;=1,AM$8,0)</f>
        <v>0</v>
      </c>
      <c r="AN99" s="275">
        <f>+IF(interne2!AO95&gt;=1,AN$8,0)</f>
        <v>0</v>
      </c>
      <c r="AO99" s="275">
        <f>+IF(interne2!AP95&gt;=1,AO$8,0)</f>
        <v>0</v>
      </c>
      <c r="AP99" s="275">
        <f>+IF(interne2!AQ95&gt;=1,AP$8,0)</f>
        <v>0</v>
      </c>
      <c r="AQ99" s="275">
        <f>+IF(interne2!AR95&gt;=1,AQ$8,0)</f>
        <v>0</v>
      </c>
      <c r="AR99" s="275">
        <f>+IF(interne2!AS95&gt;=1,AR$8,0)</f>
        <v>0</v>
      </c>
      <c r="AS99" s="275">
        <f>+IF(interne2!AT95&gt;=1,AS$8,0)</f>
        <v>0</v>
      </c>
      <c r="AT99" s="275">
        <f>+IF(interne2!AU95&gt;=1,AT$8,0)</f>
        <v>0</v>
      </c>
      <c r="AU99" s="275">
        <f>+IF(interne2!AV95&gt;=1,AU$8,0)</f>
        <v>0</v>
      </c>
    </row>
    <row r="100" spans="1:47" ht="25" x14ac:dyDescent="0.25">
      <c r="A100" s="248" t="str">
        <f>'2.2'!C101</f>
        <v>TPL1</v>
      </c>
      <c r="B100" s="248" t="str">
        <f>'2.2'!D101</f>
        <v>Transplantation cardiaque (CIMHS)</v>
      </c>
      <c r="C100" s="275">
        <f>+IF(interne2!D96&gt;=1,C$8,0)</f>
        <v>0</v>
      </c>
      <c r="D100" s="275">
        <f>+IF(interne2!E96&gt;=1,D$8,0)</f>
        <v>0</v>
      </c>
      <c r="E100" s="275">
        <f>+IF(interne2!F96&gt;=1,E$8,0)</f>
        <v>0</v>
      </c>
      <c r="F100" s="275">
        <f>+IF(interne2!G96&gt;=1,F$8,0)</f>
        <v>0</v>
      </c>
      <c r="G100" s="275">
        <f>+IF(interne2!H96&gt;=1,G$8,0)</f>
        <v>0</v>
      </c>
      <c r="H100" s="275">
        <f>+IF(interne2!I96&gt;=1,H$8,0)</f>
        <v>0</v>
      </c>
      <c r="I100" s="275">
        <f>+IF(interne2!J96&gt;=1,I$8,0)</f>
        <v>0</v>
      </c>
      <c r="J100" s="275">
        <f>+IF(interne2!K96&gt;=1,J$8,0)</f>
        <v>0</v>
      </c>
      <c r="K100" s="275">
        <f>+IF(interne2!L96&gt;=1,K$8,0)</f>
        <v>0</v>
      </c>
      <c r="L100" s="275">
        <f>+IF(interne2!M96&gt;=1,L$8,0)</f>
        <v>0</v>
      </c>
      <c r="M100" s="275">
        <f>+IF(interne2!N96&gt;=1,M$8,0)</f>
        <v>0</v>
      </c>
      <c r="N100" s="275">
        <f>+IF(interne2!O96&gt;=1,N$8,0)</f>
        <v>0</v>
      </c>
      <c r="O100" s="275">
        <f>+IF(interne2!P96&gt;=1,O$8,0)</f>
        <v>0</v>
      </c>
      <c r="P100" s="275">
        <f>+IF(interne2!Q96&gt;=1,P$8,0)</f>
        <v>0</v>
      </c>
      <c r="Q100" s="275">
        <f>+IF(interne2!R96&gt;=1,Q$8,0)</f>
        <v>0</v>
      </c>
      <c r="R100" s="275">
        <f>+IF(interne2!S96&gt;=1,R$8,0)</f>
        <v>0</v>
      </c>
      <c r="S100" s="275">
        <f>+IF(interne2!T96&gt;=1,S$8,0)</f>
        <v>0</v>
      </c>
      <c r="T100" s="275">
        <f>+IF(interne2!U96&gt;=1,T$8,0)</f>
        <v>0</v>
      </c>
      <c r="U100" s="275">
        <f>+IF(interne2!V96&gt;=1,U$8,0)</f>
        <v>0</v>
      </c>
      <c r="V100" s="275">
        <f>+IF(interne2!W96&gt;=1,V$8,0)</f>
        <v>0</v>
      </c>
      <c r="W100" s="275">
        <f>+IF(interne2!X96&gt;=1,W$8,0)</f>
        <v>0</v>
      </c>
      <c r="X100" s="275">
        <f>+IF(interne2!Y96&gt;=1,X$8,0)</f>
        <v>0</v>
      </c>
      <c r="Y100" s="275">
        <f>+IF(interne2!Z96&gt;=1,Y$8,0)</f>
        <v>0</v>
      </c>
      <c r="Z100" s="275">
        <f>+IF(interne2!AA96&gt;=1,Z$8,0)</f>
        <v>0</v>
      </c>
      <c r="AA100" s="275">
        <f>+IF(interne2!AB96&gt;=1,AA$8,0)</f>
        <v>0</v>
      </c>
      <c r="AB100" s="275">
        <f>+IF(interne2!AC96&gt;=1,AB$8,0)</f>
        <v>0</v>
      </c>
      <c r="AC100" s="275">
        <f>+IF(interne2!AD96&gt;=1,AC$8,0)</f>
        <v>0</v>
      </c>
      <c r="AD100" s="275">
        <f>+IF(interne2!AE96&gt;=1,AD$8,0)</f>
        <v>0</v>
      </c>
      <c r="AE100" s="275">
        <f>+IF(interne2!AF96&gt;=1,AE$8,0)</f>
        <v>0</v>
      </c>
      <c r="AF100" s="275">
        <f>+IF(interne2!AG96&gt;=1,AF$8,0)</f>
        <v>0</v>
      </c>
      <c r="AG100" s="275">
        <f>+IF(interne2!AH96&gt;=1,AG$8,0)</f>
        <v>0</v>
      </c>
      <c r="AH100" s="275">
        <f>+IF(interne2!AI96&gt;=1,AH$8,0)</f>
        <v>0</v>
      </c>
      <c r="AI100" s="275">
        <f>+IF(interne2!AJ96&gt;=1,AI$8,0)</f>
        <v>0</v>
      </c>
      <c r="AJ100" s="275">
        <f>+IF(interne2!AK96&gt;=1,AJ$8,0)</f>
        <v>0</v>
      </c>
      <c r="AK100" s="275">
        <f>+IF(interne2!AL96&gt;=1,AK$8,0)</f>
        <v>0</v>
      </c>
      <c r="AL100" s="275">
        <f>+IF(interne2!AM96&gt;=1,AL$8,0)</f>
        <v>0</v>
      </c>
      <c r="AM100" s="275">
        <f>+IF(interne2!AN96&gt;=1,AM$8,0)</f>
        <v>0</v>
      </c>
      <c r="AN100" s="275">
        <f>+IF(interne2!AO96&gt;=1,AN$8,0)</f>
        <v>0</v>
      </c>
      <c r="AO100" s="275">
        <f>+IF(interne2!AP96&gt;=1,AO$8,0)</f>
        <v>0</v>
      </c>
      <c r="AP100" s="275">
        <f>+IF(interne2!AQ96&gt;=1,AP$8,0)</f>
        <v>0</v>
      </c>
      <c r="AQ100" s="275">
        <f>+IF(interne2!AR96&gt;=1,AQ$8,0)</f>
        <v>0</v>
      </c>
      <c r="AR100" s="275">
        <f>+IF(interne2!AS96&gt;=1,AR$8,0)</f>
        <v>0</v>
      </c>
      <c r="AS100" s="275">
        <f>+IF(interne2!AT96&gt;=1,AS$8,0)</f>
        <v>0</v>
      </c>
      <c r="AT100" s="275">
        <f>+IF(interne2!AU96&gt;=1,AT$8,0)</f>
        <v>0</v>
      </c>
      <c r="AU100" s="275">
        <f>+IF(interne2!AV96&gt;=1,AU$8,0)</f>
        <v>0</v>
      </c>
    </row>
    <row r="101" spans="1:47" ht="25" x14ac:dyDescent="0.25">
      <c r="A101" s="248" t="str">
        <f>'2.2'!C102</f>
        <v>TPL2</v>
      </c>
      <c r="B101" s="248" t="str">
        <f>'2.2'!D102</f>
        <v>Transplantation pulmonaire (CIMHS)</v>
      </c>
      <c r="C101" s="275">
        <f>+IF(interne2!D97&gt;=1,C$8,0)</f>
        <v>0</v>
      </c>
      <c r="D101" s="275">
        <f>+IF(interne2!E97&gt;=1,D$8,0)</f>
        <v>0</v>
      </c>
      <c r="E101" s="275">
        <f>+IF(interne2!F97&gt;=1,E$8,0)</f>
        <v>0</v>
      </c>
      <c r="F101" s="275">
        <f>+IF(interne2!G97&gt;=1,F$8,0)</f>
        <v>0</v>
      </c>
      <c r="G101" s="275">
        <f>+IF(interne2!H97&gt;=1,G$8,0)</f>
        <v>0</v>
      </c>
      <c r="H101" s="275">
        <f>+IF(interne2!I97&gt;=1,H$8,0)</f>
        <v>0</v>
      </c>
      <c r="I101" s="275">
        <f>+IF(interne2!J97&gt;=1,I$8,0)</f>
        <v>0</v>
      </c>
      <c r="J101" s="275">
        <f>+IF(interne2!K97&gt;=1,J$8,0)</f>
        <v>0</v>
      </c>
      <c r="K101" s="275">
        <f>+IF(interne2!L97&gt;=1,K$8,0)</f>
        <v>0</v>
      </c>
      <c r="L101" s="275">
        <f>+IF(interne2!M97&gt;=1,L$8,0)</f>
        <v>0</v>
      </c>
      <c r="M101" s="275">
        <f>+IF(interne2!N97&gt;=1,M$8,0)</f>
        <v>0</v>
      </c>
      <c r="N101" s="275">
        <f>+IF(interne2!O97&gt;=1,N$8,0)</f>
        <v>0</v>
      </c>
      <c r="O101" s="275">
        <f>+IF(interne2!P97&gt;=1,O$8,0)</f>
        <v>0</v>
      </c>
      <c r="P101" s="275">
        <f>+IF(interne2!Q97&gt;=1,P$8,0)</f>
        <v>0</v>
      </c>
      <c r="Q101" s="275">
        <f>+IF(interne2!R97&gt;=1,Q$8,0)</f>
        <v>0</v>
      </c>
      <c r="R101" s="275">
        <f>+IF(interne2!S97&gt;=1,R$8,0)</f>
        <v>0</v>
      </c>
      <c r="S101" s="275">
        <f>+IF(interne2!T97&gt;=1,S$8,0)</f>
        <v>0</v>
      </c>
      <c r="T101" s="275">
        <f>+IF(interne2!U97&gt;=1,T$8,0)</f>
        <v>0</v>
      </c>
      <c r="U101" s="275">
        <f>+IF(interne2!V97&gt;=1,U$8,0)</f>
        <v>0</v>
      </c>
      <c r="V101" s="275">
        <f>+IF(interne2!W97&gt;=1,V$8,0)</f>
        <v>0</v>
      </c>
      <c r="W101" s="275">
        <f>+IF(interne2!X97&gt;=1,W$8,0)</f>
        <v>0</v>
      </c>
      <c r="X101" s="275">
        <f>+IF(interne2!Y97&gt;=1,X$8,0)</f>
        <v>0</v>
      </c>
      <c r="Y101" s="275">
        <f>+IF(interne2!Z97&gt;=1,Y$8,0)</f>
        <v>0</v>
      </c>
      <c r="Z101" s="275">
        <f>+IF(interne2!AA97&gt;=1,Z$8,0)</f>
        <v>0</v>
      </c>
      <c r="AA101" s="275">
        <f>+IF(interne2!AB97&gt;=1,AA$8,0)</f>
        <v>0</v>
      </c>
      <c r="AB101" s="275">
        <f>+IF(interne2!AC97&gt;=1,AB$8,0)</f>
        <v>0</v>
      </c>
      <c r="AC101" s="275">
        <f>+IF(interne2!AD97&gt;=1,AC$8,0)</f>
        <v>0</v>
      </c>
      <c r="AD101" s="275">
        <f>+IF(interne2!AE97&gt;=1,AD$8,0)</f>
        <v>0</v>
      </c>
      <c r="AE101" s="275">
        <f>+IF(interne2!AF97&gt;=1,AE$8,0)</f>
        <v>0</v>
      </c>
      <c r="AF101" s="275">
        <f>+IF(interne2!AG97&gt;=1,AF$8,0)</f>
        <v>0</v>
      </c>
      <c r="AG101" s="275">
        <f>+IF(interne2!AH97&gt;=1,AG$8,0)</f>
        <v>0</v>
      </c>
      <c r="AH101" s="275">
        <f>+IF(interne2!AI97&gt;=1,AH$8,0)</f>
        <v>0</v>
      </c>
      <c r="AI101" s="275">
        <f>+IF(interne2!AJ97&gt;=1,AI$8,0)</f>
        <v>0</v>
      </c>
      <c r="AJ101" s="275">
        <f>+IF(interne2!AK97&gt;=1,AJ$8,0)</f>
        <v>0</v>
      </c>
      <c r="AK101" s="275">
        <f>+IF(interne2!AL97&gt;=1,AK$8,0)</f>
        <v>0</v>
      </c>
      <c r="AL101" s="275">
        <f>+IF(interne2!AM97&gt;=1,AL$8,0)</f>
        <v>0</v>
      </c>
      <c r="AM101" s="275">
        <f>+IF(interne2!AN97&gt;=1,AM$8,0)</f>
        <v>0</v>
      </c>
      <c r="AN101" s="275">
        <f>+IF(interne2!AO97&gt;=1,AN$8,0)</f>
        <v>0</v>
      </c>
      <c r="AO101" s="275">
        <f>+IF(interne2!AP97&gt;=1,AO$8,0)</f>
        <v>0</v>
      </c>
      <c r="AP101" s="275">
        <f>+IF(interne2!AQ97&gt;=1,AP$8,0)</f>
        <v>0</v>
      </c>
      <c r="AQ101" s="275">
        <f>+IF(interne2!AR97&gt;=1,AQ$8,0)</f>
        <v>0</v>
      </c>
      <c r="AR101" s="275">
        <f>+IF(interne2!AS97&gt;=1,AR$8,0)</f>
        <v>0</v>
      </c>
      <c r="AS101" s="275">
        <f>+IF(interne2!AT97&gt;=1,AS$8,0)</f>
        <v>0</v>
      </c>
      <c r="AT101" s="275">
        <f>+IF(interne2!AU97&gt;=1,AT$8,0)</f>
        <v>0</v>
      </c>
      <c r="AU101" s="275">
        <f>+IF(interne2!AV97&gt;=1,AU$8,0)</f>
        <v>0</v>
      </c>
    </row>
    <row r="102" spans="1:47" ht="25" x14ac:dyDescent="0.25">
      <c r="A102" s="248" t="str">
        <f>'2.2'!C103</f>
        <v>TPL3</v>
      </c>
      <c r="B102" s="248" t="str">
        <f>'2.2'!D103</f>
        <v>Transplantation hépatique (CIMHS)</v>
      </c>
      <c r="C102" s="275">
        <f>+IF(interne2!D98&gt;=1,C$8,0)</f>
        <v>0</v>
      </c>
      <c r="D102" s="275">
        <f>+IF(interne2!E98&gt;=1,D$8,0)</f>
        <v>0</v>
      </c>
      <c r="E102" s="275">
        <f>+IF(interne2!F98&gt;=1,E$8,0)</f>
        <v>0</v>
      </c>
      <c r="F102" s="275">
        <f>+IF(interne2!G98&gt;=1,F$8,0)</f>
        <v>0</v>
      </c>
      <c r="G102" s="275">
        <f>+IF(interne2!H98&gt;=1,G$8,0)</f>
        <v>0</v>
      </c>
      <c r="H102" s="275">
        <f>+IF(interne2!I98&gt;=1,H$8,0)</f>
        <v>0</v>
      </c>
      <c r="I102" s="275">
        <f>+IF(interne2!J98&gt;=1,I$8,0)</f>
        <v>0</v>
      </c>
      <c r="J102" s="275">
        <f>+IF(interne2!K98&gt;=1,J$8,0)</f>
        <v>0</v>
      </c>
      <c r="K102" s="275">
        <f>+IF(interne2!L98&gt;=1,K$8,0)</f>
        <v>0</v>
      </c>
      <c r="L102" s="275">
        <f>+IF(interne2!M98&gt;=1,L$8,0)</f>
        <v>0</v>
      </c>
      <c r="M102" s="275">
        <f>+IF(interne2!N98&gt;=1,M$8,0)</f>
        <v>0</v>
      </c>
      <c r="N102" s="275">
        <f>+IF(interne2!O98&gt;=1,N$8,0)</f>
        <v>0</v>
      </c>
      <c r="O102" s="275">
        <f>+IF(interne2!P98&gt;=1,O$8,0)</f>
        <v>0</v>
      </c>
      <c r="P102" s="275">
        <f>+IF(interne2!Q98&gt;=1,P$8,0)</f>
        <v>0</v>
      </c>
      <c r="Q102" s="275">
        <f>+IF(interne2!R98&gt;=1,Q$8,0)</f>
        <v>0</v>
      </c>
      <c r="R102" s="275">
        <f>+IF(interne2!S98&gt;=1,R$8,0)</f>
        <v>0</v>
      </c>
      <c r="S102" s="275">
        <f>+IF(interne2!T98&gt;=1,S$8,0)</f>
        <v>0</v>
      </c>
      <c r="T102" s="275">
        <f>+IF(interne2!U98&gt;=1,T$8,0)</f>
        <v>0</v>
      </c>
      <c r="U102" s="275">
        <f>+IF(interne2!V98&gt;=1,U$8,0)</f>
        <v>0</v>
      </c>
      <c r="V102" s="275">
        <f>+IF(interne2!W98&gt;=1,V$8,0)</f>
        <v>0</v>
      </c>
      <c r="W102" s="275">
        <f>+IF(interne2!X98&gt;=1,W$8,0)</f>
        <v>0</v>
      </c>
      <c r="X102" s="275">
        <f>+IF(interne2!Y98&gt;=1,X$8,0)</f>
        <v>0</v>
      </c>
      <c r="Y102" s="275">
        <f>+IF(interne2!Z98&gt;=1,Y$8,0)</f>
        <v>0</v>
      </c>
      <c r="Z102" s="275">
        <f>+IF(interne2!AA98&gt;=1,Z$8,0)</f>
        <v>0</v>
      </c>
      <c r="AA102" s="275">
        <f>+IF(interne2!AB98&gt;=1,AA$8,0)</f>
        <v>0</v>
      </c>
      <c r="AB102" s="275">
        <f>+IF(interne2!AC98&gt;=1,AB$8,0)</f>
        <v>0</v>
      </c>
      <c r="AC102" s="275">
        <f>+IF(interne2!AD98&gt;=1,AC$8,0)</f>
        <v>0</v>
      </c>
      <c r="AD102" s="275">
        <f>+IF(interne2!AE98&gt;=1,AD$8,0)</f>
        <v>0</v>
      </c>
      <c r="AE102" s="275">
        <f>+IF(interne2!AF98&gt;=1,AE$8,0)</f>
        <v>0</v>
      </c>
      <c r="AF102" s="275">
        <f>+IF(interne2!AG98&gt;=1,AF$8,0)</f>
        <v>0</v>
      </c>
      <c r="AG102" s="275">
        <f>+IF(interne2!AH98&gt;=1,AG$8,0)</f>
        <v>0</v>
      </c>
      <c r="AH102" s="275">
        <f>+IF(interne2!AI98&gt;=1,AH$8,0)</f>
        <v>0</v>
      </c>
      <c r="AI102" s="275">
        <f>+IF(interne2!AJ98&gt;=1,AI$8,0)</f>
        <v>0</v>
      </c>
      <c r="AJ102" s="275">
        <f>+IF(interne2!AK98&gt;=1,AJ$8,0)</f>
        <v>0</v>
      </c>
      <c r="AK102" s="275">
        <f>+IF(interne2!AL98&gt;=1,AK$8,0)</f>
        <v>0</v>
      </c>
      <c r="AL102" s="275">
        <f>+IF(interne2!AM98&gt;=1,AL$8,0)</f>
        <v>0</v>
      </c>
      <c r="AM102" s="275">
        <f>+IF(interne2!AN98&gt;=1,AM$8,0)</f>
        <v>0</v>
      </c>
      <c r="AN102" s="275">
        <f>+IF(interne2!AO98&gt;=1,AN$8,0)</f>
        <v>0</v>
      </c>
      <c r="AO102" s="275">
        <f>+IF(interne2!AP98&gt;=1,AO$8,0)</f>
        <v>0</v>
      </c>
      <c r="AP102" s="275">
        <f>+IF(interne2!AQ98&gt;=1,AP$8,0)</f>
        <v>0</v>
      </c>
      <c r="AQ102" s="275">
        <f>+IF(interne2!AR98&gt;=1,AQ$8,0)</f>
        <v>0</v>
      </c>
      <c r="AR102" s="275">
        <f>+IF(interne2!AS98&gt;=1,AR$8,0)</f>
        <v>0</v>
      </c>
      <c r="AS102" s="275">
        <f>+IF(interne2!AT98&gt;=1,AS$8,0)</f>
        <v>0</v>
      </c>
      <c r="AT102" s="275">
        <f>+IF(interne2!AU98&gt;=1,AT$8,0)</f>
        <v>0</v>
      </c>
      <c r="AU102" s="275">
        <f>+IF(interne2!AV98&gt;=1,AU$8,0)</f>
        <v>0</v>
      </c>
    </row>
    <row r="103" spans="1:47" ht="25" x14ac:dyDescent="0.25">
      <c r="A103" s="248" t="str">
        <f>'2.2'!C104</f>
        <v>TPL4</v>
      </c>
      <c r="B103" s="248" t="str">
        <f>'2.2'!D104</f>
        <v>Transplantation de pancréas (CIMHS)</v>
      </c>
      <c r="C103" s="275">
        <f>+IF(interne2!D99&gt;=1,C$8,0)</f>
        <v>0</v>
      </c>
      <c r="D103" s="275">
        <f>+IF(interne2!E99&gt;=1,D$8,0)</f>
        <v>0</v>
      </c>
      <c r="E103" s="275">
        <f>+IF(interne2!F99&gt;=1,E$8,0)</f>
        <v>0</v>
      </c>
      <c r="F103" s="275">
        <f>+IF(interne2!G99&gt;=1,F$8,0)</f>
        <v>0</v>
      </c>
      <c r="G103" s="275">
        <f>+IF(interne2!H99&gt;=1,G$8,0)</f>
        <v>0</v>
      </c>
      <c r="H103" s="275">
        <f>+IF(interne2!I99&gt;=1,H$8,0)</f>
        <v>0</v>
      </c>
      <c r="I103" s="275">
        <f>+IF(interne2!J99&gt;=1,I$8,0)</f>
        <v>0</v>
      </c>
      <c r="J103" s="275">
        <f>+IF(interne2!K99&gt;=1,J$8,0)</f>
        <v>0</v>
      </c>
      <c r="K103" s="275">
        <f>+IF(interne2!L99&gt;=1,K$8,0)</f>
        <v>0</v>
      </c>
      <c r="L103" s="275">
        <f>+IF(interne2!M99&gt;=1,L$8,0)</f>
        <v>0</v>
      </c>
      <c r="M103" s="275">
        <f>+IF(interne2!N99&gt;=1,M$8,0)</f>
        <v>0</v>
      </c>
      <c r="N103" s="275">
        <f>+IF(interne2!O99&gt;=1,N$8,0)</f>
        <v>0</v>
      </c>
      <c r="O103" s="275">
        <f>+IF(interne2!P99&gt;=1,O$8,0)</f>
        <v>0</v>
      </c>
      <c r="P103" s="275">
        <f>+IF(interne2!Q99&gt;=1,P$8,0)</f>
        <v>0</v>
      </c>
      <c r="Q103" s="275">
        <f>+IF(interne2!R99&gt;=1,Q$8,0)</f>
        <v>0</v>
      </c>
      <c r="R103" s="275">
        <f>+IF(interne2!S99&gt;=1,R$8,0)</f>
        <v>0</v>
      </c>
      <c r="S103" s="275">
        <f>+IF(interne2!T99&gt;=1,S$8,0)</f>
        <v>0</v>
      </c>
      <c r="T103" s="275">
        <f>+IF(interne2!U99&gt;=1,T$8,0)</f>
        <v>0</v>
      </c>
      <c r="U103" s="275">
        <f>+IF(interne2!V99&gt;=1,U$8,0)</f>
        <v>0</v>
      </c>
      <c r="V103" s="275">
        <f>+IF(interne2!W99&gt;=1,V$8,0)</f>
        <v>0</v>
      </c>
      <c r="W103" s="275">
        <f>+IF(interne2!X99&gt;=1,W$8,0)</f>
        <v>0</v>
      </c>
      <c r="X103" s="275">
        <f>+IF(interne2!Y99&gt;=1,X$8,0)</f>
        <v>0</v>
      </c>
      <c r="Y103" s="275">
        <f>+IF(interne2!Z99&gt;=1,Y$8,0)</f>
        <v>0</v>
      </c>
      <c r="Z103" s="275">
        <f>+IF(interne2!AA99&gt;=1,Z$8,0)</f>
        <v>0</v>
      </c>
      <c r="AA103" s="275">
        <f>+IF(interne2!AB99&gt;=1,AA$8,0)</f>
        <v>0</v>
      </c>
      <c r="AB103" s="275">
        <f>+IF(interne2!AC99&gt;=1,AB$8,0)</f>
        <v>0</v>
      </c>
      <c r="AC103" s="275">
        <f>+IF(interne2!AD99&gt;=1,AC$8,0)</f>
        <v>0</v>
      </c>
      <c r="AD103" s="275">
        <f>+IF(interne2!AE99&gt;=1,AD$8,0)</f>
        <v>0</v>
      </c>
      <c r="AE103" s="275">
        <f>+IF(interne2!AF99&gt;=1,AE$8,0)</f>
        <v>0</v>
      </c>
      <c r="AF103" s="275">
        <f>+IF(interne2!AG99&gt;=1,AF$8,0)</f>
        <v>0</v>
      </c>
      <c r="AG103" s="275">
        <f>+IF(interne2!AH99&gt;=1,AG$8,0)</f>
        <v>0</v>
      </c>
      <c r="AH103" s="275">
        <f>+IF(interne2!AI99&gt;=1,AH$8,0)</f>
        <v>0</v>
      </c>
      <c r="AI103" s="275">
        <f>+IF(interne2!AJ99&gt;=1,AI$8,0)</f>
        <v>0</v>
      </c>
      <c r="AJ103" s="275">
        <f>+IF(interne2!AK99&gt;=1,AJ$8,0)</f>
        <v>0</v>
      </c>
      <c r="AK103" s="275">
        <f>+IF(interne2!AL99&gt;=1,AK$8,0)</f>
        <v>0</v>
      </c>
      <c r="AL103" s="275">
        <f>+IF(interne2!AM99&gt;=1,AL$8,0)</f>
        <v>0</v>
      </c>
      <c r="AM103" s="275">
        <f>+IF(interne2!AN99&gt;=1,AM$8,0)</f>
        <v>0</v>
      </c>
      <c r="AN103" s="275">
        <f>+IF(interne2!AO99&gt;=1,AN$8,0)</f>
        <v>0</v>
      </c>
      <c r="AO103" s="275">
        <f>+IF(interne2!AP99&gt;=1,AO$8,0)</f>
        <v>0</v>
      </c>
      <c r="AP103" s="275">
        <f>+IF(interne2!AQ99&gt;=1,AP$8,0)</f>
        <v>0</v>
      </c>
      <c r="AQ103" s="275">
        <f>+IF(interne2!AR99&gt;=1,AQ$8,0)</f>
        <v>0</v>
      </c>
      <c r="AR103" s="275">
        <f>+IF(interne2!AS99&gt;=1,AR$8,0)</f>
        <v>0</v>
      </c>
      <c r="AS103" s="275">
        <f>+IF(interne2!AT99&gt;=1,AS$8,0)</f>
        <v>0</v>
      </c>
      <c r="AT103" s="275">
        <f>+IF(interne2!AU99&gt;=1,AT$8,0)</f>
        <v>0</v>
      </c>
      <c r="AU103" s="275">
        <f>+IF(interne2!AV99&gt;=1,AU$8,0)</f>
        <v>0</v>
      </c>
    </row>
    <row r="104" spans="1:47" x14ac:dyDescent="0.25">
      <c r="A104" s="248" t="str">
        <f>'2.2'!C105</f>
        <v>TPL5</v>
      </c>
      <c r="B104" s="248" t="str">
        <f>'2.2'!D105</f>
        <v>Transplantation rénale (CIMHS)</v>
      </c>
      <c r="C104" s="275">
        <f>+IF(interne2!D100&gt;=1,C$8,0)</f>
        <v>0</v>
      </c>
      <c r="D104" s="275">
        <f>+IF(interne2!E100&gt;=1,D$8,0)</f>
        <v>0</v>
      </c>
      <c r="E104" s="275">
        <f>+IF(interne2!F100&gt;=1,E$8,0)</f>
        <v>0</v>
      </c>
      <c r="F104" s="275">
        <f>+IF(interne2!G100&gt;=1,F$8,0)</f>
        <v>0</v>
      </c>
      <c r="G104" s="275">
        <f>+IF(interne2!H100&gt;=1,G$8,0)</f>
        <v>0</v>
      </c>
      <c r="H104" s="275">
        <f>+IF(interne2!I100&gt;=1,H$8,0)</f>
        <v>0</v>
      </c>
      <c r="I104" s="275">
        <f>+IF(interne2!J100&gt;=1,I$8,0)</f>
        <v>0</v>
      </c>
      <c r="J104" s="275">
        <f>+IF(interne2!K100&gt;=1,J$8,0)</f>
        <v>0</v>
      </c>
      <c r="K104" s="275">
        <f>+IF(interne2!L100&gt;=1,K$8,0)</f>
        <v>0</v>
      </c>
      <c r="L104" s="275">
        <f>+IF(interne2!M100&gt;=1,L$8,0)</f>
        <v>0</v>
      </c>
      <c r="M104" s="275">
        <f>+IF(interne2!N100&gt;=1,M$8,0)</f>
        <v>0</v>
      </c>
      <c r="N104" s="275">
        <f>+IF(interne2!O100&gt;=1,N$8,0)</f>
        <v>0</v>
      </c>
      <c r="O104" s="275">
        <f>+IF(interne2!P100&gt;=1,O$8,0)</f>
        <v>0</v>
      </c>
      <c r="P104" s="275">
        <f>+IF(interne2!Q100&gt;=1,P$8,0)</f>
        <v>0</v>
      </c>
      <c r="Q104" s="275">
        <f>+IF(interne2!R100&gt;=1,Q$8,0)</f>
        <v>0</v>
      </c>
      <c r="R104" s="275">
        <f>+IF(interne2!S100&gt;=1,R$8,0)</f>
        <v>0</v>
      </c>
      <c r="S104" s="275">
        <f>+IF(interne2!T100&gt;=1,S$8,0)</f>
        <v>0</v>
      </c>
      <c r="T104" s="275">
        <f>+IF(interne2!U100&gt;=1,T$8,0)</f>
        <v>0</v>
      </c>
      <c r="U104" s="275">
        <f>+IF(interne2!V100&gt;=1,U$8,0)</f>
        <v>0</v>
      </c>
      <c r="V104" s="275">
        <f>+IF(interne2!W100&gt;=1,V$8,0)</f>
        <v>0</v>
      </c>
      <c r="W104" s="275">
        <f>+IF(interne2!X100&gt;=1,W$8,0)</f>
        <v>0</v>
      </c>
      <c r="X104" s="275">
        <f>+IF(interne2!Y100&gt;=1,X$8,0)</f>
        <v>0</v>
      </c>
      <c r="Y104" s="275">
        <f>+IF(interne2!Z100&gt;=1,Y$8,0)</f>
        <v>0</v>
      </c>
      <c r="Z104" s="275">
        <f>+IF(interne2!AA100&gt;=1,Z$8,0)</f>
        <v>0</v>
      </c>
      <c r="AA104" s="275">
        <f>+IF(interne2!AB100&gt;=1,AA$8,0)</f>
        <v>0</v>
      </c>
      <c r="AB104" s="275">
        <f>+IF(interne2!AC100&gt;=1,AB$8,0)</f>
        <v>0</v>
      </c>
      <c r="AC104" s="275">
        <f>+IF(interne2!AD100&gt;=1,AC$8,0)</f>
        <v>0</v>
      </c>
      <c r="AD104" s="275">
        <f>+IF(interne2!AE100&gt;=1,AD$8,0)</f>
        <v>0</v>
      </c>
      <c r="AE104" s="275">
        <f>+IF(interne2!AF100&gt;=1,AE$8,0)</f>
        <v>0</v>
      </c>
      <c r="AF104" s="275">
        <f>+IF(interne2!AG100&gt;=1,AF$8,0)</f>
        <v>0</v>
      </c>
      <c r="AG104" s="275">
        <f>+IF(interne2!AH100&gt;=1,AG$8,0)</f>
        <v>0</v>
      </c>
      <c r="AH104" s="275">
        <f>+IF(interne2!AI100&gt;=1,AH$8,0)</f>
        <v>0</v>
      </c>
      <c r="AI104" s="275">
        <f>+IF(interne2!AJ100&gt;=1,AI$8,0)</f>
        <v>0</v>
      </c>
      <c r="AJ104" s="275">
        <f>+IF(interne2!AK100&gt;=1,AJ$8,0)</f>
        <v>0</v>
      </c>
      <c r="AK104" s="275">
        <f>+IF(interne2!AL100&gt;=1,AK$8,0)</f>
        <v>0</v>
      </c>
      <c r="AL104" s="275">
        <f>+IF(interne2!AM100&gt;=1,AL$8,0)</f>
        <v>0</v>
      </c>
      <c r="AM104" s="275">
        <f>+IF(interne2!AN100&gt;=1,AM$8,0)</f>
        <v>0</v>
      </c>
      <c r="AN104" s="275">
        <f>+IF(interne2!AO100&gt;=1,AN$8,0)</f>
        <v>0</v>
      </c>
      <c r="AO104" s="275">
        <f>+IF(interne2!AP100&gt;=1,AO$8,0)</f>
        <v>0</v>
      </c>
      <c r="AP104" s="275">
        <f>+IF(interne2!AQ100&gt;=1,AP$8,0)</f>
        <v>0</v>
      </c>
      <c r="AQ104" s="275">
        <f>+IF(interne2!AR100&gt;=1,AQ$8,0)</f>
        <v>0</v>
      </c>
      <c r="AR104" s="275">
        <f>+IF(interne2!AS100&gt;=1,AR$8,0)</f>
        <v>0</v>
      </c>
      <c r="AS104" s="275">
        <f>+IF(interne2!AT100&gt;=1,AS$8,0)</f>
        <v>0</v>
      </c>
      <c r="AT104" s="275">
        <f>+IF(interne2!AU100&gt;=1,AT$8,0)</f>
        <v>0</v>
      </c>
      <c r="AU104" s="275">
        <f>+IF(interne2!AV100&gt;=1,AU$8,0)</f>
        <v>0</v>
      </c>
    </row>
    <row r="105" spans="1:47" x14ac:dyDescent="0.25">
      <c r="A105" s="248" t="str">
        <f>'2.2'!C106</f>
        <v>TPL6</v>
      </c>
      <c r="B105" s="248" t="str">
        <f>'2.2'!D106</f>
        <v>Transplantation intestinale</v>
      </c>
      <c r="C105" s="275">
        <f>+IF(interne2!D101&gt;=1,C$8,0)</f>
        <v>0</v>
      </c>
      <c r="D105" s="275">
        <f>+IF(interne2!E101&gt;=1,D$8,0)</f>
        <v>0</v>
      </c>
      <c r="E105" s="275">
        <f>+IF(interne2!F101&gt;=1,E$8,0)</f>
        <v>0</v>
      </c>
      <c r="F105" s="275">
        <f>+IF(interne2!G101&gt;=1,F$8,0)</f>
        <v>0</v>
      </c>
      <c r="G105" s="275">
        <f>+IF(interne2!H101&gt;=1,G$8,0)</f>
        <v>0</v>
      </c>
      <c r="H105" s="275">
        <f>+IF(interne2!I101&gt;=1,H$8,0)</f>
        <v>0</v>
      </c>
      <c r="I105" s="275">
        <f>+IF(interne2!J101&gt;=1,I$8,0)</f>
        <v>0</v>
      </c>
      <c r="J105" s="275">
        <f>+IF(interne2!K101&gt;=1,J$8,0)</f>
        <v>0</v>
      </c>
      <c r="K105" s="275">
        <f>+IF(interne2!L101&gt;=1,K$8,0)</f>
        <v>0</v>
      </c>
      <c r="L105" s="275">
        <f>+IF(interne2!M101&gt;=1,L$8,0)</f>
        <v>0</v>
      </c>
      <c r="M105" s="275">
        <f>+IF(interne2!N101&gt;=1,M$8,0)</f>
        <v>0</v>
      </c>
      <c r="N105" s="275">
        <f>+IF(interne2!O101&gt;=1,N$8,0)</f>
        <v>0</v>
      </c>
      <c r="O105" s="275">
        <f>+IF(interne2!P101&gt;=1,O$8,0)</f>
        <v>0</v>
      </c>
      <c r="P105" s="275">
        <f>+IF(interne2!Q101&gt;=1,P$8,0)</f>
        <v>0</v>
      </c>
      <c r="Q105" s="275">
        <f>+IF(interne2!R101&gt;=1,Q$8,0)</f>
        <v>0</v>
      </c>
      <c r="R105" s="275">
        <f>+IF(interne2!S101&gt;=1,R$8,0)</f>
        <v>0</v>
      </c>
      <c r="S105" s="275">
        <f>+IF(interne2!T101&gt;=1,S$8,0)</f>
        <v>0</v>
      </c>
      <c r="T105" s="275">
        <f>+IF(interne2!U101&gt;=1,T$8,0)</f>
        <v>0</v>
      </c>
      <c r="U105" s="275">
        <f>+IF(interne2!V101&gt;=1,U$8,0)</f>
        <v>0</v>
      </c>
      <c r="V105" s="275">
        <f>+IF(interne2!W101&gt;=1,V$8,0)</f>
        <v>0</v>
      </c>
      <c r="W105" s="275">
        <f>+IF(interne2!X101&gt;=1,W$8,0)</f>
        <v>0</v>
      </c>
      <c r="X105" s="275">
        <f>+IF(interne2!Y101&gt;=1,X$8,0)</f>
        <v>0</v>
      </c>
      <c r="Y105" s="275">
        <f>+IF(interne2!Z101&gt;=1,Y$8,0)</f>
        <v>0</v>
      </c>
      <c r="Z105" s="275">
        <f>+IF(interne2!AA101&gt;=1,Z$8,0)</f>
        <v>0</v>
      </c>
      <c r="AA105" s="275">
        <f>+IF(interne2!AB101&gt;=1,AA$8,0)</f>
        <v>0</v>
      </c>
      <c r="AB105" s="275">
        <f>+IF(interne2!AC101&gt;=1,AB$8,0)</f>
        <v>0</v>
      </c>
      <c r="AC105" s="275">
        <f>+IF(interne2!AD101&gt;=1,AC$8,0)</f>
        <v>0</v>
      </c>
      <c r="AD105" s="275">
        <f>+IF(interne2!AE101&gt;=1,AD$8,0)</f>
        <v>0</v>
      </c>
      <c r="AE105" s="275">
        <f>+IF(interne2!AF101&gt;=1,AE$8,0)</f>
        <v>0</v>
      </c>
      <c r="AF105" s="275">
        <f>+IF(interne2!AG101&gt;=1,AF$8,0)</f>
        <v>0</v>
      </c>
      <c r="AG105" s="275">
        <f>+IF(interne2!AH101&gt;=1,AG$8,0)</f>
        <v>0</v>
      </c>
      <c r="AH105" s="275">
        <f>+IF(interne2!AI101&gt;=1,AH$8,0)</f>
        <v>0</v>
      </c>
      <c r="AI105" s="275">
        <f>+IF(interne2!AJ101&gt;=1,AI$8,0)</f>
        <v>0</v>
      </c>
      <c r="AJ105" s="275">
        <f>+IF(interne2!AK101&gt;=1,AJ$8,0)</f>
        <v>0</v>
      </c>
      <c r="AK105" s="275">
        <f>+IF(interne2!AL101&gt;=1,AK$8,0)</f>
        <v>0</v>
      </c>
      <c r="AL105" s="275">
        <f>+IF(interne2!AM101&gt;=1,AL$8,0)</f>
        <v>0</v>
      </c>
      <c r="AM105" s="275">
        <f>+IF(interne2!AN101&gt;=1,AM$8,0)</f>
        <v>0</v>
      </c>
      <c r="AN105" s="275">
        <f>+IF(interne2!AO101&gt;=1,AN$8,0)</f>
        <v>0</v>
      </c>
      <c r="AO105" s="275">
        <f>+IF(interne2!AP101&gt;=1,AO$8,0)</f>
        <v>0</v>
      </c>
      <c r="AP105" s="275">
        <f>+IF(interne2!AQ101&gt;=1,AP$8,0)</f>
        <v>0</v>
      </c>
      <c r="AQ105" s="275">
        <f>+IF(interne2!AR101&gt;=1,AQ$8,0)</f>
        <v>0</v>
      </c>
      <c r="AR105" s="275">
        <f>+IF(interne2!AS101&gt;=1,AR$8,0)</f>
        <v>0</v>
      </c>
      <c r="AS105" s="275">
        <f>+IF(interne2!AT101&gt;=1,AS$8,0)</f>
        <v>0</v>
      </c>
      <c r="AT105" s="275">
        <f>+IF(interne2!AU101&gt;=1,AT$8,0)</f>
        <v>0</v>
      </c>
      <c r="AU105" s="275">
        <f>+IF(interne2!AV101&gt;=1,AU$8,0)</f>
        <v>0</v>
      </c>
    </row>
    <row r="106" spans="1:47" x14ac:dyDescent="0.25">
      <c r="A106" s="248" t="str">
        <f>'2.2'!C107</f>
        <v>TPL7</v>
      </c>
      <c r="B106" s="248" t="str">
        <f>'2.2'!D107</f>
        <v>Transplantation splénique</v>
      </c>
      <c r="C106" s="275">
        <f>+IF(interne2!D102&gt;=1,C$8,0)</f>
        <v>0</v>
      </c>
      <c r="D106" s="275">
        <f>+IF(interne2!E102&gt;=1,D$8,0)</f>
        <v>0</v>
      </c>
      <c r="E106" s="275">
        <f>+IF(interne2!F102&gt;=1,E$8,0)</f>
        <v>0</v>
      </c>
      <c r="F106" s="275">
        <f>+IF(interne2!G102&gt;=1,F$8,0)</f>
        <v>0</v>
      </c>
      <c r="G106" s="275">
        <f>+IF(interne2!H102&gt;=1,G$8,0)</f>
        <v>0</v>
      </c>
      <c r="H106" s="275">
        <f>+IF(interne2!I102&gt;=1,H$8,0)</f>
        <v>0</v>
      </c>
      <c r="I106" s="275">
        <f>+IF(interne2!J102&gt;=1,I$8,0)</f>
        <v>0</v>
      </c>
      <c r="J106" s="275">
        <f>+IF(interne2!K102&gt;=1,J$8,0)</f>
        <v>0</v>
      </c>
      <c r="K106" s="275">
        <f>+IF(interne2!L102&gt;=1,K$8,0)</f>
        <v>0</v>
      </c>
      <c r="L106" s="275">
        <f>+IF(interne2!M102&gt;=1,L$8,0)</f>
        <v>0</v>
      </c>
      <c r="M106" s="275">
        <f>+IF(interne2!N102&gt;=1,M$8,0)</f>
        <v>0</v>
      </c>
      <c r="N106" s="275">
        <f>+IF(interne2!O102&gt;=1,N$8,0)</f>
        <v>0</v>
      </c>
      <c r="O106" s="275">
        <f>+IF(interne2!P102&gt;=1,O$8,0)</f>
        <v>0</v>
      </c>
      <c r="P106" s="275">
        <f>+IF(interne2!Q102&gt;=1,P$8,0)</f>
        <v>0</v>
      </c>
      <c r="Q106" s="275">
        <f>+IF(interne2!R102&gt;=1,Q$8,0)</f>
        <v>0</v>
      </c>
      <c r="R106" s="275">
        <f>+IF(interne2!S102&gt;=1,R$8,0)</f>
        <v>0</v>
      </c>
      <c r="S106" s="275">
        <f>+IF(interne2!T102&gt;=1,S$8,0)</f>
        <v>0</v>
      </c>
      <c r="T106" s="275">
        <f>+IF(interne2!U102&gt;=1,T$8,0)</f>
        <v>0</v>
      </c>
      <c r="U106" s="275">
        <f>+IF(interne2!V102&gt;=1,U$8,0)</f>
        <v>0</v>
      </c>
      <c r="V106" s="275">
        <f>+IF(interne2!W102&gt;=1,V$8,0)</f>
        <v>0</v>
      </c>
      <c r="W106" s="275">
        <f>+IF(interne2!X102&gt;=1,W$8,0)</f>
        <v>0</v>
      </c>
      <c r="X106" s="275">
        <f>+IF(interne2!Y102&gt;=1,X$8,0)</f>
        <v>0</v>
      </c>
      <c r="Y106" s="275">
        <f>+IF(interne2!Z102&gt;=1,Y$8,0)</f>
        <v>0</v>
      </c>
      <c r="Z106" s="275">
        <f>+IF(interne2!AA102&gt;=1,Z$8,0)</f>
        <v>0</v>
      </c>
      <c r="AA106" s="275">
        <f>+IF(interne2!AB102&gt;=1,AA$8,0)</f>
        <v>0</v>
      </c>
      <c r="AB106" s="275">
        <f>+IF(interne2!AC102&gt;=1,AB$8,0)</f>
        <v>0</v>
      </c>
      <c r="AC106" s="275">
        <f>+IF(interne2!AD102&gt;=1,AC$8,0)</f>
        <v>0</v>
      </c>
      <c r="AD106" s="275">
        <f>+IF(interne2!AE102&gt;=1,AD$8,0)</f>
        <v>0</v>
      </c>
      <c r="AE106" s="275">
        <f>+IF(interne2!AF102&gt;=1,AE$8,0)</f>
        <v>0</v>
      </c>
      <c r="AF106" s="275">
        <f>+IF(interne2!AG102&gt;=1,AF$8,0)</f>
        <v>0</v>
      </c>
      <c r="AG106" s="275">
        <f>+IF(interne2!AH102&gt;=1,AG$8,0)</f>
        <v>0</v>
      </c>
      <c r="AH106" s="275">
        <f>+IF(interne2!AI102&gt;=1,AH$8,0)</f>
        <v>0</v>
      </c>
      <c r="AI106" s="275">
        <f>+IF(interne2!AJ102&gt;=1,AI$8,0)</f>
        <v>0</v>
      </c>
      <c r="AJ106" s="275">
        <f>+IF(interne2!AK102&gt;=1,AJ$8,0)</f>
        <v>0</v>
      </c>
      <c r="AK106" s="275">
        <f>+IF(interne2!AL102&gt;=1,AK$8,0)</f>
        <v>0</v>
      </c>
      <c r="AL106" s="275">
        <f>+IF(interne2!AM102&gt;=1,AL$8,0)</f>
        <v>0</v>
      </c>
      <c r="AM106" s="275">
        <f>+IF(interne2!AN102&gt;=1,AM$8,0)</f>
        <v>0</v>
      </c>
      <c r="AN106" s="275">
        <f>+IF(interne2!AO102&gt;=1,AN$8,0)</f>
        <v>0</v>
      </c>
      <c r="AO106" s="275">
        <f>+IF(interne2!AP102&gt;=1,AO$8,0)</f>
        <v>0</v>
      </c>
      <c r="AP106" s="275">
        <f>+IF(interne2!AQ102&gt;=1,AP$8,0)</f>
        <v>0</v>
      </c>
      <c r="AQ106" s="275">
        <f>+IF(interne2!AR102&gt;=1,AQ$8,0)</f>
        <v>0</v>
      </c>
      <c r="AR106" s="275">
        <f>+IF(interne2!AS102&gt;=1,AR$8,0)</f>
        <v>0</v>
      </c>
      <c r="AS106" s="275">
        <f>+IF(interne2!AT102&gt;=1,AS$8,0)</f>
        <v>0</v>
      </c>
      <c r="AT106" s="275">
        <f>+IF(interne2!AU102&gt;=1,AT$8,0)</f>
        <v>0</v>
      </c>
      <c r="AU106" s="275">
        <f>+IF(interne2!AV102&gt;=1,AU$8,0)</f>
        <v>0</v>
      </c>
    </row>
    <row r="107" spans="1:47" ht="25" x14ac:dyDescent="0.25">
      <c r="A107" s="248" t="str">
        <f>'2.2'!C108</f>
        <v>BEW1</v>
      </c>
      <c r="B107" s="248" t="str">
        <f>'2.2'!D108</f>
        <v>Chirurgie de l’appareil locomoteur</v>
      </c>
      <c r="C107" s="275">
        <f>+IF(interne2!D103&gt;=1,C$8,0)</f>
        <v>0</v>
      </c>
      <c r="D107" s="275">
        <f>+IF(interne2!E103&gt;=1,D$8,0)</f>
        <v>0</v>
      </c>
      <c r="E107" s="275">
        <f>+IF(interne2!F103&gt;=1,E$8,0)</f>
        <v>0</v>
      </c>
      <c r="F107" s="275">
        <f>+IF(interne2!G103&gt;=1,F$8,0)</f>
        <v>0</v>
      </c>
      <c r="G107" s="275">
        <f>+IF(interne2!H103&gt;=1,G$8,0)</f>
        <v>0</v>
      </c>
      <c r="H107" s="275">
        <f>+IF(interne2!I103&gt;=1,H$8,0)</f>
        <v>0</v>
      </c>
      <c r="I107" s="275">
        <f>+IF(interne2!J103&gt;=1,I$8,0)</f>
        <v>0</v>
      </c>
      <c r="J107" s="275">
        <f>+IF(interne2!K103&gt;=1,J$8,0)</f>
        <v>0</v>
      </c>
      <c r="K107" s="275">
        <f>+IF(interne2!L103&gt;=1,K$8,0)</f>
        <v>0</v>
      </c>
      <c r="L107" s="275">
        <f>+IF(interne2!M103&gt;=1,L$8,0)</f>
        <v>0</v>
      </c>
      <c r="M107" s="275">
        <f>+IF(interne2!N103&gt;=1,M$8,0)</f>
        <v>0</v>
      </c>
      <c r="N107" s="275">
        <f>+IF(interne2!O103&gt;=1,N$8,0)</f>
        <v>0</v>
      </c>
      <c r="O107" s="275">
        <f>+IF(interne2!P103&gt;=1,O$8,0)</f>
        <v>0</v>
      </c>
      <c r="P107" s="275">
        <f>+IF(interne2!Q103&gt;=1,P$8,0)</f>
        <v>0</v>
      </c>
      <c r="Q107" s="275">
        <f>+IF(interne2!R103&gt;=1,Q$8,0)</f>
        <v>0</v>
      </c>
      <c r="R107" s="275">
        <f>+IF(interne2!S103&gt;=1,R$8,0)</f>
        <v>0</v>
      </c>
      <c r="S107" s="275">
        <f>+IF(interne2!T103&gt;=1,S$8,0)</f>
        <v>0</v>
      </c>
      <c r="T107" s="275">
        <f>+IF(interne2!U103&gt;=1,T$8,0)</f>
        <v>0</v>
      </c>
      <c r="U107" s="275">
        <f>+IF(interne2!V103&gt;=1,U$8,0)</f>
        <v>0</v>
      </c>
      <c r="V107" s="275">
        <f>+IF(interne2!W103&gt;=1,V$8,0)</f>
        <v>0</v>
      </c>
      <c r="W107" s="275">
        <f>+IF(interne2!X103&gt;=1,W$8,0)</f>
        <v>0</v>
      </c>
      <c r="X107" s="275">
        <f>+IF(interne2!Y103&gt;=1,X$8,0)</f>
        <v>0</v>
      </c>
      <c r="Y107" s="275">
        <f>+IF(interne2!Z103&gt;=1,Y$8,0)</f>
        <v>0</v>
      </c>
      <c r="Z107" s="275">
        <f>+IF(interne2!AA103&gt;=1,Z$8,0)</f>
        <v>0</v>
      </c>
      <c r="AA107" s="275">
        <f>+IF(interne2!AB103&gt;=1,AA$8,0)</f>
        <v>0</v>
      </c>
      <c r="AB107" s="275">
        <f>+IF(interne2!AC103&gt;=1,AB$8,0)</f>
        <v>0</v>
      </c>
      <c r="AC107" s="275">
        <f>+IF(interne2!AD103&gt;=1,AC$8,0)</f>
        <v>0</v>
      </c>
      <c r="AD107" s="275">
        <f>+IF(interne2!AE103&gt;=1,AD$8,0)</f>
        <v>0</v>
      </c>
      <c r="AE107" s="275">
        <f>+IF(interne2!AF103&gt;=1,AE$8,0)</f>
        <v>0</v>
      </c>
      <c r="AF107" s="275">
        <f>+IF(interne2!AG103&gt;=1,AF$8,0)</f>
        <v>0</v>
      </c>
      <c r="AG107" s="275">
        <f>+IF(interne2!AH103&gt;=1,AG$8,0)</f>
        <v>0</v>
      </c>
      <c r="AH107" s="275">
        <f>+IF(interne2!AI103&gt;=1,AH$8,0)</f>
        <v>0</v>
      </c>
      <c r="AI107" s="275">
        <f>+IF(interne2!AJ103&gt;=1,AI$8,0)</f>
        <v>0</v>
      </c>
      <c r="AJ107" s="275">
        <f>+IF(interne2!AK103&gt;=1,AJ$8,0)</f>
        <v>0</v>
      </c>
      <c r="AK107" s="275">
        <f>+IF(interne2!AL103&gt;=1,AK$8,0)</f>
        <v>0</v>
      </c>
      <c r="AL107" s="275">
        <f>+IF(interne2!AM103&gt;=1,AL$8,0)</f>
        <v>0</v>
      </c>
      <c r="AM107" s="275">
        <f>+IF(interne2!AN103&gt;=1,AM$8,0)</f>
        <v>0</v>
      </c>
      <c r="AN107" s="275">
        <f>+IF(interne2!AO103&gt;=1,AN$8,0)</f>
        <v>0</v>
      </c>
      <c r="AO107" s="275">
        <f>+IF(interne2!AP103&gt;=1,AO$8,0)</f>
        <v>0</v>
      </c>
      <c r="AP107" s="275">
        <f>+IF(interne2!AQ103&gt;=1,AP$8,0)</f>
        <v>0</v>
      </c>
      <c r="AQ107" s="275">
        <f>+IF(interne2!AR103&gt;=1,AQ$8,0)</f>
        <v>0</v>
      </c>
      <c r="AR107" s="275">
        <f>+IF(interne2!AS103&gt;=1,AR$8,0)</f>
        <v>0</v>
      </c>
      <c r="AS107" s="275">
        <f>+IF(interne2!AT103&gt;=1,AS$8,0)</f>
        <v>0</v>
      </c>
      <c r="AT107" s="275">
        <f>+IF(interne2!AU103&gt;=1,AT$8,0)</f>
        <v>0</v>
      </c>
      <c r="AU107" s="275">
        <f>+IF(interne2!AV103&gt;=1,AU$8,0)</f>
        <v>0</v>
      </c>
    </row>
    <row r="108" spans="1:47" x14ac:dyDescent="0.25">
      <c r="A108" s="248" t="str">
        <f>'2.2'!C109</f>
        <v>BEW2</v>
      </c>
      <c r="B108" s="248" t="str">
        <f>'2.2'!D109</f>
        <v>Orthopédie</v>
      </c>
      <c r="C108" s="275">
        <f>+IF(interne2!D104&gt;=1,C$8,0)</f>
        <v>0</v>
      </c>
      <c r="D108" s="275">
        <f>+IF(interne2!E104&gt;=1,D$8,0)</f>
        <v>0</v>
      </c>
      <c r="E108" s="275">
        <f>+IF(interne2!F104&gt;=1,E$8,0)</f>
        <v>0</v>
      </c>
      <c r="F108" s="275">
        <f>+IF(interne2!G104&gt;=1,F$8,0)</f>
        <v>0</v>
      </c>
      <c r="G108" s="275">
        <f>+IF(interne2!H104&gt;=1,G$8,0)</f>
        <v>0</v>
      </c>
      <c r="H108" s="275">
        <f>+IF(interne2!I104&gt;=1,H$8,0)</f>
        <v>0</v>
      </c>
      <c r="I108" s="275">
        <f>+IF(interne2!J104&gt;=1,I$8,0)</f>
        <v>0</v>
      </c>
      <c r="J108" s="275">
        <f>+IF(interne2!K104&gt;=1,J$8,0)</f>
        <v>0</v>
      </c>
      <c r="K108" s="275">
        <f>+IF(interne2!L104&gt;=1,K$8,0)</f>
        <v>0</v>
      </c>
      <c r="L108" s="275">
        <f>+IF(interne2!M104&gt;=1,L$8,0)</f>
        <v>0</v>
      </c>
      <c r="M108" s="275">
        <f>+IF(interne2!N104&gt;=1,M$8,0)</f>
        <v>0</v>
      </c>
      <c r="N108" s="275">
        <f>+IF(interne2!O104&gt;=1,N$8,0)</f>
        <v>0</v>
      </c>
      <c r="O108" s="275">
        <f>+IF(interne2!P104&gt;=1,O$8,0)</f>
        <v>0</v>
      </c>
      <c r="P108" s="275">
        <f>+IF(interne2!Q104&gt;=1,P$8,0)</f>
        <v>0</v>
      </c>
      <c r="Q108" s="275">
        <f>+IF(interne2!R104&gt;=1,Q$8,0)</f>
        <v>0</v>
      </c>
      <c r="R108" s="275">
        <f>+IF(interne2!S104&gt;=1,R$8,0)</f>
        <v>0</v>
      </c>
      <c r="S108" s="275">
        <f>+IF(interne2!T104&gt;=1,S$8,0)</f>
        <v>0</v>
      </c>
      <c r="T108" s="275">
        <f>+IF(interne2!U104&gt;=1,T$8,0)</f>
        <v>0</v>
      </c>
      <c r="U108" s="275">
        <f>+IF(interne2!V104&gt;=1,U$8,0)</f>
        <v>0</v>
      </c>
      <c r="V108" s="275">
        <f>+IF(interne2!W104&gt;=1,V$8,0)</f>
        <v>0</v>
      </c>
      <c r="W108" s="275">
        <f>+IF(interne2!X104&gt;=1,W$8,0)</f>
        <v>0</v>
      </c>
      <c r="X108" s="275">
        <f>+IF(interne2!Y104&gt;=1,X$8,0)</f>
        <v>0</v>
      </c>
      <c r="Y108" s="275">
        <f>+IF(interne2!Z104&gt;=1,Y$8,0)</f>
        <v>0</v>
      </c>
      <c r="Z108" s="275">
        <f>+IF(interne2!AA104&gt;=1,Z$8,0)</f>
        <v>0</v>
      </c>
      <c r="AA108" s="275">
        <f>+IF(interne2!AB104&gt;=1,AA$8,0)</f>
        <v>0</v>
      </c>
      <c r="AB108" s="275">
        <f>+IF(interne2!AC104&gt;=1,AB$8,0)</f>
        <v>0</v>
      </c>
      <c r="AC108" s="275">
        <f>+IF(interne2!AD104&gt;=1,AC$8,0)</f>
        <v>0</v>
      </c>
      <c r="AD108" s="275">
        <f>+IF(interne2!AE104&gt;=1,AD$8,0)</f>
        <v>0</v>
      </c>
      <c r="AE108" s="275">
        <f>+IF(interne2!AF104&gt;=1,AE$8,0)</f>
        <v>0</v>
      </c>
      <c r="AF108" s="275">
        <f>+IF(interne2!AG104&gt;=1,AF$8,0)</f>
        <v>0</v>
      </c>
      <c r="AG108" s="275">
        <f>+IF(interne2!AH104&gt;=1,AG$8,0)</f>
        <v>0</v>
      </c>
      <c r="AH108" s="275">
        <f>+IF(interne2!AI104&gt;=1,AH$8,0)</f>
        <v>0</v>
      </c>
      <c r="AI108" s="275">
        <f>+IF(interne2!AJ104&gt;=1,AI$8,0)</f>
        <v>0</v>
      </c>
      <c r="AJ108" s="275">
        <f>+IF(interne2!AK104&gt;=1,AJ$8,0)</f>
        <v>0</v>
      </c>
      <c r="AK108" s="275">
        <f>+IF(interne2!AL104&gt;=1,AK$8,0)</f>
        <v>0</v>
      </c>
      <c r="AL108" s="275">
        <f>+IF(interne2!AM104&gt;=1,AL$8,0)</f>
        <v>0</v>
      </c>
      <c r="AM108" s="275">
        <f>+IF(interne2!AN104&gt;=1,AM$8,0)</f>
        <v>0</v>
      </c>
      <c r="AN108" s="275">
        <f>+IF(interne2!AO104&gt;=1,AN$8,0)</f>
        <v>0</v>
      </c>
      <c r="AO108" s="275">
        <f>+IF(interne2!AP104&gt;=1,AO$8,0)</f>
        <v>0</v>
      </c>
      <c r="AP108" s="275">
        <f>+IF(interne2!AQ104&gt;=1,AP$8,0)</f>
        <v>0</v>
      </c>
      <c r="AQ108" s="275">
        <f>+IF(interne2!AR104&gt;=1,AQ$8,0)</f>
        <v>0</v>
      </c>
      <c r="AR108" s="275">
        <f>+IF(interne2!AS104&gt;=1,AR$8,0)</f>
        <v>0</v>
      </c>
      <c r="AS108" s="275">
        <f>+IF(interne2!AT104&gt;=1,AS$8,0)</f>
        <v>0</v>
      </c>
      <c r="AT108" s="275">
        <f>+IF(interne2!AU104&gt;=1,AT$8,0)</f>
        <v>0</v>
      </c>
      <c r="AU108" s="275">
        <f>+IF(interne2!AV104&gt;=1,AU$8,0)</f>
        <v>0</v>
      </c>
    </row>
    <row r="109" spans="1:47" x14ac:dyDescent="0.25">
      <c r="A109" s="248" t="str">
        <f>'2.2'!C110</f>
        <v>BEW3</v>
      </c>
      <c r="B109" s="248" t="str">
        <f>'2.2'!D110</f>
        <v>Chirurgie de la main</v>
      </c>
      <c r="C109" s="275">
        <f>+IF(interne2!D105&gt;=1,C$8,0)</f>
        <v>0</v>
      </c>
      <c r="D109" s="275">
        <f>+IF(interne2!E105&gt;=1,D$8,0)</f>
        <v>0</v>
      </c>
      <c r="E109" s="275">
        <f>+IF(interne2!F105&gt;=1,E$8,0)</f>
        <v>0</v>
      </c>
      <c r="F109" s="275">
        <f>+IF(interne2!G105&gt;=1,F$8,0)</f>
        <v>0</v>
      </c>
      <c r="G109" s="275">
        <f>+IF(interne2!H105&gt;=1,G$8,0)</f>
        <v>0</v>
      </c>
      <c r="H109" s="275">
        <f>+IF(interne2!I105&gt;=1,H$8,0)</f>
        <v>0</v>
      </c>
      <c r="I109" s="275">
        <f>+IF(interne2!J105&gt;=1,I$8,0)</f>
        <v>0</v>
      </c>
      <c r="J109" s="275">
        <f>+IF(interne2!K105&gt;=1,J$8,0)</f>
        <v>0</v>
      </c>
      <c r="K109" s="275">
        <f>+IF(interne2!L105&gt;=1,K$8,0)</f>
        <v>0</v>
      </c>
      <c r="L109" s="275">
        <f>+IF(interne2!M105&gt;=1,L$8,0)</f>
        <v>0</v>
      </c>
      <c r="M109" s="275">
        <f>+IF(interne2!N105&gt;=1,M$8,0)</f>
        <v>0</v>
      </c>
      <c r="N109" s="275">
        <f>+IF(interne2!O105&gt;=1,N$8,0)</f>
        <v>0</v>
      </c>
      <c r="O109" s="275">
        <f>+IF(interne2!P105&gt;=1,O$8,0)</f>
        <v>0</v>
      </c>
      <c r="P109" s="275">
        <f>+IF(interne2!Q105&gt;=1,P$8,0)</f>
        <v>0</v>
      </c>
      <c r="Q109" s="275">
        <f>+IF(interne2!R105&gt;=1,Q$8,0)</f>
        <v>0</v>
      </c>
      <c r="R109" s="275">
        <f>+IF(interne2!S105&gt;=1,R$8,0)</f>
        <v>0</v>
      </c>
      <c r="S109" s="275">
        <f>+IF(interne2!T105&gt;=1,S$8,0)</f>
        <v>0</v>
      </c>
      <c r="T109" s="275">
        <f>+IF(interne2!U105&gt;=1,T$8,0)</f>
        <v>0</v>
      </c>
      <c r="U109" s="275">
        <f>+IF(interne2!V105&gt;=1,U$8,0)</f>
        <v>0</v>
      </c>
      <c r="V109" s="275">
        <f>+IF(interne2!W105&gt;=1,V$8,0)</f>
        <v>0</v>
      </c>
      <c r="W109" s="275">
        <f>+IF(interne2!X105&gt;=1,W$8,0)</f>
        <v>0</v>
      </c>
      <c r="X109" s="275">
        <f>+IF(interne2!Y105&gt;=1,X$8,0)</f>
        <v>0</v>
      </c>
      <c r="Y109" s="275">
        <f>+IF(interne2!Z105&gt;=1,Y$8,0)</f>
        <v>0</v>
      </c>
      <c r="Z109" s="275">
        <f>+IF(interne2!AA105&gt;=1,Z$8,0)</f>
        <v>0</v>
      </c>
      <c r="AA109" s="275">
        <f>+IF(interne2!AB105&gt;=1,AA$8,0)</f>
        <v>0</v>
      </c>
      <c r="AB109" s="275">
        <f>+IF(interne2!AC105&gt;=1,AB$8,0)</f>
        <v>0</v>
      </c>
      <c r="AC109" s="275">
        <f>+IF(interne2!AD105&gt;=1,AC$8,0)</f>
        <v>0</v>
      </c>
      <c r="AD109" s="275">
        <f>+IF(interne2!AE105&gt;=1,AD$8,0)</f>
        <v>0</v>
      </c>
      <c r="AE109" s="275">
        <f>+IF(interne2!AF105&gt;=1,AE$8,0)</f>
        <v>0</v>
      </c>
      <c r="AF109" s="275">
        <f>+IF(interne2!AG105&gt;=1,AF$8,0)</f>
        <v>0</v>
      </c>
      <c r="AG109" s="275">
        <f>+IF(interne2!AH105&gt;=1,AG$8,0)</f>
        <v>0</v>
      </c>
      <c r="AH109" s="275">
        <f>+IF(interne2!AI105&gt;=1,AH$8,0)</f>
        <v>0</v>
      </c>
      <c r="AI109" s="275">
        <f>+IF(interne2!AJ105&gt;=1,AI$8,0)</f>
        <v>0</v>
      </c>
      <c r="AJ109" s="275">
        <f>+IF(interne2!AK105&gt;=1,AJ$8,0)</f>
        <v>0</v>
      </c>
      <c r="AK109" s="275">
        <f>+IF(interne2!AL105&gt;=1,AK$8,0)</f>
        <v>0</v>
      </c>
      <c r="AL109" s="275">
        <f>+IF(interne2!AM105&gt;=1,AL$8,0)</f>
        <v>0</v>
      </c>
      <c r="AM109" s="275">
        <f>+IF(interne2!AN105&gt;=1,AM$8,0)</f>
        <v>0</v>
      </c>
      <c r="AN109" s="275">
        <f>+IF(interne2!AO105&gt;=1,AN$8,0)</f>
        <v>0</v>
      </c>
      <c r="AO109" s="275">
        <f>+IF(interne2!AP105&gt;=1,AO$8,0)</f>
        <v>0</v>
      </c>
      <c r="AP109" s="275">
        <f>+IF(interne2!AQ105&gt;=1,AP$8,0)</f>
        <v>0</v>
      </c>
      <c r="AQ109" s="275">
        <f>+IF(interne2!AR105&gt;=1,AQ$8,0)</f>
        <v>0</v>
      </c>
      <c r="AR109" s="275">
        <f>+IF(interne2!AS105&gt;=1,AR$8,0)</f>
        <v>0</v>
      </c>
      <c r="AS109" s="275">
        <f>+IF(interne2!AT105&gt;=1,AS$8,0)</f>
        <v>0</v>
      </c>
      <c r="AT109" s="275">
        <f>+IF(interne2!AU105&gt;=1,AT$8,0)</f>
        <v>0</v>
      </c>
      <c r="AU109" s="275">
        <f>+IF(interne2!AV105&gt;=1,AU$8,0)</f>
        <v>0</v>
      </c>
    </row>
    <row r="110" spans="1:47" ht="25" x14ac:dyDescent="0.25">
      <c r="A110" s="248" t="str">
        <f>'2.2'!C111</f>
        <v>BEW4</v>
      </c>
      <c r="B110" s="248" t="str">
        <f>'2.2'!D111</f>
        <v>Arthroscopie de l’épaule et du coude</v>
      </c>
      <c r="C110" s="275">
        <f>+IF(interne2!D106&gt;=1,C$8,0)</f>
        <v>0</v>
      </c>
      <c r="D110" s="275">
        <f>+IF(interne2!E106&gt;=1,D$8,0)</f>
        <v>0</v>
      </c>
      <c r="E110" s="275">
        <f>+IF(interne2!F106&gt;=1,E$8,0)</f>
        <v>0</v>
      </c>
      <c r="F110" s="275">
        <f>+IF(interne2!G106&gt;=1,F$8,0)</f>
        <v>0</v>
      </c>
      <c r="G110" s="275">
        <f>+IF(interne2!H106&gt;=1,G$8,0)</f>
        <v>0</v>
      </c>
      <c r="H110" s="275">
        <f>+IF(interne2!I106&gt;=1,H$8,0)</f>
        <v>0</v>
      </c>
      <c r="I110" s="275">
        <f>+IF(interne2!J106&gt;=1,I$8,0)</f>
        <v>0</v>
      </c>
      <c r="J110" s="275">
        <f>+IF(interne2!K106&gt;=1,J$8,0)</f>
        <v>0</v>
      </c>
      <c r="K110" s="275">
        <f>+IF(interne2!L106&gt;=1,K$8,0)</f>
        <v>0</v>
      </c>
      <c r="L110" s="275">
        <f>+IF(interne2!M106&gt;=1,L$8,0)</f>
        <v>0</v>
      </c>
      <c r="M110" s="275">
        <f>+IF(interne2!N106&gt;=1,M$8,0)</f>
        <v>0</v>
      </c>
      <c r="N110" s="275">
        <f>+IF(interne2!O106&gt;=1,N$8,0)</f>
        <v>0</v>
      </c>
      <c r="O110" s="275">
        <f>+IF(interne2!P106&gt;=1,O$8,0)</f>
        <v>0</v>
      </c>
      <c r="P110" s="275">
        <f>+IF(interne2!Q106&gt;=1,P$8,0)</f>
        <v>0</v>
      </c>
      <c r="Q110" s="275">
        <f>+IF(interne2!R106&gt;=1,Q$8,0)</f>
        <v>0</v>
      </c>
      <c r="R110" s="275">
        <f>+IF(interne2!S106&gt;=1,R$8,0)</f>
        <v>0</v>
      </c>
      <c r="S110" s="275">
        <f>+IF(interne2!T106&gt;=1,S$8,0)</f>
        <v>0</v>
      </c>
      <c r="T110" s="275">
        <f>+IF(interne2!U106&gt;=1,T$8,0)</f>
        <v>0</v>
      </c>
      <c r="U110" s="275">
        <f>+IF(interne2!V106&gt;=1,U$8,0)</f>
        <v>0</v>
      </c>
      <c r="V110" s="275">
        <f>+IF(interne2!W106&gt;=1,V$8,0)</f>
        <v>0</v>
      </c>
      <c r="W110" s="275">
        <f>+IF(interne2!X106&gt;=1,W$8,0)</f>
        <v>0</v>
      </c>
      <c r="X110" s="275">
        <f>+IF(interne2!Y106&gt;=1,X$8,0)</f>
        <v>0</v>
      </c>
      <c r="Y110" s="275">
        <f>+IF(interne2!Z106&gt;=1,Y$8,0)</f>
        <v>0</v>
      </c>
      <c r="Z110" s="275">
        <f>+IF(interne2!AA106&gt;=1,Z$8,0)</f>
        <v>0</v>
      </c>
      <c r="AA110" s="275">
        <f>+IF(interne2!AB106&gt;=1,AA$8,0)</f>
        <v>0</v>
      </c>
      <c r="AB110" s="275">
        <f>+IF(interne2!AC106&gt;=1,AB$8,0)</f>
        <v>0</v>
      </c>
      <c r="AC110" s="275">
        <f>+IF(interne2!AD106&gt;=1,AC$8,0)</f>
        <v>0</v>
      </c>
      <c r="AD110" s="275">
        <f>+IF(interne2!AE106&gt;=1,AD$8,0)</f>
        <v>0</v>
      </c>
      <c r="AE110" s="275">
        <f>+IF(interne2!AF106&gt;=1,AE$8,0)</f>
        <v>0</v>
      </c>
      <c r="AF110" s="275">
        <f>+IF(interne2!AG106&gt;=1,AF$8,0)</f>
        <v>0</v>
      </c>
      <c r="AG110" s="275">
        <f>+IF(interne2!AH106&gt;=1,AG$8,0)</f>
        <v>0</v>
      </c>
      <c r="AH110" s="275">
        <f>+IF(interne2!AI106&gt;=1,AH$8,0)</f>
        <v>0</v>
      </c>
      <c r="AI110" s="275">
        <f>+IF(interne2!AJ106&gt;=1,AI$8,0)</f>
        <v>0</v>
      </c>
      <c r="AJ110" s="275">
        <f>+IF(interne2!AK106&gt;=1,AJ$8,0)</f>
        <v>0</v>
      </c>
      <c r="AK110" s="275">
        <f>+IF(interne2!AL106&gt;=1,AK$8,0)</f>
        <v>0</v>
      </c>
      <c r="AL110" s="275">
        <f>+IF(interne2!AM106&gt;=1,AL$8,0)</f>
        <v>0</v>
      </c>
      <c r="AM110" s="275">
        <f>+IF(interne2!AN106&gt;=1,AM$8,0)</f>
        <v>0</v>
      </c>
      <c r="AN110" s="275">
        <f>+IF(interne2!AO106&gt;=1,AN$8,0)</f>
        <v>0</v>
      </c>
      <c r="AO110" s="275">
        <f>+IF(interne2!AP106&gt;=1,AO$8,0)</f>
        <v>0</v>
      </c>
      <c r="AP110" s="275">
        <f>+IF(interne2!AQ106&gt;=1,AP$8,0)</f>
        <v>0</v>
      </c>
      <c r="AQ110" s="275">
        <f>+IF(interne2!AR106&gt;=1,AQ$8,0)</f>
        <v>0</v>
      </c>
      <c r="AR110" s="275">
        <f>+IF(interne2!AS106&gt;=1,AR$8,0)</f>
        <v>0</v>
      </c>
      <c r="AS110" s="275">
        <f>+IF(interne2!AT106&gt;=1,AS$8,0)</f>
        <v>0</v>
      </c>
      <c r="AT110" s="275">
        <f>+IF(interne2!AU106&gt;=1,AT$8,0)</f>
        <v>0</v>
      </c>
      <c r="AU110" s="275">
        <f>+IF(interne2!AV106&gt;=1,AU$8,0)</f>
        <v>0</v>
      </c>
    </row>
    <row r="111" spans="1:47" ht="27" customHeight="1" x14ac:dyDescent="0.25">
      <c r="A111" s="248" t="str">
        <f>'2.2'!C112</f>
        <v>BEW5</v>
      </c>
      <c r="B111" s="248" t="str">
        <f>'2.2'!D112</f>
        <v>Arthroscopie du genou</v>
      </c>
      <c r="C111" s="275">
        <f>+IF(interne2!D107&gt;=1,C$8,0)</f>
        <v>0</v>
      </c>
      <c r="D111" s="275">
        <f>+IF(interne2!E107&gt;=1,D$8,0)</f>
        <v>0</v>
      </c>
      <c r="E111" s="275">
        <f>+IF(interne2!F107&gt;=1,E$8,0)</f>
        <v>0</v>
      </c>
      <c r="F111" s="275">
        <f>+IF(interne2!G107&gt;=1,F$8,0)</f>
        <v>0</v>
      </c>
      <c r="G111" s="275">
        <f>+IF(interne2!H107&gt;=1,G$8,0)</f>
        <v>0</v>
      </c>
      <c r="H111" s="275">
        <f>+IF(interne2!I107&gt;=1,H$8,0)</f>
        <v>0</v>
      </c>
      <c r="I111" s="275">
        <f>+IF(interne2!J107&gt;=1,I$8,0)</f>
        <v>0</v>
      </c>
      <c r="J111" s="275">
        <f>+IF(interne2!K107&gt;=1,J$8,0)</f>
        <v>0</v>
      </c>
      <c r="K111" s="275">
        <f>+IF(interne2!L107&gt;=1,K$8,0)</f>
        <v>0</v>
      </c>
      <c r="L111" s="275">
        <f>+IF(interne2!M107&gt;=1,L$8,0)</f>
        <v>0</v>
      </c>
      <c r="M111" s="275">
        <f>+IF(interne2!N107&gt;=1,M$8,0)</f>
        <v>0</v>
      </c>
      <c r="N111" s="275">
        <f>+IF(interne2!O107&gt;=1,N$8,0)</f>
        <v>0</v>
      </c>
      <c r="O111" s="275">
        <f>+IF(interne2!P107&gt;=1,O$8,0)</f>
        <v>0</v>
      </c>
      <c r="P111" s="275">
        <f>+IF(interne2!Q107&gt;=1,P$8,0)</f>
        <v>0</v>
      </c>
      <c r="Q111" s="275">
        <f>+IF(interne2!R107&gt;=1,Q$8,0)</f>
        <v>0</v>
      </c>
      <c r="R111" s="275">
        <f>+IF(interne2!S107&gt;=1,R$8,0)</f>
        <v>0</v>
      </c>
      <c r="S111" s="275">
        <f>+IF(interne2!T107&gt;=1,S$8,0)</f>
        <v>0</v>
      </c>
      <c r="T111" s="275">
        <f>+IF(interne2!U107&gt;=1,T$8,0)</f>
        <v>0</v>
      </c>
      <c r="U111" s="275">
        <f>+IF(interne2!V107&gt;=1,U$8,0)</f>
        <v>0</v>
      </c>
      <c r="V111" s="275">
        <f>+IF(interne2!W107&gt;=1,V$8,0)</f>
        <v>0</v>
      </c>
      <c r="W111" s="275">
        <f>+IF(interne2!X107&gt;=1,W$8,0)</f>
        <v>0</v>
      </c>
      <c r="X111" s="275">
        <f>+IF(interne2!Y107&gt;=1,X$8,0)</f>
        <v>0</v>
      </c>
      <c r="Y111" s="275">
        <f>+IF(interne2!Z107&gt;=1,Y$8,0)</f>
        <v>0</v>
      </c>
      <c r="Z111" s="275">
        <f>+IF(interne2!AA107&gt;=1,Z$8,0)</f>
        <v>0</v>
      </c>
      <c r="AA111" s="275">
        <f>+IF(interne2!AB107&gt;=1,AA$8,0)</f>
        <v>0</v>
      </c>
      <c r="AB111" s="275">
        <f>+IF(interne2!AC107&gt;=1,AB$8,0)</f>
        <v>0</v>
      </c>
      <c r="AC111" s="275">
        <f>+IF(interne2!AD107&gt;=1,AC$8,0)</f>
        <v>0</v>
      </c>
      <c r="AD111" s="275">
        <f>+IF(interne2!AE107&gt;=1,AD$8,0)</f>
        <v>0</v>
      </c>
      <c r="AE111" s="275">
        <f>+IF(interne2!AF107&gt;=1,AE$8,0)</f>
        <v>0</v>
      </c>
      <c r="AF111" s="275">
        <f>+IF(interne2!AG107&gt;=1,AF$8,0)</f>
        <v>0</v>
      </c>
      <c r="AG111" s="275">
        <f>+IF(interne2!AH107&gt;=1,AG$8,0)</f>
        <v>0</v>
      </c>
      <c r="AH111" s="275">
        <f>+IF(interne2!AI107&gt;=1,AH$8,0)</f>
        <v>0</v>
      </c>
      <c r="AI111" s="275">
        <f>+IF(interne2!AJ107&gt;=1,AI$8,0)</f>
        <v>0</v>
      </c>
      <c r="AJ111" s="275">
        <f>+IF(interne2!AK107&gt;=1,AJ$8,0)</f>
        <v>0</v>
      </c>
      <c r="AK111" s="275">
        <f>+IF(interne2!AL107&gt;=1,AK$8,0)</f>
        <v>0</v>
      </c>
      <c r="AL111" s="275">
        <f>+IF(interne2!AM107&gt;=1,AL$8,0)</f>
        <v>0</v>
      </c>
      <c r="AM111" s="275">
        <f>+IF(interne2!AN107&gt;=1,AM$8,0)</f>
        <v>0</v>
      </c>
      <c r="AN111" s="275">
        <f>+IF(interne2!AO107&gt;=1,AN$8,0)</f>
        <v>0</v>
      </c>
      <c r="AO111" s="275">
        <f>+IF(interne2!AP107&gt;=1,AO$8,0)</f>
        <v>0</v>
      </c>
      <c r="AP111" s="275">
        <f>+IF(interne2!AQ107&gt;=1,AP$8,0)</f>
        <v>0</v>
      </c>
      <c r="AQ111" s="275">
        <f>+IF(interne2!AR107&gt;=1,AQ$8,0)</f>
        <v>0</v>
      </c>
      <c r="AR111" s="275">
        <f>+IF(interne2!AS107&gt;=1,AR$8,0)</f>
        <v>0</v>
      </c>
      <c r="AS111" s="275">
        <f>+IF(interne2!AT107&gt;=1,AS$8,0)</f>
        <v>0</v>
      </c>
      <c r="AT111" s="275">
        <f>+IF(interne2!AU107&gt;=1,AT$8,0)</f>
        <v>0</v>
      </c>
      <c r="AU111" s="275">
        <f>+IF(interne2!AV107&gt;=1,AU$8,0)</f>
        <v>0</v>
      </c>
    </row>
    <row r="112" spans="1:47" ht="25" x14ac:dyDescent="0.25">
      <c r="A112" s="248" t="str">
        <f>'2.2'!C113</f>
        <v>BEW6</v>
      </c>
      <c r="B112" s="248" t="str">
        <f>'2.2'!D113</f>
        <v>Reconstruction des membres supérieurs</v>
      </c>
      <c r="C112" s="275">
        <f>+IF(interne2!D108&gt;=1,C$8,0)</f>
        <v>0</v>
      </c>
      <c r="D112" s="275">
        <f>+IF(interne2!E108&gt;=1,D$8,0)</f>
        <v>0</v>
      </c>
      <c r="E112" s="275">
        <f>+IF(interne2!F108&gt;=1,E$8,0)</f>
        <v>0</v>
      </c>
      <c r="F112" s="275">
        <f>+IF(interne2!G108&gt;=1,F$8,0)</f>
        <v>0</v>
      </c>
      <c r="G112" s="275">
        <f>+IF(interne2!H108&gt;=1,G$8,0)</f>
        <v>0</v>
      </c>
      <c r="H112" s="275">
        <f>+IF(interne2!I108&gt;=1,H$8,0)</f>
        <v>0</v>
      </c>
      <c r="I112" s="275">
        <f>+IF(interne2!J108&gt;=1,I$8,0)</f>
        <v>0</v>
      </c>
      <c r="J112" s="275">
        <f>+IF(interne2!K108&gt;=1,J$8,0)</f>
        <v>0</v>
      </c>
      <c r="K112" s="275">
        <f>+IF(interne2!L108&gt;=1,K$8,0)</f>
        <v>0</v>
      </c>
      <c r="L112" s="275">
        <f>+IF(interne2!M108&gt;=1,L$8,0)</f>
        <v>0</v>
      </c>
      <c r="M112" s="275">
        <f>+IF(interne2!N108&gt;=1,M$8,0)</f>
        <v>0</v>
      </c>
      <c r="N112" s="275">
        <f>+IF(interne2!O108&gt;=1,N$8,0)</f>
        <v>0</v>
      </c>
      <c r="O112" s="275">
        <f>+IF(interne2!P108&gt;=1,O$8,0)</f>
        <v>0</v>
      </c>
      <c r="P112" s="275">
        <f>+IF(interne2!Q108&gt;=1,P$8,0)</f>
        <v>0</v>
      </c>
      <c r="Q112" s="275">
        <f>+IF(interne2!R108&gt;=1,Q$8,0)</f>
        <v>0</v>
      </c>
      <c r="R112" s="275">
        <f>+IF(interne2!S108&gt;=1,R$8,0)</f>
        <v>0</v>
      </c>
      <c r="S112" s="275">
        <f>+IF(interne2!T108&gt;=1,S$8,0)</f>
        <v>0</v>
      </c>
      <c r="T112" s="275">
        <f>+IF(interne2!U108&gt;=1,T$8,0)</f>
        <v>0</v>
      </c>
      <c r="U112" s="275">
        <f>+IF(interne2!V108&gt;=1,U$8,0)</f>
        <v>0</v>
      </c>
      <c r="V112" s="275">
        <f>+IF(interne2!W108&gt;=1,V$8,0)</f>
        <v>0</v>
      </c>
      <c r="W112" s="275">
        <f>+IF(interne2!X108&gt;=1,W$8,0)</f>
        <v>0</v>
      </c>
      <c r="X112" s="275">
        <f>+IF(interne2!Y108&gt;=1,X$8,0)</f>
        <v>0</v>
      </c>
      <c r="Y112" s="275">
        <f>+IF(interne2!Z108&gt;=1,Y$8,0)</f>
        <v>0</v>
      </c>
      <c r="Z112" s="275">
        <f>+IF(interne2!AA108&gt;=1,Z$8,0)</f>
        <v>0</v>
      </c>
      <c r="AA112" s="275">
        <f>+IF(interne2!AB108&gt;=1,AA$8,0)</f>
        <v>0</v>
      </c>
      <c r="AB112" s="275">
        <f>+IF(interne2!AC108&gt;=1,AB$8,0)</f>
        <v>0</v>
      </c>
      <c r="AC112" s="275">
        <f>+IF(interne2!AD108&gt;=1,AC$8,0)</f>
        <v>0</v>
      </c>
      <c r="AD112" s="275">
        <f>+IF(interne2!AE108&gt;=1,AD$8,0)</f>
        <v>0</v>
      </c>
      <c r="AE112" s="275">
        <f>+IF(interne2!AF108&gt;=1,AE$8,0)</f>
        <v>0</v>
      </c>
      <c r="AF112" s="275">
        <f>+IF(interne2!AG108&gt;=1,AF$8,0)</f>
        <v>0</v>
      </c>
      <c r="AG112" s="275">
        <f>+IF(interne2!AH108&gt;=1,AG$8,0)</f>
        <v>0</v>
      </c>
      <c r="AH112" s="275">
        <f>+IF(interne2!AI108&gt;=1,AH$8,0)</f>
        <v>0</v>
      </c>
      <c r="AI112" s="275">
        <f>+IF(interne2!AJ108&gt;=1,AI$8,0)</f>
        <v>0</v>
      </c>
      <c r="AJ112" s="275">
        <f>+IF(interne2!AK108&gt;=1,AJ$8,0)</f>
        <v>0</v>
      </c>
      <c r="AK112" s="275">
        <f>+IF(interne2!AL108&gt;=1,AK$8,0)</f>
        <v>0</v>
      </c>
      <c r="AL112" s="275">
        <f>+IF(interne2!AM108&gt;=1,AL$8,0)</f>
        <v>0</v>
      </c>
      <c r="AM112" s="275">
        <f>+IF(interne2!AN108&gt;=1,AM$8,0)</f>
        <v>0</v>
      </c>
      <c r="AN112" s="275">
        <f>+IF(interne2!AO108&gt;=1,AN$8,0)</f>
        <v>0</v>
      </c>
      <c r="AO112" s="275">
        <f>+IF(interne2!AP108&gt;=1,AO$8,0)</f>
        <v>0</v>
      </c>
      <c r="AP112" s="275">
        <f>+IF(interne2!AQ108&gt;=1,AP$8,0)</f>
        <v>0</v>
      </c>
      <c r="AQ112" s="275">
        <f>+IF(interne2!AR108&gt;=1,AQ$8,0)</f>
        <v>0</v>
      </c>
      <c r="AR112" s="275">
        <f>+IF(interne2!AS108&gt;=1,AR$8,0)</f>
        <v>0</v>
      </c>
      <c r="AS112" s="275">
        <f>+IF(interne2!AT108&gt;=1,AS$8,0)</f>
        <v>0</v>
      </c>
      <c r="AT112" s="275">
        <f>+IF(interne2!AU108&gt;=1,AT$8,0)</f>
        <v>0</v>
      </c>
      <c r="AU112" s="275">
        <f>+IF(interne2!AV108&gt;=1,AU$8,0)</f>
        <v>0</v>
      </c>
    </row>
    <row r="113" spans="1:47" ht="25" x14ac:dyDescent="0.25">
      <c r="A113" s="248" t="str">
        <f>'2.2'!C114</f>
        <v>BEW7</v>
      </c>
      <c r="B113" s="248" t="str">
        <f>'2.2'!D114</f>
        <v>Reconstruction des membres inférieurs</v>
      </c>
      <c r="C113" s="275">
        <f>+IF(interne2!D109&gt;=1,C$8,0)</f>
        <v>0</v>
      </c>
      <c r="D113" s="275">
        <f>+IF(interne2!E109&gt;=1,D$8,0)</f>
        <v>0</v>
      </c>
      <c r="E113" s="275">
        <f>+IF(interne2!F109&gt;=1,E$8,0)</f>
        <v>0</v>
      </c>
      <c r="F113" s="275">
        <f>+IF(interne2!G109&gt;=1,F$8,0)</f>
        <v>0</v>
      </c>
      <c r="G113" s="275">
        <f>+IF(interne2!H109&gt;=1,G$8,0)</f>
        <v>0</v>
      </c>
      <c r="H113" s="275">
        <f>+IF(interne2!I109&gt;=1,H$8,0)</f>
        <v>0</v>
      </c>
      <c r="I113" s="275">
        <f>+IF(interne2!J109&gt;=1,I$8,0)</f>
        <v>0</v>
      </c>
      <c r="J113" s="275">
        <f>+IF(interne2!K109&gt;=1,J$8,0)</f>
        <v>0</v>
      </c>
      <c r="K113" s="275">
        <f>+IF(interne2!L109&gt;=1,K$8,0)</f>
        <v>0</v>
      </c>
      <c r="L113" s="275">
        <f>+IF(interne2!M109&gt;=1,L$8,0)</f>
        <v>0</v>
      </c>
      <c r="M113" s="275">
        <f>+IF(interne2!N109&gt;=1,M$8,0)</f>
        <v>0</v>
      </c>
      <c r="N113" s="275">
        <f>+IF(interne2!O109&gt;=1,N$8,0)</f>
        <v>0</v>
      </c>
      <c r="O113" s="275">
        <f>+IF(interne2!P109&gt;=1,O$8,0)</f>
        <v>0</v>
      </c>
      <c r="P113" s="275">
        <f>+IF(interne2!Q109&gt;=1,P$8,0)</f>
        <v>0</v>
      </c>
      <c r="Q113" s="275">
        <f>+IF(interne2!R109&gt;=1,Q$8,0)</f>
        <v>0</v>
      </c>
      <c r="R113" s="275">
        <f>+IF(interne2!S109&gt;=1,R$8,0)</f>
        <v>0</v>
      </c>
      <c r="S113" s="275">
        <f>+IF(interne2!T109&gt;=1,S$8,0)</f>
        <v>0</v>
      </c>
      <c r="T113" s="275">
        <f>+IF(interne2!U109&gt;=1,T$8,0)</f>
        <v>0</v>
      </c>
      <c r="U113" s="275">
        <f>+IF(interne2!V109&gt;=1,U$8,0)</f>
        <v>0</v>
      </c>
      <c r="V113" s="275">
        <f>+IF(interne2!W109&gt;=1,V$8,0)</f>
        <v>0</v>
      </c>
      <c r="W113" s="275">
        <f>+IF(interne2!X109&gt;=1,W$8,0)</f>
        <v>0</v>
      </c>
      <c r="X113" s="275">
        <f>+IF(interne2!Y109&gt;=1,X$8,0)</f>
        <v>0</v>
      </c>
      <c r="Y113" s="275">
        <f>+IF(interne2!Z109&gt;=1,Y$8,0)</f>
        <v>0</v>
      </c>
      <c r="Z113" s="275">
        <f>+IF(interne2!AA109&gt;=1,Z$8,0)</f>
        <v>0</v>
      </c>
      <c r="AA113" s="275">
        <f>+IF(interne2!AB109&gt;=1,AA$8,0)</f>
        <v>0</v>
      </c>
      <c r="AB113" s="275">
        <f>+IF(interne2!AC109&gt;=1,AB$8,0)</f>
        <v>0</v>
      </c>
      <c r="AC113" s="275">
        <f>+IF(interne2!AD109&gt;=1,AC$8,0)</f>
        <v>0</v>
      </c>
      <c r="AD113" s="275">
        <f>+IF(interne2!AE109&gt;=1,AD$8,0)</f>
        <v>0</v>
      </c>
      <c r="AE113" s="275">
        <f>+IF(interne2!AF109&gt;=1,AE$8,0)</f>
        <v>0</v>
      </c>
      <c r="AF113" s="275">
        <f>+IF(interne2!AG109&gt;=1,AF$8,0)</f>
        <v>0</v>
      </c>
      <c r="AG113" s="275">
        <f>+IF(interne2!AH109&gt;=1,AG$8,0)</f>
        <v>0</v>
      </c>
      <c r="AH113" s="275">
        <f>+IF(interne2!AI109&gt;=1,AH$8,0)</f>
        <v>0</v>
      </c>
      <c r="AI113" s="275">
        <f>+IF(interne2!AJ109&gt;=1,AI$8,0)</f>
        <v>0</v>
      </c>
      <c r="AJ113" s="275">
        <f>+IF(interne2!AK109&gt;=1,AJ$8,0)</f>
        <v>0</v>
      </c>
      <c r="AK113" s="275">
        <f>+IF(interne2!AL109&gt;=1,AK$8,0)</f>
        <v>0</v>
      </c>
      <c r="AL113" s="275">
        <f>+IF(interne2!AM109&gt;=1,AL$8,0)</f>
        <v>0</v>
      </c>
      <c r="AM113" s="275">
        <f>+IF(interne2!AN109&gt;=1,AM$8,0)</f>
        <v>0</v>
      </c>
      <c r="AN113" s="275">
        <f>+IF(interne2!AO109&gt;=1,AN$8,0)</f>
        <v>0</v>
      </c>
      <c r="AO113" s="275">
        <f>+IF(interne2!AP109&gt;=1,AO$8,0)</f>
        <v>0</v>
      </c>
      <c r="AP113" s="275">
        <f>+IF(interne2!AQ109&gt;=1,AP$8,0)</f>
        <v>0</v>
      </c>
      <c r="AQ113" s="275">
        <f>+IF(interne2!AR109&gt;=1,AQ$8,0)</f>
        <v>0</v>
      </c>
      <c r="AR113" s="275">
        <f>+IF(interne2!AS109&gt;=1,AR$8,0)</f>
        <v>0</v>
      </c>
      <c r="AS113" s="275">
        <f>+IF(interne2!AT109&gt;=1,AS$8,0)</f>
        <v>0</v>
      </c>
      <c r="AT113" s="275">
        <f>+IF(interne2!AU109&gt;=1,AT$8,0)</f>
        <v>0</v>
      </c>
      <c r="AU113" s="275">
        <f>+IF(interne2!AV109&gt;=1,AU$8,0)</f>
        <v>0</v>
      </c>
    </row>
    <row r="114" spans="1:47" ht="25" x14ac:dyDescent="0.25">
      <c r="A114" s="248" t="str">
        <f>'2.2'!C115</f>
        <v xml:space="preserve">BEW7.1 </v>
      </c>
      <c r="B114" s="248" t="str">
        <f>'2.2'!D115</f>
        <v>Prothèses de hanche de première intention</v>
      </c>
      <c r="C114" s="275">
        <f>+IF(interne2!D110&gt;=1,C$8,0)</f>
        <v>0</v>
      </c>
      <c r="D114" s="275">
        <f>+IF(interne2!E110&gt;=1,D$8,0)</f>
        <v>0</v>
      </c>
      <c r="E114" s="275">
        <f>+IF(interne2!F110&gt;=1,E$8,0)</f>
        <v>0</v>
      </c>
      <c r="F114" s="275">
        <f>+IF(interne2!G110&gt;=1,F$8,0)</f>
        <v>0</v>
      </c>
      <c r="G114" s="275">
        <f>+IF(interne2!H110&gt;=1,G$8,0)</f>
        <v>0</v>
      </c>
      <c r="H114" s="275">
        <f>+IF(interne2!I110&gt;=1,H$8,0)</f>
        <v>0</v>
      </c>
      <c r="I114" s="275">
        <f>+IF(interne2!J110&gt;=1,I$8,0)</f>
        <v>0</v>
      </c>
      <c r="J114" s="275">
        <f>+IF(interne2!K110&gt;=1,J$8,0)</f>
        <v>0</v>
      </c>
      <c r="K114" s="275">
        <f>+IF(interne2!L110&gt;=1,K$8,0)</f>
        <v>0</v>
      </c>
      <c r="L114" s="275">
        <f>+IF(interne2!M110&gt;=1,L$8,0)</f>
        <v>0</v>
      </c>
      <c r="M114" s="275">
        <f>+IF(interne2!N110&gt;=1,M$8,0)</f>
        <v>0</v>
      </c>
      <c r="N114" s="275">
        <f>+IF(interne2!O110&gt;=1,N$8,0)</f>
        <v>0</v>
      </c>
      <c r="O114" s="275">
        <f>+IF(interne2!P110&gt;=1,O$8,0)</f>
        <v>0</v>
      </c>
      <c r="P114" s="275">
        <f>+IF(interne2!Q110&gt;=1,P$8,0)</f>
        <v>0</v>
      </c>
      <c r="Q114" s="275">
        <f>+IF(interne2!R110&gt;=1,Q$8,0)</f>
        <v>0</v>
      </c>
      <c r="R114" s="275">
        <f>+IF(interne2!S110&gt;=1,R$8,0)</f>
        <v>0</v>
      </c>
      <c r="S114" s="275">
        <f>+IF(interne2!T110&gt;=1,S$8,0)</f>
        <v>0</v>
      </c>
      <c r="T114" s="275">
        <f>+IF(interne2!U110&gt;=1,T$8,0)</f>
        <v>0</v>
      </c>
      <c r="U114" s="275">
        <f>+IF(interne2!V110&gt;=1,U$8,0)</f>
        <v>0</v>
      </c>
      <c r="V114" s="275">
        <f>+IF(interne2!W110&gt;=1,V$8,0)</f>
        <v>0</v>
      </c>
      <c r="W114" s="275">
        <f>+IF(interne2!X110&gt;=1,W$8,0)</f>
        <v>0</v>
      </c>
      <c r="X114" s="275">
        <f>+IF(interne2!Y110&gt;=1,X$8,0)</f>
        <v>0</v>
      </c>
      <c r="Y114" s="275">
        <f>+IF(interne2!Z110&gt;=1,Y$8,0)</f>
        <v>0</v>
      </c>
      <c r="Z114" s="275">
        <f>+IF(interne2!AA110&gt;=1,Z$8,0)</f>
        <v>0</v>
      </c>
      <c r="AA114" s="275">
        <f>+IF(interne2!AB110&gt;=1,AA$8,0)</f>
        <v>0</v>
      </c>
      <c r="AB114" s="275">
        <f>+IF(interne2!AC110&gt;=1,AB$8,0)</f>
        <v>0</v>
      </c>
      <c r="AC114" s="275">
        <f>+IF(interne2!AD110&gt;=1,AC$8,0)</f>
        <v>0</v>
      </c>
      <c r="AD114" s="275">
        <f>+IF(interne2!AE110&gt;=1,AD$8,0)</f>
        <v>0</v>
      </c>
      <c r="AE114" s="275">
        <f>+IF(interne2!AF110&gt;=1,AE$8,0)</f>
        <v>0</v>
      </c>
      <c r="AF114" s="275">
        <f>+IF(interne2!AG110&gt;=1,AF$8,0)</f>
        <v>0</v>
      </c>
      <c r="AG114" s="275">
        <f>+IF(interne2!AH110&gt;=1,AG$8,0)</f>
        <v>0</v>
      </c>
      <c r="AH114" s="275">
        <f>+IF(interne2!AI110&gt;=1,AH$8,0)</f>
        <v>0</v>
      </c>
      <c r="AI114" s="275">
        <f>+IF(interne2!AJ110&gt;=1,AI$8,0)</f>
        <v>0</v>
      </c>
      <c r="AJ114" s="275">
        <f>+IF(interne2!AK110&gt;=1,AJ$8,0)</f>
        <v>0</v>
      </c>
      <c r="AK114" s="275">
        <f>+IF(interne2!AL110&gt;=1,AK$8,0)</f>
        <v>0</v>
      </c>
      <c r="AL114" s="275">
        <f>+IF(interne2!AM110&gt;=1,AL$8,0)</f>
        <v>0</v>
      </c>
      <c r="AM114" s="275">
        <f>+IF(interne2!AN110&gt;=1,AM$8,0)</f>
        <v>0</v>
      </c>
      <c r="AN114" s="275">
        <f>+IF(interne2!AO110&gt;=1,AN$8,0)</f>
        <v>0</v>
      </c>
      <c r="AO114" s="275">
        <f>+IF(interne2!AP110&gt;=1,AO$8,0)</f>
        <v>0</v>
      </c>
      <c r="AP114" s="275">
        <f>+IF(interne2!AQ110&gt;=1,AP$8,0)</f>
        <v>0</v>
      </c>
      <c r="AQ114" s="275">
        <f>+IF(interne2!AR110&gt;=1,AQ$8,0)</f>
        <v>0</v>
      </c>
      <c r="AR114" s="275">
        <f>+IF(interne2!AS110&gt;=1,AR$8,0)</f>
        <v>0</v>
      </c>
      <c r="AS114" s="275">
        <f>+IF(interne2!AT110&gt;=1,AS$8,0)</f>
        <v>0</v>
      </c>
      <c r="AT114" s="275">
        <f>+IF(interne2!AU110&gt;=1,AT$8,0)</f>
        <v>0</v>
      </c>
      <c r="AU114" s="275">
        <f>+IF(interne2!AV110&gt;=1,AU$8,0)</f>
        <v>0</v>
      </c>
    </row>
    <row r="115" spans="1:47" ht="25" x14ac:dyDescent="0.25">
      <c r="A115" s="248" t="str">
        <f>'2.2'!C116</f>
        <v>BEW7.1.1</v>
      </c>
      <c r="B115" s="248" t="str">
        <f>'2.2'!D116</f>
        <v>Reprises de prothèse de hanche</v>
      </c>
      <c r="C115" s="275">
        <f>+IF(interne2!D111&gt;=1,C$8,0)</f>
        <v>0</v>
      </c>
      <c r="D115" s="275">
        <f>+IF(interne2!E111&gt;=1,D$8,0)</f>
        <v>0</v>
      </c>
      <c r="E115" s="275">
        <f>+IF(interne2!F111&gt;=1,E$8,0)</f>
        <v>0</v>
      </c>
      <c r="F115" s="275">
        <f>+IF(interne2!G111&gt;=1,F$8,0)</f>
        <v>0</v>
      </c>
      <c r="G115" s="275">
        <f>+IF(interne2!H111&gt;=1,G$8,0)</f>
        <v>0</v>
      </c>
      <c r="H115" s="275">
        <f>+IF(interne2!I111&gt;=1,H$8,0)</f>
        <v>0</v>
      </c>
      <c r="I115" s="275">
        <f>+IF(interne2!J111&gt;=1,I$8,0)</f>
        <v>0</v>
      </c>
      <c r="J115" s="275">
        <f>+IF(interne2!K111&gt;=1,J$8,0)</f>
        <v>0</v>
      </c>
      <c r="K115" s="275">
        <f>+IF(interne2!L111&gt;=1,K$8,0)</f>
        <v>0</v>
      </c>
      <c r="L115" s="275">
        <f>+IF(interne2!M111&gt;=1,L$8,0)</f>
        <v>0</v>
      </c>
      <c r="M115" s="275">
        <f>+IF(interne2!N111&gt;=1,M$8,0)</f>
        <v>0</v>
      </c>
      <c r="N115" s="275">
        <f>+IF(interne2!O111&gt;=1,N$8,0)</f>
        <v>0</v>
      </c>
      <c r="O115" s="275">
        <f>+IF(interne2!P111&gt;=1,O$8,0)</f>
        <v>0</v>
      </c>
      <c r="P115" s="275">
        <f>+IF(interne2!Q111&gt;=1,P$8,0)</f>
        <v>0</v>
      </c>
      <c r="Q115" s="275">
        <f>+IF(interne2!R111&gt;=1,Q$8,0)</f>
        <v>0</v>
      </c>
      <c r="R115" s="275">
        <f>+IF(interne2!S111&gt;=1,R$8,0)</f>
        <v>0</v>
      </c>
      <c r="S115" s="275">
        <f>+IF(interne2!T111&gt;=1,S$8,0)</f>
        <v>0</v>
      </c>
      <c r="T115" s="275">
        <f>+IF(interne2!U111&gt;=1,T$8,0)</f>
        <v>0</v>
      </c>
      <c r="U115" s="275">
        <f>+IF(interne2!V111&gt;=1,U$8,0)</f>
        <v>0</v>
      </c>
      <c r="V115" s="275">
        <f>+IF(interne2!W111&gt;=1,V$8,0)</f>
        <v>0</v>
      </c>
      <c r="W115" s="275">
        <f>+IF(interne2!X111&gt;=1,W$8,0)</f>
        <v>0</v>
      </c>
      <c r="X115" s="275">
        <f>+IF(interne2!Y111&gt;=1,X$8,0)</f>
        <v>0</v>
      </c>
      <c r="Y115" s="275">
        <f>+IF(interne2!Z111&gt;=1,Y$8,0)</f>
        <v>0</v>
      </c>
      <c r="Z115" s="275">
        <f>+IF(interne2!AA111&gt;=1,Z$8,0)</f>
        <v>0</v>
      </c>
      <c r="AA115" s="275">
        <f>+IF(interne2!AB111&gt;=1,AA$8,0)</f>
        <v>0</v>
      </c>
      <c r="AB115" s="275">
        <f>+IF(interne2!AC111&gt;=1,AB$8,0)</f>
        <v>0</v>
      </c>
      <c r="AC115" s="275">
        <f>+IF(interne2!AD111&gt;=1,AC$8,0)</f>
        <v>0</v>
      </c>
      <c r="AD115" s="275">
        <f>+IF(interne2!AE111&gt;=1,AD$8,0)</f>
        <v>0</v>
      </c>
      <c r="AE115" s="275">
        <f>+IF(interne2!AF111&gt;=1,AE$8,0)</f>
        <v>0</v>
      </c>
      <c r="AF115" s="275">
        <f>+IF(interne2!AG111&gt;=1,AF$8,0)</f>
        <v>0</v>
      </c>
      <c r="AG115" s="275">
        <f>+IF(interne2!AH111&gt;=1,AG$8,0)</f>
        <v>0</v>
      </c>
      <c r="AH115" s="275">
        <f>+IF(interne2!AI111&gt;=1,AH$8,0)</f>
        <v>0</v>
      </c>
      <c r="AI115" s="275">
        <f>+IF(interne2!AJ111&gt;=1,AI$8,0)</f>
        <v>0</v>
      </c>
      <c r="AJ115" s="275">
        <f>+IF(interne2!AK111&gt;=1,AJ$8,0)</f>
        <v>0</v>
      </c>
      <c r="AK115" s="275">
        <f>+IF(interne2!AL111&gt;=1,AK$8,0)</f>
        <v>0</v>
      </c>
      <c r="AL115" s="275">
        <f>+IF(interne2!AM111&gt;=1,AL$8,0)</f>
        <v>0</v>
      </c>
      <c r="AM115" s="275">
        <f>+IF(interne2!AN111&gt;=1,AM$8,0)</f>
        <v>0</v>
      </c>
      <c r="AN115" s="275">
        <f>+IF(interne2!AO111&gt;=1,AN$8,0)</f>
        <v>0</v>
      </c>
      <c r="AO115" s="275">
        <f>+IF(interne2!AP111&gt;=1,AO$8,0)</f>
        <v>0</v>
      </c>
      <c r="AP115" s="275">
        <f>+IF(interne2!AQ111&gt;=1,AP$8,0)</f>
        <v>0</v>
      </c>
      <c r="AQ115" s="275">
        <f>+IF(interne2!AR111&gt;=1,AQ$8,0)</f>
        <v>0</v>
      </c>
      <c r="AR115" s="275">
        <f>+IF(interne2!AS111&gt;=1,AR$8,0)</f>
        <v>0</v>
      </c>
      <c r="AS115" s="275">
        <f>+IF(interne2!AT111&gt;=1,AS$8,0)</f>
        <v>0</v>
      </c>
      <c r="AT115" s="275">
        <f>+IF(interne2!AU111&gt;=1,AT$8,0)</f>
        <v>0</v>
      </c>
      <c r="AU115" s="275">
        <f>+IF(interne2!AV111&gt;=1,AU$8,0)</f>
        <v>0</v>
      </c>
    </row>
    <row r="116" spans="1:47" ht="25" x14ac:dyDescent="0.25">
      <c r="A116" s="248" t="str">
        <f>'2.2'!C117</f>
        <v>BEW7.2</v>
      </c>
      <c r="B116" s="248" t="str">
        <f>'2.2'!D117</f>
        <v>Prothèses du genou de première intention</v>
      </c>
      <c r="C116" s="275">
        <f>+IF(interne2!D112&gt;=1,C$8,0)</f>
        <v>0</v>
      </c>
      <c r="D116" s="275">
        <f>+IF(interne2!E112&gt;=1,D$8,0)</f>
        <v>0</v>
      </c>
      <c r="E116" s="275">
        <f>+IF(interne2!F112&gt;=1,E$8,0)</f>
        <v>0</v>
      </c>
      <c r="F116" s="275">
        <f>+IF(interne2!G112&gt;=1,F$8,0)</f>
        <v>0</v>
      </c>
      <c r="G116" s="275">
        <f>+IF(interne2!H112&gt;=1,G$8,0)</f>
        <v>0</v>
      </c>
      <c r="H116" s="275">
        <f>+IF(interne2!I112&gt;=1,H$8,0)</f>
        <v>0</v>
      </c>
      <c r="I116" s="275">
        <f>+IF(interne2!J112&gt;=1,I$8,0)</f>
        <v>0</v>
      </c>
      <c r="J116" s="275">
        <f>+IF(interne2!K112&gt;=1,J$8,0)</f>
        <v>0</v>
      </c>
      <c r="K116" s="275">
        <f>+IF(interne2!L112&gt;=1,K$8,0)</f>
        <v>0</v>
      </c>
      <c r="L116" s="275">
        <f>+IF(interne2!M112&gt;=1,L$8,0)</f>
        <v>0</v>
      </c>
      <c r="M116" s="275">
        <f>+IF(interne2!N112&gt;=1,M$8,0)</f>
        <v>0</v>
      </c>
      <c r="N116" s="275">
        <f>+IF(interne2!O112&gt;=1,N$8,0)</f>
        <v>0</v>
      </c>
      <c r="O116" s="275">
        <f>+IF(interne2!P112&gt;=1,O$8,0)</f>
        <v>0</v>
      </c>
      <c r="P116" s="275">
        <f>+IF(interne2!Q112&gt;=1,P$8,0)</f>
        <v>0</v>
      </c>
      <c r="Q116" s="275">
        <f>+IF(interne2!R112&gt;=1,Q$8,0)</f>
        <v>0</v>
      </c>
      <c r="R116" s="275">
        <f>+IF(interne2!S112&gt;=1,R$8,0)</f>
        <v>0</v>
      </c>
      <c r="S116" s="275">
        <f>+IF(interne2!T112&gt;=1,S$8,0)</f>
        <v>0</v>
      </c>
      <c r="T116" s="275">
        <f>+IF(interne2!U112&gt;=1,T$8,0)</f>
        <v>0</v>
      </c>
      <c r="U116" s="275">
        <f>+IF(interne2!V112&gt;=1,U$8,0)</f>
        <v>0</v>
      </c>
      <c r="V116" s="275">
        <f>+IF(interne2!W112&gt;=1,V$8,0)</f>
        <v>0</v>
      </c>
      <c r="W116" s="275">
        <f>+IF(interne2!X112&gt;=1,W$8,0)</f>
        <v>0</v>
      </c>
      <c r="X116" s="275">
        <f>+IF(interne2!Y112&gt;=1,X$8,0)</f>
        <v>0</v>
      </c>
      <c r="Y116" s="275">
        <f>+IF(interne2!Z112&gt;=1,Y$8,0)</f>
        <v>0</v>
      </c>
      <c r="Z116" s="275">
        <f>+IF(interne2!AA112&gt;=1,Z$8,0)</f>
        <v>0</v>
      </c>
      <c r="AA116" s="275">
        <f>+IF(interne2!AB112&gt;=1,AA$8,0)</f>
        <v>0</v>
      </c>
      <c r="AB116" s="275">
        <f>+IF(interne2!AC112&gt;=1,AB$8,0)</f>
        <v>0</v>
      </c>
      <c r="AC116" s="275">
        <f>+IF(interne2!AD112&gt;=1,AC$8,0)</f>
        <v>0</v>
      </c>
      <c r="AD116" s="275">
        <f>+IF(interne2!AE112&gt;=1,AD$8,0)</f>
        <v>0</v>
      </c>
      <c r="AE116" s="275">
        <f>+IF(interne2!AF112&gt;=1,AE$8,0)</f>
        <v>0</v>
      </c>
      <c r="AF116" s="275">
        <f>+IF(interne2!AG112&gt;=1,AF$8,0)</f>
        <v>0</v>
      </c>
      <c r="AG116" s="275">
        <f>+IF(interne2!AH112&gt;=1,AG$8,0)</f>
        <v>0</v>
      </c>
      <c r="AH116" s="275">
        <f>+IF(interne2!AI112&gt;=1,AH$8,0)</f>
        <v>0</v>
      </c>
      <c r="AI116" s="275">
        <f>+IF(interne2!AJ112&gt;=1,AI$8,0)</f>
        <v>0</v>
      </c>
      <c r="AJ116" s="275">
        <f>+IF(interne2!AK112&gt;=1,AJ$8,0)</f>
        <v>0</v>
      </c>
      <c r="AK116" s="275">
        <f>+IF(interne2!AL112&gt;=1,AK$8,0)</f>
        <v>0</v>
      </c>
      <c r="AL116" s="275">
        <f>+IF(interne2!AM112&gt;=1,AL$8,0)</f>
        <v>0</v>
      </c>
      <c r="AM116" s="275">
        <f>+IF(interne2!AN112&gt;=1,AM$8,0)</f>
        <v>0</v>
      </c>
      <c r="AN116" s="275">
        <f>+IF(interne2!AO112&gt;=1,AN$8,0)</f>
        <v>0</v>
      </c>
      <c r="AO116" s="275">
        <f>+IF(interne2!AP112&gt;=1,AO$8,0)</f>
        <v>0</v>
      </c>
      <c r="AP116" s="275">
        <f>+IF(interne2!AQ112&gt;=1,AP$8,0)</f>
        <v>0</v>
      </c>
      <c r="AQ116" s="275">
        <f>+IF(interne2!AR112&gt;=1,AQ$8,0)</f>
        <v>0</v>
      </c>
      <c r="AR116" s="275">
        <f>+IF(interne2!AS112&gt;=1,AR$8,0)</f>
        <v>0</v>
      </c>
      <c r="AS116" s="275">
        <f>+IF(interne2!AT112&gt;=1,AS$8,0)</f>
        <v>0</v>
      </c>
      <c r="AT116" s="275">
        <f>+IF(interne2!AU112&gt;=1,AT$8,0)</f>
        <v>0</v>
      </c>
      <c r="AU116" s="275">
        <f>+IF(interne2!AV112&gt;=1,AU$8,0)</f>
        <v>0</v>
      </c>
    </row>
    <row r="117" spans="1:47" ht="25" x14ac:dyDescent="0.25">
      <c r="A117" s="248" t="str">
        <f>'2.2'!C118</f>
        <v>BEW7.2.1</v>
      </c>
      <c r="B117" s="248" t="str">
        <f>'2.2'!D118</f>
        <v>Reprises de prothèses de genou</v>
      </c>
      <c r="C117" s="275">
        <f>+IF(interne2!D113&gt;=1,C$8,0)</f>
        <v>0</v>
      </c>
      <c r="D117" s="275">
        <f>+IF(interne2!E113&gt;=1,D$8,0)</f>
        <v>0</v>
      </c>
      <c r="E117" s="275">
        <f>+IF(interne2!F113&gt;=1,E$8,0)</f>
        <v>0</v>
      </c>
      <c r="F117" s="275">
        <f>+IF(interne2!G113&gt;=1,F$8,0)</f>
        <v>0</v>
      </c>
      <c r="G117" s="275">
        <f>+IF(interne2!H113&gt;=1,G$8,0)</f>
        <v>0</v>
      </c>
      <c r="H117" s="275">
        <f>+IF(interne2!I113&gt;=1,H$8,0)</f>
        <v>0</v>
      </c>
      <c r="I117" s="275">
        <f>+IF(interne2!J113&gt;=1,I$8,0)</f>
        <v>0</v>
      </c>
      <c r="J117" s="275">
        <f>+IF(interne2!K113&gt;=1,J$8,0)</f>
        <v>0</v>
      </c>
      <c r="K117" s="275">
        <f>+IF(interne2!L113&gt;=1,K$8,0)</f>
        <v>0</v>
      </c>
      <c r="L117" s="275">
        <f>+IF(interne2!M113&gt;=1,L$8,0)</f>
        <v>0</v>
      </c>
      <c r="M117" s="275">
        <f>+IF(interne2!N113&gt;=1,M$8,0)</f>
        <v>0</v>
      </c>
      <c r="N117" s="275">
        <f>+IF(interne2!O113&gt;=1,N$8,0)</f>
        <v>0</v>
      </c>
      <c r="O117" s="275">
        <f>+IF(interne2!P113&gt;=1,O$8,0)</f>
        <v>0</v>
      </c>
      <c r="P117" s="275">
        <f>+IF(interne2!Q113&gt;=1,P$8,0)</f>
        <v>0</v>
      </c>
      <c r="Q117" s="275">
        <f>+IF(interne2!R113&gt;=1,Q$8,0)</f>
        <v>0</v>
      </c>
      <c r="R117" s="275">
        <f>+IF(interne2!S113&gt;=1,R$8,0)</f>
        <v>0</v>
      </c>
      <c r="S117" s="275">
        <f>+IF(interne2!T113&gt;=1,S$8,0)</f>
        <v>0</v>
      </c>
      <c r="T117" s="275">
        <f>+IF(interne2!U113&gt;=1,T$8,0)</f>
        <v>0</v>
      </c>
      <c r="U117" s="275">
        <f>+IF(interne2!V113&gt;=1,U$8,0)</f>
        <v>0</v>
      </c>
      <c r="V117" s="275">
        <f>+IF(interne2!W113&gt;=1,V$8,0)</f>
        <v>0</v>
      </c>
      <c r="W117" s="275">
        <f>+IF(interne2!X113&gt;=1,W$8,0)</f>
        <v>0</v>
      </c>
      <c r="X117" s="275">
        <f>+IF(interne2!Y113&gt;=1,X$8,0)</f>
        <v>0</v>
      </c>
      <c r="Y117" s="275">
        <f>+IF(interne2!Z113&gt;=1,Y$8,0)</f>
        <v>0</v>
      </c>
      <c r="Z117" s="275">
        <f>+IF(interne2!AA113&gt;=1,Z$8,0)</f>
        <v>0</v>
      </c>
      <c r="AA117" s="275">
        <f>+IF(interne2!AB113&gt;=1,AA$8,0)</f>
        <v>0</v>
      </c>
      <c r="AB117" s="275">
        <f>+IF(interne2!AC113&gt;=1,AB$8,0)</f>
        <v>0</v>
      </c>
      <c r="AC117" s="275">
        <f>+IF(interne2!AD113&gt;=1,AC$8,0)</f>
        <v>0</v>
      </c>
      <c r="AD117" s="275">
        <f>+IF(interne2!AE113&gt;=1,AD$8,0)</f>
        <v>0</v>
      </c>
      <c r="AE117" s="275">
        <f>+IF(interne2!AF113&gt;=1,AE$8,0)</f>
        <v>0</v>
      </c>
      <c r="AF117" s="275">
        <f>+IF(interne2!AG113&gt;=1,AF$8,0)</f>
        <v>0</v>
      </c>
      <c r="AG117" s="275">
        <f>+IF(interne2!AH113&gt;=1,AG$8,0)</f>
        <v>0</v>
      </c>
      <c r="AH117" s="275">
        <f>+IF(interne2!AI113&gt;=1,AH$8,0)</f>
        <v>0</v>
      </c>
      <c r="AI117" s="275">
        <f>+IF(interne2!AJ113&gt;=1,AI$8,0)</f>
        <v>0</v>
      </c>
      <c r="AJ117" s="275">
        <f>+IF(interne2!AK113&gt;=1,AJ$8,0)</f>
        <v>0</v>
      </c>
      <c r="AK117" s="275">
        <f>+IF(interne2!AL113&gt;=1,AK$8,0)</f>
        <v>0</v>
      </c>
      <c r="AL117" s="275">
        <f>+IF(interne2!AM113&gt;=1,AL$8,0)</f>
        <v>0</v>
      </c>
      <c r="AM117" s="275">
        <f>+IF(interne2!AN113&gt;=1,AM$8,0)</f>
        <v>0</v>
      </c>
      <c r="AN117" s="275">
        <f>+IF(interne2!AO113&gt;=1,AN$8,0)</f>
        <v>0</v>
      </c>
      <c r="AO117" s="275">
        <f>+IF(interne2!AP113&gt;=1,AO$8,0)</f>
        <v>0</v>
      </c>
      <c r="AP117" s="275">
        <f>+IF(interne2!AQ113&gt;=1,AP$8,0)</f>
        <v>0</v>
      </c>
      <c r="AQ117" s="275">
        <f>+IF(interne2!AR113&gt;=1,AQ$8,0)</f>
        <v>0</v>
      </c>
      <c r="AR117" s="275">
        <f>+IF(interne2!AS113&gt;=1,AR$8,0)</f>
        <v>0</v>
      </c>
      <c r="AS117" s="275">
        <f>+IF(interne2!AT113&gt;=1,AS$8,0)</f>
        <v>0</v>
      </c>
      <c r="AT117" s="275">
        <f>+IF(interne2!AU113&gt;=1,AT$8,0)</f>
        <v>0</v>
      </c>
      <c r="AU117" s="275">
        <f>+IF(interne2!AV113&gt;=1,AU$8,0)</f>
        <v>0</v>
      </c>
    </row>
    <row r="118" spans="1:47" ht="25" x14ac:dyDescent="0.25">
      <c r="A118" s="248" t="str">
        <f>'2.2'!C119</f>
        <v>BEW8</v>
      </c>
      <c r="B118" s="248" t="str">
        <f>'2.2'!D119</f>
        <v>Chirurgie de la colonne vertébrale</v>
      </c>
      <c r="C118" s="275">
        <f>+IF(interne2!D114&gt;=1,C$8,0)</f>
        <v>0</v>
      </c>
      <c r="D118" s="275">
        <f>+IF(interne2!E114&gt;=1,D$8,0)</f>
        <v>0</v>
      </c>
      <c r="E118" s="275">
        <f>+IF(interne2!F114&gt;=1,E$8,0)</f>
        <v>0</v>
      </c>
      <c r="F118" s="275">
        <f>+IF(interne2!G114&gt;=1,F$8,0)</f>
        <v>0</v>
      </c>
      <c r="G118" s="275">
        <f>+IF(interne2!H114&gt;=1,G$8,0)</f>
        <v>0</v>
      </c>
      <c r="H118" s="275">
        <f>+IF(interne2!I114&gt;=1,H$8,0)</f>
        <v>0</v>
      </c>
      <c r="I118" s="275">
        <f>+IF(interne2!J114&gt;=1,I$8,0)</f>
        <v>0</v>
      </c>
      <c r="J118" s="275">
        <f>+IF(interne2!K114&gt;=1,J$8,0)</f>
        <v>0</v>
      </c>
      <c r="K118" s="275">
        <f>+IF(interne2!L114&gt;=1,K$8,0)</f>
        <v>0</v>
      </c>
      <c r="L118" s="275">
        <f>+IF(interne2!M114&gt;=1,L$8,0)</f>
        <v>0</v>
      </c>
      <c r="M118" s="275">
        <f>+IF(interne2!N114&gt;=1,M$8,0)</f>
        <v>0</v>
      </c>
      <c r="N118" s="275">
        <f>+IF(interne2!O114&gt;=1,N$8,0)</f>
        <v>0</v>
      </c>
      <c r="O118" s="275">
        <f>+IF(interne2!P114&gt;=1,O$8,0)</f>
        <v>0</v>
      </c>
      <c r="P118" s="275">
        <f>+IF(interne2!Q114&gt;=1,P$8,0)</f>
        <v>0</v>
      </c>
      <c r="Q118" s="275">
        <f>+IF(interne2!R114&gt;=1,Q$8,0)</f>
        <v>0</v>
      </c>
      <c r="R118" s="275">
        <f>+IF(interne2!S114&gt;=1,R$8,0)</f>
        <v>0</v>
      </c>
      <c r="S118" s="275">
        <f>+IF(interne2!T114&gt;=1,S$8,0)</f>
        <v>0</v>
      </c>
      <c r="T118" s="275">
        <f>+IF(interne2!U114&gt;=1,T$8,0)</f>
        <v>0</v>
      </c>
      <c r="U118" s="275">
        <f>+IF(interne2!V114&gt;=1,U$8,0)</f>
        <v>0</v>
      </c>
      <c r="V118" s="275">
        <f>+IF(interne2!W114&gt;=1,V$8,0)</f>
        <v>0</v>
      </c>
      <c r="W118" s="275">
        <f>+IF(interne2!X114&gt;=1,W$8,0)</f>
        <v>0</v>
      </c>
      <c r="X118" s="275">
        <f>+IF(interne2!Y114&gt;=1,X$8,0)</f>
        <v>0</v>
      </c>
      <c r="Y118" s="275">
        <f>+IF(interne2!Z114&gt;=1,Y$8,0)</f>
        <v>0</v>
      </c>
      <c r="Z118" s="275">
        <f>+IF(interne2!AA114&gt;=1,Z$8,0)</f>
        <v>0</v>
      </c>
      <c r="AA118" s="275">
        <f>+IF(interne2!AB114&gt;=1,AA$8,0)</f>
        <v>0</v>
      </c>
      <c r="AB118" s="275">
        <f>+IF(interne2!AC114&gt;=1,AB$8,0)</f>
        <v>0</v>
      </c>
      <c r="AC118" s="275">
        <f>+IF(interne2!AD114&gt;=1,AC$8,0)</f>
        <v>0</v>
      </c>
      <c r="AD118" s="275">
        <f>+IF(interne2!AE114&gt;=1,AD$8,0)</f>
        <v>0</v>
      </c>
      <c r="AE118" s="275">
        <f>+IF(interne2!AF114&gt;=1,AE$8,0)</f>
        <v>0</v>
      </c>
      <c r="AF118" s="275">
        <f>+IF(interne2!AG114&gt;=1,AF$8,0)</f>
        <v>0</v>
      </c>
      <c r="AG118" s="275">
        <f>+IF(interne2!AH114&gt;=1,AG$8,0)</f>
        <v>0</v>
      </c>
      <c r="AH118" s="275">
        <f>+IF(interne2!AI114&gt;=1,AH$8,0)</f>
        <v>0</v>
      </c>
      <c r="AI118" s="275">
        <f>+IF(interne2!AJ114&gt;=1,AI$8,0)</f>
        <v>0</v>
      </c>
      <c r="AJ118" s="275">
        <f>+IF(interne2!AK114&gt;=1,AJ$8,0)</f>
        <v>0</v>
      </c>
      <c r="AK118" s="275">
        <f>+IF(interne2!AL114&gt;=1,AK$8,0)</f>
        <v>0</v>
      </c>
      <c r="AL118" s="275">
        <f>+IF(interne2!AM114&gt;=1,AL$8,0)</f>
        <v>0</v>
      </c>
      <c r="AM118" s="275">
        <f>+IF(interne2!AN114&gt;=1,AM$8,0)</f>
        <v>0</v>
      </c>
      <c r="AN118" s="275">
        <f>+IF(interne2!AO114&gt;=1,AN$8,0)</f>
        <v>0</v>
      </c>
      <c r="AO118" s="275">
        <f>+IF(interne2!AP114&gt;=1,AO$8,0)</f>
        <v>0</v>
      </c>
      <c r="AP118" s="275">
        <f>+IF(interne2!AQ114&gt;=1,AP$8,0)</f>
        <v>0</v>
      </c>
      <c r="AQ118" s="275">
        <f>+IF(interne2!AR114&gt;=1,AQ$8,0)</f>
        <v>0</v>
      </c>
      <c r="AR118" s="275">
        <f>+IF(interne2!AS114&gt;=1,AR$8,0)</f>
        <v>0</v>
      </c>
      <c r="AS118" s="275">
        <f>+IF(interne2!AT114&gt;=1,AS$8,0)</f>
        <v>0</v>
      </c>
      <c r="AT118" s="275">
        <f>+IF(interne2!AU114&gt;=1,AT$8,0)</f>
        <v>0</v>
      </c>
      <c r="AU118" s="275">
        <f>+IF(interne2!AV114&gt;=1,AU$8,0)</f>
        <v>0</v>
      </c>
    </row>
    <row r="119" spans="1:47" ht="25" x14ac:dyDescent="0.25">
      <c r="A119" s="248" t="str">
        <f>'2.2'!C120</f>
        <v>BEW8.1</v>
      </c>
      <c r="B119" s="248" t="str">
        <f>'2.2'!D120</f>
        <v>Chirurgie spécialisée de la colonne vertébrale</v>
      </c>
      <c r="C119" s="275">
        <f>+IF(interne2!D115&gt;=1,C$8,0)</f>
        <v>0</v>
      </c>
      <c r="D119" s="275">
        <f>+IF(interne2!E115&gt;=1,D$8,0)</f>
        <v>0</v>
      </c>
      <c r="E119" s="275">
        <f>+IF(interne2!F115&gt;=1,E$8,0)</f>
        <v>0</v>
      </c>
      <c r="F119" s="275">
        <f>+IF(interne2!G115&gt;=1,F$8,0)</f>
        <v>0</v>
      </c>
      <c r="G119" s="275">
        <f>+IF(interne2!H115&gt;=1,G$8,0)</f>
        <v>0</v>
      </c>
      <c r="H119" s="275">
        <f>+IF(interne2!I115&gt;=1,H$8,0)</f>
        <v>0</v>
      </c>
      <c r="I119" s="275">
        <f>+IF(interne2!J115&gt;=1,I$8,0)</f>
        <v>0</v>
      </c>
      <c r="J119" s="275">
        <f>+IF(interne2!K115&gt;=1,J$8,0)</f>
        <v>0</v>
      </c>
      <c r="K119" s="275">
        <f>+IF(interne2!L115&gt;=1,K$8,0)</f>
        <v>0</v>
      </c>
      <c r="L119" s="275">
        <f>+IF(interne2!M115&gt;=1,L$8,0)</f>
        <v>0</v>
      </c>
      <c r="M119" s="275">
        <f>+IF(interne2!N115&gt;=1,M$8,0)</f>
        <v>0</v>
      </c>
      <c r="N119" s="275">
        <f>+IF(interne2!O115&gt;=1,N$8,0)</f>
        <v>0</v>
      </c>
      <c r="O119" s="275">
        <f>+IF(interne2!P115&gt;=1,O$8,0)</f>
        <v>0</v>
      </c>
      <c r="P119" s="275">
        <f>+IF(interne2!Q115&gt;=1,P$8,0)</f>
        <v>0</v>
      </c>
      <c r="Q119" s="275">
        <f>+IF(interne2!R115&gt;=1,Q$8,0)</f>
        <v>0</v>
      </c>
      <c r="R119" s="275">
        <f>+IF(interne2!S115&gt;=1,R$8,0)</f>
        <v>0</v>
      </c>
      <c r="S119" s="275">
        <f>+IF(interne2!T115&gt;=1,S$8,0)</f>
        <v>0</v>
      </c>
      <c r="T119" s="275">
        <f>+IF(interne2!U115&gt;=1,T$8,0)</f>
        <v>0</v>
      </c>
      <c r="U119" s="275">
        <f>+IF(interne2!V115&gt;=1,U$8,0)</f>
        <v>0</v>
      </c>
      <c r="V119" s="275">
        <f>+IF(interne2!W115&gt;=1,V$8,0)</f>
        <v>0</v>
      </c>
      <c r="W119" s="275">
        <f>+IF(interne2!X115&gt;=1,W$8,0)</f>
        <v>0</v>
      </c>
      <c r="X119" s="275">
        <f>+IF(interne2!Y115&gt;=1,X$8,0)</f>
        <v>0</v>
      </c>
      <c r="Y119" s="275">
        <f>+IF(interne2!Z115&gt;=1,Y$8,0)</f>
        <v>0</v>
      </c>
      <c r="Z119" s="275">
        <f>+IF(interne2!AA115&gt;=1,Z$8,0)</f>
        <v>0</v>
      </c>
      <c r="AA119" s="275">
        <f>+IF(interne2!AB115&gt;=1,AA$8,0)</f>
        <v>0</v>
      </c>
      <c r="AB119" s="275">
        <f>+IF(interne2!AC115&gt;=1,AB$8,0)</f>
        <v>0</v>
      </c>
      <c r="AC119" s="275">
        <f>+IF(interne2!AD115&gt;=1,AC$8,0)</f>
        <v>0</v>
      </c>
      <c r="AD119" s="275">
        <f>+IF(interne2!AE115&gt;=1,AD$8,0)</f>
        <v>0</v>
      </c>
      <c r="AE119" s="275">
        <f>+IF(interne2!AF115&gt;=1,AE$8,0)</f>
        <v>0</v>
      </c>
      <c r="AF119" s="275">
        <f>+IF(interne2!AG115&gt;=1,AF$8,0)</f>
        <v>0</v>
      </c>
      <c r="AG119" s="275">
        <f>+IF(interne2!AH115&gt;=1,AG$8,0)</f>
        <v>0</v>
      </c>
      <c r="AH119" s="275">
        <f>+IF(interne2!AI115&gt;=1,AH$8,0)</f>
        <v>0</v>
      </c>
      <c r="AI119" s="275">
        <f>+IF(interne2!AJ115&gt;=1,AI$8,0)</f>
        <v>0</v>
      </c>
      <c r="AJ119" s="275">
        <f>+IF(interne2!AK115&gt;=1,AJ$8,0)</f>
        <v>0</v>
      </c>
      <c r="AK119" s="275">
        <f>+IF(interne2!AL115&gt;=1,AK$8,0)</f>
        <v>0</v>
      </c>
      <c r="AL119" s="275">
        <f>+IF(interne2!AM115&gt;=1,AL$8,0)</f>
        <v>0</v>
      </c>
      <c r="AM119" s="275">
        <f>+IF(interne2!AN115&gt;=1,AM$8,0)</f>
        <v>0</v>
      </c>
      <c r="AN119" s="275">
        <f>+IF(interne2!AO115&gt;=1,AN$8,0)</f>
        <v>0</v>
      </c>
      <c r="AO119" s="275">
        <f>+IF(interne2!AP115&gt;=1,AO$8,0)</f>
        <v>0</v>
      </c>
      <c r="AP119" s="275">
        <f>+IF(interne2!AQ115&gt;=1,AP$8,0)</f>
        <v>0</v>
      </c>
      <c r="AQ119" s="275">
        <f>+IF(interne2!AR115&gt;=1,AQ$8,0)</f>
        <v>0</v>
      </c>
      <c r="AR119" s="275">
        <f>+IF(interne2!AS115&gt;=1,AR$8,0)</f>
        <v>0</v>
      </c>
      <c r="AS119" s="275">
        <f>+IF(interne2!AT115&gt;=1,AS$8,0)</f>
        <v>0</v>
      </c>
      <c r="AT119" s="275">
        <f>+IF(interne2!AU115&gt;=1,AT$8,0)</f>
        <v>0</v>
      </c>
      <c r="AU119" s="275">
        <f>+IF(interne2!AV115&gt;=1,AU$8,0)</f>
        <v>0</v>
      </c>
    </row>
    <row r="120" spans="1:47" ht="25" x14ac:dyDescent="0.25">
      <c r="A120" s="248" t="str">
        <f>'2.2'!C121</f>
        <v>BEW8.1.1</v>
      </c>
      <c r="B120" s="248" t="str">
        <f>'2.2'!D121</f>
        <v>Chirurgie complexe de la colonne vertébrale</v>
      </c>
      <c r="C120" s="275">
        <f>+IF(interne2!D116&gt;=1,C$8,0)</f>
        <v>0</v>
      </c>
      <c r="D120" s="275">
        <f>+IF(interne2!E116&gt;=1,D$8,0)</f>
        <v>0</v>
      </c>
      <c r="E120" s="275">
        <f>+IF(interne2!F116&gt;=1,E$8,0)</f>
        <v>0</v>
      </c>
      <c r="F120" s="275">
        <f>+IF(interne2!G116&gt;=1,F$8,0)</f>
        <v>0</v>
      </c>
      <c r="G120" s="275">
        <f>+IF(interne2!H116&gt;=1,G$8,0)</f>
        <v>0</v>
      </c>
      <c r="H120" s="275">
        <f>+IF(interne2!I116&gt;=1,H$8,0)</f>
        <v>0</v>
      </c>
      <c r="I120" s="275">
        <f>+IF(interne2!J116&gt;=1,I$8,0)</f>
        <v>0</v>
      </c>
      <c r="J120" s="275">
        <f>+IF(interne2!K116&gt;=1,J$8,0)</f>
        <v>0</v>
      </c>
      <c r="K120" s="275">
        <f>+IF(interne2!L116&gt;=1,K$8,0)</f>
        <v>0</v>
      </c>
      <c r="L120" s="275">
        <f>+IF(interne2!M116&gt;=1,L$8,0)</f>
        <v>0</v>
      </c>
      <c r="M120" s="275">
        <f>+IF(interne2!N116&gt;=1,M$8,0)</f>
        <v>0</v>
      </c>
      <c r="N120" s="275">
        <f>+IF(interne2!O116&gt;=1,N$8,0)</f>
        <v>0</v>
      </c>
      <c r="O120" s="275">
        <f>+IF(interne2!P116&gt;=1,O$8,0)</f>
        <v>0</v>
      </c>
      <c r="P120" s="275">
        <f>+IF(interne2!Q116&gt;=1,P$8,0)</f>
        <v>0</v>
      </c>
      <c r="Q120" s="275">
        <f>+IF(interne2!R116&gt;=1,Q$8,0)</f>
        <v>0</v>
      </c>
      <c r="R120" s="275">
        <f>+IF(interne2!S116&gt;=1,R$8,0)</f>
        <v>0</v>
      </c>
      <c r="S120" s="275">
        <f>+IF(interne2!T116&gt;=1,S$8,0)</f>
        <v>0</v>
      </c>
      <c r="T120" s="275">
        <f>+IF(interne2!U116&gt;=1,T$8,0)</f>
        <v>0</v>
      </c>
      <c r="U120" s="275">
        <f>+IF(interne2!V116&gt;=1,U$8,0)</f>
        <v>0</v>
      </c>
      <c r="V120" s="275">
        <f>+IF(interne2!W116&gt;=1,V$8,0)</f>
        <v>0</v>
      </c>
      <c r="W120" s="275">
        <f>+IF(interne2!X116&gt;=1,W$8,0)</f>
        <v>0</v>
      </c>
      <c r="X120" s="275">
        <f>+IF(interne2!Y116&gt;=1,X$8,0)</f>
        <v>0</v>
      </c>
      <c r="Y120" s="275">
        <f>+IF(interne2!Z116&gt;=1,Y$8,0)</f>
        <v>0</v>
      </c>
      <c r="Z120" s="275">
        <f>+IF(interne2!AA116&gt;=1,Z$8,0)</f>
        <v>0</v>
      </c>
      <c r="AA120" s="275">
        <f>+IF(interne2!AB116&gt;=1,AA$8,0)</f>
        <v>0</v>
      </c>
      <c r="AB120" s="275">
        <f>+IF(interne2!AC116&gt;=1,AB$8,0)</f>
        <v>0</v>
      </c>
      <c r="AC120" s="275">
        <f>+IF(interne2!AD116&gt;=1,AC$8,0)</f>
        <v>0</v>
      </c>
      <c r="AD120" s="275">
        <f>+IF(interne2!AE116&gt;=1,AD$8,0)</f>
        <v>0</v>
      </c>
      <c r="AE120" s="275">
        <f>+IF(interne2!AF116&gt;=1,AE$8,0)</f>
        <v>0</v>
      </c>
      <c r="AF120" s="275">
        <f>+IF(interne2!AG116&gt;=1,AF$8,0)</f>
        <v>0</v>
      </c>
      <c r="AG120" s="275">
        <f>+IF(interne2!AH116&gt;=1,AG$8,0)</f>
        <v>0</v>
      </c>
      <c r="AH120" s="275">
        <f>+IF(interne2!AI116&gt;=1,AH$8,0)</f>
        <v>0</v>
      </c>
      <c r="AI120" s="275">
        <f>+IF(interne2!AJ116&gt;=1,AI$8,0)</f>
        <v>0</v>
      </c>
      <c r="AJ120" s="275">
        <f>+IF(interne2!AK116&gt;=1,AJ$8,0)</f>
        <v>0</v>
      </c>
      <c r="AK120" s="275">
        <f>+IF(interne2!AL116&gt;=1,AK$8,0)</f>
        <v>0</v>
      </c>
      <c r="AL120" s="275">
        <f>+IF(interne2!AM116&gt;=1,AL$8,0)</f>
        <v>0</v>
      </c>
      <c r="AM120" s="275">
        <f>+IF(interne2!AN116&gt;=1,AM$8,0)</f>
        <v>0</v>
      </c>
      <c r="AN120" s="275">
        <f>+IF(interne2!AO116&gt;=1,AN$8,0)</f>
        <v>0</v>
      </c>
      <c r="AO120" s="275">
        <f>+IF(interne2!AP116&gt;=1,AO$8,0)</f>
        <v>0</v>
      </c>
      <c r="AP120" s="275">
        <f>+IF(interne2!AQ116&gt;=1,AP$8,0)</f>
        <v>0</v>
      </c>
      <c r="AQ120" s="275">
        <f>+IF(interne2!AR116&gt;=1,AQ$8,0)</f>
        <v>0</v>
      </c>
      <c r="AR120" s="275">
        <f>+IF(interne2!AS116&gt;=1,AR$8,0)</f>
        <v>0</v>
      </c>
      <c r="AS120" s="275">
        <f>+IF(interne2!AT116&gt;=1,AS$8,0)</f>
        <v>0</v>
      </c>
      <c r="AT120" s="275">
        <f>+IF(interne2!AU116&gt;=1,AT$8,0)</f>
        <v>0</v>
      </c>
      <c r="AU120" s="275">
        <f>+IF(interne2!AV116&gt;=1,AU$8,0)</f>
        <v>0</v>
      </c>
    </row>
    <row r="121" spans="1:47" x14ac:dyDescent="0.25">
      <c r="A121" s="248" t="str">
        <f>'2.2'!C122</f>
        <v>BEW9</v>
      </c>
      <c r="B121" s="248" t="str">
        <f>'2.2'!D122</f>
        <v>Tumeurs osseuses</v>
      </c>
      <c r="C121" s="275">
        <f>+IF(interne2!D117&gt;=1,C$8,0)</f>
        <v>0</v>
      </c>
      <c r="D121" s="275">
        <f>+IF(interne2!E117&gt;=1,D$8,0)</f>
        <v>0</v>
      </c>
      <c r="E121" s="275">
        <f>+IF(interne2!F117&gt;=1,E$8,0)</f>
        <v>0</v>
      </c>
      <c r="F121" s="275">
        <f>+IF(interne2!G117&gt;=1,F$8,0)</f>
        <v>0</v>
      </c>
      <c r="G121" s="275">
        <f>+IF(interne2!H117&gt;=1,G$8,0)</f>
        <v>0</v>
      </c>
      <c r="H121" s="275">
        <f>+IF(interne2!I117&gt;=1,H$8,0)</f>
        <v>0</v>
      </c>
      <c r="I121" s="275">
        <f>+IF(interne2!J117&gt;=1,I$8,0)</f>
        <v>0</v>
      </c>
      <c r="J121" s="275">
        <f>+IF(interne2!K117&gt;=1,J$8,0)</f>
        <v>0</v>
      </c>
      <c r="K121" s="275">
        <f>+IF(interne2!L117&gt;=1,K$8,0)</f>
        <v>0</v>
      </c>
      <c r="L121" s="275">
        <f>+IF(interne2!M117&gt;=1,L$8,0)</f>
        <v>0</v>
      </c>
      <c r="M121" s="275">
        <f>+IF(interne2!N117&gt;=1,M$8,0)</f>
        <v>0</v>
      </c>
      <c r="N121" s="275">
        <f>+IF(interne2!O117&gt;=1,N$8,0)</f>
        <v>0</v>
      </c>
      <c r="O121" s="275">
        <f>+IF(interne2!P117&gt;=1,O$8,0)</f>
        <v>0</v>
      </c>
      <c r="P121" s="275">
        <f>+IF(interne2!Q117&gt;=1,P$8,0)</f>
        <v>0</v>
      </c>
      <c r="Q121" s="275">
        <f>+IF(interne2!R117&gt;=1,Q$8,0)</f>
        <v>0</v>
      </c>
      <c r="R121" s="275">
        <f>+IF(interne2!S117&gt;=1,R$8,0)</f>
        <v>0</v>
      </c>
      <c r="S121" s="275">
        <f>+IF(interne2!T117&gt;=1,S$8,0)</f>
        <v>0</v>
      </c>
      <c r="T121" s="275">
        <f>+IF(interne2!U117&gt;=1,T$8,0)</f>
        <v>0</v>
      </c>
      <c r="U121" s="275">
        <f>+IF(interne2!V117&gt;=1,U$8,0)</f>
        <v>0</v>
      </c>
      <c r="V121" s="275">
        <f>+IF(interne2!W117&gt;=1,V$8,0)</f>
        <v>0</v>
      </c>
      <c r="W121" s="275">
        <f>+IF(interne2!X117&gt;=1,W$8,0)</f>
        <v>0</v>
      </c>
      <c r="X121" s="275">
        <f>+IF(interne2!Y117&gt;=1,X$8,0)</f>
        <v>0</v>
      </c>
      <c r="Y121" s="275">
        <f>+IF(interne2!Z117&gt;=1,Y$8,0)</f>
        <v>0</v>
      </c>
      <c r="Z121" s="275">
        <f>+IF(interne2!AA117&gt;=1,Z$8,0)</f>
        <v>0</v>
      </c>
      <c r="AA121" s="275">
        <f>+IF(interne2!AB117&gt;=1,AA$8,0)</f>
        <v>0</v>
      </c>
      <c r="AB121" s="275">
        <f>+IF(interne2!AC117&gt;=1,AB$8,0)</f>
        <v>0</v>
      </c>
      <c r="AC121" s="275">
        <f>+IF(interne2!AD117&gt;=1,AC$8,0)</f>
        <v>0</v>
      </c>
      <c r="AD121" s="275">
        <f>+IF(interne2!AE117&gt;=1,AD$8,0)</f>
        <v>0</v>
      </c>
      <c r="AE121" s="275">
        <f>+IF(interne2!AF117&gt;=1,AE$8,0)</f>
        <v>0</v>
      </c>
      <c r="AF121" s="275">
        <f>+IF(interne2!AG117&gt;=1,AF$8,0)</f>
        <v>0</v>
      </c>
      <c r="AG121" s="275">
        <f>+IF(interne2!AH117&gt;=1,AG$8,0)</f>
        <v>0</v>
      </c>
      <c r="AH121" s="275">
        <f>+IF(interne2!AI117&gt;=1,AH$8,0)</f>
        <v>0</v>
      </c>
      <c r="AI121" s="275">
        <f>+IF(interne2!AJ117&gt;=1,AI$8,0)</f>
        <v>0</v>
      </c>
      <c r="AJ121" s="275">
        <f>+IF(interne2!AK117&gt;=1,AJ$8,0)</f>
        <v>0</v>
      </c>
      <c r="AK121" s="275">
        <f>+IF(interne2!AL117&gt;=1,AK$8,0)</f>
        <v>0</v>
      </c>
      <c r="AL121" s="275">
        <f>+IF(interne2!AM117&gt;=1,AL$8,0)</f>
        <v>0</v>
      </c>
      <c r="AM121" s="275">
        <f>+IF(interne2!AN117&gt;=1,AM$8,0)</f>
        <v>0</v>
      </c>
      <c r="AN121" s="275">
        <f>+IF(interne2!AO117&gt;=1,AN$8,0)</f>
        <v>0</v>
      </c>
      <c r="AO121" s="275">
        <f>+IF(interne2!AP117&gt;=1,AO$8,0)</f>
        <v>0</v>
      </c>
      <c r="AP121" s="275">
        <f>+IF(interne2!AQ117&gt;=1,AP$8,0)</f>
        <v>0</v>
      </c>
      <c r="AQ121" s="275">
        <f>+IF(interne2!AR117&gt;=1,AQ$8,0)</f>
        <v>0</v>
      </c>
      <c r="AR121" s="275">
        <f>+IF(interne2!AS117&gt;=1,AR$8,0)</f>
        <v>0</v>
      </c>
      <c r="AS121" s="275">
        <f>+IF(interne2!AT117&gt;=1,AS$8,0)</f>
        <v>0</v>
      </c>
      <c r="AT121" s="275">
        <f>+IF(interne2!AU117&gt;=1,AT$8,0)</f>
        <v>0</v>
      </c>
      <c r="AU121" s="275">
        <f>+IF(interne2!AV117&gt;=1,AU$8,0)</f>
        <v>0</v>
      </c>
    </row>
    <row r="122" spans="1:47" x14ac:dyDescent="0.25">
      <c r="A122" s="248" t="str">
        <f>'2.2'!C123</f>
        <v>BEW10</v>
      </c>
      <c r="B122" s="248" t="str">
        <f>'2.2'!D123</f>
        <v>Chirurgie du plexus</v>
      </c>
      <c r="C122" s="275">
        <f>+IF(interne2!D118&gt;=1,C$8,0)</f>
        <v>0</v>
      </c>
      <c r="D122" s="275">
        <f>+IF(interne2!E118&gt;=1,D$8,0)</f>
        <v>0</v>
      </c>
      <c r="E122" s="275">
        <f>+IF(interne2!F118&gt;=1,E$8,0)</f>
        <v>0</v>
      </c>
      <c r="F122" s="275">
        <f>+IF(interne2!G118&gt;=1,F$8,0)</f>
        <v>0</v>
      </c>
      <c r="G122" s="275">
        <f>+IF(interne2!H118&gt;=1,G$8,0)</f>
        <v>0</v>
      </c>
      <c r="H122" s="275">
        <f>+IF(interne2!I118&gt;=1,H$8,0)</f>
        <v>0</v>
      </c>
      <c r="I122" s="275">
        <f>+IF(interne2!J118&gt;=1,I$8,0)</f>
        <v>0</v>
      </c>
      <c r="J122" s="275">
        <f>+IF(interne2!K118&gt;=1,J$8,0)</f>
        <v>0</v>
      </c>
      <c r="K122" s="275">
        <f>+IF(interne2!L118&gt;=1,K$8,0)</f>
        <v>0</v>
      </c>
      <c r="L122" s="275">
        <f>+IF(interne2!M118&gt;=1,L$8,0)</f>
        <v>0</v>
      </c>
      <c r="M122" s="275">
        <f>+IF(interne2!N118&gt;=1,M$8,0)</f>
        <v>0</v>
      </c>
      <c r="N122" s="275">
        <f>+IF(interne2!O118&gt;=1,N$8,0)</f>
        <v>0</v>
      </c>
      <c r="O122" s="275">
        <f>+IF(interne2!P118&gt;=1,O$8,0)</f>
        <v>0</v>
      </c>
      <c r="P122" s="275">
        <f>+IF(interne2!Q118&gt;=1,P$8,0)</f>
        <v>0</v>
      </c>
      <c r="Q122" s="275">
        <f>+IF(interne2!R118&gt;=1,Q$8,0)</f>
        <v>0</v>
      </c>
      <c r="R122" s="275">
        <f>+IF(interne2!S118&gt;=1,R$8,0)</f>
        <v>0</v>
      </c>
      <c r="S122" s="275">
        <f>+IF(interne2!T118&gt;=1,S$8,0)</f>
        <v>0</v>
      </c>
      <c r="T122" s="275">
        <f>+IF(interne2!U118&gt;=1,T$8,0)</f>
        <v>0</v>
      </c>
      <c r="U122" s="275">
        <f>+IF(interne2!V118&gt;=1,U$8,0)</f>
        <v>0</v>
      </c>
      <c r="V122" s="275">
        <f>+IF(interne2!W118&gt;=1,V$8,0)</f>
        <v>0</v>
      </c>
      <c r="W122" s="275">
        <f>+IF(interne2!X118&gt;=1,W$8,0)</f>
        <v>0</v>
      </c>
      <c r="X122" s="275">
        <f>+IF(interne2!Y118&gt;=1,X$8,0)</f>
        <v>0</v>
      </c>
      <c r="Y122" s="275">
        <f>+IF(interne2!Z118&gt;=1,Y$8,0)</f>
        <v>0</v>
      </c>
      <c r="Z122" s="275">
        <f>+IF(interne2!AA118&gt;=1,Z$8,0)</f>
        <v>0</v>
      </c>
      <c r="AA122" s="275">
        <f>+IF(interne2!AB118&gt;=1,AA$8,0)</f>
        <v>0</v>
      </c>
      <c r="AB122" s="275">
        <f>+IF(interne2!AC118&gt;=1,AB$8,0)</f>
        <v>0</v>
      </c>
      <c r="AC122" s="275">
        <f>+IF(interne2!AD118&gt;=1,AC$8,0)</f>
        <v>0</v>
      </c>
      <c r="AD122" s="275">
        <f>+IF(interne2!AE118&gt;=1,AD$8,0)</f>
        <v>0</v>
      </c>
      <c r="AE122" s="275">
        <f>+IF(interne2!AF118&gt;=1,AE$8,0)</f>
        <v>0</v>
      </c>
      <c r="AF122" s="275">
        <f>+IF(interne2!AG118&gt;=1,AF$8,0)</f>
        <v>0</v>
      </c>
      <c r="AG122" s="275">
        <f>+IF(interne2!AH118&gt;=1,AG$8,0)</f>
        <v>0</v>
      </c>
      <c r="AH122" s="275">
        <f>+IF(interne2!AI118&gt;=1,AH$8,0)</f>
        <v>0</v>
      </c>
      <c r="AI122" s="275">
        <f>+IF(interne2!AJ118&gt;=1,AI$8,0)</f>
        <v>0</v>
      </c>
      <c r="AJ122" s="275">
        <f>+IF(interne2!AK118&gt;=1,AJ$8,0)</f>
        <v>0</v>
      </c>
      <c r="AK122" s="275">
        <f>+IF(interne2!AL118&gt;=1,AK$8,0)</f>
        <v>0</v>
      </c>
      <c r="AL122" s="275">
        <f>+IF(interne2!AM118&gt;=1,AL$8,0)</f>
        <v>0</v>
      </c>
      <c r="AM122" s="275">
        <f>+IF(interne2!AN118&gt;=1,AM$8,0)</f>
        <v>0</v>
      </c>
      <c r="AN122" s="275">
        <f>+IF(interne2!AO118&gt;=1,AN$8,0)</f>
        <v>0</v>
      </c>
      <c r="AO122" s="275">
        <f>+IF(interne2!AP118&gt;=1,AO$8,0)</f>
        <v>0</v>
      </c>
      <c r="AP122" s="275">
        <f>+IF(interne2!AQ118&gt;=1,AP$8,0)</f>
        <v>0</v>
      </c>
      <c r="AQ122" s="275">
        <f>+IF(interne2!AR118&gt;=1,AQ$8,0)</f>
        <v>0</v>
      </c>
      <c r="AR122" s="275">
        <f>+IF(interne2!AS118&gt;=1,AR$8,0)</f>
        <v>0</v>
      </c>
      <c r="AS122" s="275">
        <f>+IF(interne2!AT118&gt;=1,AS$8,0)</f>
        <v>0</v>
      </c>
      <c r="AT122" s="275">
        <f>+IF(interne2!AU118&gt;=1,AT$8,0)</f>
        <v>0</v>
      </c>
      <c r="AU122" s="275">
        <f>+IF(interne2!AV118&gt;=1,AU$8,0)</f>
        <v>0</v>
      </c>
    </row>
    <row r="123" spans="1:47" x14ac:dyDescent="0.25">
      <c r="A123" s="248" t="str">
        <f>'2.2'!C124</f>
        <v>BEW11</v>
      </c>
      <c r="B123" s="248" t="str">
        <f>'2.2'!D124</f>
        <v>Réimplantations</v>
      </c>
      <c r="C123" s="275">
        <f>+IF(interne2!D119&gt;=1,C$8,0)</f>
        <v>0</v>
      </c>
      <c r="D123" s="275">
        <f>+IF(interne2!E119&gt;=1,D$8,0)</f>
        <v>0</v>
      </c>
      <c r="E123" s="275">
        <f>+IF(interne2!F119&gt;=1,E$8,0)</f>
        <v>0</v>
      </c>
      <c r="F123" s="275">
        <f>+IF(interne2!G119&gt;=1,F$8,0)</f>
        <v>0</v>
      </c>
      <c r="G123" s="275">
        <f>+IF(interne2!H119&gt;=1,G$8,0)</f>
        <v>0</v>
      </c>
      <c r="H123" s="275">
        <f>+IF(interne2!I119&gt;=1,H$8,0)</f>
        <v>0</v>
      </c>
      <c r="I123" s="275">
        <f>+IF(interne2!J119&gt;=1,I$8,0)</f>
        <v>0</v>
      </c>
      <c r="J123" s="275">
        <f>+IF(interne2!K119&gt;=1,J$8,0)</f>
        <v>0</v>
      </c>
      <c r="K123" s="275">
        <f>+IF(interne2!L119&gt;=1,K$8,0)</f>
        <v>0</v>
      </c>
      <c r="L123" s="275">
        <f>+IF(interne2!M119&gt;=1,L$8,0)</f>
        <v>0</v>
      </c>
      <c r="M123" s="275">
        <f>+IF(interne2!N119&gt;=1,M$8,0)</f>
        <v>0</v>
      </c>
      <c r="N123" s="275">
        <f>+IF(interne2!O119&gt;=1,N$8,0)</f>
        <v>0</v>
      </c>
      <c r="O123" s="275">
        <f>+IF(interne2!P119&gt;=1,O$8,0)</f>
        <v>0</v>
      </c>
      <c r="P123" s="275">
        <f>+IF(interne2!Q119&gt;=1,P$8,0)</f>
        <v>0</v>
      </c>
      <c r="Q123" s="275">
        <f>+IF(interne2!R119&gt;=1,Q$8,0)</f>
        <v>0</v>
      </c>
      <c r="R123" s="275">
        <f>+IF(interne2!S119&gt;=1,R$8,0)</f>
        <v>0</v>
      </c>
      <c r="S123" s="275">
        <f>+IF(interne2!T119&gt;=1,S$8,0)</f>
        <v>0</v>
      </c>
      <c r="T123" s="275">
        <f>+IF(interne2!U119&gt;=1,T$8,0)</f>
        <v>0</v>
      </c>
      <c r="U123" s="275">
        <f>+IF(interne2!V119&gt;=1,U$8,0)</f>
        <v>0</v>
      </c>
      <c r="V123" s="275">
        <f>+IF(interne2!W119&gt;=1,V$8,0)</f>
        <v>0</v>
      </c>
      <c r="W123" s="275">
        <f>+IF(interne2!X119&gt;=1,W$8,0)</f>
        <v>0</v>
      </c>
      <c r="X123" s="275">
        <f>+IF(interne2!Y119&gt;=1,X$8,0)</f>
        <v>0</v>
      </c>
      <c r="Y123" s="275">
        <f>+IF(interne2!Z119&gt;=1,Y$8,0)</f>
        <v>0</v>
      </c>
      <c r="Z123" s="275">
        <f>+IF(interne2!AA119&gt;=1,Z$8,0)</f>
        <v>0</v>
      </c>
      <c r="AA123" s="275">
        <f>+IF(interne2!AB119&gt;=1,AA$8,0)</f>
        <v>0</v>
      </c>
      <c r="AB123" s="275">
        <f>+IF(interne2!AC119&gt;=1,AB$8,0)</f>
        <v>0</v>
      </c>
      <c r="AC123" s="275">
        <f>+IF(interne2!AD119&gt;=1,AC$8,0)</f>
        <v>0</v>
      </c>
      <c r="AD123" s="275">
        <f>+IF(interne2!AE119&gt;=1,AD$8,0)</f>
        <v>0</v>
      </c>
      <c r="AE123" s="275">
        <f>+IF(interne2!AF119&gt;=1,AE$8,0)</f>
        <v>0</v>
      </c>
      <c r="AF123" s="275">
        <f>+IF(interne2!AG119&gt;=1,AF$8,0)</f>
        <v>0</v>
      </c>
      <c r="AG123" s="275">
        <f>+IF(interne2!AH119&gt;=1,AG$8,0)</f>
        <v>0</v>
      </c>
      <c r="AH123" s="275">
        <f>+IF(interne2!AI119&gt;=1,AH$8,0)</f>
        <v>0</v>
      </c>
      <c r="AI123" s="275">
        <f>+IF(interne2!AJ119&gt;=1,AI$8,0)</f>
        <v>0</v>
      </c>
      <c r="AJ123" s="275">
        <f>+IF(interne2!AK119&gt;=1,AJ$8,0)</f>
        <v>0</v>
      </c>
      <c r="AK123" s="275">
        <f>+IF(interne2!AL119&gt;=1,AK$8,0)</f>
        <v>0</v>
      </c>
      <c r="AL123" s="275">
        <f>+IF(interne2!AM119&gt;=1,AL$8,0)</f>
        <v>0</v>
      </c>
      <c r="AM123" s="275">
        <f>+IF(interne2!AN119&gt;=1,AM$8,0)</f>
        <v>0</v>
      </c>
      <c r="AN123" s="275">
        <f>+IF(interne2!AO119&gt;=1,AN$8,0)</f>
        <v>0</v>
      </c>
      <c r="AO123" s="275">
        <f>+IF(interne2!AP119&gt;=1,AO$8,0)</f>
        <v>0</v>
      </c>
      <c r="AP123" s="275">
        <f>+IF(interne2!AQ119&gt;=1,AP$8,0)</f>
        <v>0</v>
      </c>
      <c r="AQ123" s="275">
        <f>+IF(interne2!AR119&gt;=1,AQ$8,0)</f>
        <v>0</v>
      </c>
      <c r="AR123" s="275">
        <f>+IF(interne2!AS119&gt;=1,AR$8,0)</f>
        <v>0</v>
      </c>
      <c r="AS123" s="275">
        <f>+IF(interne2!AT119&gt;=1,AS$8,0)</f>
        <v>0</v>
      </c>
      <c r="AT123" s="275">
        <f>+IF(interne2!AU119&gt;=1,AT$8,0)</f>
        <v>0</v>
      </c>
      <c r="AU123" s="275">
        <f>+IF(interne2!AV119&gt;=1,AU$8,0)</f>
        <v>0</v>
      </c>
    </row>
    <row r="124" spans="1:47" x14ac:dyDescent="0.25">
      <c r="A124" s="248" t="str">
        <f>'2.2'!C125</f>
        <v>RHE1</v>
      </c>
      <c r="B124" s="248" t="str">
        <f>'2.2'!D125</f>
        <v>Rhumatologie</v>
      </c>
      <c r="C124" s="275">
        <f>+IF(interne2!D120&gt;=1,C$8,0)</f>
        <v>0</v>
      </c>
      <c r="D124" s="275">
        <f>+IF(interne2!E120&gt;=1,D$8,0)</f>
        <v>0</v>
      </c>
      <c r="E124" s="275">
        <f>+IF(interne2!F120&gt;=1,E$8,0)</f>
        <v>0</v>
      </c>
      <c r="F124" s="275">
        <f>+IF(interne2!G120&gt;=1,F$8,0)</f>
        <v>0</v>
      </c>
      <c r="G124" s="275">
        <f>+IF(interne2!H120&gt;=1,G$8,0)</f>
        <v>0</v>
      </c>
      <c r="H124" s="275">
        <f>+IF(interne2!I120&gt;=1,H$8,0)</f>
        <v>0</v>
      </c>
      <c r="I124" s="275">
        <f>+IF(interne2!J120&gt;=1,I$8,0)</f>
        <v>0</v>
      </c>
      <c r="J124" s="275">
        <f>+IF(interne2!K120&gt;=1,J$8,0)</f>
        <v>0</v>
      </c>
      <c r="K124" s="275">
        <f>+IF(interne2!L120&gt;=1,K$8,0)</f>
        <v>0</v>
      </c>
      <c r="L124" s="275">
        <f>+IF(interne2!M120&gt;=1,L$8,0)</f>
        <v>0</v>
      </c>
      <c r="M124" s="275">
        <f>+IF(interne2!N120&gt;=1,M$8,0)</f>
        <v>0</v>
      </c>
      <c r="N124" s="275">
        <f>+IF(interne2!O120&gt;=1,N$8,0)</f>
        <v>0</v>
      </c>
      <c r="O124" s="275">
        <f>+IF(interne2!P120&gt;=1,O$8,0)</f>
        <v>0</v>
      </c>
      <c r="P124" s="275">
        <f>+IF(interne2!Q120&gt;=1,P$8,0)</f>
        <v>0</v>
      </c>
      <c r="Q124" s="275">
        <f>+IF(interne2!R120&gt;=1,Q$8,0)</f>
        <v>0</v>
      </c>
      <c r="R124" s="275">
        <f>+IF(interne2!S120&gt;=1,R$8,0)</f>
        <v>0</v>
      </c>
      <c r="S124" s="275">
        <f>+IF(interne2!T120&gt;=1,S$8,0)</f>
        <v>0</v>
      </c>
      <c r="T124" s="275">
        <f>+IF(interne2!U120&gt;=1,T$8,0)</f>
        <v>0</v>
      </c>
      <c r="U124" s="275">
        <f>+IF(interne2!V120&gt;=1,U$8,0)</f>
        <v>0</v>
      </c>
      <c r="V124" s="275">
        <f>+IF(interne2!W120&gt;=1,V$8,0)</f>
        <v>0</v>
      </c>
      <c r="W124" s="275">
        <f>+IF(interne2!X120&gt;=1,W$8,0)</f>
        <v>0</v>
      </c>
      <c r="X124" s="275">
        <f>+IF(interne2!Y120&gt;=1,X$8,0)</f>
        <v>0</v>
      </c>
      <c r="Y124" s="275">
        <f>+IF(interne2!Z120&gt;=1,Y$8,0)</f>
        <v>0</v>
      </c>
      <c r="Z124" s="275">
        <f>+IF(interne2!AA120&gt;=1,Z$8,0)</f>
        <v>0</v>
      </c>
      <c r="AA124" s="275">
        <f>+IF(interne2!AB120&gt;=1,AA$8,0)</f>
        <v>0</v>
      </c>
      <c r="AB124" s="275">
        <f>+IF(interne2!AC120&gt;=1,AB$8,0)</f>
        <v>0</v>
      </c>
      <c r="AC124" s="275">
        <f>+IF(interne2!AD120&gt;=1,AC$8,0)</f>
        <v>0</v>
      </c>
      <c r="AD124" s="275">
        <f>+IF(interne2!AE120&gt;=1,AD$8,0)</f>
        <v>0</v>
      </c>
      <c r="AE124" s="275">
        <f>+IF(interne2!AF120&gt;=1,AE$8,0)</f>
        <v>0</v>
      </c>
      <c r="AF124" s="275">
        <f>+IF(interne2!AG120&gt;=1,AF$8,0)</f>
        <v>0</v>
      </c>
      <c r="AG124" s="275">
        <f>+IF(interne2!AH120&gt;=1,AG$8,0)</f>
        <v>0</v>
      </c>
      <c r="AH124" s="275">
        <f>+IF(interne2!AI120&gt;=1,AH$8,0)</f>
        <v>0</v>
      </c>
      <c r="AI124" s="275">
        <f>+IF(interne2!AJ120&gt;=1,AI$8,0)</f>
        <v>0</v>
      </c>
      <c r="AJ124" s="275">
        <f>+IF(interne2!AK120&gt;=1,AJ$8,0)</f>
        <v>0</v>
      </c>
      <c r="AK124" s="275">
        <f>+IF(interne2!AL120&gt;=1,AK$8,0)</f>
        <v>0</v>
      </c>
      <c r="AL124" s="275">
        <f>+IF(interne2!AM120&gt;=1,AL$8,0)</f>
        <v>0</v>
      </c>
      <c r="AM124" s="275">
        <f>+IF(interne2!AN120&gt;=1,AM$8,0)</f>
        <v>0</v>
      </c>
      <c r="AN124" s="275">
        <f>+IF(interne2!AO120&gt;=1,AN$8,0)</f>
        <v>0</v>
      </c>
      <c r="AO124" s="275">
        <f>+IF(interne2!AP120&gt;=1,AO$8,0)</f>
        <v>0</v>
      </c>
      <c r="AP124" s="275">
        <f>+IF(interne2!AQ120&gt;=1,AP$8,0)</f>
        <v>0</v>
      </c>
      <c r="AQ124" s="275">
        <f>+IF(interne2!AR120&gt;=1,AQ$8,0)</f>
        <v>0</v>
      </c>
      <c r="AR124" s="275">
        <f>+IF(interne2!AS120&gt;=1,AR$8,0)</f>
        <v>0</v>
      </c>
      <c r="AS124" s="275">
        <f>+IF(interne2!AT120&gt;=1,AS$8,0)</f>
        <v>0</v>
      </c>
      <c r="AT124" s="275">
        <f>+IF(interne2!AU120&gt;=1,AT$8,0)</f>
        <v>0</v>
      </c>
      <c r="AU124" s="275">
        <f>+IF(interne2!AV120&gt;=1,AU$8,0)</f>
        <v>0</v>
      </c>
    </row>
    <row r="125" spans="1:47" x14ac:dyDescent="0.25">
      <c r="A125" s="248" t="str">
        <f>'2.2'!C126</f>
        <v>RHE2</v>
      </c>
      <c r="B125" s="248" t="str">
        <f>'2.2'!D126</f>
        <v>Rhumatologie interdisciplinaire</v>
      </c>
      <c r="C125" s="275">
        <f>+IF(interne2!D121&gt;=1,C$8,0)</f>
        <v>0</v>
      </c>
      <c r="D125" s="275">
        <f>+IF(interne2!E121&gt;=1,D$8,0)</f>
        <v>0</v>
      </c>
      <c r="E125" s="275">
        <f>+IF(interne2!F121&gt;=1,E$8,0)</f>
        <v>0</v>
      </c>
      <c r="F125" s="275">
        <f>+IF(interne2!G121&gt;=1,F$8,0)</f>
        <v>0</v>
      </c>
      <c r="G125" s="275">
        <f>+IF(interne2!H121&gt;=1,G$8,0)</f>
        <v>0</v>
      </c>
      <c r="H125" s="275">
        <f>+IF(interne2!I121&gt;=1,H$8,0)</f>
        <v>0</v>
      </c>
      <c r="I125" s="275">
        <f>+IF(interne2!J121&gt;=1,I$8,0)</f>
        <v>0</v>
      </c>
      <c r="J125" s="275">
        <f>+IF(interne2!K121&gt;=1,J$8,0)</f>
        <v>0</v>
      </c>
      <c r="K125" s="275">
        <f>+IF(interne2!L121&gt;=1,K$8,0)</f>
        <v>0</v>
      </c>
      <c r="L125" s="275">
        <f>+IF(interne2!M121&gt;=1,L$8,0)</f>
        <v>0</v>
      </c>
      <c r="M125" s="275">
        <f>+IF(interne2!N121&gt;=1,M$8,0)</f>
        <v>0</v>
      </c>
      <c r="N125" s="275">
        <f>+IF(interne2!O121&gt;=1,N$8,0)</f>
        <v>0</v>
      </c>
      <c r="O125" s="275">
        <f>+IF(interne2!P121&gt;=1,O$8,0)</f>
        <v>0</v>
      </c>
      <c r="P125" s="275">
        <f>+IF(interne2!Q121&gt;=1,P$8,0)</f>
        <v>0</v>
      </c>
      <c r="Q125" s="275">
        <f>+IF(interne2!R121&gt;=1,Q$8,0)</f>
        <v>0</v>
      </c>
      <c r="R125" s="275">
        <f>+IF(interne2!S121&gt;=1,R$8,0)</f>
        <v>0</v>
      </c>
      <c r="S125" s="275">
        <f>+IF(interne2!T121&gt;=1,S$8,0)</f>
        <v>0</v>
      </c>
      <c r="T125" s="275">
        <f>+IF(interne2!U121&gt;=1,T$8,0)</f>
        <v>0</v>
      </c>
      <c r="U125" s="275">
        <f>+IF(interne2!V121&gt;=1,U$8,0)</f>
        <v>0</v>
      </c>
      <c r="V125" s="275">
        <f>+IF(interne2!W121&gt;=1,V$8,0)</f>
        <v>0</v>
      </c>
      <c r="W125" s="275">
        <f>+IF(interne2!X121&gt;=1,W$8,0)</f>
        <v>0</v>
      </c>
      <c r="X125" s="275">
        <f>+IF(interne2!Y121&gt;=1,X$8,0)</f>
        <v>0</v>
      </c>
      <c r="Y125" s="275">
        <f>+IF(interne2!Z121&gt;=1,Y$8,0)</f>
        <v>0</v>
      </c>
      <c r="Z125" s="275">
        <f>+IF(interne2!AA121&gt;=1,Z$8,0)</f>
        <v>0</v>
      </c>
      <c r="AA125" s="275">
        <f>+IF(interne2!AB121&gt;=1,AA$8,0)</f>
        <v>0</v>
      </c>
      <c r="AB125" s="275">
        <f>+IF(interne2!AC121&gt;=1,AB$8,0)</f>
        <v>0</v>
      </c>
      <c r="AC125" s="275">
        <f>+IF(interne2!AD121&gt;=1,AC$8,0)</f>
        <v>0</v>
      </c>
      <c r="AD125" s="275">
        <f>+IF(interne2!AE121&gt;=1,AD$8,0)</f>
        <v>0</v>
      </c>
      <c r="AE125" s="275">
        <f>+IF(interne2!AF121&gt;=1,AE$8,0)</f>
        <v>0</v>
      </c>
      <c r="AF125" s="275">
        <f>+IF(interne2!AG121&gt;=1,AF$8,0)</f>
        <v>0</v>
      </c>
      <c r="AG125" s="275">
        <f>+IF(interne2!AH121&gt;=1,AG$8,0)</f>
        <v>0</v>
      </c>
      <c r="AH125" s="275">
        <f>+IF(interne2!AI121&gt;=1,AH$8,0)</f>
        <v>0</v>
      </c>
      <c r="AI125" s="275">
        <f>+IF(interne2!AJ121&gt;=1,AI$8,0)</f>
        <v>0</v>
      </c>
      <c r="AJ125" s="275">
        <f>+IF(interne2!AK121&gt;=1,AJ$8,0)</f>
        <v>0</v>
      </c>
      <c r="AK125" s="275">
        <f>+IF(interne2!AL121&gt;=1,AK$8,0)</f>
        <v>0</v>
      </c>
      <c r="AL125" s="275">
        <f>+IF(interne2!AM121&gt;=1,AL$8,0)</f>
        <v>0</v>
      </c>
      <c r="AM125" s="275">
        <f>+IF(interne2!AN121&gt;=1,AM$8,0)</f>
        <v>0</v>
      </c>
      <c r="AN125" s="275">
        <f>+IF(interne2!AO121&gt;=1,AN$8,0)</f>
        <v>0</v>
      </c>
      <c r="AO125" s="275">
        <f>+IF(interne2!AP121&gt;=1,AO$8,0)</f>
        <v>0</v>
      </c>
      <c r="AP125" s="275">
        <f>+IF(interne2!AQ121&gt;=1,AP$8,0)</f>
        <v>0</v>
      </c>
      <c r="AQ125" s="275">
        <f>+IF(interne2!AR121&gt;=1,AQ$8,0)</f>
        <v>0</v>
      </c>
      <c r="AR125" s="275">
        <f>+IF(interne2!AS121&gt;=1,AR$8,0)</f>
        <v>0</v>
      </c>
      <c r="AS125" s="275">
        <f>+IF(interne2!AT121&gt;=1,AS$8,0)</f>
        <v>0</v>
      </c>
      <c r="AT125" s="275">
        <f>+IF(interne2!AU121&gt;=1,AT$8,0)</f>
        <v>0</v>
      </c>
      <c r="AU125" s="275">
        <f>+IF(interne2!AV121&gt;=1,AU$8,0)</f>
        <v>0</v>
      </c>
    </row>
    <row r="126" spans="1:47" x14ac:dyDescent="0.25">
      <c r="A126" s="248" t="str">
        <f>'2.2'!C127</f>
        <v>GYN1</v>
      </c>
      <c r="B126" s="248" t="str">
        <f>'2.2'!D127</f>
        <v>Gynécologie</v>
      </c>
      <c r="C126" s="275">
        <f>+IF(interne2!D122&gt;=1,C$8,0)</f>
        <v>0</v>
      </c>
      <c r="D126" s="275">
        <f>+IF(interne2!E122&gt;=1,D$8,0)</f>
        <v>0</v>
      </c>
      <c r="E126" s="275">
        <f>+IF(interne2!F122&gt;=1,E$8,0)</f>
        <v>0</v>
      </c>
      <c r="F126" s="275">
        <f>+IF(interne2!G122&gt;=1,F$8,0)</f>
        <v>0</v>
      </c>
      <c r="G126" s="275">
        <f>+IF(interne2!H122&gt;=1,G$8,0)</f>
        <v>0</v>
      </c>
      <c r="H126" s="275">
        <f>+IF(interne2!I122&gt;=1,H$8,0)</f>
        <v>0</v>
      </c>
      <c r="I126" s="275">
        <f>+IF(interne2!J122&gt;=1,I$8,0)</f>
        <v>0</v>
      </c>
      <c r="J126" s="275">
        <f>+IF(interne2!K122&gt;=1,J$8,0)</f>
        <v>0</v>
      </c>
      <c r="K126" s="275">
        <f>+IF(interne2!L122&gt;=1,K$8,0)</f>
        <v>0</v>
      </c>
      <c r="L126" s="275">
        <f>+IF(interne2!M122&gt;=1,L$8,0)</f>
        <v>0</v>
      </c>
      <c r="M126" s="275">
        <f>+IF(interne2!N122&gt;=1,M$8,0)</f>
        <v>0</v>
      </c>
      <c r="N126" s="275">
        <f>+IF(interne2!O122&gt;=1,N$8,0)</f>
        <v>0</v>
      </c>
      <c r="O126" s="275">
        <f>+IF(interne2!P122&gt;=1,O$8,0)</f>
        <v>0</v>
      </c>
      <c r="P126" s="275">
        <f>+IF(interne2!Q122&gt;=1,P$8,0)</f>
        <v>0</v>
      </c>
      <c r="Q126" s="275">
        <f>+IF(interne2!R122&gt;=1,Q$8,0)</f>
        <v>0</v>
      </c>
      <c r="R126" s="275">
        <f>+IF(interne2!S122&gt;=1,R$8,0)</f>
        <v>0</v>
      </c>
      <c r="S126" s="275">
        <f>+IF(interne2!T122&gt;=1,S$8,0)</f>
        <v>0</v>
      </c>
      <c r="T126" s="275">
        <f>+IF(interne2!U122&gt;=1,T$8,0)</f>
        <v>0</v>
      </c>
      <c r="U126" s="275">
        <f>+IF(interne2!V122&gt;=1,U$8,0)</f>
        <v>0</v>
      </c>
      <c r="V126" s="275">
        <f>+IF(interne2!W122&gt;=1,V$8,0)</f>
        <v>0</v>
      </c>
      <c r="W126" s="275">
        <f>+IF(interne2!X122&gt;=1,W$8,0)</f>
        <v>0</v>
      </c>
      <c r="X126" s="275">
        <f>+IF(interne2!Y122&gt;=1,X$8,0)</f>
        <v>0</v>
      </c>
      <c r="Y126" s="275">
        <f>+IF(interne2!Z122&gt;=1,Y$8,0)</f>
        <v>0</v>
      </c>
      <c r="Z126" s="275">
        <f>+IF(interne2!AA122&gt;=1,Z$8,0)</f>
        <v>0</v>
      </c>
      <c r="AA126" s="275">
        <f>+IF(interne2!AB122&gt;=1,AA$8,0)</f>
        <v>0</v>
      </c>
      <c r="AB126" s="275">
        <f>+IF(interne2!AC122&gt;=1,AB$8,0)</f>
        <v>0</v>
      </c>
      <c r="AC126" s="275">
        <f>+IF(interne2!AD122&gt;=1,AC$8,0)</f>
        <v>0</v>
      </c>
      <c r="AD126" s="275">
        <f>+IF(interne2!AE122&gt;=1,AD$8,0)</f>
        <v>0</v>
      </c>
      <c r="AE126" s="275">
        <f>+IF(interne2!AF122&gt;=1,AE$8,0)</f>
        <v>0</v>
      </c>
      <c r="AF126" s="275">
        <f>+IF(interne2!AG122&gt;=1,AF$8,0)</f>
        <v>0</v>
      </c>
      <c r="AG126" s="275">
        <f>+IF(interne2!AH122&gt;=1,AG$8,0)</f>
        <v>0</v>
      </c>
      <c r="AH126" s="275">
        <f>+IF(interne2!AI122&gt;=1,AH$8,0)</f>
        <v>0</v>
      </c>
      <c r="AI126" s="275">
        <f>+IF(interne2!AJ122&gt;=1,AI$8,0)</f>
        <v>0</v>
      </c>
      <c r="AJ126" s="275">
        <f>+IF(interne2!AK122&gt;=1,AJ$8,0)</f>
        <v>0</v>
      </c>
      <c r="AK126" s="275">
        <f>+IF(interne2!AL122&gt;=1,AK$8,0)</f>
        <v>0</v>
      </c>
      <c r="AL126" s="275">
        <f>+IF(interne2!AM122&gt;=1,AL$8,0)</f>
        <v>0</v>
      </c>
      <c r="AM126" s="275">
        <f>+IF(interne2!AN122&gt;=1,AM$8,0)</f>
        <v>0</v>
      </c>
      <c r="AN126" s="275">
        <f>+IF(interne2!AO122&gt;=1,AN$8,0)</f>
        <v>0</v>
      </c>
      <c r="AO126" s="275">
        <f>+IF(interne2!AP122&gt;=1,AO$8,0)</f>
        <v>0</v>
      </c>
      <c r="AP126" s="275">
        <f>+IF(interne2!AQ122&gt;=1,AP$8,0)</f>
        <v>0</v>
      </c>
      <c r="AQ126" s="275">
        <f>+IF(interne2!AR122&gt;=1,AQ$8,0)</f>
        <v>0</v>
      </c>
      <c r="AR126" s="275">
        <f>+IF(interne2!AS122&gt;=1,AR$8,0)</f>
        <v>0</v>
      </c>
      <c r="AS126" s="275">
        <f>+IF(interne2!AT122&gt;=1,AS$8,0)</f>
        <v>0</v>
      </c>
      <c r="AT126" s="275">
        <f>+IF(interne2!AU122&gt;=1,AT$8,0)</f>
        <v>0</v>
      </c>
      <c r="AU126" s="275">
        <f>+IF(interne2!AV122&gt;=1,AU$8,0)</f>
        <v>0</v>
      </c>
    </row>
    <row r="127" spans="1:47" x14ac:dyDescent="0.25">
      <c r="A127" s="248" t="str">
        <f>'2.2'!C128</f>
        <v>GYNT</v>
      </c>
      <c r="B127" s="248" t="str">
        <f>'2.2'!D128</f>
        <v>Tumeurs gynécologiques</v>
      </c>
      <c r="C127" s="275">
        <f>+IF(interne2!D123&gt;=1,C$8,0)</f>
        <v>0</v>
      </c>
      <c r="D127" s="275">
        <f>+IF(interne2!E123&gt;=1,D$8,0)</f>
        <v>0</v>
      </c>
      <c r="E127" s="275">
        <f>+IF(interne2!F123&gt;=1,E$8,0)</f>
        <v>0</v>
      </c>
      <c r="F127" s="275">
        <f>+IF(interne2!G123&gt;=1,F$8,0)</f>
        <v>0</v>
      </c>
      <c r="G127" s="275">
        <f>+IF(interne2!H123&gt;=1,G$8,0)</f>
        <v>0</v>
      </c>
      <c r="H127" s="275">
        <f>+IF(interne2!I123&gt;=1,H$8,0)</f>
        <v>0</v>
      </c>
      <c r="I127" s="275">
        <f>+IF(interne2!J123&gt;=1,I$8,0)</f>
        <v>0</v>
      </c>
      <c r="J127" s="275">
        <f>+IF(interne2!K123&gt;=1,J$8,0)</f>
        <v>0</v>
      </c>
      <c r="K127" s="275">
        <f>+IF(interne2!L123&gt;=1,K$8,0)</f>
        <v>0</v>
      </c>
      <c r="L127" s="275">
        <f>+IF(interne2!M123&gt;=1,L$8,0)</f>
        <v>0</v>
      </c>
      <c r="M127" s="275">
        <f>+IF(interne2!N123&gt;=1,M$8,0)</f>
        <v>0</v>
      </c>
      <c r="N127" s="275">
        <f>+IF(interne2!O123&gt;=1,N$8,0)</f>
        <v>0</v>
      </c>
      <c r="O127" s="275">
        <f>+IF(interne2!P123&gt;=1,O$8,0)</f>
        <v>0</v>
      </c>
      <c r="P127" s="275">
        <f>+IF(interne2!Q123&gt;=1,P$8,0)</f>
        <v>0</v>
      </c>
      <c r="Q127" s="275">
        <f>+IF(interne2!R123&gt;=1,Q$8,0)</f>
        <v>0</v>
      </c>
      <c r="R127" s="275">
        <f>+IF(interne2!S123&gt;=1,R$8,0)</f>
        <v>0</v>
      </c>
      <c r="S127" s="275">
        <f>+IF(interne2!T123&gt;=1,S$8,0)</f>
        <v>0</v>
      </c>
      <c r="T127" s="275">
        <f>+IF(interne2!U123&gt;=1,T$8,0)</f>
        <v>0</v>
      </c>
      <c r="U127" s="275">
        <f>+IF(interne2!V123&gt;=1,U$8,0)</f>
        <v>0</v>
      </c>
      <c r="V127" s="275">
        <f>+IF(interne2!W123&gt;=1,V$8,0)</f>
        <v>0</v>
      </c>
      <c r="W127" s="275">
        <f>+IF(interne2!X123&gt;=1,W$8,0)</f>
        <v>0</v>
      </c>
      <c r="X127" s="275">
        <f>+IF(interne2!Y123&gt;=1,X$8,0)</f>
        <v>0</v>
      </c>
      <c r="Y127" s="275">
        <f>+IF(interne2!Z123&gt;=1,Y$8,0)</f>
        <v>0</v>
      </c>
      <c r="Z127" s="275">
        <f>+IF(interne2!AA123&gt;=1,Z$8,0)</f>
        <v>0</v>
      </c>
      <c r="AA127" s="275">
        <f>+IF(interne2!AB123&gt;=1,AA$8,0)</f>
        <v>0</v>
      </c>
      <c r="AB127" s="275">
        <f>+IF(interne2!AC123&gt;=1,AB$8,0)</f>
        <v>0</v>
      </c>
      <c r="AC127" s="275">
        <f>+IF(interne2!AD123&gt;=1,AC$8,0)</f>
        <v>0</v>
      </c>
      <c r="AD127" s="275">
        <f>+IF(interne2!AE123&gt;=1,AD$8,0)</f>
        <v>0</v>
      </c>
      <c r="AE127" s="275">
        <f>+IF(interne2!AF123&gt;=1,AE$8,0)</f>
        <v>0</v>
      </c>
      <c r="AF127" s="275">
        <f>+IF(interne2!AG123&gt;=1,AF$8,0)</f>
        <v>0</v>
      </c>
      <c r="AG127" s="275">
        <f>+IF(interne2!AH123&gt;=1,AG$8,0)</f>
        <v>0</v>
      </c>
      <c r="AH127" s="275">
        <f>+IF(interne2!AI123&gt;=1,AH$8,0)</f>
        <v>0</v>
      </c>
      <c r="AI127" s="275">
        <f>+IF(interne2!AJ123&gt;=1,AI$8,0)</f>
        <v>0</v>
      </c>
      <c r="AJ127" s="275">
        <f>+IF(interne2!AK123&gt;=1,AJ$8,0)</f>
        <v>0</v>
      </c>
      <c r="AK127" s="275">
        <f>+IF(interne2!AL123&gt;=1,AK$8,0)</f>
        <v>0</v>
      </c>
      <c r="AL127" s="275">
        <f>+IF(interne2!AM123&gt;=1,AL$8,0)</f>
        <v>0</v>
      </c>
      <c r="AM127" s="275">
        <f>+IF(interne2!AN123&gt;=1,AM$8,0)</f>
        <v>0</v>
      </c>
      <c r="AN127" s="275">
        <f>+IF(interne2!AO123&gt;=1,AN$8,0)</f>
        <v>0</v>
      </c>
      <c r="AO127" s="275">
        <f>+IF(interne2!AP123&gt;=1,AO$8,0)</f>
        <v>0</v>
      </c>
      <c r="AP127" s="275">
        <f>+IF(interne2!AQ123&gt;=1,AP$8,0)</f>
        <v>0</v>
      </c>
      <c r="AQ127" s="275">
        <f>+IF(interne2!AR123&gt;=1,AQ$8,0)</f>
        <v>0</v>
      </c>
      <c r="AR127" s="275">
        <f>+IF(interne2!AS123&gt;=1,AR$8,0)</f>
        <v>0</v>
      </c>
      <c r="AS127" s="275">
        <f>+IF(interne2!AT123&gt;=1,AS$8,0)</f>
        <v>0</v>
      </c>
      <c r="AT127" s="275">
        <f>+IF(interne2!AU123&gt;=1,AT$8,0)</f>
        <v>0</v>
      </c>
      <c r="AU127" s="275">
        <f>+IF(interne2!AV123&gt;=1,AU$8,0)</f>
        <v>0</v>
      </c>
    </row>
    <row r="128" spans="1:47" ht="25" x14ac:dyDescent="0.25">
      <c r="A128" s="248" t="str">
        <f>'2.2'!C129</f>
        <v>GYN2</v>
      </c>
      <c r="B128" s="248" t="str">
        <f>'2.2'!D129</f>
        <v>Centre de sénologie certifié reconnu</v>
      </c>
      <c r="C128" s="275">
        <f>+IF(interne2!D124&gt;=1,C$8,0)</f>
        <v>0</v>
      </c>
      <c r="D128" s="275">
        <f>+IF(interne2!E124&gt;=1,D$8,0)</f>
        <v>0</v>
      </c>
      <c r="E128" s="275">
        <f>+IF(interne2!F124&gt;=1,E$8,0)</f>
        <v>0</v>
      </c>
      <c r="F128" s="275">
        <f>+IF(interne2!G124&gt;=1,F$8,0)</f>
        <v>0</v>
      </c>
      <c r="G128" s="275">
        <f>+IF(interne2!H124&gt;=1,G$8,0)</f>
        <v>0</v>
      </c>
      <c r="H128" s="275">
        <f>+IF(interne2!I124&gt;=1,H$8,0)</f>
        <v>0</v>
      </c>
      <c r="I128" s="275">
        <f>+IF(interne2!J124&gt;=1,I$8,0)</f>
        <v>0</v>
      </c>
      <c r="J128" s="275">
        <f>+IF(interne2!K124&gt;=1,J$8,0)</f>
        <v>0</v>
      </c>
      <c r="K128" s="275">
        <f>+IF(interne2!L124&gt;=1,K$8,0)</f>
        <v>0</v>
      </c>
      <c r="L128" s="275">
        <f>+IF(interne2!M124&gt;=1,L$8,0)</f>
        <v>0</v>
      </c>
      <c r="M128" s="275">
        <f>+IF(interne2!N124&gt;=1,M$8,0)</f>
        <v>0</v>
      </c>
      <c r="N128" s="275">
        <f>+IF(interne2!O124&gt;=1,N$8,0)</f>
        <v>0</v>
      </c>
      <c r="O128" s="275">
        <f>+IF(interne2!P124&gt;=1,O$8,0)</f>
        <v>0</v>
      </c>
      <c r="P128" s="275">
        <f>+IF(interne2!Q124&gt;=1,P$8,0)</f>
        <v>0</v>
      </c>
      <c r="Q128" s="275">
        <f>+IF(interne2!R124&gt;=1,Q$8,0)</f>
        <v>0</v>
      </c>
      <c r="R128" s="275">
        <f>+IF(interne2!S124&gt;=1,R$8,0)</f>
        <v>0</v>
      </c>
      <c r="S128" s="275">
        <f>+IF(interne2!T124&gt;=1,S$8,0)</f>
        <v>0</v>
      </c>
      <c r="T128" s="275">
        <f>+IF(interne2!U124&gt;=1,T$8,0)</f>
        <v>0</v>
      </c>
      <c r="U128" s="275">
        <f>+IF(interne2!V124&gt;=1,U$8,0)</f>
        <v>0</v>
      </c>
      <c r="V128" s="275">
        <f>+IF(interne2!W124&gt;=1,V$8,0)</f>
        <v>0</v>
      </c>
      <c r="W128" s="275">
        <f>+IF(interne2!X124&gt;=1,W$8,0)</f>
        <v>0</v>
      </c>
      <c r="X128" s="275">
        <f>+IF(interne2!Y124&gt;=1,X$8,0)</f>
        <v>0</v>
      </c>
      <c r="Y128" s="275">
        <f>+IF(interne2!Z124&gt;=1,Y$8,0)</f>
        <v>0</v>
      </c>
      <c r="Z128" s="275">
        <f>+IF(interne2!AA124&gt;=1,Z$8,0)</f>
        <v>0</v>
      </c>
      <c r="AA128" s="275">
        <f>+IF(interne2!AB124&gt;=1,AA$8,0)</f>
        <v>0</v>
      </c>
      <c r="AB128" s="275">
        <f>+IF(interne2!AC124&gt;=1,AB$8,0)</f>
        <v>0</v>
      </c>
      <c r="AC128" s="275">
        <f>+IF(interne2!AD124&gt;=1,AC$8,0)</f>
        <v>0</v>
      </c>
      <c r="AD128" s="275">
        <f>+IF(interne2!AE124&gt;=1,AD$8,0)</f>
        <v>0</v>
      </c>
      <c r="AE128" s="275">
        <f>+IF(interne2!AF124&gt;=1,AE$8,0)</f>
        <v>0</v>
      </c>
      <c r="AF128" s="275">
        <f>+IF(interne2!AG124&gt;=1,AF$8,0)</f>
        <v>0</v>
      </c>
      <c r="AG128" s="275">
        <f>+IF(interne2!AH124&gt;=1,AG$8,0)</f>
        <v>0</v>
      </c>
      <c r="AH128" s="275">
        <f>+IF(interne2!AI124&gt;=1,AH$8,0)</f>
        <v>0</v>
      </c>
      <c r="AI128" s="275">
        <f>+IF(interne2!AJ124&gt;=1,AI$8,0)</f>
        <v>0</v>
      </c>
      <c r="AJ128" s="275">
        <f>+IF(interne2!AK124&gt;=1,AJ$8,0)</f>
        <v>0</v>
      </c>
      <c r="AK128" s="275">
        <f>+IF(interne2!AL124&gt;=1,AK$8,0)</f>
        <v>0</v>
      </c>
      <c r="AL128" s="275">
        <f>+IF(interne2!AM124&gt;=1,AL$8,0)</f>
        <v>0</v>
      </c>
      <c r="AM128" s="275">
        <f>+IF(interne2!AN124&gt;=1,AM$8,0)</f>
        <v>0</v>
      </c>
      <c r="AN128" s="275">
        <f>+IF(interne2!AO124&gt;=1,AN$8,0)</f>
        <v>0</v>
      </c>
      <c r="AO128" s="275">
        <f>+IF(interne2!AP124&gt;=1,AO$8,0)</f>
        <v>0</v>
      </c>
      <c r="AP128" s="275">
        <f>+IF(interne2!AQ124&gt;=1,AP$8,0)</f>
        <v>0</v>
      </c>
      <c r="AQ128" s="275">
        <f>+IF(interne2!AR124&gt;=1,AQ$8,0)</f>
        <v>0</v>
      </c>
      <c r="AR128" s="275">
        <f>+IF(interne2!AS124&gt;=1,AR$8,0)</f>
        <v>0</v>
      </c>
      <c r="AS128" s="275">
        <f>+IF(interne2!AT124&gt;=1,AS$8,0)</f>
        <v>0</v>
      </c>
      <c r="AT128" s="275">
        <f>+IF(interne2!AU124&gt;=1,AT$8,0)</f>
        <v>0</v>
      </c>
      <c r="AU128" s="275">
        <f>+IF(interne2!AV124&gt;=1,AU$8,0)</f>
        <v>0</v>
      </c>
    </row>
    <row r="129" spans="1:47" ht="25" x14ac:dyDescent="0.25">
      <c r="A129" s="248" t="str">
        <f>'2.2'!C130</f>
        <v>PLC1</v>
      </c>
      <c r="B129" s="248" t="str">
        <f>'2.2'!D130</f>
        <v>Interventions liées à la transsexualité</v>
      </c>
      <c r="C129" s="275">
        <f>+IF(interne2!D125&gt;=1,C$8,0)</f>
        <v>0</v>
      </c>
      <c r="D129" s="275">
        <f>+IF(interne2!E125&gt;=1,D$8,0)</f>
        <v>0</v>
      </c>
      <c r="E129" s="275">
        <f>+IF(interne2!F125&gt;=1,E$8,0)</f>
        <v>0</v>
      </c>
      <c r="F129" s="275">
        <f>+IF(interne2!G125&gt;=1,F$8,0)</f>
        <v>0</v>
      </c>
      <c r="G129" s="275">
        <f>+IF(interne2!H125&gt;=1,G$8,0)</f>
        <v>0</v>
      </c>
      <c r="H129" s="275">
        <f>+IF(interne2!I125&gt;=1,H$8,0)</f>
        <v>0</v>
      </c>
      <c r="I129" s="275">
        <f>+IF(interne2!J125&gt;=1,I$8,0)</f>
        <v>0</v>
      </c>
      <c r="J129" s="275">
        <f>+IF(interne2!K125&gt;=1,J$8,0)</f>
        <v>0</v>
      </c>
      <c r="K129" s="275">
        <f>+IF(interne2!L125&gt;=1,K$8,0)</f>
        <v>0</v>
      </c>
      <c r="L129" s="275">
        <f>+IF(interne2!M125&gt;=1,L$8,0)</f>
        <v>0</v>
      </c>
      <c r="M129" s="275">
        <f>+IF(interne2!N125&gt;=1,M$8,0)</f>
        <v>0</v>
      </c>
      <c r="N129" s="275">
        <f>+IF(interne2!O125&gt;=1,N$8,0)</f>
        <v>0</v>
      </c>
      <c r="O129" s="275">
        <f>+IF(interne2!P125&gt;=1,O$8,0)</f>
        <v>0</v>
      </c>
      <c r="P129" s="275">
        <f>+IF(interne2!Q125&gt;=1,P$8,0)</f>
        <v>0</v>
      </c>
      <c r="Q129" s="275">
        <f>+IF(interne2!R125&gt;=1,Q$8,0)</f>
        <v>0</v>
      </c>
      <c r="R129" s="275">
        <f>+IF(interne2!S125&gt;=1,R$8,0)</f>
        <v>0</v>
      </c>
      <c r="S129" s="275">
        <f>+IF(interne2!T125&gt;=1,S$8,0)</f>
        <v>0</v>
      </c>
      <c r="T129" s="275">
        <f>+IF(interne2!U125&gt;=1,T$8,0)</f>
        <v>0</v>
      </c>
      <c r="U129" s="275">
        <f>+IF(interne2!V125&gt;=1,U$8,0)</f>
        <v>0</v>
      </c>
      <c r="V129" s="275">
        <f>+IF(interne2!W125&gt;=1,V$8,0)</f>
        <v>0</v>
      </c>
      <c r="W129" s="275">
        <f>+IF(interne2!X125&gt;=1,W$8,0)</f>
        <v>0</v>
      </c>
      <c r="X129" s="275">
        <f>+IF(interne2!Y125&gt;=1,X$8,0)</f>
        <v>0</v>
      </c>
      <c r="Y129" s="275">
        <f>+IF(interne2!Z125&gt;=1,Y$8,0)</f>
        <v>0</v>
      </c>
      <c r="Z129" s="275">
        <f>+IF(interne2!AA125&gt;=1,Z$8,0)</f>
        <v>0</v>
      </c>
      <c r="AA129" s="275">
        <f>+IF(interne2!AB125&gt;=1,AA$8,0)</f>
        <v>0</v>
      </c>
      <c r="AB129" s="275">
        <f>+IF(interne2!AC125&gt;=1,AB$8,0)</f>
        <v>0</v>
      </c>
      <c r="AC129" s="275">
        <f>+IF(interne2!AD125&gt;=1,AC$8,0)</f>
        <v>0</v>
      </c>
      <c r="AD129" s="275">
        <f>+IF(interne2!AE125&gt;=1,AD$8,0)</f>
        <v>0</v>
      </c>
      <c r="AE129" s="275">
        <f>+IF(interne2!AF125&gt;=1,AE$8,0)</f>
        <v>0</v>
      </c>
      <c r="AF129" s="275">
        <f>+IF(interne2!AG125&gt;=1,AF$8,0)</f>
        <v>0</v>
      </c>
      <c r="AG129" s="275">
        <f>+IF(interne2!AH125&gt;=1,AG$8,0)</f>
        <v>0</v>
      </c>
      <c r="AH129" s="275">
        <f>+IF(interne2!AI125&gt;=1,AH$8,0)</f>
        <v>0</v>
      </c>
      <c r="AI129" s="275">
        <f>+IF(interne2!AJ125&gt;=1,AI$8,0)</f>
        <v>0</v>
      </c>
      <c r="AJ129" s="275">
        <f>+IF(interne2!AK125&gt;=1,AJ$8,0)</f>
        <v>0</v>
      </c>
      <c r="AK129" s="275">
        <f>+IF(interne2!AL125&gt;=1,AK$8,0)</f>
        <v>0</v>
      </c>
      <c r="AL129" s="275">
        <f>+IF(interne2!AM125&gt;=1,AL$8,0)</f>
        <v>0</v>
      </c>
      <c r="AM129" s="275">
        <f>+IF(interne2!AN125&gt;=1,AM$8,0)</f>
        <v>0</v>
      </c>
      <c r="AN129" s="275">
        <f>+IF(interne2!AO125&gt;=1,AN$8,0)</f>
        <v>0</v>
      </c>
      <c r="AO129" s="275">
        <f>+IF(interne2!AP125&gt;=1,AO$8,0)</f>
        <v>0</v>
      </c>
      <c r="AP129" s="275">
        <f>+IF(interne2!AQ125&gt;=1,AP$8,0)</f>
        <v>0</v>
      </c>
      <c r="AQ129" s="275">
        <f>+IF(interne2!AR125&gt;=1,AQ$8,0)</f>
        <v>0</v>
      </c>
      <c r="AR129" s="275">
        <f>+IF(interne2!AS125&gt;=1,AR$8,0)</f>
        <v>0</v>
      </c>
      <c r="AS129" s="275">
        <f>+IF(interne2!AT125&gt;=1,AS$8,0)</f>
        <v>0</v>
      </c>
      <c r="AT129" s="275">
        <f>+IF(interne2!AU125&gt;=1,AT$8,0)</f>
        <v>0</v>
      </c>
      <c r="AU129" s="275">
        <f>+IF(interne2!AV125&gt;=1,AU$8,0)</f>
        <v>0</v>
      </c>
    </row>
    <row r="130" spans="1:47" ht="25" x14ac:dyDescent="0.25">
      <c r="A130" s="248" t="str">
        <f>'2.2'!C131</f>
        <v>GEBH</v>
      </c>
      <c r="B130" s="248" t="str">
        <f>'2.2'!D131</f>
        <v>GEBH Maisons de naissance (≥ 36 0/7 SA)</v>
      </c>
      <c r="C130" s="275">
        <f>+IF(interne2!D126&gt;=1,C$8,0)</f>
        <v>0</v>
      </c>
      <c r="D130" s="275">
        <f>+IF(interne2!E126&gt;=1,D$8,0)</f>
        <v>0</v>
      </c>
      <c r="E130" s="275">
        <f>+IF(interne2!F126&gt;=1,E$8,0)</f>
        <v>0</v>
      </c>
      <c r="F130" s="275">
        <f>+IF(interne2!G126&gt;=1,F$8,0)</f>
        <v>0</v>
      </c>
      <c r="G130" s="275">
        <f>+IF(interne2!H126&gt;=1,G$8,0)</f>
        <v>0</v>
      </c>
      <c r="H130" s="275">
        <f>+IF(interne2!I126&gt;=1,H$8,0)</f>
        <v>0</v>
      </c>
      <c r="I130" s="275">
        <f>+IF(interne2!J126&gt;=1,I$8,0)</f>
        <v>0</v>
      </c>
      <c r="J130" s="275">
        <f>+IF(interne2!K126&gt;=1,J$8,0)</f>
        <v>0</v>
      </c>
      <c r="K130" s="275">
        <f>+IF(interne2!L126&gt;=1,K$8,0)</f>
        <v>0</v>
      </c>
      <c r="L130" s="275">
        <f>+IF(interne2!M126&gt;=1,L$8,0)</f>
        <v>0</v>
      </c>
      <c r="M130" s="275">
        <f>+IF(interne2!N126&gt;=1,M$8,0)</f>
        <v>0</v>
      </c>
      <c r="N130" s="275">
        <f>+IF(interne2!O126&gt;=1,N$8,0)</f>
        <v>0</v>
      </c>
      <c r="O130" s="275">
        <f>+IF(interne2!P126&gt;=1,O$8,0)</f>
        <v>0</v>
      </c>
      <c r="P130" s="275">
        <f>+IF(interne2!Q126&gt;=1,P$8,0)</f>
        <v>0</v>
      </c>
      <c r="Q130" s="275">
        <f>+IF(interne2!R126&gt;=1,Q$8,0)</f>
        <v>0</v>
      </c>
      <c r="R130" s="275">
        <f>+IF(interne2!S126&gt;=1,R$8,0)</f>
        <v>0</v>
      </c>
      <c r="S130" s="275">
        <f>+IF(interne2!T126&gt;=1,S$8,0)</f>
        <v>0</v>
      </c>
      <c r="T130" s="275">
        <f>+IF(interne2!U126&gt;=1,T$8,0)</f>
        <v>0</v>
      </c>
      <c r="U130" s="275">
        <f>+IF(interne2!V126&gt;=1,U$8,0)</f>
        <v>0</v>
      </c>
      <c r="V130" s="275">
        <f>+IF(interne2!W126&gt;=1,V$8,0)</f>
        <v>0</v>
      </c>
      <c r="W130" s="275">
        <f>+IF(interne2!X126&gt;=1,W$8,0)</f>
        <v>0</v>
      </c>
      <c r="X130" s="275">
        <f>+IF(interne2!Y126&gt;=1,X$8,0)</f>
        <v>0</v>
      </c>
      <c r="Y130" s="275">
        <f>+IF(interne2!Z126&gt;=1,Y$8,0)</f>
        <v>0</v>
      </c>
      <c r="Z130" s="275">
        <f>+IF(interne2!AA126&gt;=1,Z$8,0)</f>
        <v>0</v>
      </c>
      <c r="AA130" s="275">
        <f>+IF(interne2!AB126&gt;=1,AA$8,0)</f>
        <v>0</v>
      </c>
      <c r="AB130" s="275">
        <f>+IF(interne2!AC126&gt;=1,AB$8,0)</f>
        <v>0</v>
      </c>
      <c r="AC130" s="275">
        <f>+IF(interne2!AD126&gt;=1,AC$8,0)</f>
        <v>0</v>
      </c>
      <c r="AD130" s="275">
        <f>+IF(interne2!AE126&gt;=1,AD$8,0)</f>
        <v>0</v>
      </c>
      <c r="AE130" s="275">
        <f>+IF(interne2!AF126&gt;=1,AE$8,0)</f>
        <v>0</v>
      </c>
      <c r="AF130" s="275">
        <f>+IF(interne2!AG126&gt;=1,AF$8,0)</f>
        <v>0</v>
      </c>
      <c r="AG130" s="275">
        <f>+IF(interne2!AH126&gt;=1,AG$8,0)</f>
        <v>0</v>
      </c>
      <c r="AH130" s="275">
        <f>+IF(interne2!AI126&gt;=1,AH$8,0)</f>
        <v>0</v>
      </c>
      <c r="AI130" s="275">
        <f>+IF(interne2!AJ126&gt;=1,AI$8,0)</f>
        <v>0</v>
      </c>
      <c r="AJ130" s="275">
        <f>+IF(interne2!AK126&gt;=1,AJ$8,0)</f>
        <v>0</v>
      </c>
      <c r="AK130" s="275">
        <f>+IF(interne2!AL126&gt;=1,AK$8,0)</f>
        <v>0</v>
      </c>
      <c r="AL130" s="275">
        <f>+IF(interne2!AM126&gt;=1,AL$8,0)</f>
        <v>0</v>
      </c>
      <c r="AM130" s="275">
        <f>+IF(interne2!AN126&gt;=1,AM$8,0)</f>
        <v>0</v>
      </c>
      <c r="AN130" s="275">
        <f>+IF(interne2!AO126&gt;=1,AN$8,0)</f>
        <v>0</v>
      </c>
      <c r="AO130" s="275">
        <f>+IF(interne2!AP126&gt;=1,AO$8,0)</f>
        <v>0</v>
      </c>
      <c r="AP130" s="275">
        <f>+IF(interne2!AQ126&gt;=1,AP$8,0)</f>
        <v>0</v>
      </c>
      <c r="AQ130" s="275">
        <f>+IF(interne2!AR126&gt;=1,AQ$8,0)</f>
        <v>0</v>
      </c>
      <c r="AR130" s="275">
        <f>+IF(interne2!AS126&gt;=1,AR$8,0)</f>
        <v>0</v>
      </c>
      <c r="AS130" s="275">
        <f>+IF(interne2!AT126&gt;=1,AS$8,0)</f>
        <v>0</v>
      </c>
      <c r="AT130" s="275">
        <f>+IF(interne2!AU126&gt;=1,AT$8,0)</f>
        <v>0</v>
      </c>
      <c r="AU130" s="275">
        <f>+IF(interne2!AV126&gt;=1,AU$8,0)</f>
        <v>0</v>
      </c>
    </row>
    <row r="131" spans="1:47" ht="37.5" x14ac:dyDescent="0.25">
      <c r="A131" s="248" t="str">
        <f>'2.2'!C132</f>
        <v>GEBS</v>
      </c>
      <c r="B131" s="248" t="str">
        <f>'2.2'!D132</f>
        <v>Obstétrique dirigée par des sages-femmes à l’hôpital ou en milieu hospitalier</v>
      </c>
      <c r="C131" s="275">
        <f>+IF(interne2!D127&gt;=1,C$8,0)</f>
        <v>0</v>
      </c>
      <c r="D131" s="275">
        <f>+IF(interne2!E127&gt;=1,D$8,0)</f>
        <v>0</v>
      </c>
      <c r="E131" s="275">
        <f>+IF(interne2!F127&gt;=1,E$8,0)</f>
        <v>0</v>
      </c>
      <c r="F131" s="275">
        <f>+IF(interne2!G127&gt;=1,F$8,0)</f>
        <v>0</v>
      </c>
      <c r="G131" s="275">
        <f>+IF(interne2!H127&gt;=1,G$8,0)</f>
        <v>0</v>
      </c>
      <c r="H131" s="275">
        <f>+IF(interne2!I127&gt;=1,H$8,0)</f>
        <v>0</v>
      </c>
      <c r="I131" s="275">
        <f>+IF(interne2!J127&gt;=1,I$8,0)</f>
        <v>0</v>
      </c>
      <c r="J131" s="275">
        <f>+IF(interne2!K127&gt;=1,J$8,0)</f>
        <v>0</v>
      </c>
      <c r="K131" s="275">
        <f>+IF(interne2!L127&gt;=1,K$8,0)</f>
        <v>0</v>
      </c>
      <c r="L131" s="275">
        <f>+IF(interne2!M127&gt;=1,L$8,0)</f>
        <v>0</v>
      </c>
      <c r="M131" s="275">
        <f>+IF(interne2!N127&gt;=1,M$8,0)</f>
        <v>0</v>
      </c>
      <c r="N131" s="275">
        <f>+IF(interne2!O127&gt;=1,N$8,0)</f>
        <v>0</v>
      </c>
      <c r="O131" s="275">
        <f>+IF(interne2!P127&gt;=1,O$8,0)</f>
        <v>0</v>
      </c>
      <c r="P131" s="275">
        <f>+IF(interne2!Q127&gt;=1,P$8,0)</f>
        <v>0</v>
      </c>
      <c r="Q131" s="275">
        <f>+IF(interne2!R127&gt;=1,Q$8,0)</f>
        <v>0</v>
      </c>
      <c r="R131" s="275">
        <f>+IF(interne2!S127&gt;=1,R$8,0)</f>
        <v>0</v>
      </c>
      <c r="S131" s="275">
        <f>+IF(interne2!T127&gt;=1,S$8,0)</f>
        <v>0</v>
      </c>
      <c r="T131" s="275">
        <f>+IF(interne2!U127&gt;=1,T$8,0)</f>
        <v>0</v>
      </c>
      <c r="U131" s="275">
        <f>+IF(interne2!V127&gt;=1,U$8,0)</f>
        <v>0</v>
      </c>
      <c r="V131" s="275">
        <f>+IF(interne2!W127&gt;=1,V$8,0)</f>
        <v>0</v>
      </c>
      <c r="W131" s="275">
        <f>+IF(interne2!X127&gt;=1,W$8,0)</f>
        <v>0</v>
      </c>
      <c r="X131" s="275">
        <f>+IF(interne2!Y127&gt;=1,X$8,0)</f>
        <v>0</v>
      </c>
      <c r="Y131" s="275">
        <f>+IF(interne2!Z127&gt;=1,Y$8,0)</f>
        <v>0</v>
      </c>
      <c r="Z131" s="275">
        <f>+IF(interne2!AA127&gt;=1,Z$8,0)</f>
        <v>0</v>
      </c>
      <c r="AA131" s="275">
        <f>+IF(interne2!AB127&gt;=1,AA$8,0)</f>
        <v>0</v>
      </c>
      <c r="AB131" s="275">
        <f>+IF(interne2!AC127&gt;=1,AB$8,0)</f>
        <v>0</v>
      </c>
      <c r="AC131" s="275">
        <f>+IF(interne2!AD127&gt;=1,AC$8,0)</f>
        <v>0</v>
      </c>
      <c r="AD131" s="275">
        <f>+IF(interne2!AE127&gt;=1,AD$8,0)</f>
        <v>0</v>
      </c>
      <c r="AE131" s="275">
        <f>+IF(interne2!AF127&gt;=1,AE$8,0)</f>
        <v>0</v>
      </c>
      <c r="AF131" s="275">
        <f>+IF(interne2!AG127&gt;=1,AF$8,0)</f>
        <v>0</v>
      </c>
      <c r="AG131" s="275">
        <f>+IF(interne2!AH127&gt;=1,AG$8,0)</f>
        <v>0</v>
      </c>
      <c r="AH131" s="275">
        <f>+IF(interne2!AI127&gt;=1,AH$8,0)</f>
        <v>0</v>
      </c>
      <c r="AI131" s="275">
        <f>+IF(interne2!AJ127&gt;=1,AI$8,0)</f>
        <v>0</v>
      </c>
      <c r="AJ131" s="275">
        <f>+IF(interne2!AK127&gt;=1,AJ$8,0)</f>
        <v>0</v>
      </c>
      <c r="AK131" s="275">
        <f>+IF(interne2!AL127&gt;=1,AK$8,0)</f>
        <v>0</v>
      </c>
      <c r="AL131" s="275">
        <f>+IF(interne2!AM127&gt;=1,AL$8,0)</f>
        <v>0</v>
      </c>
      <c r="AM131" s="275">
        <f>+IF(interne2!AN127&gt;=1,AM$8,0)</f>
        <v>0</v>
      </c>
      <c r="AN131" s="275">
        <f>+IF(interne2!AO127&gt;=1,AN$8,0)</f>
        <v>0</v>
      </c>
      <c r="AO131" s="275">
        <f>+IF(interne2!AP127&gt;=1,AO$8,0)</f>
        <v>0</v>
      </c>
      <c r="AP131" s="275">
        <f>+IF(interne2!AQ127&gt;=1,AP$8,0)</f>
        <v>0</v>
      </c>
      <c r="AQ131" s="275">
        <f>+IF(interne2!AR127&gt;=1,AQ$8,0)</f>
        <v>0</v>
      </c>
      <c r="AR131" s="275">
        <f>+IF(interne2!AS127&gt;=1,AR$8,0)</f>
        <v>0</v>
      </c>
      <c r="AS131" s="275">
        <f>+IF(interne2!AT127&gt;=1,AS$8,0)</f>
        <v>0</v>
      </c>
      <c r="AT131" s="275">
        <f>+IF(interne2!AU127&gt;=1,AT$8,0)</f>
        <v>0</v>
      </c>
      <c r="AU131" s="275">
        <f>+IF(interne2!AV127&gt;=1,AU$8,0)</f>
        <v>0</v>
      </c>
    </row>
    <row r="132" spans="1:47" ht="25" x14ac:dyDescent="0.25">
      <c r="A132" s="248" t="str">
        <f>'2.2'!C133</f>
        <v>GEB1</v>
      </c>
      <c r="B132" s="248" t="str">
        <f>'2.2'!D133</f>
        <v>Soins de base en obstétrique (AG ≥ 35 0/7 SA et PN 2000 g)</v>
      </c>
      <c r="C132" s="275">
        <f>+IF(interne2!D128&gt;=1,C$8,0)</f>
        <v>0</v>
      </c>
      <c r="D132" s="275">
        <f>+IF(interne2!E128&gt;=1,D$8,0)</f>
        <v>0</v>
      </c>
      <c r="E132" s="275">
        <f>+IF(interne2!F128&gt;=1,E$8,0)</f>
        <v>0</v>
      </c>
      <c r="F132" s="275">
        <f>+IF(interne2!G128&gt;=1,F$8,0)</f>
        <v>0</v>
      </c>
      <c r="G132" s="275">
        <f>+IF(interne2!H128&gt;=1,G$8,0)</f>
        <v>0</v>
      </c>
      <c r="H132" s="275">
        <f>+IF(interne2!I128&gt;=1,H$8,0)</f>
        <v>0</v>
      </c>
      <c r="I132" s="275">
        <f>+IF(interne2!J128&gt;=1,I$8,0)</f>
        <v>0</v>
      </c>
      <c r="J132" s="275">
        <f>+IF(interne2!K128&gt;=1,J$8,0)</f>
        <v>0</v>
      </c>
      <c r="K132" s="275">
        <f>+IF(interne2!L128&gt;=1,K$8,0)</f>
        <v>0</v>
      </c>
      <c r="L132" s="275">
        <f>+IF(interne2!M128&gt;=1,L$8,0)</f>
        <v>0</v>
      </c>
      <c r="M132" s="275">
        <f>+IF(interne2!N128&gt;=1,M$8,0)</f>
        <v>0</v>
      </c>
      <c r="N132" s="275">
        <f>+IF(interne2!O128&gt;=1,N$8,0)</f>
        <v>0</v>
      </c>
      <c r="O132" s="275">
        <f>+IF(interne2!P128&gt;=1,O$8,0)</f>
        <v>0</v>
      </c>
      <c r="P132" s="275">
        <f>+IF(interne2!Q128&gt;=1,P$8,0)</f>
        <v>0</v>
      </c>
      <c r="Q132" s="275">
        <f>+IF(interne2!R128&gt;=1,Q$8,0)</f>
        <v>0</v>
      </c>
      <c r="R132" s="275">
        <f>+IF(interne2!S128&gt;=1,R$8,0)</f>
        <v>0</v>
      </c>
      <c r="S132" s="275">
        <f>+IF(interne2!T128&gt;=1,S$8,0)</f>
        <v>0</v>
      </c>
      <c r="T132" s="275">
        <f>+IF(interne2!U128&gt;=1,T$8,0)</f>
        <v>0</v>
      </c>
      <c r="U132" s="275">
        <f>+IF(interne2!V128&gt;=1,U$8,0)</f>
        <v>0</v>
      </c>
      <c r="V132" s="275">
        <f>+IF(interne2!W128&gt;=1,V$8,0)</f>
        <v>0</v>
      </c>
      <c r="W132" s="275">
        <f>+IF(interne2!X128&gt;=1,W$8,0)</f>
        <v>0</v>
      </c>
      <c r="X132" s="275">
        <f>+IF(interne2!Y128&gt;=1,X$8,0)</f>
        <v>0</v>
      </c>
      <c r="Y132" s="275">
        <f>+IF(interne2!Z128&gt;=1,Y$8,0)</f>
        <v>0</v>
      </c>
      <c r="Z132" s="275">
        <f>+IF(interne2!AA128&gt;=1,Z$8,0)</f>
        <v>0</v>
      </c>
      <c r="AA132" s="275">
        <f>+IF(interne2!AB128&gt;=1,AA$8,0)</f>
        <v>0</v>
      </c>
      <c r="AB132" s="275">
        <f>+IF(interne2!AC128&gt;=1,AB$8,0)</f>
        <v>0</v>
      </c>
      <c r="AC132" s="275">
        <f>+IF(interne2!AD128&gt;=1,AC$8,0)</f>
        <v>0</v>
      </c>
      <c r="AD132" s="275">
        <f>+IF(interne2!AE128&gt;=1,AD$8,0)</f>
        <v>0</v>
      </c>
      <c r="AE132" s="275">
        <f>+IF(interne2!AF128&gt;=1,AE$8,0)</f>
        <v>0</v>
      </c>
      <c r="AF132" s="275">
        <f>+IF(interne2!AG128&gt;=1,AF$8,0)</f>
        <v>0</v>
      </c>
      <c r="AG132" s="275">
        <f>+IF(interne2!AH128&gt;=1,AG$8,0)</f>
        <v>0</v>
      </c>
      <c r="AH132" s="275">
        <f>+IF(interne2!AI128&gt;=1,AH$8,0)</f>
        <v>0</v>
      </c>
      <c r="AI132" s="275">
        <f>+IF(interne2!AJ128&gt;=1,AI$8,0)</f>
        <v>0</v>
      </c>
      <c r="AJ132" s="275">
        <f>+IF(interne2!AK128&gt;=1,AJ$8,0)</f>
        <v>0</v>
      </c>
      <c r="AK132" s="275">
        <f>+IF(interne2!AL128&gt;=1,AK$8,0)</f>
        <v>0</v>
      </c>
      <c r="AL132" s="275">
        <f>+IF(interne2!AM128&gt;=1,AL$8,0)</f>
        <v>0</v>
      </c>
      <c r="AM132" s="275">
        <f>+IF(interne2!AN128&gt;=1,AM$8,0)</f>
        <v>0</v>
      </c>
      <c r="AN132" s="275">
        <f>+IF(interne2!AO128&gt;=1,AN$8,0)</f>
        <v>0</v>
      </c>
      <c r="AO132" s="275">
        <f>+IF(interne2!AP128&gt;=1,AO$8,0)</f>
        <v>0</v>
      </c>
      <c r="AP132" s="275">
        <f>+IF(interne2!AQ128&gt;=1,AP$8,0)</f>
        <v>0</v>
      </c>
      <c r="AQ132" s="275">
        <f>+IF(interne2!AR128&gt;=1,AQ$8,0)</f>
        <v>0</v>
      </c>
      <c r="AR132" s="275">
        <f>+IF(interne2!AS128&gt;=1,AR$8,0)</f>
        <v>0</v>
      </c>
      <c r="AS132" s="275">
        <f>+IF(interne2!AT128&gt;=1,AS$8,0)</f>
        <v>0</v>
      </c>
      <c r="AT132" s="275">
        <f>+IF(interne2!AU128&gt;=1,AT$8,0)</f>
        <v>0</v>
      </c>
      <c r="AU132" s="275">
        <f>+IF(interne2!AV128&gt;=1,AU$8,0)</f>
        <v>0</v>
      </c>
    </row>
    <row r="133" spans="1:47" ht="25" x14ac:dyDescent="0.25">
      <c r="A133" s="248" t="str">
        <f>'2.2'!C134</f>
        <v>GEB1.1</v>
      </c>
      <c r="B133" s="248" t="str">
        <f>'2.2'!D134</f>
        <v>Obstétrique (≥ 32 0/7 SA et PN 1250 g)</v>
      </c>
      <c r="C133" s="275">
        <f>+IF(interne2!D129&gt;=1,C$8,0)</f>
        <v>0</v>
      </c>
      <c r="D133" s="275">
        <f>+IF(interne2!E129&gt;=1,D$8,0)</f>
        <v>0</v>
      </c>
      <c r="E133" s="275">
        <f>+IF(interne2!F129&gt;=1,E$8,0)</f>
        <v>0</v>
      </c>
      <c r="F133" s="275">
        <f>+IF(interne2!G129&gt;=1,F$8,0)</f>
        <v>0</v>
      </c>
      <c r="G133" s="275">
        <f>+IF(interne2!H129&gt;=1,G$8,0)</f>
        <v>0</v>
      </c>
      <c r="H133" s="275">
        <f>+IF(interne2!I129&gt;=1,H$8,0)</f>
        <v>0</v>
      </c>
      <c r="I133" s="275">
        <f>+IF(interne2!J129&gt;=1,I$8,0)</f>
        <v>0</v>
      </c>
      <c r="J133" s="275">
        <f>+IF(interne2!K129&gt;=1,J$8,0)</f>
        <v>0</v>
      </c>
      <c r="K133" s="275">
        <f>+IF(interne2!L129&gt;=1,K$8,0)</f>
        <v>0</v>
      </c>
      <c r="L133" s="275">
        <f>+IF(interne2!M129&gt;=1,L$8,0)</f>
        <v>0</v>
      </c>
      <c r="M133" s="275">
        <f>+IF(interne2!N129&gt;=1,M$8,0)</f>
        <v>0</v>
      </c>
      <c r="N133" s="275">
        <f>+IF(interne2!O129&gt;=1,N$8,0)</f>
        <v>0</v>
      </c>
      <c r="O133" s="275">
        <f>+IF(interne2!P129&gt;=1,O$8,0)</f>
        <v>0</v>
      </c>
      <c r="P133" s="275">
        <f>+IF(interne2!Q129&gt;=1,P$8,0)</f>
        <v>0</v>
      </c>
      <c r="Q133" s="275">
        <f>+IF(interne2!R129&gt;=1,Q$8,0)</f>
        <v>0</v>
      </c>
      <c r="R133" s="275">
        <f>+IF(interne2!S129&gt;=1,R$8,0)</f>
        <v>0</v>
      </c>
      <c r="S133" s="275">
        <f>+IF(interne2!T129&gt;=1,S$8,0)</f>
        <v>0</v>
      </c>
      <c r="T133" s="275">
        <f>+IF(interne2!U129&gt;=1,T$8,0)</f>
        <v>0</v>
      </c>
      <c r="U133" s="275">
        <f>+IF(interne2!V129&gt;=1,U$8,0)</f>
        <v>0</v>
      </c>
      <c r="V133" s="275">
        <f>+IF(interne2!W129&gt;=1,V$8,0)</f>
        <v>0</v>
      </c>
      <c r="W133" s="275">
        <f>+IF(interne2!X129&gt;=1,W$8,0)</f>
        <v>0</v>
      </c>
      <c r="X133" s="275">
        <f>+IF(interne2!Y129&gt;=1,X$8,0)</f>
        <v>0</v>
      </c>
      <c r="Y133" s="275">
        <f>+IF(interne2!Z129&gt;=1,Y$8,0)</f>
        <v>0</v>
      </c>
      <c r="Z133" s="275">
        <f>+IF(interne2!AA129&gt;=1,Z$8,0)</f>
        <v>0</v>
      </c>
      <c r="AA133" s="275">
        <f>+IF(interne2!AB129&gt;=1,AA$8,0)</f>
        <v>0</v>
      </c>
      <c r="AB133" s="275">
        <f>+IF(interne2!AC129&gt;=1,AB$8,0)</f>
        <v>0</v>
      </c>
      <c r="AC133" s="275">
        <f>+IF(interne2!AD129&gt;=1,AC$8,0)</f>
        <v>0</v>
      </c>
      <c r="AD133" s="275">
        <f>+IF(interne2!AE129&gt;=1,AD$8,0)</f>
        <v>0</v>
      </c>
      <c r="AE133" s="275">
        <f>+IF(interne2!AF129&gt;=1,AE$8,0)</f>
        <v>0</v>
      </c>
      <c r="AF133" s="275">
        <f>+IF(interne2!AG129&gt;=1,AF$8,0)</f>
        <v>0</v>
      </c>
      <c r="AG133" s="275">
        <f>+IF(interne2!AH129&gt;=1,AG$8,0)</f>
        <v>0</v>
      </c>
      <c r="AH133" s="275">
        <f>+IF(interne2!AI129&gt;=1,AH$8,0)</f>
        <v>0</v>
      </c>
      <c r="AI133" s="275">
        <f>+IF(interne2!AJ129&gt;=1,AI$8,0)</f>
        <v>0</v>
      </c>
      <c r="AJ133" s="275">
        <f>+IF(interne2!AK129&gt;=1,AJ$8,0)</f>
        <v>0</v>
      </c>
      <c r="AK133" s="275">
        <f>+IF(interne2!AL129&gt;=1,AK$8,0)</f>
        <v>0</v>
      </c>
      <c r="AL133" s="275">
        <f>+IF(interne2!AM129&gt;=1,AL$8,0)</f>
        <v>0</v>
      </c>
      <c r="AM133" s="275">
        <f>+IF(interne2!AN129&gt;=1,AM$8,0)</f>
        <v>0</v>
      </c>
      <c r="AN133" s="275">
        <f>+IF(interne2!AO129&gt;=1,AN$8,0)</f>
        <v>0</v>
      </c>
      <c r="AO133" s="275">
        <f>+IF(interne2!AP129&gt;=1,AO$8,0)</f>
        <v>0</v>
      </c>
      <c r="AP133" s="275">
        <f>+IF(interne2!AQ129&gt;=1,AP$8,0)</f>
        <v>0</v>
      </c>
      <c r="AQ133" s="275">
        <f>+IF(interne2!AR129&gt;=1,AQ$8,0)</f>
        <v>0</v>
      </c>
      <c r="AR133" s="275">
        <f>+IF(interne2!AS129&gt;=1,AR$8,0)</f>
        <v>0</v>
      </c>
      <c r="AS133" s="275">
        <f>+IF(interne2!AT129&gt;=1,AS$8,0)</f>
        <v>0</v>
      </c>
      <c r="AT133" s="275">
        <f>+IF(interne2!AU129&gt;=1,AT$8,0)</f>
        <v>0</v>
      </c>
      <c r="AU133" s="275">
        <f>+IF(interne2!AV129&gt;=1,AU$8,0)</f>
        <v>0</v>
      </c>
    </row>
    <row r="134" spans="1:47" x14ac:dyDescent="0.25">
      <c r="A134" s="248" t="str">
        <f>'2.2'!C135</f>
        <v>GEB1.1.1</v>
      </c>
      <c r="B134" s="248" t="str">
        <f>'2.2'!D135</f>
        <v>Obstétrique spécialisée</v>
      </c>
      <c r="C134" s="275">
        <f>+IF(interne2!D130&gt;=1,C$8,0)</f>
        <v>0</v>
      </c>
      <c r="D134" s="275">
        <f>+IF(interne2!E130&gt;=1,D$8,0)</f>
        <v>0</v>
      </c>
      <c r="E134" s="275">
        <f>+IF(interne2!F130&gt;=1,E$8,0)</f>
        <v>0</v>
      </c>
      <c r="F134" s="275">
        <f>+IF(interne2!G130&gt;=1,F$8,0)</f>
        <v>0</v>
      </c>
      <c r="G134" s="275">
        <f>+IF(interne2!H130&gt;=1,G$8,0)</f>
        <v>0</v>
      </c>
      <c r="H134" s="275">
        <f>+IF(interne2!I130&gt;=1,H$8,0)</f>
        <v>0</v>
      </c>
      <c r="I134" s="275">
        <f>+IF(interne2!J130&gt;=1,I$8,0)</f>
        <v>0</v>
      </c>
      <c r="J134" s="275">
        <f>+IF(interne2!K130&gt;=1,J$8,0)</f>
        <v>0</v>
      </c>
      <c r="K134" s="275">
        <f>+IF(interne2!L130&gt;=1,K$8,0)</f>
        <v>0</v>
      </c>
      <c r="L134" s="275">
        <f>+IF(interne2!M130&gt;=1,L$8,0)</f>
        <v>0</v>
      </c>
      <c r="M134" s="275">
        <f>+IF(interne2!N130&gt;=1,M$8,0)</f>
        <v>0</v>
      </c>
      <c r="N134" s="275">
        <f>+IF(interne2!O130&gt;=1,N$8,0)</f>
        <v>0</v>
      </c>
      <c r="O134" s="275">
        <f>+IF(interne2!P130&gt;=1,O$8,0)</f>
        <v>0</v>
      </c>
      <c r="P134" s="275">
        <f>+IF(interne2!Q130&gt;=1,P$8,0)</f>
        <v>0</v>
      </c>
      <c r="Q134" s="275">
        <f>+IF(interne2!R130&gt;=1,Q$8,0)</f>
        <v>0</v>
      </c>
      <c r="R134" s="275">
        <f>+IF(interne2!S130&gt;=1,R$8,0)</f>
        <v>0</v>
      </c>
      <c r="S134" s="275">
        <f>+IF(interne2!T130&gt;=1,S$8,0)</f>
        <v>0</v>
      </c>
      <c r="T134" s="275">
        <f>+IF(interne2!U130&gt;=1,T$8,0)</f>
        <v>0</v>
      </c>
      <c r="U134" s="275">
        <f>+IF(interne2!V130&gt;=1,U$8,0)</f>
        <v>0</v>
      </c>
      <c r="V134" s="275">
        <f>+IF(interne2!W130&gt;=1,V$8,0)</f>
        <v>0</v>
      </c>
      <c r="W134" s="275">
        <f>+IF(interne2!X130&gt;=1,W$8,0)</f>
        <v>0</v>
      </c>
      <c r="X134" s="275">
        <f>+IF(interne2!Y130&gt;=1,X$8,0)</f>
        <v>0</v>
      </c>
      <c r="Y134" s="275">
        <f>+IF(interne2!Z130&gt;=1,Y$8,0)</f>
        <v>0</v>
      </c>
      <c r="Z134" s="275">
        <f>+IF(interne2!AA130&gt;=1,Z$8,0)</f>
        <v>0</v>
      </c>
      <c r="AA134" s="275">
        <f>+IF(interne2!AB130&gt;=1,AA$8,0)</f>
        <v>0</v>
      </c>
      <c r="AB134" s="275">
        <f>+IF(interne2!AC130&gt;=1,AB$8,0)</f>
        <v>0</v>
      </c>
      <c r="AC134" s="275">
        <f>+IF(interne2!AD130&gt;=1,AC$8,0)</f>
        <v>0</v>
      </c>
      <c r="AD134" s="275">
        <f>+IF(interne2!AE130&gt;=1,AD$8,0)</f>
        <v>0</v>
      </c>
      <c r="AE134" s="275">
        <f>+IF(interne2!AF130&gt;=1,AE$8,0)</f>
        <v>0</v>
      </c>
      <c r="AF134" s="275">
        <f>+IF(interne2!AG130&gt;=1,AF$8,0)</f>
        <v>0</v>
      </c>
      <c r="AG134" s="275">
        <f>+IF(interne2!AH130&gt;=1,AG$8,0)</f>
        <v>0</v>
      </c>
      <c r="AH134" s="275">
        <f>+IF(interne2!AI130&gt;=1,AH$8,0)</f>
        <v>0</v>
      </c>
      <c r="AI134" s="275">
        <f>+IF(interne2!AJ130&gt;=1,AI$8,0)</f>
        <v>0</v>
      </c>
      <c r="AJ134" s="275">
        <f>+IF(interne2!AK130&gt;=1,AJ$8,0)</f>
        <v>0</v>
      </c>
      <c r="AK134" s="275">
        <f>+IF(interne2!AL130&gt;=1,AK$8,0)</f>
        <v>0</v>
      </c>
      <c r="AL134" s="275">
        <f>+IF(interne2!AM130&gt;=1,AL$8,0)</f>
        <v>0</v>
      </c>
      <c r="AM134" s="275">
        <f>+IF(interne2!AN130&gt;=1,AM$8,0)</f>
        <v>0</v>
      </c>
      <c r="AN134" s="275">
        <f>+IF(interne2!AO130&gt;=1,AN$8,0)</f>
        <v>0</v>
      </c>
      <c r="AO134" s="275">
        <f>+IF(interne2!AP130&gt;=1,AO$8,0)</f>
        <v>0</v>
      </c>
      <c r="AP134" s="275">
        <f>+IF(interne2!AQ130&gt;=1,AP$8,0)</f>
        <v>0</v>
      </c>
      <c r="AQ134" s="275">
        <f>+IF(interne2!AR130&gt;=1,AQ$8,0)</f>
        <v>0</v>
      </c>
      <c r="AR134" s="275">
        <f>+IF(interne2!AS130&gt;=1,AR$8,0)</f>
        <v>0</v>
      </c>
      <c r="AS134" s="275">
        <f>+IF(interne2!AT130&gt;=1,AS$8,0)</f>
        <v>0</v>
      </c>
      <c r="AT134" s="275">
        <f>+IF(interne2!AU130&gt;=1,AT$8,0)</f>
        <v>0</v>
      </c>
      <c r="AU134" s="275">
        <f>+IF(interne2!AV130&gt;=1,AU$8,0)</f>
        <v>0</v>
      </c>
    </row>
    <row r="135" spans="1:47" ht="25" x14ac:dyDescent="0.25">
      <c r="A135" s="248" t="str">
        <f>'2.2'!C136</f>
        <v>NEOG</v>
      </c>
      <c r="B135" s="248" t="str">
        <f>'2.2'!D136</f>
        <v>Soins de base aux nouveau-nés (AG ≥ 36 0/7 SA et PN 2000 g)</v>
      </c>
      <c r="C135" s="275">
        <f>+IF(interne2!D131&gt;=1,C$8,0)</f>
        <v>0</v>
      </c>
      <c r="D135" s="275">
        <f>+IF(interne2!E131&gt;=1,D$8,0)</f>
        <v>0</v>
      </c>
      <c r="E135" s="275">
        <f>+IF(interne2!F131&gt;=1,E$8,0)</f>
        <v>0</v>
      </c>
      <c r="F135" s="275">
        <f>+IF(interne2!G131&gt;=1,F$8,0)</f>
        <v>0</v>
      </c>
      <c r="G135" s="275">
        <f>+IF(interne2!H131&gt;=1,G$8,0)</f>
        <v>0</v>
      </c>
      <c r="H135" s="275">
        <f>+IF(interne2!I131&gt;=1,H$8,0)</f>
        <v>0</v>
      </c>
      <c r="I135" s="275">
        <f>+IF(interne2!J131&gt;=1,I$8,0)</f>
        <v>0</v>
      </c>
      <c r="J135" s="275">
        <f>+IF(interne2!K131&gt;=1,J$8,0)</f>
        <v>0</v>
      </c>
      <c r="K135" s="275">
        <f>+IF(interne2!L131&gt;=1,K$8,0)</f>
        <v>0</v>
      </c>
      <c r="L135" s="275">
        <f>+IF(interne2!M131&gt;=1,L$8,0)</f>
        <v>0</v>
      </c>
      <c r="M135" s="275">
        <f>+IF(interne2!N131&gt;=1,M$8,0)</f>
        <v>0</v>
      </c>
      <c r="N135" s="275">
        <f>+IF(interne2!O131&gt;=1,N$8,0)</f>
        <v>0</v>
      </c>
      <c r="O135" s="275">
        <f>+IF(interne2!P131&gt;=1,O$8,0)</f>
        <v>0</v>
      </c>
      <c r="P135" s="275">
        <f>+IF(interne2!Q131&gt;=1,P$8,0)</f>
        <v>0</v>
      </c>
      <c r="Q135" s="275">
        <f>+IF(interne2!R131&gt;=1,Q$8,0)</f>
        <v>0</v>
      </c>
      <c r="R135" s="275">
        <f>+IF(interne2!S131&gt;=1,R$8,0)</f>
        <v>0</v>
      </c>
      <c r="S135" s="275">
        <f>+IF(interne2!T131&gt;=1,S$8,0)</f>
        <v>0</v>
      </c>
      <c r="T135" s="275">
        <f>+IF(interne2!U131&gt;=1,T$8,0)</f>
        <v>0</v>
      </c>
      <c r="U135" s="275">
        <f>+IF(interne2!V131&gt;=1,U$8,0)</f>
        <v>0</v>
      </c>
      <c r="V135" s="275">
        <f>+IF(interne2!W131&gt;=1,V$8,0)</f>
        <v>0</v>
      </c>
      <c r="W135" s="275">
        <f>+IF(interne2!X131&gt;=1,W$8,0)</f>
        <v>0</v>
      </c>
      <c r="X135" s="275">
        <f>+IF(interne2!Y131&gt;=1,X$8,0)</f>
        <v>0</v>
      </c>
      <c r="Y135" s="275">
        <f>+IF(interne2!Z131&gt;=1,Y$8,0)</f>
        <v>0</v>
      </c>
      <c r="Z135" s="275">
        <f>+IF(interne2!AA131&gt;=1,Z$8,0)</f>
        <v>0</v>
      </c>
      <c r="AA135" s="275">
        <f>+IF(interne2!AB131&gt;=1,AA$8,0)</f>
        <v>0</v>
      </c>
      <c r="AB135" s="275">
        <f>+IF(interne2!AC131&gt;=1,AB$8,0)</f>
        <v>0</v>
      </c>
      <c r="AC135" s="275">
        <f>+IF(interne2!AD131&gt;=1,AC$8,0)</f>
        <v>0</v>
      </c>
      <c r="AD135" s="275">
        <f>+IF(interne2!AE131&gt;=1,AD$8,0)</f>
        <v>0</v>
      </c>
      <c r="AE135" s="275">
        <f>+IF(interne2!AF131&gt;=1,AE$8,0)</f>
        <v>0</v>
      </c>
      <c r="AF135" s="275">
        <f>+IF(interne2!AG131&gt;=1,AF$8,0)</f>
        <v>0</v>
      </c>
      <c r="AG135" s="275">
        <f>+IF(interne2!AH131&gt;=1,AG$8,0)</f>
        <v>0</v>
      </c>
      <c r="AH135" s="275">
        <f>+IF(interne2!AI131&gt;=1,AH$8,0)</f>
        <v>0</v>
      </c>
      <c r="AI135" s="275">
        <f>+IF(interne2!AJ131&gt;=1,AI$8,0)</f>
        <v>0</v>
      </c>
      <c r="AJ135" s="275">
        <f>+IF(interne2!AK131&gt;=1,AJ$8,0)</f>
        <v>0</v>
      </c>
      <c r="AK135" s="275">
        <f>+IF(interne2!AL131&gt;=1,AK$8,0)</f>
        <v>0</v>
      </c>
      <c r="AL135" s="275">
        <f>+IF(interne2!AM131&gt;=1,AL$8,0)</f>
        <v>0</v>
      </c>
      <c r="AM135" s="275">
        <f>+IF(interne2!AN131&gt;=1,AM$8,0)</f>
        <v>0</v>
      </c>
      <c r="AN135" s="275">
        <f>+IF(interne2!AO131&gt;=1,AN$8,0)</f>
        <v>0</v>
      </c>
      <c r="AO135" s="275">
        <f>+IF(interne2!AP131&gt;=1,AO$8,0)</f>
        <v>0</v>
      </c>
      <c r="AP135" s="275">
        <f>+IF(interne2!AQ131&gt;=1,AP$8,0)</f>
        <v>0</v>
      </c>
      <c r="AQ135" s="275">
        <f>+IF(interne2!AR131&gt;=1,AQ$8,0)</f>
        <v>0</v>
      </c>
      <c r="AR135" s="275">
        <f>+IF(interne2!AS131&gt;=1,AR$8,0)</f>
        <v>0</v>
      </c>
      <c r="AS135" s="275">
        <f>+IF(interne2!AT131&gt;=1,AS$8,0)</f>
        <v>0</v>
      </c>
      <c r="AT135" s="275">
        <f>+IF(interne2!AU131&gt;=1,AT$8,0)</f>
        <v>0</v>
      </c>
      <c r="AU135" s="275">
        <f>+IF(interne2!AV131&gt;=1,AU$8,0)</f>
        <v>0</v>
      </c>
    </row>
    <row r="136" spans="1:47" ht="39" customHeight="1" x14ac:dyDescent="0.25">
      <c r="A136" s="248" t="str">
        <f>'2.2'!C137</f>
        <v>NEO1</v>
      </c>
      <c r="B136" s="248" t="str">
        <f>'2.2'!D137</f>
        <v>Soins de base aux nouveau-nés (AG ≥ 35 0/7 SA et PN 2000 g)</v>
      </c>
      <c r="C136" s="275">
        <f>+IF(interne2!D132&gt;=1,C$8,0)</f>
        <v>0</v>
      </c>
      <c r="D136" s="275">
        <f>+IF(interne2!E132&gt;=1,D$8,0)</f>
        <v>0</v>
      </c>
      <c r="E136" s="275">
        <f>+IF(interne2!F132&gt;=1,E$8,0)</f>
        <v>0</v>
      </c>
      <c r="F136" s="275">
        <f>+IF(interne2!G132&gt;=1,F$8,0)</f>
        <v>0</v>
      </c>
      <c r="G136" s="275">
        <f>+IF(interne2!H132&gt;=1,G$8,0)</f>
        <v>0</v>
      </c>
      <c r="H136" s="275">
        <f>+IF(interne2!I132&gt;=1,H$8,0)</f>
        <v>0</v>
      </c>
      <c r="I136" s="275">
        <f>+IF(interne2!J132&gt;=1,I$8,0)</f>
        <v>0</v>
      </c>
      <c r="J136" s="275">
        <f>+IF(interne2!K132&gt;=1,J$8,0)</f>
        <v>0</v>
      </c>
      <c r="K136" s="275">
        <f>+IF(interne2!L132&gt;=1,K$8,0)</f>
        <v>0</v>
      </c>
      <c r="L136" s="275">
        <f>+IF(interne2!M132&gt;=1,L$8,0)</f>
        <v>0</v>
      </c>
      <c r="M136" s="275">
        <f>+IF(interne2!N132&gt;=1,M$8,0)</f>
        <v>0</v>
      </c>
      <c r="N136" s="275">
        <f>+IF(interne2!O132&gt;=1,N$8,0)</f>
        <v>0</v>
      </c>
      <c r="O136" s="275">
        <f>+IF(interne2!P132&gt;=1,O$8,0)</f>
        <v>0</v>
      </c>
      <c r="P136" s="275">
        <f>+IF(interne2!Q132&gt;=1,P$8,0)</f>
        <v>0</v>
      </c>
      <c r="Q136" s="275">
        <f>+IF(interne2!R132&gt;=1,Q$8,0)</f>
        <v>0</v>
      </c>
      <c r="R136" s="275">
        <f>+IF(interne2!S132&gt;=1,R$8,0)</f>
        <v>0</v>
      </c>
      <c r="S136" s="275">
        <f>+IF(interne2!T132&gt;=1,S$8,0)</f>
        <v>0</v>
      </c>
      <c r="T136" s="275">
        <f>+IF(interne2!U132&gt;=1,T$8,0)</f>
        <v>0</v>
      </c>
      <c r="U136" s="275">
        <f>+IF(interne2!V132&gt;=1,U$8,0)</f>
        <v>0</v>
      </c>
      <c r="V136" s="275">
        <f>+IF(interne2!W132&gt;=1,V$8,0)</f>
        <v>0</v>
      </c>
      <c r="W136" s="275">
        <f>+IF(interne2!X132&gt;=1,W$8,0)</f>
        <v>0</v>
      </c>
      <c r="X136" s="275">
        <f>+IF(interne2!Y132&gt;=1,X$8,0)</f>
        <v>0</v>
      </c>
      <c r="Y136" s="275">
        <f>+IF(interne2!Z132&gt;=1,Y$8,0)</f>
        <v>0</v>
      </c>
      <c r="Z136" s="275">
        <f>+IF(interne2!AA132&gt;=1,Z$8,0)</f>
        <v>0</v>
      </c>
      <c r="AA136" s="275">
        <f>+IF(interne2!AB132&gt;=1,AA$8,0)</f>
        <v>0</v>
      </c>
      <c r="AB136" s="275">
        <f>+IF(interne2!AC132&gt;=1,AB$8,0)</f>
        <v>0</v>
      </c>
      <c r="AC136" s="275">
        <f>+IF(interne2!AD132&gt;=1,AC$8,0)</f>
        <v>0</v>
      </c>
      <c r="AD136" s="275">
        <f>+IF(interne2!AE132&gt;=1,AD$8,0)</f>
        <v>0</v>
      </c>
      <c r="AE136" s="275">
        <f>+IF(interne2!AF132&gt;=1,AE$8,0)</f>
        <v>0</v>
      </c>
      <c r="AF136" s="275">
        <f>+IF(interne2!AG132&gt;=1,AF$8,0)</f>
        <v>0</v>
      </c>
      <c r="AG136" s="275">
        <f>+IF(interne2!AH132&gt;=1,AG$8,0)</f>
        <v>0</v>
      </c>
      <c r="AH136" s="275">
        <f>+IF(interne2!AI132&gt;=1,AH$8,0)</f>
        <v>0</v>
      </c>
      <c r="AI136" s="275">
        <f>+IF(interne2!AJ132&gt;=1,AI$8,0)</f>
        <v>0</v>
      </c>
      <c r="AJ136" s="275">
        <f>+IF(interne2!AK132&gt;=1,AJ$8,0)</f>
        <v>0</v>
      </c>
      <c r="AK136" s="275">
        <f>+IF(interne2!AL132&gt;=1,AK$8,0)</f>
        <v>0</v>
      </c>
      <c r="AL136" s="275">
        <f>+IF(interne2!AM132&gt;=1,AL$8,0)</f>
        <v>0</v>
      </c>
      <c r="AM136" s="275">
        <f>+IF(interne2!AN132&gt;=1,AM$8,0)</f>
        <v>0</v>
      </c>
      <c r="AN136" s="275">
        <f>+IF(interne2!AO132&gt;=1,AN$8,0)</f>
        <v>0</v>
      </c>
      <c r="AO136" s="275">
        <f>+IF(interne2!AP132&gt;=1,AO$8,0)</f>
        <v>0</v>
      </c>
      <c r="AP136" s="275">
        <f>+IF(interne2!AQ132&gt;=1,AP$8,0)</f>
        <v>0</v>
      </c>
      <c r="AQ136" s="275">
        <f>+IF(interne2!AR132&gt;=1,AQ$8,0)</f>
        <v>0</v>
      </c>
      <c r="AR136" s="275">
        <f>+IF(interne2!AS132&gt;=1,AR$8,0)</f>
        <v>0</v>
      </c>
      <c r="AS136" s="275">
        <f>+IF(interne2!AT132&gt;=1,AS$8,0)</f>
        <v>0</v>
      </c>
      <c r="AT136" s="275">
        <f>+IF(interne2!AU132&gt;=1,AT$8,0)</f>
        <v>0</v>
      </c>
      <c r="AU136" s="275">
        <f>+IF(interne2!AV132&gt;=1,AU$8,0)</f>
        <v>0</v>
      </c>
    </row>
    <row r="137" spans="1:47" ht="36" customHeight="1" x14ac:dyDescent="0.25">
      <c r="A137" s="248" t="str">
        <f>'2.2'!C138</f>
        <v>NEO1.1</v>
      </c>
      <c r="B137" s="248" t="str">
        <f>'2.2'!D138</f>
        <v>Néonatologie (AG ≥ 32 0/7 SA et PN 1250 g)</v>
      </c>
      <c r="C137" s="275">
        <f>+IF(interne2!D133&gt;=1,C$8,0)</f>
        <v>0</v>
      </c>
      <c r="D137" s="275">
        <f>+IF(interne2!E133&gt;=1,D$8,0)</f>
        <v>0</v>
      </c>
      <c r="E137" s="275">
        <f>+IF(interne2!F133&gt;=1,E$8,0)</f>
        <v>0</v>
      </c>
      <c r="F137" s="275">
        <f>+IF(interne2!G133&gt;=1,F$8,0)</f>
        <v>0</v>
      </c>
      <c r="G137" s="275">
        <f>+IF(interne2!H133&gt;=1,G$8,0)</f>
        <v>0</v>
      </c>
      <c r="H137" s="275">
        <f>+IF(interne2!I133&gt;=1,H$8,0)</f>
        <v>0</v>
      </c>
      <c r="I137" s="275">
        <f>+IF(interne2!J133&gt;=1,I$8,0)</f>
        <v>0</v>
      </c>
      <c r="J137" s="275">
        <f>+IF(interne2!K133&gt;=1,J$8,0)</f>
        <v>0</v>
      </c>
      <c r="K137" s="275">
        <f>+IF(interne2!L133&gt;=1,K$8,0)</f>
        <v>0</v>
      </c>
      <c r="L137" s="275">
        <f>+IF(interne2!M133&gt;=1,L$8,0)</f>
        <v>0</v>
      </c>
      <c r="M137" s="275">
        <f>+IF(interne2!N133&gt;=1,M$8,0)</f>
        <v>0</v>
      </c>
      <c r="N137" s="275">
        <f>+IF(interne2!O133&gt;=1,N$8,0)</f>
        <v>0</v>
      </c>
      <c r="O137" s="275">
        <f>+IF(interne2!P133&gt;=1,O$8,0)</f>
        <v>0</v>
      </c>
      <c r="P137" s="275">
        <f>+IF(interne2!Q133&gt;=1,P$8,0)</f>
        <v>0</v>
      </c>
      <c r="Q137" s="275">
        <f>+IF(interne2!R133&gt;=1,Q$8,0)</f>
        <v>0</v>
      </c>
      <c r="R137" s="275">
        <f>+IF(interne2!S133&gt;=1,R$8,0)</f>
        <v>0</v>
      </c>
      <c r="S137" s="275">
        <f>+IF(interne2!T133&gt;=1,S$8,0)</f>
        <v>0</v>
      </c>
      <c r="T137" s="275">
        <f>+IF(interne2!U133&gt;=1,T$8,0)</f>
        <v>0</v>
      </c>
      <c r="U137" s="275">
        <f>+IF(interne2!V133&gt;=1,U$8,0)</f>
        <v>0</v>
      </c>
      <c r="V137" s="275">
        <f>+IF(interne2!W133&gt;=1,V$8,0)</f>
        <v>0</v>
      </c>
      <c r="W137" s="275">
        <f>+IF(interne2!X133&gt;=1,W$8,0)</f>
        <v>0</v>
      </c>
      <c r="X137" s="275">
        <f>+IF(interne2!Y133&gt;=1,X$8,0)</f>
        <v>0</v>
      </c>
      <c r="Y137" s="275">
        <f>+IF(interne2!Z133&gt;=1,Y$8,0)</f>
        <v>0</v>
      </c>
      <c r="Z137" s="275">
        <f>+IF(interne2!AA133&gt;=1,Z$8,0)</f>
        <v>0</v>
      </c>
      <c r="AA137" s="275">
        <f>+IF(interne2!AB133&gt;=1,AA$8,0)</f>
        <v>0</v>
      </c>
      <c r="AB137" s="275">
        <f>+IF(interne2!AC133&gt;=1,AB$8,0)</f>
        <v>0</v>
      </c>
      <c r="AC137" s="275">
        <f>+IF(interne2!AD133&gt;=1,AC$8,0)</f>
        <v>0</v>
      </c>
      <c r="AD137" s="275">
        <f>+IF(interne2!AE133&gt;=1,AD$8,0)</f>
        <v>0</v>
      </c>
      <c r="AE137" s="275">
        <f>+IF(interne2!AF133&gt;=1,AE$8,0)</f>
        <v>0</v>
      </c>
      <c r="AF137" s="275">
        <f>+IF(interne2!AG133&gt;=1,AF$8,0)</f>
        <v>0</v>
      </c>
      <c r="AG137" s="275">
        <f>+IF(interne2!AH133&gt;=1,AG$8,0)</f>
        <v>0</v>
      </c>
      <c r="AH137" s="275">
        <f>+IF(interne2!AI133&gt;=1,AH$8,0)</f>
        <v>0</v>
      </c>
      <c r="AI137" s="275">
        <f>+IF(interne2!AJ133&gt;=1,AI$8,0)</f>
        <v>0</v>
      </c>
      <c r="AJ137" s="275">
        <f>+IF(interne2!AK133&gt;=1,AJ$8,0)</f>
        <v>0</v>
      </c>
      <c r="AK137" s="275">
        <f>+IF(interne2!AL133&gt;=1,AK$8,0)</f>
        <v>0</v>
      </c>
      <c r="AL137" s="275">
        <f>+IF(interne2!AM133&gt;=1,AL$8,0)</f>
        <v>0</v>
      </c>
      <c r="AM137" s="275">
        <f>+IF(interne2!AN133&gt;=1,AM$8,0)</f>
        <v>0</v>
      </c>
      <c r="AN137" s="275">
        <f>+IF(interne2!AO133&gt;=1,AN$8,0)</f>
        <v>0</v>
      </c>
      <c r="AO137" s="275">
        <f>+IF(interne2!AP133&gt;=1,AO$8,0)</f>
        <v>0</v>
      </c>
      <c r="AP137" s="275">
        <f>+IF(interne2!AQ133&gt;=1,AP$8,0)</f>
        <v>0</v>
      </c>
      <c r="AQ137" s="275">
        <f>+IF(interne2!AR133&gt;=1,AQ$8,0)</f>
        <v>0</v>
      </c>
      <c r="AR137" s="275">
        <f>+IF(interne2!AS133&gt;=1,AR$8,0)</f>
        <v>0</v>
      </c>
      <c r="AS137" s="275">
        <f>+IF(interne2!AT133&gt;=1,AS$8,0)</f>
        <v>0</v>
      </c>
      <c r="AT137" s="275">
        <f>+IF(interne2!AU133&gt;=1,AT$8,0)</f>
        <v>0</v>
      </c>
      <c r="AU137" s="275">
        <f>+IF(interne2!AV133&gt;=1,AU$8,0)</f>
        <v>0</v>
      </c>
    </row>
    <row r="138" spans="1:47" ht="25" x14ac:dyDescent="0.25">
      <c r="A138" s="248" t="str">
        <f>'2.2'!C139</f>
        <v>NEO1.1.1</v>
      </c>
      <c r="B138" s="248" t="str">
        <f>'2.2'!D139</f>
        <v>Néonatologie spécialisée (AG ≥ 28 0/7 SA et PN ≥1000 g)</v>
      </c>
      <c r="C138" s="275">
        <f>+IF(interne2!D134&gt;=1,C$8,0)</f>
        <v>0</v>
      </c>
      <c r="D138" s="275">
        <f>+IF(interne2!E134&gt;=1,D$8,0)</f>
        <v>0</v>
      </c>
      <c r="E138" s="275">
        <f>+IF(interne2!F134&gt;=1,E$8,0)</f>
        <v>0</v>
      </c>
      <c r="F138" s="275">
        <f>+IF(interne2!G134&gt;=1,F$8,0)</f>
        <v>0</v>
      </c>
      <c r="G138" s="275">
        <f>+IF(interne2!H134&gt;=1,G$8,0)</f>
        <v>0</v>
      </c>
      <c r="H138" s="275">
        <f>+IF(interne2!I134&gt;=1,H$8,0)</f>
        <v>0</v>
      </c>
      <c r="I138" s="275">
        <f>+IF(interne2!J134&gt;=1,I$8,0)</f>
        <v>0</v>
      </c>
      <c r="J138" s="275">
        <f>+IF(interne2!K134&gt;=1,J$8,0)</f>
        <v>0</v>
      </c>
      <c r="K138" s="275">
        <f>+IF(interne2!L134&gt;=1,K$8,0)</f>
        <v>0</v>
      </c>
      <c r="L138" s="275">
        <f>+IF(interne2!M134&gt;=1,L$8,0)</f>
        <v>0</v>
      </c>
      <c r="M138" s="275">
        <f>+IF(interne2!N134&gt;=1,M$8,0)</f>
        <v>0</v>
      </c>
      <c r="N138" s="275">
        <f>+IF(interne2!O134&gt;=1,N$8,0)</f>
        <v>0</v>
      </c>
      <c r="O138" s="275">
        <f>+IF(interne2!P134&gt;=1,O$8,0)</f>
        <v>0</v>
      </c>
      <c r="P138" s="275">
        <f>+IF(interne2!Q134&gt;=1,P$8,0)</f>
        <v>0</v>
      </c>
      <c r="Q138" s="275">
        <f>+IF(interne2!R134&gt;=1,Q$8,0)</f>
        <v>0</v>
      </c>
      <c r="R138" s="275">
        <f>+IF(interne2!S134&gt;=1,R$8,0)</f>
        <v>0</v>
      </c>
      <c r="S138" s="275">
        <f>+IF(interne2!T134&gt;=1,S$8,0)</f>
        <v>0</v>
      </c>
      <c r="T138" s="275">
        <f>+IF(interne2!U134&gt;=1,T$8,0)</f>
        <v>0</v>
      </c>
      <c r="U138" s="275">
        <f>+IF(interne2!V134&gt;=1,U$8,0)</f>
        <v>0</v>
      </c>
      <c r="V138" s="275">
        <f>+IF(interne2!W134&gt;=1,V$8,0)</f>
        <v>0</v>
      </c>
      <c r="W138" s="275">
        <f>+IF(interne2!X134&gt;=1,W$8,0)</f>
        <v>0</v>
      </c>
      <c r="X138" s="275">
        <f>+IF(interne2!Y134&gt;=1,X$8,0)</f>
        <v>0</v>
      </c>
      <c r="Y138" s="275">
        <f>+IF(interne2!Z134&gt;=1,Y$8,0)</f>
        <v>0</v>
      </c>
      <c r="Z138" s="275">
        <f>+IF(interne2!AA134&gt;=1,Z$8,0)</f>
        <v>0</v>
      </c>
      <c r="AA138" s="275">
        <f>+IF(interne2!AB134&gt;=1,AA$8,0)</f>
        <v>0</v>
      </c>
      <c r="AB138" s="275">
        <f>+IF(interne2!AC134&gt;=1,AB$8,0)</f>
        <v>0</v>
      </c>
      <c r="AC138" s="275">
        <f>+IF(interne2!AD134&gt;=1,AC$8,0)</f>
        <v>0</v>
      </c>
      <c r="AD138" s="275">
        <f>+IF(interne2!AE134&gt;=1,AD$8,0)</f>
        <v>0</v>
      </c>
      <c r="AE138" s="275">
        <f>+IF(interne2!AF134&gt;=1,AE$8,0)</f>
        <v>0</v>
      </c>
      <c r="AF138" s="275">
        <f>+IF(interne2!AG134&gt;=1,AF$8,0)</f>
        <v>0</v>
      </c>
      <c r="AG138" s="275">
        <f>+IF(interne2!AH134&gt;=1,AG$8,0)</f>
        <v>0</v>
      </c>
      <c r="AH138" s="275">
        <f>+IF(interne2!AI134&gt;=1,AH$8,0)</f>
        <v>0</v>
      </c>
      <c r="AI138" s="275">
        <f>+IF(interne2!AJ134&gt;=1,AI$8,0)</f>
        <v>0</v>
      </c>
      <c r="AJ138" s="275">
        <f>+IF(interne2!AK134&gt;=1,AJ$8,0)</f>
        <v>0</v>
      </c>
      <c r="AK138" s="275">
        <f>+IF(interne2!AL134&gt;=1,AK$8,0)</f>
        <v>0</v>
      </c>
      <c r="AL138" s="275">
        <f>+IF(interne2!AM134&gt;=1,AL$8,0)</f>
        <v>0</v>
      </c>
      <c r="AM138" s="275">
        <f>+IF(interne2!AN134&gt;=1,AM$8,0)</f>
        <v>0</v>
      </c>
      <c r="AN138" s="275">
        <f>+IF(interne2!AO134&gt;=1,AN$8,0)</f>
        <v>0</v>
      </c>
      <c r="AO138" s="275">
        <f>+IF(interne2!AP134&gt;=1,AO$8,0)</f>
        <v>0</v>
      </c>
      <c r="AP138" s="275">
        <f>+IF(interne2!AQ134&gt;=1,AP$8,0)</f>
        <v>0</v>
      </c>
      <c r="AQ138" s="275">
        <f>+IF(interne2!AR134&gt;=1,AQ$8,0)</f>
        <v>0</v>
      </c>
      <c r="AR138" s="275">
        <f>+IF(interne2!AS134&gt;=1,AR$8,0)</f>
        <v>0</v>
      </c>
      <c r="AS138" s="275">
        <f>+IF(interne2!AT134&gt;=1,AS$8,0)</f>
        <v>0</v>
      </c>
      <c r="AT138" s="275">
        <f>+IF(interne2!AU134&gt;=1,AT$8,0)</f>
        <v>0</v>
      </c>
      <c r="AU138" s="275">
        <f>+IF(interne2!AV134&gt;=1,AU$8,0)</f>
        <v>0</v>
      </c>
    </row>
    <row r="139" spans="1:47" ht="37.5" x14ac:dyDescent="0.25">
      <c r="A139" s="248" t="str">
        <f>'2.2'!C140</f>
        <v>NEO1.1.1.1</v>
      </c>
      <c r="B139" s="248" t="str">
        <f>'2.2'!D140</f>
        <v>Néonatologie hautement spécialisée (AG &lt; 32 0/7 SA et PN &lt; 1500 g)</v>
      </c>
      <c r="C139" s="275">
        <f>+IF(interne2!D135&gt;=1,C$8,0)</f>
        <v>0</v>
      </c>
      <c r="D139" s="275">
        <f>+IF(interne2!E135&gt;=1,D$8,0)</f>
        <v>0</v>
      </c>
      <c r="E139" s="275">
        <f>+IF(interne2!F135&gt;=1,E$8,0)</f>
        <v>0</v>
      </c>
      <c r="F139" s="275">
        <f>+IF(interne2!G135&gt;=1,F$8,0)</f>
        <v>0</v>
      </c>
      <c r="G139" s="275">
        <f>+IF(interne2!H135&gt;=1,G$8,0)</f>
        <v>0</v>
      </c>
      <c r="H139" s="275">
        <f>+IF(interne2!I135&gt;=1,H$8,0)</f>
        <v>0</v>
      </c>
      <c r="I139" s="275">
        <f>+IF(interne2!J135&gt;=1,I$8,0)</f>
        <v>0</v>
      </c>
      <c r="J139" s="275">
        <f>+IF(interne2!K135&gt;=1,J$8,0)</f>
        <v>0</v>
      </c>
      <c r="K139" s="275">
        <f>+IF(interne2!L135&gt;=1,K$8,0)</f>
        <v>0</v>
      </c>
      <c r="L139" s="275">
        <f>+IF(interne2!M135&gt;=1,L$8,0)</f>
        <v>0</v>
      </c>
      <c r="M139" s="275">
        <f>+IF(interne2!N135&gt;=1,M$8,0)</f>
        <v>0</v>
      </c>
      <c r="N139" s="275">
        <f>+IF(interne2!O135&gt;=1,N$8,0)</f>
        <v>0</v>
      </c>
      <c r="O139" s="275">
        <f>+IF(interne2!P135&gt;=1,O$8,0)</f>
        <v>0</v>
      </c>
      <c r="P139" s="275">
        <f>+IF(interne2!Q135&gt;=1,P$8,0)</f>
        <v>0</v>
      </c>
      <c r="Q139" s="275">
        <f>+IF(interne2!R135&gt;=1,Q$8,0)</f>
        <v>0</v>
      </c>
      <c r="R139" s="275">
        <f>+IF(interne2!S135&gt;=1,R$8,0)</f>
        <v>0</v>
      </c>
      <c r="S139" s="275">
        <f>+IF(interne2!T135&gt;=1,S$8,0)</f>
        <v>0</v>
      </c>
      <c r="T139" s="275">
        <f>+IF(interne2!U135&gt;=1,T$8,0)</f>
        <v>0</v>
      </c>
      <c r="U139" s="275">
        <f>+IF(interne2!V135&gt;=1,U$8,0)</f>
        <v>0</v>
      </c>
      <c r="V139" s="275">
        <f>+IF(interne2!W135&gt;=1,V$8,0)</f>
        <v>0</v>
      </c>
      <c r="W139" s="275">
        <f>+IF(interne2!X135&gt;=1,W$8,0)</f>
        <v>0</v>
      </c>
      <c r="X139" s="275">
        <f>+IF(interne2!Y135&gt;=1,X$8,0)</f>
        <v>0</v>
      </c>
      <c r="Y139" s="275">
        <f>+IF(interne2!Z135&gt;=1,Y$8,0)</f>
        <v>0</v>
      </c>
      <c r="Z139" s="275">
        <f>+IF(interne2!AA135&gt;=1,Z$8,0)</f>
        <v>0</v>
      </c>
      <c r="AA139" s="275">
        <f>+IF(interne2!AB135&gt;=1,AA$8,0)</f>
        <v>0</v>
      </c>
      <c r="AB139" s="275">
        <f>+IF(interne2!AC135&gt;=1,AB$8,0)</f>
        <v>0</v>
      </c>
      <c r="AC139" s="275">
        <f>+IF(interne2!AD135&gt;=1,AC$8,0)</f>
        <v>0</v>
      </c>
      <c r="AD139" s="275">
        <f>+IF(interne2!AE135&gt;=1,AD$8,0)</f>
        <v>0</v>
      </c>
      <c r="AE139" s="275">
        <f>+IF(interne2!AF135&gt;=1,AE$8,0)</f>
        <v>0</v>
      </c>
      <c r="AF139" s="275">
        <f>+IF(interne2!AG135&gt;=1,AF$8,0)</f>
        <v>0</v>
      </c>
      <c r="AG139" s="275">
        <f>+IF(interne2!AH135&gt;=1,AG$8,0)</f>
        <v>0</v>
      </c>
      <c r="AH139" s="275">
        <f>+IF(interne2!AI135&gt;=1,AH$8,0)</f>
        <v>0</v>
      </c>
      <c r="AI139" s="275">
        <f>+IF(interne2!AJ135&gt;=1,AI$8,0)</f>
        <v>0</v>
      </c>
      <c r="AJ139" s="275">
        <f>+IF(interne2!AK135&gt;=1,AJ$8,0)</f>
        <v>0</v>
      </c>
      <c r="AK139" s="275">
        <f>+IF(interne2!AL135&gt;=1,AK$8,0)</f>
        <v>0</v>
      </c>
      <c r="AL139" s="275">
        <f>+IF(interne2!AM135&gt;=1,AL$8,0)</f>
        <v>0</v>
      </c>
      <c r="AM139" s="275">
        <f>+IF(interne2!AN135&gt;=1,AM$8,0)</f>
        <v>0</v>
      </c>
      <c r="AN139" s="275">
        <f>+IF(interne2!AO135&gt;=1,AN$8,0)</f>
        <v>0</v>
      </c>
      <c r="AO139" s="275">
        <f>+IF(interne2!AP135&gt;=1,AO$8,0)</f>
        <v>0</v>
      </c>
      <c r="AP139" s="275">
        <f>+IF(interne2!AQ135&gt;=1,AP$8,0)</f>
        <v>0</v>
      </c>
      <c r="AQ139" s="275">
        <f>+IF(interne2!AR135&gt;=1,AQ$8,0)</f>
        <v>0</v>
      </c>
      <c r="AR139" s="275">
        <f>+IF(interne2!AS135&gt;=1,AR$8,0)</f>
        <v>0</v>
      </c>
      <c r="AS139" s="275">
        <f>+IF(interne2!AT135&gt;=1,AS$8,0)</f>
        <v>0</v>
      </c>
      <c r="AT139" s="275">
        <f>+IF(interne2!AU135&gt;=1,AT$8,0)</f>
        <v>0</v>
      </c>
      <c r="AU139" s="275">
        <f>+IF(interne2!AV135&gt;=1,AU$8,0)</f>
        <v>0</v>
      </c>
    </row>
    <row r="140" spans="1:47" x14ac:dyDescent="0.25">
      <c r="A140" s="248" t="str">
        <f>'2.2'!C141</f>
        <v>ONK1</v>
      </c>
      <c r="B140" s="248" t="str">
        <f>'2.2'!D141</f>
        <v>Oncologie</v>
      </c>
      <c r="C140" s="275">
        <f>+IF(interne2!D136&gt;=1,C$8,0)</f>
        <v>0</v>
      </c>
      <c r="D140" s="275">
        <f>+IF(interne2!E136&gt;=1,D$8,0)</f>
        <v>0</v>
      </c>
      <c r="E140" s="275">
        <f>+IF(interne2!F136&gt;=1,E$8,0)</f>
        <v>0</v>
      </c>
      <c r="F140" s="275">
        <f>+IF(interne2!G136&gt;=1,F$8,0)</f>
        <v>0</v>
      </c>
      <c r="G140" s="275">
        <f>+IF(interne2!H136&gt;=1,G$8,0)</f>
        <v>0</v>
      </c>
      <c r="H140" s="275">
        <f>+IF(interne2!I136&gt;=1,H$8,0)</f>
        <v>0</v>
      </c>
      <c r="I140" s="275">
        <f>+IF(interne2!J136&gt;=1,I$8,0)</f>
        <v>0</v>
      </c>
      <c r="J140" s="275">
        <f>+IF(interne2!K136&gt;=1,J$8,0)</f>
        <v>0</v>
      </c>
      <c r="K140" s="275">
        <f>+IF(interne2!L136&gt;=1,K$8,0)</f>
        <v>0</v>
      </c>
      <c r="L140" s="275">
        <f>+IF(interne2!M136&gt;=1,L$8,0)</f>
        <v>0</v>
      </c>
      <c r="M140" s="275">
        <f>+IF(interne2!N136&gt;=1,M$8,0)</f>
        <v>0</v>
      </c>
      <c r="N140" s="275">
        <f>+IF(interne2!O136&gt;=1,N$8,0)</f>
        <v>0</v>
      </c>
      <c r="O140" s="275">
        <f>+IF(interne2!P136&gt;=1,O$8,0)</f>
        <v>0</v>
      </c>
      <c r="P140" s="275">
        <f>+IF(interne2!Q136&gt;=1,P$8,0)</f>
        <v>0</v>
      </c>
      <c r="Q140" s="275">
        <f>+IF(interne2!R136&gt;=1,Q$8,0)</f>
        <v>0</v>
      </c>
      <c r="R140" s="275">
        <f>+IF(interne2!S136&gt;=1,R$8,0)</f>
        <v>0</v>
      </c>
      <c r="S140" s="275">
        <f>+IF(interne2!T136&gt;=1,S$8,0)</f>
        <v>0</v>
      </c>
      <c r="T140" s="275">
        <f>+IF(interne2!U136&gt;=1,T$8,0)</f>
        <v>0</v>
      </c>
      <c r="U140" s="275">
        <f>+IF(interne2!V136&gt;=1,U$8,0)</f>
        <v>0</v>
      </c>
      <c r="V140" s="275">
        <f>+IF(interne2!W136&gt;=1,V$8,0)</f>
        <v>0</v>
      </c>
      <c r="W140" s="275">
        <f>+IF(interne2!X136&gt;=1,W$8,0)</f>
        <v>0</v>
      </c>
      <c r="X140" s="275">
        <f>+IF(interne2!Y136&gt;=1,X$8,0)</f>
        <v>0</v>
      </c>
      <c r="Y140" s="275">
        <f>+IF(interne2!Z136&gt;=1,Y$8,0)</f>
        <v>0</v>
      </c>
      <c r="Z140" s="275">
        <f>+IF(interne2!AA136&gt;=1,Z$8,0)</f>
        <v>0</v>
      </c>
      <c r="AA140" s="275">
        <f>+IF(interne2!AB136&gt;=1,AA$8,0)</f>
        <v>0</v>
      </c>
      <c r="AB140" s="275">
        <f>+IF(interne2!AC136&gt;=1,AB$8,0)</f>
        <v>0</v>
      </c>
      <c r="AC140" s="275">
        <f>+IF(interne2!AD136&gt;=1,AC$8,0)</f>
        <v>0</v>
      </c>
      <c r="AD140" s="275">
        <f>+IF(interne2!AE136&gt;=1,AD$8,0)</f>
        <v>0</v>
      </c>
      <c r="AE140" s="275">
        <f>+IF(interne2!AF136&gt;=1,AE$8,0)</f>
        <v>0</v>
      </c>
      <c r="AF140" s="275">
        <f>+IF(interne2!AG136&gt;=1,AF$8,0)</f>
        <v>0</v>
      </c>
      <c r="AG140" s="275">
        <f>+IF(interne2!AH136&gt;=1,AG$8,0)</f>
        <v>0</v>
      </c>
      <c r="AH140" s="275">
        <f>+IF(interne2!AI136&gt;=1,AH$8,0)</f>
        <v>0</v>
      </c>
      <c r="AI140" s="275">
        <f>+IF(interne2!AJ136&gt;=1,AI$8,0)</f>
        <v>0</v>
      </c>
      <c r="AJ140" s="275">
        <f>+IF(interne2!AK136&gt;=1,AJ$8,0)</f>
        <v>0</v>
      </c>
      <c r="AK140" s="275">
        <f>+IF(interne2!AL136&gt;=1,AK$8,0)</f>
        <v>0</v>
      </c>
      <c r="AL140" s="275">
        <f>+IF(interne2!AM136&gt;=1,AL$8,0)</f>
        <v>0</v>
      </c>
      <c r="AM140" s="275">
        <f>+IF(interne2!AN136&gt;=1,AM$8,0)</f>
        <v>0</v>
      </c>
      <c r="AN140" s="275">
        <f>+IF(interne2!AO136&gt;=1,AN$8,0)</f>
        <v>0</v>
      </c>
      <c r="AO140" s="275">
        <f>+IF(interne2!AP136&gt;=1,AO$8,0)</f>
        <v>0</v>
      </c>
      <c r="AP140" s="275">
        <f>+IF(interne2!AQ136&gt;=1,AP$8,0)</f>
        <v>0</v>
      </c>
      <c r="AQ140" s="275">
        <f>+IF(interne2!AR136&gt;=1,AQ$8,0)</f>
        <v>0</v>
      </c>
      <c r="AR140" s="275">
        <f>+IF(interne2!AS136&gt;=1,AR$8,0)</f>
        <v>0</v>
      </c>
      <c r="AS140" s="275">
        <f>+IF(interne2!AT136&gt;=1,AS$8,0)</f>
        <v>0</v>
      </c>
      <c r="AT140" s="275">
        <f>+IF(interne2!AU136&gt;=1,AT$8,0)</f>
        <v>0</v>
      </c>
      <c r="AU140" s="275">
        <f>+IF(interne2!AV136&gt;=1,AU$8,0)</f>
        <v>0</v>
      </c>
    </row>
    <row r="141" spans="1:47" x14ac:dyDescent="0.25">
      <c r="A141" s="248" t="str">
        <f>'2.2'!C142</f>
        <v>RAO1</v>
      </c>
      <c r="B141" s="248" t="str">
        <f>'2.2'!D142</f>
        <v>Radio-oncologie</v>
      </c>
      <c r="C141" s="275">
        <f>+IF(interne2!D137&gt;=1,C$8,0)</f>
        <v>0</v>
      </c>
      <c r="D141" s="275">
        <f>+IF(interne2!E137&gt;=1,D$8,0)</f>
        <v>0</v>
      </c>
      <c r="E141" s="275">
        <f>+IF(interne2!F137&gt;=1,E$8,0)</f>
        <v>0</v>
      </c>
      <c r="F141" s="275">
        <f>+IF(interne2!G137&gt;=1,F$8,0)</f>
        <v>0</v>
      </c>
      <c r="G141" s="275">
        <f>+IF(interne2!H137&gt;=1,G$8,0)</f>
        <v>0</v>
      </c>
      <c r="H141" s="275">
        <f>+IF(interne2!I137&gt;=1,H$8,0)</f>
        <v>0</v>
      </c>
      <c r="I141" s="275">
        <f>+IF(interne2!J137&gt;=1,I$8,0)</f>
        <v>0</v>
      </c>
      <c r="J141" s="275">
        <f>+IF(interne2!K137&gt;=1,J$8,0)</f>
        <v>0</v>
      </c>
      <c r="K141" s="275">
        <f>+IF(interne2!L137&gt;=1,K$8,0)</f>
        <v>0</v>
      </c>
      <c r="L141" s="275">
        <f>+IF(interne2!M137&gt;=1,L$8,0)</f>
        <v>0</v>
      </c>
      <c r="M141" s="275">
        <f>+IF(interne2!N137&gt;=1,M$8,0)</f>
        <v>0</v>
      </c>
      <c r="N141" s="275">
        <f>+IF(interne2!O137&gt;=1,N$8,0)</f>
        <v>0</v>
      </c>
      <c r="O141" s="275">
        <f>+IF(interne2!P137&gt;=1,O$8,0)</f>
        <v>0</v>
      </c>
      <c r="P141" s="275">
        <f>+IF(interne2!Q137&gt;=1,P$8,0)</f>
        <v>0</v>
      </c>
      <c r="Q141" s="275">
        <f>+IF(interne2!R137&gt;=1,Q$8,0)</f>
        <v>0</v>
      </c>
      <c r="R141" s="275">
        <f>+IF(interne2!S137&gt;=1,R$8,0)</f>
        <v>0</v>
      </c>
      <c r="S141" s="275">
        <f>+IF(interne2!T137&gt;=1,S$8,0)</f>
        <v>0</v>
      </c>
      <c r="T141" s="275">
        <f>+IF(interne2!U137&gt;=1,T$8,0)</f>
        <v>0</v>
      </c>
      <c r="U141" s="275">
        <f>+IF(interne2!V137&gt;=1,U$8,0)</f>
        <v>0</v>
      </c>
      <c r="V141" s="275">
        <f>+IF(interne2!W137&gt;=1,V$8,0)</f>
        <v>0</v>
      </c>
      <c r="W141" s="275">
        <f>+IF(interne2!X137&gt;=1,W$8,0)</f>
        <v>0</v>
      </c>
      <c r="X141" s="275">
        <f>+IF(interne2!Y137&gt;=1,X$8,0)</f>
        <v>0</v>
      </c>
      <c r="Y141" s="275">
        <f>+IF(interne2!Z137&gt;=1,Y$8,0)</f>
        <v>0</v>
      </c>
      <c r="Z141" s="275">
        <f>+IF(interne2!AA137&gt;=1,Z$8,0)</f>
        <v>0</v>
      </c>
      <c r="AA141" s="275">
        <f>+IF(interne2!AB137&gt;=1,AA$8,0)</f>
        <v>0</v>
      </c>
      <c r="AB141" s="275">
        <f>+IF(interne2!AC137&gt;=1,AB$8,0)</f>
        <v>0</v>
      </c>
      <c r="AC141" s="275">
        <f>+IF(interne2!AD137&gt;=1,AC$8,0)</f>
        <v>0</v>
      </c>
      <c r="AD141" s="275">
        <f>+IF(interne2!AE137&gt;=1,AD$8,0)</f>
        <v>0</v>
      </c>
      <c r="AE141" s="275">
        <f>+IF(interne2!AF137&gt;=1,AE$8,0)</f>
        <v>0</v>
      </c>
      <c r="AF141" s="275">
        <f>+IF(interne2!AG137&gt;=1,AF$8,0)</f>
        <v>0</v>
      </c>
      <c r="AG141" s="275">
        <f>+IF(interne2!AH137&gt;=1,AG$8,0)</f>
        <v>0</v>
      </c>
      <c r="AH141" s="275">
        <f>+IF(interne2!AI137&gt;=1,AH$8,0)</f>
        <v>0</v>
      </c>
      <c r="AI141" s="275">
        <f>+IF(interne2!AJ137&gt;=1,AI$8,0)</f>
        <v>0</v>
      </c>
      <c r="AJ141" s="275">
        <f>+IF(interne2!AK137&gt;=1,AJ$8,0)</f>
        <v>0</v>
      </c>
      <c r="AK141" s="275">
        <f>+IF(interne2!AL137&gt;=1,AK$8,0)</f>
        <v>0</v>
      </c>
      <c r="AL141" s="275">
        <f>+IF(interne2!AM137&gt;=1,AL$8,0)</f>
        <v>0</v>
      </c>
      <c r="AM141" s="275">
        <f>+IF(interne2!AN137&gt;=1,AM$8,0)</f>
        <v>0</v>
      </c>
      <c r="AN141" s="275">
        <f>+IF(interne2!AO137&gt;=1,AN$8,0)</f>
        <v>0</v>
      </c>
      <c r="AO141" s="275">
        <f>+IF(interne2!AP137&gt;=1,AO$8,0)</f>
        <v>0</v>
      </c>
      <c r="AP141" s="275">
        <f>+IF(interne2!AQ137&gt;=1,AP$8,0)</f>
        <v>0</v>
      </c>
      <c r="AQ141" s="275">
        <f>+IF(interne2!AR137&gt;=1,AQ$8,0)</f>
        <v>0</v>
      </c>
      <c r="AR141" s="275">
        <f>+IF(interne2!AS137&gt;=1,AR$8,0)</f>
        <v>0</v>
      </c>
      <c r="AS141" s="275">
        <f>+IF(interne2!AT137&gt;=1,AS$8,0)</f>
        <v>0</v>
      </c>
      <c r="AT141" s="275">
        <f>+IF(interne2!AU137&gt;=1,AT$8,0)</f>
        <v>0</v>
      </c>
      <c r="AU141" s="275">
        <f>+IF(interne2!AV137&gt;=1,AU$8,0)</f>
        <v>0</v>
      </c>
    </row>
    <row r="142" spans="1:47" x14ac:dyDescent="0.25">
      <c r="A142" s="248" t="str">
        <f>'2.2'!C143</f>
        <v>NUK1</v>
      </c>
      <c r="B142" s="248" t="str">
        <f>'2.2'!D143</f>
        <v>Médecine nucléaire</v>
      </c>
      <c r="C142" s="275">
        <f>+IF(interne2!D138&gt;=1,C$8,0)</f>
        <v>0</v>
      </c>
      <c r="D142" s="275">
        <f>+IF(interne2!E138&gt;=1,D$8,0)</f>
        <v>0</v>
      </c>
      <c r="E142" s="275">
        <f>+IF(interne2!F138&gt;=1,E$8,0)</f>
        <v>0</v>
      </c>
      <c r="F142" s="275">
        <f>+IF(interne2!G138&gt;=1,F$8,0)</f>
        <v>0</v>
      </c>
      <c r="G142" s="275">
        <f>+IF(interne2!H138&gt;=1,G$8,0)</f>
        <v>0</v>
      </c>
      <c r="H142" s="275">
        <f>+IF(interne2!I138&gt;=1,H$8,0)</f>
        <v>0</v>
      </c>
      <c r="I142" s="275">
        <f>+IF(interne2!J138&gt;=1,I$8,0)</f>
        <v>0</v>
      </c>
      <c r="J142" s="275">
        <f>+IF(interne2!K138&gt;=1,J$8,0)</f>
        <v>0</v>
      </c>
      <c r="K142" s="275">
        <f>+IF(interne2!L138&gt;=1,K$8,0)</f>
        <v>0</v>
      </c>
      <c r="L142" s="275">
        <f>+IF(interne2!M138&gt;=1,L$8,0)</f>
        <v>0</v>
      </c>
      <c r="M142" s="275">
        <f>+IF(interne2!N138&gt;=1,M$8,0)</f>
        <v>0</v>
      </c>
      <c r="N142" s="275">
        <f>+IF(interne2!O138&gt;=1,N$8,0)</f>
        <v>0</v>
      </c>
      <c r="O142" s="275">
        <f>+IF(interne2!P138&gt;=1,O$8,0)</f>
        <v>0</v>
      </c>
      <c r="P142" s="275">
        <f>+IF(interne2!Q138&gt;=1,P$8,0)</f>
        <v>0</v>
      </c>
      <c r="Q142" s="275">
        <f>+IF(interne2!R138&gt;=1,Q$8,0)</f>
        <v>0</v>
      </c>
      <c r="R142" s="275">
        <f>+IF(interne2!S138&gt;=1,R$8,0)</f>
        <v>0</v>
      </c>
      <c r="S142" s="275">
        <f>+IF(interne2!T138&gt;=1,S$8,0)</f>
        <v>0</v>
      </c>
      <c r="T142" s="275">
        <f>+IF(interne2!U138&gt;=1,T$8,0)</f>
        <v>0</v>
      </c>
      <c r="U142" s="275">
        <f>+IF(interne2!V138&gt;=1,U$8,0)</f>
        <v>0</v>
      </c>
      <c r="V142" s="275">
        <f>+IF(interne2!W138&gt;=1,V$8,0)</f>
        <v>0</v>
      </c>
      <c r="W142" s="275">
        <f>+IF(interne2!X138&gt;=1,W$8,0)</f>
        <v>0</v>
      </c>
      <c r="X142" s="275">
        <f>+IF(interne2!Y138&gt;=1,X$8,0)</f>
        <v>0</v>
      </c>
      <c r="Y142" s="275">
        <f>+IF(interne2!Z138&gt;=1,Y$8,0)</f>
        <v>0</v>
      </c>
      <c r="Z142" s="275">
        <f>+IF(interne2!AA138&gt;=1,Z$8,0)</f>
        <v>0</v>
      </c>
      <c r="AA142" s="275">
        <f>+IF(interne2!AB138&gt;=1,AA$8,0)</f>
        <v>0</v>
      </c>
      <c r="AB142" s="275">
        <f>+IF(interne2!AC138&gt;=1,AB$8,0)</f>
        <v>0</v>
      </c>
      <c r="AC142" s="275">
        <f>+IF(interne2!AD138&gt;=1,AC$8,0)</f>
        <v>0</v>
      </c>
      <c r="AD142" s="275">
        <f>+IF(interne2!AE138&gt;=1,AD$8,0)</f>
        <v>0</v>
      </c>
      <c r="AE142" s="275">
        <f>+IF(interne2!AF138&gt;=1,AE$8,0)</f>
        <v>0</v>
      </c>
      <c r="AF142" s="275">
        <f>+IF(interne2!AG138&gt;=1,AF$8,0)</f>
        <v>0</v>
      </c>
      <c r="AG142" s="275">
        <f>+IF(interne2!AH138&gt;=1,AG$8,0)</f>
        <v>0</v>
      </c>
      <c r="AH142" s="275">
        <f>+IF(interne2!AI138&gt;=1,AH$8,0)</f>
        <v>0</v>
      </c>
      <c r="AI142" s="275">
        <f>+IF(interne2!AJ138&gt;=1,AI$8,0)</f>
        <v>0</v>
      </c>
      <c r="AJ142" s="275">
        <f>+IF(interne2!AK138&gt;=1,AJ$8,0)</f>
        <v>0</v>
      </c>
      <c r="AK142" s="275">
        <f>+IF(interne2!AL138&gt;=1,AK$8,0)</f>
        <v>0</v>
      </c>
      <c r="AL142" s="275">
        <f>+IF(interne2!AM138&gt;=1,AL$8,0)</f>
        <v>0</v>
      </c>
      <c r="AM142" s="275">
        <f>+IF(interne2!AN138&gt;=1,AM$8,0)</f>
        <v>0</v>
      </c>
      <c r="AN142" s="275">
        <f>+IF(interne2!AO138&gt;=1,AN$8,0)</f>
        <v>0</v>
      </c>
      <c r="AO142" s="275">
        <f>+IF(interne2!AP138&gt;=1,AO$8,0)</f>
        <v>0</v>
      </c>
      <c r="AP142" s="275">
        <f>+IF(interne2!AQ138&gt;=1,AP$8,0)</f>
        <v>0</v>
      </c>
      <c r="AQ142" s="275">
        <f>+IF(interne2!AR138&gt;=1,AQ$8,0)</f>
        <v>0</v>
      </c>
      <c r="AR142" s="275">
        <f>+IF(interne2!AS138&gt;=1,AR$8,0)</f>
        <v>0</v>
      </c>
      <c r="AS142" s="275">
        <f>+IF(interne2!AT138&gt;=1,AS$8,0)</f>
        <v>0</v>
      </c>
      <c r="AT142" s="275">
        <f>+IF(interne2!AU138&gt;=1,AT$8,0)</f>
        <v>0</v>
      </c>
      <c r="AU142" s="275">
        <f>+IF(interne2!AV138&gt;=1,AU$8,0)</f>
        <v>0</v>
      </c>
    </row>
    <row r="143" spans="1:47" ht="37.5" x14ac:dyDescent="0.25">
      <c r="A143" s="248" t="str">
        <f>'2.2'!C144</f>
        <v>UNF1</v>
      </c>
      <c r="B143" s="248" t="str">
        <f>'2.2'!D144</f>
        <v>Chirurgie orthopédique et traumatologique (polytraumatismes)</v>
      </c>
      <c r="C143" s="275">
        <f>+IF(interne2!D139&gt;=1,C$8,0)</f>
        <v>0</v>
      </c>
      <c r="D143" s="275">
        <f>+IF(interne2!E139&gt;=1,D$8,0)</f>
        <v>0</v>
      </c>
      <c r="E143" s="275">
        <f>+IF(interne2!F139&gt;=1,E$8,0)</f>
        <v>0</v>
      </c>
      <c r="F143" s="275">
        <f>+IF(interne2!G139&gt;=1,F$8,0)</f>
        <v>0</v>
      </c>
      <c r="G143" s="275">
        <f>+IF(interne2!H139&gt;=1,G$8,0)</f>
        <v>0</v>
      </c>
      <c r="H143" s="275">
        <f>+IF(interne2!I139&gt;=1,H$8,0)</f>
        <v>0</v>
      </c>
      <c r="I143" s="275">
        <f>+IF(interne2!J139&gt;=1,I$8,0)</f>
        <v>0</v>
      </c>
      <c r="J143" s="275">
        <f>+IF(interne2!K139&gt;=1,J$8,0)</f>
        <v>0</v>
      </c>
      <c r="K143" s="275">
        <f>+IF(interne2!L139&gt;=1,K$8,0)</f>
        <v>0</v>
      </c>
      <c r="L143" s="275">
        <f>+IF(interne2!M139&gt;=1,L$8,0)</f>
        <v>0</v>
      </c>
      <c r="M143" s="275">
        <f>+IF(interne2!N139&gt;=1,M$8,0)</f>
        <v>0</v>
      </c>
      <c r="N143" s="275">
        <f>+IF(interne2!O139&gt;=1,N$8,0)</f>
        <v>0</v>
      </c>
      <c r="O143" s="275">
        <f>+IF(interne2!P139&gt;=1,O$8,0)</f>
        <v>0</v>
      </c>
      <c r="P143" s="275">
        <f>+IF(interne2!Q139&gt;=1,P$8,0)</f>
        <v>0</v>
      </c>
      <c r="Q143" s="275">
        <f>+IF(interne2!R139&gt;=1,Q$8,0)</f>
        <v>0</v>
      </c>
      <c r="R143" s="275">
        <f>+IF(interne2!S139&gt;=1,R$8,0)</f>
        <v>0</v>
      </c>
      <c r="S143" s="275">
        <f>+IF(interne2!T139&gt;=1,S$8,0)</f>
        <v>0</v>
      </c>
      <c r="T143" s="275">
        <f>+IF(interne2!U139&gt;=1,T$8,0)</f>
        <v>0</v>
      </c>
      <c r="U143" s="275">
        <f>+IF(interne2!V139&gt;=1,U$8,0)</f>
        <v>0</v>
      </c>
      <c r="V143" s="275">
        <f>+IF(interne2!W139&gt;=1,V$8,0)</f>
        <v>0</v>
      </c>
      <c r="W143" s="275">
        <f>+IF(interne2!X139&gt;=1,W$8,0)</f>
        <v>0</v>
      </c>
      <c r="X143" s="275">
        <f>+IF(interne2!Y139&gt;=1,X$8,0)</f>
        <v>0</v>
      </c>
      <c r="Y143" s="275">
        <f>+IF(interne2!Z139&gt;=1,Y$8,0)</f>
        <v>0</v>
      </c>
      <c r="Z143" s="275">
        <f>+IF(interne2!AA139&gt;=1,Z$8,0)</f>
        <v>0</v>
      </c>
      <c r="AA143" s="275">
        <f>+IF(interne2!AB139&gt;=1,AA$8,0)</f>
        <v>0</v>
      </c>
      <c r="AB143" s="275">
        <f>+IF(interne2!AC139&gt;=1,AB$8,0)</f>
        <v>0</v>
      </c>
      <c r="AC143" s="275">
        <f>+IF(interne2!AD139&gt;=1,AC$8,0)</f>
        <v>0</v>
      </c>
      <c r="AD143" s="275">
        <f>+IF(interne2!AE139&gt;=1,AD$8,0)</f>
        <v>0</v>
      </c>
      <c r="AE143" s="275">
        <f>+IF(interne2!AF139&gt;=1,AE$8,0)</f>
        <v>0</v>
      </c>
      <c r="AF143" s="275">
        <f>+IF(interne2!AG139&gt;=1,AF$8,0)</f>
        <v>0</v>
      </c>
      <c r="AG143" s="275">
        <f>+IF(interne2!AH139&gt;=1,AG$8,0)</f>
        <v>0</v>
      </c>
      <c r="AH143" s="275">
        <f>+IF(interne2!AI139&gt;=1,AH$8,0)</f>
        <v>0</v>
      </c>
      <c r="AI143" s="275">
        <f>+IF(interne2!AJ139&gt;=1,AI$8,0)</f>
        <v>0</v>
      </c>
      <c r="AJ143" s="275">
        <f>+IF(interne2!AK139&gt;=1,AJ$8,0)</f>
        <v>0</v>
      </c>
      <c r="AK143" s="275">
        <f>+IF(interne2!AL139&gt;=1,AK$8,0)</f>
        <v>0</v>
      </c>
      <c r="AL143" s="275">
        <f>+IF(interne2!AM139&gt;=1,AL$8,0)</f>
        <v>0</v>
      </c>
      <c r="AM143" s="275">
        <f>+IF(interne2!AN139&gt;=1,AM$8,0)</f>
        <v>0</v>
      </c>
      <c r="AN143" s="275">
        <f>+IF(interne2!AO139&gt;=1,AN$8,0)</f>
        <v>0</v>
      </c>
      <c r="AO143" s="275">
        <f>+IF(interne2!AP139&gt;=1,AO$8,0)</f>
        <v>0</v>
      </c>
      <c r="AP143" s="275">
        <f>+IF(interne2!AQ139&gt;=1,AP$8,0)</f>
        <v>0</v>
      </c>
      <c r="AQ143" s="275">
        <f>+IF(interne2!AR139&gt;=1,AQ$8,0)</f>
        <v>0</v>
      </c>
      <c r="AR143" s="275">
        <f>+IF(interne2!AS139&gt;=1,AR$8,0)</f>
        <v>0</v>
      </c>
      <c r="AS143" s="275">
        <f>+IF(interne2!AT139&gt;=1,AS$8,0)</f>
        <v>0</v>
      </c>
      <c r="AT143" s="275">
        <f>+IF(interne2!AU139&gt;=1,AT$8,0)</f>
        <v>0</v>
      </c>
      <c r="AU143" s="275">
        <f>+IF(interne2!AV139&gt;=1,AU$8,0)</f>
        <v>0</v>
      </c>
    </row>
    <row r="144" spans="1:47" ht="25" x14ac:dyDescent="0.25">
      <c r="A144" s="248" t="str">
        <f>'2.2'!C145</f>
        <v>UNF1.1</v>
      </c>
      <c r="B144" s="248" t="str">
        <f>'2.2'!D145</f>
        <v>Prise en charge des blessés graves (CIMHS)</v>
      </c>
      <c r="C144" s="275">
        <f>+IF(interne2!D140&gt;=1,C$8,0)</f>
        <v>0</v>
      </c>
      <c r="D144" s="275">
        <f>+IF(interne2!E140&gt;=1,D$8,0)</f>
        <v>0</v>
      </c>
      <c r="E144" s="275">
        <f>+IF(interne2!F140&gt;=1,E$8,0)</f>
        <v>0</v>
      </c>
      <c r="F144" s="275">
        <f>+IF(interne2!G140&gt;=1,F$8,0)</f>
        <v>0</v>
      </c>
      <c r="G144" s="275">
        <f>+IF(interne2!H140&gt;=1,G$8,0)</f>
        <v>0</v>
      </c>
      <c r="H144" s="275">
        <f>+IF(interne2!I140&gt;=1,H$8,0)</f>
        <v>0</v>
      </c>
      <c r="I144" s="275">
        <f>+IF(interne2!J140&gt;=1,I$8,0)</f>
        <v>0</v>
      </c>
      <c r="J144" s="275">
        <f>+IF(interne2!K140&gt;=1,J$8,0)</f>
        <v>0</v>
      </c>
      <c r="K144" s="275">
        <f>+IF(interne2!L140&gt;=1,K$8,0)</f>
        <v>0</v>
      </c>
      <c r="L144" s="275">
        <f>+IF(interne2!M140&gt;=1,L$8,0)</f>
        <v>0</v>
      </c>
      <c r="M144" s="275">
        <f>+IF(interne2!N140&gt;=1,M$8,0)</f>
        <v>0</v>
      </c>
      <c r="N144" s="275">
        <f>+IF(interne2!O140&gt;=1,N$8,0)</f>
        <v>0</v>
      </c>
      <c r="O144" s="275">
        <f>+IF(interne2!P140&gt;=1,O$8,0)</f>
        <v>0</v>
      </c>
      <c r="P144" s="275">
        <f>+IF(interne2!Q140&gt;=1,P$8,0)</f>
        <v>0</v>
      </c>
      <c r="Q144" s="275">
        <f>+IF(interne2!R140&gt;=1,Q$8,0)</f>
        <v>0</v>
      </c>
      <c r="R144" s="275">
        <f>+IF(interne2!S140&gt;=1,R$8,0)</f>
        <v>0</v>
      </c>
      <c r="S144" s="275">
        <f>+IF(interne2!T140&gt;=1,S$8,0)</f>
        <v>0</v>
      </c>
      <c r="T144" s="275">
        <f>+IF(interne2!U140&gt;=1,T$8,0)</f>
        <v>0</v>
      </c>
      <c r="U144" s="275">
        <f>+IF(interne2!V140&gt;=1,U$8,0)</f>
        <v>0</v>
      </c>
      <c r="V144" s="275">
        <f>+IF(interne2!W140&gt;=1,V$8,0)</f>
        <v>0</v>
      </c>
      <c r="W144" s="275">
        <f>+IF(interne2!X140&gt;=1,W$8,0)</f>
        <v>0</v>
      </c>
      <c r="X144" s="275">
        <f>+IF(interne2!Y140&gt;=1,X$8,0)</f>
        <v>0</v>
      </c>
      <c r="Y144" s="275">
        <f>+IF(interne2!Z140&gt;=1,Y$8,0)</f>
        <v>0</v>
      </c>
      <c r="Z144" s="275">
        <f>+IF(interne2!AA140&gt;=1,Z$8,0)</f>
        <v>0</v>
      </c>
      <c r="AA144" s="275">
        <f>+IF(interne2!AB140&gt;=1,AA$8,0)</f>
        <v>0</v>
      </c>
      <c r="AB144" s="275">
        <f>+IF(interne2!AC140&gt;=1,AB$8,0)</f>
        <v>0</v>
      </c>
      <c r="AC144" s="275">
        <f>+IF(interne2!AD140&gt;=1,AC$8,0)</f>
        <v>0</v>
      </c>
      <c r="AD144" s="275">
        <f>+IF(interne2!AE140&gt;=1,AD$8,0)</f>
        <v>0</v>
      </c>
      <c r="AE144" s="275">
        <f>+IF(interne2!AF140&gt;=1,AE$8,0)</f>
        <v>0</v>
      </c>
      <c r="AF144" s="275">
        <f>+IF(interne2!AG140&gt;=1,AF$8,0)</f>
        <v>0</v>
      </c>
      <c r="AG144" s="275">
        <f>+IF(interne2!AH140&gt;=1,AG$8,0)</f>
        <v>0</v>
      </c>
      <c r="AH144" s="275">
        <f>+IF(interne2!AI140&gt;=1,AH$8,0)</f>
        <v>0</v>
      </c>
      <c r="AI144" s="275">
        <f>+IF(interne2!AJ140&gt;=1,AI$8,0)</f>
        <v>0</v>
      </c>
      <c r="AJ144" s="275">
        <f>+IF(interne2!AK140&gt;=1,AJ$8,0)</f>
        <v>0</v>
      </c>
      <c r="AK144" s="275">
        <f>+IF(interne2!AL140&gt;=1,AK$8,0)</f>
        <v>0</v>
      </c>
      <c r="AL144" s="275">
        <f>+IF(interne2!AM140&gt;=1,AL$8,0)</f>
        <v>0</v>
      </c>
      <c r="AM144" s="275">
        <f>+IF(interne2!AN140&gt;=1,AM$8,0)</f>
        <v>0</v>
      </c>
      <c r="AN144" s="275">
        <f>+IF(interne2!AO140&gt;=1,AN$8,0)</f>
        <v>0</v>
      </c>
      <c r="AO144" s="275">
        <f>+IF(interne2!AP140&gt;=1,AO$8,0)</f>
        <v>0</v>
      </c>
      <c r="AP144" s="275">
        <f>+IF(interne2!AQ140&gt;=1,AP$8,0)</f>
        <v>0</v>
      </c>
      <c r="AQ144" s="275">
        <f>+IF(interne2!AR140&gt;=1,AQ$8,0)</f>
        <v>0</v>
      </c>
      <c r="AR144" s="275">
        <f>+IF(interne2!AS140&gt;=1,AR$8,0)</f>
        <v>0</v>
      </c>
      <c r="AS144" s="275">
        <f>+IF(interne2!AT140&gt;=1,AS$8,0)</f>
        <v>0</v>
      </c>
      <c r="AT144" s="275">
        <f>+IF(interne2!AU140&gt;=1,AT$8,0)</f>
        <v>0</v>
      </c>
      <c r="AU144" s="275">
        <f>+IF(interne2!AV140&gt;=1,AU$8,0)</f>
        <v>0</v>
      </c>
    </row>
    <row r="145" spans="1:49" x14ac:dyDescent="0.25">
      <c r="A145" s="248" t="str">
        <f>'2.2'!C146</f>
        <v>UNF2</v>
      </c>
      <c r="B145" s="248" t="str">
        <f>'2.2'!D146</f>
        <v>Brûlures graves (CIMHS)</v>
      </c>
      <c r="C145" s="275">
        <f>+IF(interne2!D141&gt;=1,C$8,0)</f>
        <v>0</v>
      </c>
      <c r="D145" s="275">
        <f>+IF(interne2!E141&gt;=1,D$8,0)</f>
        <v>0</v>
      </c>
      <c r="E145" s="275">
        <f>+IF(interne2!F141&gt;=1,E$8,0)</f>
        <v>0</v>
      </c>
      <c r="F145" s="275">
        <f>+IF(interne2!G141&gt;=1,F$8,0)</f>
        <v>0</v>
      </c>
      <c r="G145" s="275">
        <f>+IF(interne2!H141&gt;=1,G$8,0)</f>
        <v>0</v>
      </c>
      <c r="H145" s="275">
        <f>+IF(interne2!I141&gt;=1,H$8,0)</f>
        <v>0</v>
      </c>
      <c r="I145" s="275">
        <f>+IF(interne2!J141&gt;=1,I$8,0)</f>
        <v>0</v>
      </c>
      <c r="J145" s="275">
        <f>+IF(interne2!K141&gt;=1,J$8,0)</f>
        <v>0</v>
      </c>
      <c r="K145" s="275">
        <f>+IF(interne2!L141&gt;=1,K$8,0)</f>
        <v>0</v>
      </c>
      <c r="L145" s="275">
        <f>+IF(interne2!M141&gt;=1,L$8,0)</f>
        <v>0</v>
      </c>
      <c r="M145" s="275">
        <f>+IF(interne2!N141&gt;=1,M$8,0)</f>
        <v>0</v>
      </c>
      <c r="N145" s="275">
        <f>+IF(interne2!O141&gt;=1,N$8,0)</f>
        <v>0</v>
      </c>
      <c r="O145" s="275">
        <f>+IF(interne2!P141&gt;=1,O$8,0)</f>
        <v>0</v>
      </c>
      <c r="P145" s="275">
        <f>+IF(interne2!Q141&gt;=1,P$8,0)</f>
        <v>0</v>
      </c>
      <c r="Q145" s="275">
        <f>+IF(interne2!R141&gt;=1,Q$8,0)</f>
        <v>0</v>
      </c>
      <c r="R145" s="275">
        <f>+IF(interne2!S141&gt;=1,R$8,0)</f>
        <v>0</v>
      </c>
      <c r="S145" s="275">
        <f>+IF(interne2!T141&gt;=1,S$8,0)</f>
        <v>0</v>
      </c>
      <c r="T145" s="275">
        <f>+IF(interne2!U141&gt;=1,T$8,0)</f>
        <v>0</v>
      </c>
      <c r="U145" s="275">
        <f>+IF(interne2!V141&gt;=1,U$8,0)</f>
        <v>0</v>
      </c>
      <c r="V145" s="275">
        <f>+IF(interne2!W141&gt;=1,V$8,0)</f>
        <v>0</v>
      </c>
      <c r="W145" s="275">
        <f>+IF(interne2!X141&gt;=1,W$8,0)</f>
        <v>0</v>
      </c>
      <c r="X145" s="275">
        <f>+IF(interne2!Y141&gt;=1,X$8,0)</f>
        <v>0</v>
      </c>
      <c r="Y145" s="275">
        <f>+IF(interne2!Z141&gt;=1,Y$8,0)</f>
        <v>0</v>
      </c>
      <c r="Z145" s="275">
        <f>+IF(interne2!AA141&gt;=1,Z$8,0)</f>
        <v>0</v>
      </c>
      <c r="AA145" s="275">
        <f>+IF(interne2!AB141&gt;=1,AA$8,0)</f>
        <v>0</v>
      </c>
      <c r="AB145" s="275">
        <f>+IF(interne2!AC141&gt;=1,AB$8,0)</f>
        <v>0</v>
      </c>
      <c r="AC145" s="275">
        <f>+IF(interne2!AD141&gt;=1,AC$8,0)</f>
        <v>0</v>
      </c>
      <c r="AD145" s="275">
        <f>+IF(interne2!AE141&gt;=1,AD$8,0)</f>
        <v>0</v>
      </c>
      <c r="AE145" s="275">
        <f>+IF(interne2!AF141&gt;=1,AE$8,0)</f>
        <v>0</v>
      </c>
      <c r="AF145" s="275">
        <f>+IF(interne2!AG141&gt;=1,AF$8,0)</f>
        <v>0</v>
      </c>
      <c r="AG145" s="275">
        <f>+IF(interne2!AH141&gt;=1,AG$8,0)</f>
        <v>0</v>
      </c>
      <c r="AH145" s="275">
        <f>+IF(interne2!AI141&gt;=1,AH$8,0)</f>
        <v>0</v>
      </c>
      <c r="AI145" s="275">
        <f>+IF(interne2!AJ141&gt;=1,AI$8,0)</f>
        <v>0</v>
      </c>
      <c r="AJ145" s="275">
        <f>+IF(interne2!AK141&gt;=1,AJ$8,0)</f>
        <v>0</v>
      </c>
      <c r="AK145" s="275">
        <f>+IF(interne2!AL141&gt;=1,AK$8,0)</f>
        <v>0</v>
      </c>
      <c r="AL145" s="275">
        <f>+IF(interne2!AM141&gt;=1,AL$8,0)</f>
        <v>0</v>
      </c>
      <c r="AM145" s="275">
        <f>+IF(interne2!AN141&gt;=1,AM$8,0)</f>
        <v>0</v>
      </c>
      <c r="AN145" s="275">
        <f>+IF(interne2!AO141&gt;=1,AN$8,0)</f>
        <v>0</v>
      </c>
      <c r="AO145" s="275">
        <f>+IF(interne2!AP141&gt;=1,AO$8,0)</f>
        <v>0</v>
      </c>
      <c r="AP145" s="275">
        <f>+IF(interne2!AQ141&gt;=1,AP$8,0)</f>
        <v>0</v>
      </c>
      <c r="AQ145" s="275">
        <f>+IF(interne2!AR141&gt;=1,AQ$8,0)</f>
        <v>0</v>
      </c>
      <c r="AR145" s="275">
        <f>+IF(interne2!AS141&gt;=1,AR$8,0)</f>
        <v>0</v>
      </c>
      <c r="AS145" s="275">
        <f>+IF(interne2!AT141&gt;=1,AS$8,0)</f>
        <v>0</v>
      </c>
      <c r="AT145" s="275">
        <f>+IF(interne2!AU141&gt;=1,AT$8,0)</f>
        <v>0</v>
      </c>
      <c r="AU145" s="275">
        <f>+IF(interne2!AV141&gt;=1,AU$8,0)</f>
        <v>0</v>
      </c>
    </row>
    <row r="146" spans="1:49" x14ac:dyDescent="0.25">
      <c r="A146" s="248" t="str">
        <f>'2.2'!C147</f>
        <v>KINM</v>
      </c>
      <c r="B146" s="248" t="str">
        <f>'2.2'!D147</f>
        <v>Pédiatrie</v>
      </c>
      <c r="C146" s="275">
        <f>+IF(interne2!D142&gt;=1,C$8,0)</f>
        <v>0</v>
      </c>
      <c r="D146" s="275">
        <f>+IF(interne2!E142&gt;=1,D$8,0)</f>
        <v>0</v>
      </c>
      <c r="E146" s="275">
        <f>+IF(interne2!F142&gt;=1,E$8,0)</f>
        <v>0</v>
      </c>
      <c r="F146" s="275">
        <f>+IF(interne2!G142&gt;=1,F$8,0)</f>
        <v>0</v>
      </c>
      <c r="G146" s="275">
        <f>+IF(interne2!H142&gt;=1,G$8,0)</f>
        <v>0</v>
      </c>
      <c r="H146" s="275">
        <f>+IF(interne2!I142&gt;=1,H$8,0)</f>
        <v>0</v>
      </c>
      <c r="I146" s="275">
        <f>+IF(interne2!J142&gt;=1,I$8,0)</f>
        <v>0</v>
      </c>
      <c r="J146" s="275">
        <f>+IF(interne2!K142&gt;=1,J$8,0)</f>
        <v>0</v>
      </c>
      <c r="K146" s="275">
        <f>+IF(interne2!L142&gt;=1,K$8,0)</f>
        <v>0</v>
      </c>
      <c r="L146" s="275">
        <f>+IF(interne2!M142&gt;=1,L$8,0)</f>
        <v>0</v>
      </c>
      <c r="M146" s="275">
        <f>+IF(interne2!N142&gt;=1,M$8,0)</f>
        <v>0</v>
      </c>
      <c r="N146" s="275">
        <f>+IF(interne2!O142&gt;=1,N$8,0)</f>
        <v>0</v>
      </c>
      <c r="O146" s="275">
        <f>+IF(interne2!P142&gt;=1,O$8,0)</f>
        <v>0</v>
      </c>
      <c r="P146" s="275">
        <f>+IF(interne2!Q142&gt;=1,P$8,0)</f>
        <v>0</v>
      </c>
      <c r="Q146" s="275">
        <f>+IF(interne2!R142&gt;=1,Q$8,0)</f>
        <v>0</v>
      </c>
      <c r="R146" s="275">
        <f>+IF(interne2!S142&gt;=1,R$8,0)</f>
        <v>0</v>
      </c>
      <c r="S146" s="275">
        <f>+IF(interne2!T142&gt;=1,S$8,0)</f>
        <v>0</v>
      </c>
      <c r="T146" s="275">
        <f>+IF(interne2!U142&gt;=1,T$8,0)</f>
        <v>0</v>
      </c>
      <c r="U146" s="275">
        <f>+IF(interne2!V142&gt;=1,U$8,0)</f>
        <v>0</v>
      </c>
      <c r="V146" s="275">
        <f>+IF(interne2!W142&gt;=1,V$8,0)</f>
        <v>0</v>
      </c>
      <c r="W146" s="275">
        <f>+IF(interne2!X142&gt;=1,W$8,0)</f>
        <v>0</v>
      </c>
      <c r="X146" s="275">
        <f>+IF(interne2!Y142&gt;=1,X$8,0)</f>
        <v>0</v>
      </c>
      <c r="Y146" s="275">
        <f>+IF(interne2!Z142&gt;=1,Y$8,0)</f>
        <v>0</v>
      </c>
      <c r="Z146" s="275">
        <f>+IF(interne2!AA142&gt;=1,Z$8,0)</f>
        <v>0</v>
      </c>
      <c r="AA146" s="275">
        <f>+IF(interne2!AB142&gt;=1,AA$8,0)</f>
        <v>0</v>
      </c>
      <c r="AB146" s="275">
        <f>+IF(interne2!AC142&gt;=1,AB$8,0)</f>
        <v>0</v>
      </c>
      <c r="AC146" s="275">
        <f>+IF(interne2!AD142&gt;=1,AC$8,0)</f>
        <v>0</v>
      </c>
      <c r="AD146" s="275">
        <f>+IF(interne2!AE142&gt;=1,AD$8,0)</f>
        <v>0</v>
      </c>
      <c r="AE146" s="275">
        <f>+IF(interne2!AF142&gt;=1,AE$8,0)</f>
        <v>0</v>
      </c>
      <c r="AF146" s="275">
        <f>+IF(interne2!AG142&gt;=1,AF$8,0)</f>
        <v>0</v>
      </c>
      <c r="AG146" s="275">
        <f>+IF(interne2!AH142&gt;=1,AG$8,0)</f>
        <v>0</v>
      </c>
      <c r="AH146" s="275">
        <f>+IF(interne2!AI142&gt;=1,AH$8,0)</f>
        <v>0</v>
      </c>
      <c r="AI146" s="275">
        <f>+IF(interne2!AJ142&gt;=1,AI$8,0)</f>
        <v>0</v>
      </c>
      <c r="AJ146" s="275">
        <f>+IF(interne2!AK142&gt;=1,AJ$8,0)</f>
        <v>0</v>
      </c>
      <c r="AK146" s="275">
        <f>+IF(interne2!AL142&gt;=1,AK$8,0)</f>
        <v>0</v>
      </c>
      <c r="AL146" s="275">
        <f>+IF(interne2!AM142&gt;=1,AL$8,0)</f>
        <v>0</v>
      </c>
      <c r="AM146" s="275">
        <f>+IF(interne2!AN142&gt;=1,AM$8,0)</f>
        <v>0</v>
      </c>
      <c r="AN146" s="275">
        <f>+IF(interne2!AO142&gt;=1,AN$8,0)</f>
        <v>0</v>
      </c>
      <c r="AO146" s="275">
        <f>+IF(interne2!AP142&gt;=1,AO$8,0)</f>
        <v>0</v>
      </c>
      <c r="AP146" s="275">
        <f>+IF(interne2!AQ142&gt;=1,AP$8,0)</f>
        <v>0</v>
      </c>
      <c r="AQ146" s="275">
        <f>+IF(interne2!AR142&gt;=1,AQ$8,0)</f>
        <v>0</v>
      </c>
      <c r="AR146" s="275">
        <f>+IF(interne2!AS142&gt;=1,AR$8,0)</f>
        <v>0</v>
      </c>
      <c r="AS146" s="275">
        <f>+IF(interne2!AT142&gt;=1,AS$8,0)</f>
        <v>0</v>
      </c>
      <c r="AT146" s="275">
        <f>+IF(interne2!AU142&gt;=1,AT$8,0)</f>
        <v>0</v>
      </c>
      <c r="AU146" s="275">
        <f>+IF(interne2!AV142&gt;=1,AU$8,0)</f>
        <v>0</v>
      </c>
    </row>
    <row r="147" spans="1:49" x14ac:dyDescent="0.25">
      <c r="A147" s="248" t="str">
        <f>'2.2'!C148</f>
        <v>KINC</v>
      </c>
      <c r="B147" s="248" t="str">
        <f>'2.2'!D148</f>
        <v>Chirurgie pédiatrique</v>
      </c>
      <c r="C147" s="275">
        <f>+IF(interne2!D143&gt;=1,C$8,0)</f>
        <v>0</v>
      </c>
      <c r="D147" s="275">
        <f>+IF(interne2!E143&gt;=1,D$8,0)</f>
        <v>0</v>
      </c>
      <c r="E147" s="275">
        <f>+IF(interne2!F143&gt;=1,E$8,0)</f>
        <v>0</v>
      </c>
      <c r="F147" s="275">
        <f>+IF(interne2!G143&gt;=1,F$8,0)</f>
        <v>0</v>
      </c>
      <c r="G147" s="275">
        <f>+IF(interne2!H143&gt;=1,G$8,0)</f>
        <v>0</v>
      </c>
      <c r="H147" s="275">
        <f>+IF(interne2!I143&gt;=1,H$8,0)</f>
        <v>0</v>
      </c>
      <c r="I147" s="275">
        <f>+IF(interne2!J143&gt;=1,I$8,0)</f>
        <v>0</v>
      </c>
      <c r="J147" s="275">
        <f>+IF(interne2!K143&gt;=1,J$8,0)</f>
        <v>0</v>
      </c>
      <c r="K147" s="275">
        <f>+IF(interne2!L143&gt;=1,K$8,0)</f>
        <v>0</v>
      </c>
      <c r="L147" s="275">
        <f>+IF(interne2!M143&gt;=1,L$8,0)</f>
        <v>0</v>
      </c>
      <c r="M147" s="275">
        <f>+IF(interne2!N143&gt;=1,M$8,0)</f>
        <v>0</v>
      </c>
      <c r="N147" s="275">
        <f>+IF(interne2!O143&gt;=1,N$8,0)</f>
        <v>0</v>
      </c>
      <c r="O147" s="275">
        <f>+IF(interne2!P143&gt;=1,O$8,0)</f>
        <v>0</v>
      </c>
      <c r="P147" s="275">
        <f>+IF(interne2!Q143&gt;=1,P$8,0)</f>
        <v>0</v>
      </c>
      <c r="Q147" s="275">
        <f>+IF(interne2!R143&gt;=1,Q$8,0)</f>
        <v>0</v>
      </c>
      <c r="R147" s="275">
        <f>+IF(interne2!S143&gt;=1,R$8,0)</f>
        <v>0</v>
      </c>
      <c r="S147" s="275">
        <f>+IF(interne2!T143&gt;=1,S$8,0)</f>
        <v>0</v>
      </c>
      <c r="T147" s="275">
        <f>+IF(interne2!U143&gt;=1,T$8,0)</f>
        <v>0</v>
      </c>
      <c r="U147" s="275">
        <f>+IF(interne2!V143&gt;=1,U$8,0)</f>
        <v>0</v>
      </c>
      <c r="V147" s="275">
        <f>+IF(interne2!W143&gt;=1,V$8,0)</f>
        <v>0</v>
      </c>
      <c r="W147" s="275">
        <f>+IF(interne2!X143&gt;=1,W$8,0)</f>
        <v>0</v>
      </c>
      <c r="X147" s="275">
        <f>+IF(interne2!Y143&gt;=1,X$8,0)</f>
        <v>0</v>
      </c>
      <c r="Y147" s="275">
        <f>+IF(interne2!Z143&gt;=1,Y$8,0)</f>
        <v>0</v>
      </c>
      <c r="Z147" s="275">
        <f>+IF(interne2!AA143&gt;=1,Z$8,0)</f>
        <v>0</v>
      </c>
      <c r="AA147" s="275">
        <f>+IF(interne2!AB143&gt;=1,AA$8,0)</f>
        <v>0</v>
      </c>
      <c r="AB147" s="275">
        <f>+IF(interne2!AC143&gt;=1,AB$8,0)</f>
        <v>0</v>
      </c>
      <c r="AC147" s="275">
        <f>+IF(interne2!AD143&gt;=1,AC$8,0)</f>
        <v>0</v>
      </c>
      <c r="AD147" s="275">
        <f>+IF(interne2!AE143&gt;=1,AD$8,0)</f>
        <v>0</v>
      </c>
      <c r="AE147" s="275">
        <f>+IF(interne2!AF143&gt;=1,AE$8,0)</f>
        <v>0</v>
      </c>
      <c r="AF147" s="275">
        <f>+IF(interne2!AG143&gt;=1,AF$8,0)</f>
        <v>0</v>
      </c>
      <c r="AG147" s="275">
        <f>+IF(interne2!AH143&gt;=1,AG$8,0)</f>
        <v>0</v>
      </c>
      <c r="AH147" s="275">
        <f>+IF(interne2!AI143&gt;=1,AH$8,0)</f>
        <v>0</v>
      </c>
      <c r="AI147" s="275">
        <f>+IF(interne2!AJ143&gt;=1,AI$8,0)</f>
        <v>0</v>
      </c>
      <c r="AJ147" s="275">
        <f>+IF(interne2!AK143&gt;=1,AJ$8,0)</f>
        <v>0</v>
      </c>
      <c r="AK147" s="275">
        <f>+IF(interne2!AL143&gt;=1,AK$8,0)</f>
        <v>0</v>
      </c>
      <c r="AL147" s="275">
        <f>+IF(interne2!AM143&gt;=1,AL$8,0)</f>
        <v>0</v>
      </c>
      <c r="AM147" s="275">
        <f>+IF(interne2!AN143&gt;=1,AM$8,0)</f>
        <v>0</v>
      </c>
      <c r="AN147" s="275">
        <f>+IF(interne2!AO143&gt;=1,AN$8,0)</f>
        <v>0</v>
      </c>
      <c r="AO147" s="275">
        <f>+IF(interne2!AP143&gt;=1,AO$8,0)</f>
        <v>0</v>
      </c>
      <c r="AP147" s="275">
        <f>+IF(interne2!AQ143&gt;=1,AP$8,0)</f>
        <v>0</v>
      </c>
      <c r="AQ147" s="275">
        <f>+IF(interne2!AR143&gt;=1,AQ$8,0)</f>
        <v>0</v>
      </c>
      <c r="AR147" s="275">
        <f>+IF(interne2!AS143&gt;=1,AR$8,0)</f>
        <v>0</v>
      </c>
      <c r="AS147" s="275">
        <f>+IF(interne2!AT143&gt;=1,AS$8,0)</f>
        <v>0</v>
      </c>
      <c r="AT147" s="275">
        <f>+IF(interne2!AU143&gt;=1,AT$8,0)</f>
        <v>0</v>
      </c>
      <c r="AU147" s="275">
        <f>+IF(interne2!AV143&gt;=1,AU$8,0)</f>
        <v>0</v>
      </c>
    </row>
    <row r="148" spans="1:49" x14ac:dyDescent="0.25">
      <c r="A148" s="248" t="str">
        <f>'2.2'!C149</f>
        <v>KINB</v>
      </c>
      <c r="B148" s="248" t="str">
        <f>'2.2'!D149</f>
        <v>Chirurgie pédiatrique de base</v>
      </c>
      <c r="C148" s="275">
        <f>+IF(interne2!D144&gt;=1,C$8,0)</f>
        <v>0</v>
      </c>
      <c r="D148" s="275">
        <f>+IF(interne2!E144&gt;=1,D$8,0)</f>
        <v>0</v>
      </c>
      <c r="E148" s="275">
        <f>+IF(interne2!F144&gt;=1,E$8,0)</f>
        <v>0</v>
      </c>
      <c r="F148" s="275">
        <f>+IF(interne2!G144&gt;=1,F$8,0)</f>
        <v>0</v>
      </c>
      <c r="G148" s="275">
        <f>+IF(interne2!H144&gt;=1,G$8,0)</f>
        <v>0</v>
      </c>
      <c r="H148" s="275">
        <f>+IF(interne2!I144&gt;=1,H$8,0)</f>
        <v>0</v>
      </c>
      <c r="I148" s="275">
        <f>+IF(interne2!J144&gt;=1,I$8,0)</f>
        <v>0</v>
      </c>
      <c r="J148" s="275">
        <f>+IF(interne2!K144&gt;=1,J$8,0)</f>
        <v>0</v>
      </c>
      <c r="K148" s="275">
        <f>+IF(interne2!L144&gt;=1,K$8,0)</f>
        <v>0</v>
      </c>
      <c r="L148" s="275">
        <f>+IF(interne2!M144&gt;=1,L$8,0)</f>
        <v>0</v>
      </c>
      <c r="M148" s="275">
        <f>+IF(interne2!N144&gt;=1,M$8,0)</f>
        <v>0</v>
      </c>
      <c r="N148" s="275">
        <f>+IF(interne2!O144&gt;=1,N$8,0)</f>
        <v>0</v>
      </c>
      <c r="O148" s="275">
        <f>+IF(interne2!P144&gt;=1,O$8,0)</f>
        <v>0</v>
      </c>
      <c r="P148" s="275">
        <f>+IF(interne2!Q144&gt;=1,P$8,0)</f>
        <v>0</v>
      </c>
      <c r="Q148" s="275">
        <f>+IF(interne2!R144&gt;=1,Q$8,0)</f>
        <v>0</v>
      </c>
      <c r="R148" s="275">
        <f>+IF(interne2!S144&gt;=1,R$8,0)</f>
        <v>0</v>
      </c>
      <c r="S148" s="275">
        <f>+IF(interne2!T144&gt;=1,S$8,0)</f>
        <v>0</v>
      </c>
      <c r="T148" s="275">
        <f>+IF(interne2!U144&gt;=1,T$8,0)</f>
        <v>0</v>
      </c>
      <c r="U148" s="275">
        <f>+IF(interne2!V144&gt;=1,U$8,0)</f>
        <v>0</v>
      </c>
      <c r="V148" s="275">
        <f>+IF(interne2!W144&gt;=1,V$8,0)</f>
        <v>0</v>
      </c>
      <c r="W148" s="275">
        <f>+IF(interne2!X144&gt;=1,W$8,0)</f>
        <v>0</v>
      </c>
      <c r="X148" s="275">
        <f>+IF(interne2!Y144&gt;=1,X$8,0)</f>
        <v>0</v>
      </c>
      <c r="Y148" s="275">
        <f>+IF(interne2!Z144&gt;=1,Y$8,0)</f>
        <v>0</v>
      </c>
      <c r="Z148" s="275">
        <f>+IF(interne2!AA144&gt;=1,Z$8,0)</f>
        <v>0</v>
      </c>
      <c r="AA148" s="275">
        <f>+IF(interne2!AB144&gt;=1,AA$8,0)</f>
        <v>0</v>
      </c>
      <c r="AB148" s="275">
        <f>+IF(interne2!AC144&gt;=1,AB$8,0)</f>
        <v>0</v>
      </c>
      <c r="AC148" s="275">
        <f>+IF(interne2!AD144&gt;=1,AC$8,0)</f>
        <v>0</v>
      </c>
      <c r="AD148" s="275">
        <f>+IF(interne2!AE144&gt;=1,AD$8,0)</f>
        <v>0</v>
      </c>
      <c r="AE148" s="275">
        <f>+IF(interne2!AF144&gt;=1,AE$8,0)</f>
        <v>0</v>
      </c>
      <c r="AF148" s="275">
        <f>+IF(interne2!AG144&gt;=1,AF$8,0)</f>
        <v>0</v>
      </c>
      <c r="AG148" s="275">
        <f>+IF(interne2!AH144&gt;=1,AG$8,0)</f>
        <v>0</v>
      </c>
      <c r="AH148" s="275">
        <f>+IF(interne2!AI144&gt;=1,AH$8,0)</f>
        <v>0</v>
      </c>
      <c r="AI148" s="275">
        <f>+IF(interne2!AJ144&gt;=1,AI$8,0)</f>
        <v>0</v>
      </c>
      <c r="AJ148" s="275">
        <f>+IF(interne2!AK144&gt;=1,AJ$8,0)</f>
        <v>0</v>
      </c>
      <c r="AK148" s="275">
        <f>+IF(interne2!AL144&gt;=1,AK$8,0)</f>
        <v>0</v>
      </c>
      <c r="AL148" s="275">
        <f>+IF(interne2!AM144&gt;=1,AL$8,0)</f>
        <v>0</v>
      </c>
      <c r="AM148" s="275">
        <f>+IF(interne2!AN144&gt;=1,AM$8,0)</f>
        <v>0</v>
      </c>
      <c r="AN148" s="275">
        <f>+IF(interne2!AO144&gt;=1,AN$8,0)</f>
        <v>0</v>
      </c>
      <c r="AO148" s="275">
        <f>+IF(interne2!AP144&gt;=1,AO$8,0)</f>
        <v>0</v>
      </c>
      <c r="AP148" s="275">
        <f>+IF(interne2!AQ144&gt;=1,AP$8,0)</f>
        <v>0</v>
      </c>
      <c r="AQ148" s="275">
        <f>+IF(interne2!AR144&gt;=1,AQ$8,0)</f>
        <v>0</v>
      </c>
      <c r="AR148" s="275">
        <f>+IF(interne2!AS144&gt;=1,AR$8,0)</f>
        <v>0</v>
      </c>
      <c r="AS148" s="275">
        <f>+IF(interne2!AT144&gt;=1,AS$8,0)</f>
        <v>0</v>
      </c>
      <c r="AT148" s="275">
        <f>+IF(interne2!AU144&gt;=1,AT$8,0)</f>
        <v>0</v>
      </c>
      <c r="AU148" s="275">
        <f>+IF(interne2!AV144&gt;=1,AU$8,0)</f>
        <v>0</v>
      </c>
    </row>
    <row r="149" spans="1:49" ht="25" x14ac:dyDescent="0.25">
      <c r="A149" s="248" t="str">
        <f>'2.2'!C150</f>
        <v>GER</v>
      </c>
      <c r="B149" s="248" t="str">
        <f>'2.2'!D150</f>
        <v>Centre de compétences en gériatrie aiguë</v>
      </c>
      <c r="C149" s="275">
        <f>+IF(interne2!D145&gt;=1,C$8,0)</f>
        <v>0</v>
      </c>
      <c r="D149" s="275">
        <f>+IF(interne2!E145&gt;=1,D$8,0)</f>
        <v>0</v>
      </c>
      <c r="E149" s="275">
        <f>+IF(interne2!F145&gt;=1,E$8,0)</f>
        <v>0</v>
      </c>
      <c r="F149" s="275">
        <f>+IF(interne2!G145&gt;=1,F$8,0)</f>
        <v>0</v>
      </c>
      <c r="G149" s="275">
        <f>+IF(interne2!H145&gt;=1,G$8,0)</f>
        <v>0</v>
      </c>
      <c r="H149" s="275">
        <f>+IF(interne2!I145&gt;=1,H$8,0)</f>
        <v>0</v>
      </c>
      <c r="I149" s="275">
        <f>+IF(interne2!J145&gt;=1,I$8,0)</f>
        <v>0</v>
      </c>
      <c r="J149" s="275">
        <f>+IF(interne2!K145&gt;=1,J$8,0)</f>
        <v>0</v>
      </c>
      <c r="K149" s="275">
        <f>+IF(interne2!L145&gt;=1,K$8,0)</f>
        <v>0</v>
      </c>
      <c r="L149" s="275">
        <f>+IF(interne2!M145&gt;=1,L$8,0)</f>
        <v>0</v>
      </c>
      <c r="M149" s="275">
        <f>+IF(interne2!N145&gt;=1,M$8,0)</f>
        <v>0</v>
      </c>
      <c r="N149" s="275">
        <f>+IF(interne2!O145&gt;=1,N$8,0)</f>
        <v>0</v>
      </c>
      <c r="O149" s="275">
        <f>+IF(interne2!P145&gt;=1,O$8,0)</f>
        <v>0</v>
      </c>
      <c r="P149" s="275">
        <f>+IF(interne2!Q145&gt;=1,P$8,0)</f>
        <v>0</v>
      </c>
      <c r="Q149" s="275">
        <f>+IF(interne2!R145&gt;=1,Q$8,0)</f>
        <v>0</v>
      </c>
      <c r="R149" s="275">
        <f>+IF(interne2!S145&gt;=1,R$8,0)</f>
        <v>0</v>
      </c>
      <c r="S149" s="275">
        <f>+IF(interne2!T145&gt;=1,S$8,0)</f>
        <v>0</v>
      </c>
      <c r="T149" s="275">
        <f>+IF(interne2!U145&gt;=1,T$8,0)</f>
        <v>0</v>
      </c>
      <c r="U149" s="275">
        <f>+IF(interne2!V145&gt;=1,U$8,0)</f>
        <v>0</v>
      </c>
      <c r="V149" s="275">
        <f>+IF(interne2!W145&gt;=1,V$8,0)</f>
        <v>0</v>
      </c>
      <c r="W149" s="275">
        <f>+IF(interne2!X145&gt;=1,W$8,0)</f>
        <v>0</v>
      </c>
      <c r="X149" s="275">
        <f>+IF(interne2!Y145&gt;=1,X$8,0)</f>
        <v>0</v>
      </c>
      <c r="Y149" s="275">
        <f>+IF(interne2!Z145&gt;=1,Y$8,0)</f>
        <v>0</v>
      </c>
      <c r="Z149" s="275">
        <f>+IF(interne2!AA145&gt;=1,Z$8,0)</f>
        <v>0</v>
      </c>
      <c r="AA149" s="275">
        <f>+IF(interne2!AB145&gt;=1,AA$8,0)</f>
        <v>0</v>
      </c>
      <c r="AB149" s="275">
        <f>+IF(interne2!AC145&gt;=1,AB$8,0)</f>
        <v>0</v>
      </c>
      <c r="AC149" s="275">
        <f>+IF(interne2!AD145&gt;=1,AC$8,0)</f>
        <v>0</v>
      </c>
      <c r="AD149" s="275">
        <f>+IF(interne2!AE145&gt;=1,AD$8,0)</f>
        <v>0</v>
      </c>
      <c r="AE149" s="275">
        <f>+IF(interne2!AF145&gt;=1,AE$8,0)</f>
        <v>0</v>
      </c>
      <c r="AF149" s="275">
        <f>+IF(interne2!AG145&gt;=1,AF$8,0)</f>
        <v>0</v>
      </c>
      <c r="AG149" s="275">
        <f>+IF(interne2!AH145&gt;=1,AG$8,0)</f>
        <v>0</v>
      </c>
      <c r="AH149" s="275">
        <f>+IF(interne2!AI145&gt;=1,AH$8,0)</f>
        <v>0</v>
      </c>
      <c r="AI149" s="275">
        <f>+IF(interne2!AJ145&gt;=1,AI$8,0)</f>
        <v>0</v>
      </c>
      <c r="AJ149" s="275">
        <f>+IF(interne2!AK145&gt;=1,AJ$8,0)</f>
        <v>0</v>
      </c>
      <c r="AK149" s="275">
        <f>+IF(interne2!AL145&gt;=1,AK$8,0)</f>
        <v>0</v>
      </c>
      <c r="AL149" s="275">
        <f>+IF(interne2!AM145&gt;=1,AL$8,0)</f>
        <v>0</v>
      </c>
      <c r="AM149" s="275">
        <f>+IF(interne2!AN145&gt;=1,AM$8,0)</f>
        <v>0</v>
      </c>
      <c r="AN149" s="275">
        <f>+IF(interne2!AO145&gt;=1,AN$8,0)</f>
        <v>0</v>
      </c>
      <c r="AO149" s="275">
        <f>+IF(interne2!AP145&gt;=1,AO$8,0)</f>
        <v>0</v>
      </c>
      <c r="AP149" s="275">
        <f>+IF(interne2!AQ145&gt;=1,AP$8,0)</f>
        <v>0</v>
      </c>
      <c r="AQ149" s="275">
        <f>+IF(interne2!AR145&gt;=1,AQ$8,0)</f>
        <v>0</v>
      </c>
      <c r="AR149" s="275">
        <f>+IF(interne2!AS145&gt;=1,AR$8,0)</f>
        <v>0</v>
      </c>
      <c r="AS149" s="275">
        <f>+IF(interne2!AT145&gt;=1,AS$8,0)</f>
        <v>0</v>
      </c>
      <c r="AT149" s="275">
        <f>+IF(interne2!AU145&gt;=1,AT$8,0)</f>
        <v>0</v>
      </c>
      <c r="AU149" s="275">
        <f>+IF(interne2!AV145&gt;=1,AU$8,0)</f>
        <v>0</v>
      </c>
    </row>
    <row r="150" spans="1:49" ht="25" x14ac:dyDescent="0.25">
      <c r="A150" s="248" t="str">
        <f>'2.2'!C151</f>
        <v>PAL</v>
      </c>
      <c r="B150" s="248" t="str">
        <f>'2.2'!D151</f>
        <v>Centre de compétences en soins palliatifs</v>
      </c>
      <c r="C150" s="275">
        <f>+IF(interne2!D146&gt;=1,C$8,0)</f>
        <v>0</v>
      </c>
      <c r="D150" s="275">
        <f>+IF(interne2!E146&gt;=1,D$8,0)</f>
        <v>0</v>
      </c>
      <c r="E150" s="275">
        <f>+IF(interne2!F146&gt;=1,E$8,0)</f>
        <v>0</v>
      </c>
      <c r="F150" s="275">
        <f>+IF(interne2!G146&gt;=1,F$8,0)</f>
        <v>0</v>
      </c>
      <c r="G150" s="275">
        <f>+IF(interne2!H146&gt;=1,G$8,0)</f>
        <v>0</v>
      </c>
      <c r="H150" s="275">
        <f>+IF(interne2!I146&gt;=1,H$8,0)</f>
        <v>0</v>
      </c>
      <c r="I150" s="275">
        <f>+IF(interne2!J146&gt;=1,I$8,0)</f>
        <v>0</v>
      </c>
      <c r="J150" s="275">
        <f>+IF(interne2!K146&gt;=1,J$8,0)</f>
        <v>0</v>
      </c>
      <c r="K150" s="275">
        <f>+IF(interne2!L146&gt;=1,K$8,0)</f>
        <v>0</v>
      </c>
      <c r="L150" s="275">
        <f>+IF(interne2!M146&gt;=1,L$8,0)</f>
        <v>0</v>
      </c>
      <c r="M150" s="275">
        <f>+IF(interne2!N146&gt;=1,M$8,0)</f>
        <v>0</v>
      </c>
      <c r="N150" s="275">
        <f>+IF(interne2!O146&gt;=1,N$8,0)</f>
        <v>0</v>
      </c>
      <c r="O150" s="275">
        <f>+IF(interne2!P146&gt;=1,O$8,0)</f>
        <v>0</v>
      </c>
      <c r="P150" s="275">
        <f>+IF(interne2!Q146&gt;=1,P$8,0)</f>
        <v>0</v>
      </c>
      <c r="Q150" s="275">
        <f>+IF(interne2!R146&gt;=1,Q$8,0)</f>
        <v>0</v>
      </c>
      <c r="R150" s="275">
        <f>+IF(interne2!S146&gt;=1,R$8,0)</f>
        <v>0</v>
      </c>
      <c r="S150" s="275">
        <f>+IF(interne2!T146&gt;=1,S$8,0)</f>
        <v>0</v>
      </c>
      <c r="T150" s="275">
        <f>+IF(interne2!U146&gt;=1,T$8,0)</f>
        <v>0</v>
      </c>
      <c r="U150" s="275">
        <f>+IF(interne2!V146&gt;=1,U$8,0)</f>
        <v>0</v>
      </c>
      <c r="V150" s="275">
        <f>+IF(interne2!W146&gt;=1,V$8,0)</f>
        <v>0</v>
      </c>
      <c r="W150" s="275">
        <f>+IF(interne2!X146&gt;=1,W$8,0)</f>
        <v>0</v>
      </c>
      <c r="X150" s="275">
        <f>+IF(interne2!Y146&gt;=1,X$8,0)</f>
        <v>0</v>
      </c>
      <c r="Y150" s="275">
        <f>+IF(interne2!Z146&gt;=1,Y$8,0)</f>
        <v>0</v>
      </c>
      <c r="Z150" s="275">
        <f>+IF(interne2!AA146&gt;=1,Z$8,0)</f>
        <v>0</v>
      </c>
      <c r="AA150" s="275">
        <f>+IF(interne2!AB146&gt;=1,AA$8,0)</f>
        <v>0</v>
      </c>
      <c r="AB150" s="275">
        <f>+IF(interne2!AC146&gt;=1,AB$8,0)</f>
        <v>0</v>
      </c>
      <c r="AC150" s="275">
        <f>+IF(interne2!AD146&gt;=1,AC$8,0)</f>
        <v>0</v>
      </c>
      <c r="AD150" s="275">
        <f>+IF(interne2!AE146&gt;=1,AD$8,0)</f>
        <v>0</v>
      </c>
      <c r="AE150" s="275">
        <f>+IF(interne2!AF146&gt;=1,AE$8,0)</f>
        <v>0</v>
      </c>
      <c r="AF150" s="275">
        <f>+IF(interne2!AG146&gt;=1,AF$8,0)</f>
        <v>0</v>
      </c>
      <c r="AG150" s="275">
        <f>+IF(interne2!AH146&gt;=1,AG$8,0)</f>
        <v>0</v>
      </c>
      <c r="AH150" s="275">
        <f>+IF(interne2!AI146&gt;=1,AH$8,0)</f>
        <v>0</v>
      </c>
      <c r="AI150" s="275">
        <f>+IF(interne2!AJ146&gt;=1,AI$8,0)</f>
        <v>0</v>
      </c>
      <c r="AJ150" s="275">
        <f>+IF(interne2!AK146&gt;=1,AJ$8,0)</f>
        <v>0</v>
      </c>
      <c r="AK150" s="275">
        <f>+IF(interne2!AL146&gt;=1,AK$8,0)</f>
        <v>0</v>
      </c>
      <c r="AL150" s="275">
        <f>+IF(interne2!AM146&gt;=1,AL$8,0)</f>
        <v>0</v>
      </c>
      <c r="AM150" s="275">
        <f>+IF(interne2!AN146&gt;=1,AM$8,0)</f>
        <v>0</v>
      </c>
      <c r="AN150" s="275">
        <f>+IF(interne2!AO146&gt;=1,AN$8,0)</f>
        <v>0</v>
      </c>
      <c r="AO150" s="275">
        <f>+IF(interne2!AP146&gt;=1,AO$8,0)</f>
        <v>0</v>
      </c>
      <c r="AP150" s="275">
        <f>+IF(interne2!AQ146&gt;=1,AP$8,0)</f>
        <v>0</v>
      </c>
      <c r="AQ150" s="275">
        <f>+IF(interne2!AR146&gt;=1,AQ$8,0)</f>
        <v>0</v>
      </c>
      <c r="AR150" s="275">
        <f>+IF(interne2!AS146&gt;=1,AR$8,0)</f>
        <v>0</v>
      </c>
      <c r="AS150" s="275">
        <f>+IF(interne2!AT146&gt;=1,AS$8,0)</f>
        <v>0</v>
      </c>
      <c r="AT150" s="275">
        <f>+IF(interne2!AU146&gt;=1,AT$8,0)</f>
        <v>0</v>
      </c>
      <c r="AU150" s="275">
        <f>+IF(interne2!AV146&gt;=1,AU$8,0)</f>
        <v>0</v>
      </c>
    </row>
    <row r="151" spans="1:49" ht="37.5" x14ac:dyDescent="0.25">
      <c r="A151" s="248" t="str">
        <f>'2.2'!C152</f>
        <v>AVA</v>
      </c>
      <c r="B151" s="248" t="str">
        <f>'2.2'!D152</f>
        <v>Ssoins somatiques aigus de personnes souffrant de maladies de dépendance</v>
      </c>
      <c r="C151" s="275">
        <f>+IF(interne2!D147&gt;=1,C$8,0)</f>
        <v>0</v>
      </c>
      <c r="D151" s="275">
        <f>+IF(interne2!E147&gt;=1,D$8,0)</f>
        <v>0</v>
      </c>
      <c r="E151" s="275">
        <f>+IF(interne2!F147&gt;=1,E$8,0)</f>
        <v>0</v>
      </c>
      <c r="F151" s="275">
        <f>+IF(interne2!G147&gt;=1,F$8,0)</f>
        <v>0</v>
      </c>
      <c r="G151" s="275">
        <f>+IF(interne2!H147&gt;=1,G$8,0)</f>
        <v>0</v>
      </c>
      <c r="H151" s="275">
        <f>+IF(interne2!I147&gt;=1,H$8,0)</f>
        <v>0</v>
      </c>
      <c r="I151" s="275">
        <f>+IF(interne2!J147&gt;=1,I$8,0)</f>
        <v>0</v>
      </c>
      <c r="J151" s="275">
        <f>+IF(interne2!K147&gt;=1,J$8,0)</f>
        <v>0</v>
      </c>
      <c r="K151" s="275">
        <f>+IF(interne2!L147&gt;=1,K$8,0)</f>
        <v>0</v>
      </c>
      <c r="L151" s="275">
        <f>+IF(interne2!M147&gt;=1,L$8,0)</f>
        <v>0</v>
      </c>
      <c r="M151" s="275">
        <f>+IF(interne2!N147&gt;=1,M$8,0)</f>
        <v>0</v>
      </c>
      <c r="N151" s="275">
        <f>+IF(interne2!O147&gt;=1,N$8,0)</f>
        <v>0</v>
      </c>
      <c r="O151" s="275">
        <f>+IF(interne2!P147&gt;=1,O$8,0)</f>
        <v>0</v>
      </c>
      <c r="P151" s="275">
        <f>+IF(interne2!Q147&gt;=1,P$8,0)</f>
        <v>0</v>
      </c>
      <c r="Q151" s="275">
        <f>+IF(interne2!R147&gt;=1,Q$8,0)</f>
        <v>0</v>
      </c>
      <c r="R151" s="275">
        <f>+IF(interne2!S147&gt;=1,R$8,0)</f>
        <v>0</v>
      </c>
      <c r="S151" s="275">
        <f>+IF(interne2!T147&gt;=1,S$8,0)</f>
        <v>0</v>
      </c>
      <c r="T151" s="275">
        <f>+IF(interne2!U147&gt;=1,T$8,0)</f>
        <v>0</v>
      </c>
      <c r="U151" s="275">
        <f>+IF(interne2!V147&gt;=1,U$8,0)</f>
        <v>0</v>
      </c>
      <c r="V151" s="275">
        <f>+IF(interne2!W147&gt;=1,V$8,0)</f>
        <v>0</v>
      </c>
      <c r="W151" s="275">
        <f>+IF(interne2!X147&gt;=1,W$8,0)</f>
        <v>0</v>
      </c>
      <c r="X151" s="275">
        <f>+IF(interne2!Y147&gt;=1,X$8,0)</f>
        <v>0</v>
      </c>
      <c r="Y151" s="275">
        <f>+IF(interne2!Z147&gt;=1,Y$8,0)</f>
        <v>0</v>
      </c>
      <c r="Z151" s="275">
        <f>+IF(interne2!AA147&gt;=1,Z$8,0)</f>
        <v>0</v>
      </c>
      <c r="AA151" s="275">
        <f>+IF(interne2!AB147&gt;=1,AA$8,0)</f>
        <v>0</v>
      </c>
      <c r="AB151" s="275">
        <f>+IF(interne2!AC147&gt;=1,AB$8,0)</f>
        <v>0</v>
      </c>
      <c r="AC151" s="275">
        <f>+IF(interne2!AD147&gt;=1,AC$8,0)</f>
        <v>0</v>
      </c>
      <c r="AD151" s="275">
        <f>+IF(interne2!AE147&gt;=1,AD$8,0)</f>
        <v>0</v>
      </c>
      <c r="AE151" s="275">
        <f>+IF(interne2!AF147&gt;=1,AE$8,0)</f>
        <v>0</v>
      </c>
      <c r="AF151" s="275">
        <f>+IF(interne2!AG147&gt;=1,AF$8,0)</f>
        <v>0</v>
      </c>
      <c r="AG151" s="275">
        <f>+IF(interne2!AH147&gt;=1,AG$8,0)</f>
        <v>0</v>
      </c>
      <c r="AH151" s="275">
        <f>+IF(interne2!AI147&gt;=1,AH$8,0)</f>
        <v>0</v>
      </c>
      <c r="AI151" s="275">
        <f>+IF(interne2!AJ147&gt;=1,AI$8,0)</f>
        <v>0</v>
      </c>
      <c r="AJ151" s="275">
        <f>+IF(interne2!AK147&gt;=1,AJ$8,0)</f>
        <v>0</v>
      </c>
      <c r="AK151" s="275">
        <f>+IF(interne2!AL147&gt;=1,AK$8,0)</f>
        <v>0</v>
      </c>
      <c r="AL151" s="275">
        <f>+IF(interne2!AM147&gt;=1,AL$8,0)</f>
        <v>0</v>
      </c>
      <c r="AM151" s="275">
        <f>+IF(interne2!AN147&gt;=1,AM$8,0)</f>
        <v>0</v>
      </c>
      <c r="AN151" s="275">
        <f>+IF(interne2!AO147&gt;=1,AN$8,0)</f>
        <v>0</v>
      </c>
      <c r="AO151" s="275">
        <f>+IF(interne2!AP147&gt;=1,AO$8,0)</f>
        <v>0</v>
      </c>
      <c r="AP151" s="275">
        <f>+IF(interne2!AQ147&gt;=1,AP$8,0)</f>
        <v>0</v>
      </c>
      <c r="AQ151" s="275">
        <f>+IF(interne2!AR147&gt;=1,AQ$8,0)</f>
        <v>0</v>
      </c>
      <c r="AR151" s="275">
        <f>+IF(interne2!AS147&gt;=1,AR$8,0)</f>
        <v>0</v>
      </c>
      <c r="AS151" s="275">
        <f>+IF(interne2!AT147&gt;=1,AS$8,0)</f>
        <v>0</v>
      </c>
      <c r="AT151" s="275">
        <f>+IF(interne2!AU147&gt;=1,AT$8,0)</f>
        <v>0</v>
      </c>
      <c r="AU151" s="275">
        <f>+IF(interne2!AV147&gt;=1,AU$8,0)</f>
        <v>0</v>
      </c>
    </row>
    <row r="152" spans="1:49" ht="25" x14ac:dyDescent="0.25">
      <c r="A152" s="248" t="str">
        <f>'2.2'!C153</f>
        <v>ISO</v>
      </c>
      <c r="B152" s="248" t="str">
        <f>'2.2'!D153</f>
        <v>Unité d’isolement spéciale (CIMHS)</v>
      </c>
      <c r="C152" s="275">
        <f>+IF(interne2!D148&gt;=1,C$8,0)</f>
        <v>0</v>
      </c>
      <c r="D152" s="275">
        <f>+IF(interne2!E148&gt;=1,D$8,0)</f>
        <v>0</v>
      </c>
      <c r="E152" s="275">
        <f>+IF(interne2!F148&gt;=1,E$8,0)</f>
        <v>0</v>
      </c>
      <c r="F152" s="275">
        <f>+IF(interne2!G148&gt;=1,F$8,0)</f>
        <v>0</v>
      </c>
      <c r="G152" s="275">
        <f>+IF(interne2!H148&gt;=1,G$8,0)</f>
        <v>0</v>
      </c>
      <c r="H152" s="275">
        <f>+IF(interne2!I148&gt;=1,H$8,0)</f>
        <v>0</v>
      </c>
      <c r="I152" s="275">
        <f>+IF(interne2!J148&gt;=1,I$8,0)</f>
        <v>0</v>
      </c>
      <c r="J152" s="275">
        <f>+IF(interne2!K148&gt;=1,J$8,0)</f>
        <v>0</v>
      </c>
      <c r="K152" s="275">
        <f>+IF(interne2!L148&gt;=1,K$8,0)</f>
        <v>0</v>
      </c>
      <c r="L152" s="275">
        <f>+IF(interne2!M148&gt;=1,L$8,0)</f>
        <v>0</v>
      </c>
      <c r="M152" s="275">
        <f>+IF(interne2!N148&gt;=1,M$8,0)</f>
        <v>0</v>
      </c>
      <c r="N152" s="275">
        <f>+IF(interne2!O148&gt;=1,N$8,0)</f>
        <v>0</v>
      </c>
      <c r="O152" s="275">
        <f>+IF(interne2!P148&gt;=1,O$8,0)</f>
        <v>0</v>
      </c>
      <c r="P152" s="275">
        <f>+IF(interne2!Q148&gt;=1,P$8,0)</f>
        <v>0</v>
      </c>
      <c r="Q152" s="275">
        <f>+IF(interne2!R148&gt;=1,Q$8,0)</f>
        <v>0</v>
      </c>
      <c r="R152" s="275">
        <f>+IF(interne2!S148&gt;=1,R$8,0)</f>
        <v>0</v>
      </c>
      <c r="S152" s="275">
        <f>+IF(interne2!T148&gt;=1,S$8,0)</f>
        <v>0</v>
      </c>
      <c r="T152" s="275">
        <f>+IF(interne2!U148&gt;=1,T$8,0)</f>
        <v>0</v>
      </c>
      <c r="U152" s="275">
        <f>+IF(interne2!V148&gt;=1,U$8,0)</f>
        <v>0</v>
      </c>
      <c r="V152" s="275">
        <f>+IF(interne2!W148&gt;=1,V$8,0)</f>
        <v>0</v>
      </c>
      <c r="W152" s="275">
        <f>+IF(interne2!X148&gt;=1,W$8,0)</f>
        <v>0</v>
      </c>
      <c r="X152" s="275">
        <f>+IF(interne2!Y148&gt;=1,X$8,0)</f>
        <v>0</v>
      </c>
      <c r="Y152" s="275">
        <f>+IF(interne2!Z148&gt;=1,Y$8,0)</f>
        <v>0</v>
      </c>
      <c r="Z152" s="275">
        <f>+IF(interne2!AA148&gt;=1,Z$8,0)</f>
        <v>0</v>
      </c>
      <c r="AA152" s="275">
        <f>+IF(interne2!AB148&gt;=1,AA$8,0)</f>
        <v>0</v>
      </c>
      <c r="AB152" s="275">
        <f>+IF(interne2!AC148&gt;=1,AB$8,0)</f>
        <v>0</v>
      </c>
      <c r="AC152" s="275">
        <f>+IF(interne2!AD148&gt;=1,AC$8,0)</f>
        <v>0</v>
      </c>
      <c r="AD152" s="275">
        <f>+IF(interne2!AE148&gt;=1,AD$8,0)</f>
        <v>0</v>
      </c>
      <c r="AE152" s="275">
        <f>+IF(interne2!AF148&gt;=1,AE$8,0)</f>
        <v>0</v>
      </c>
      <c r="AF152" s="275">
        <f>+IF(interne2!AG148&gt;=1,AF$8,0)</f>
        <v>0</v>
      </c>
      <c r="AG152" s="275">
        <f>+IF(interne2!AH148&gt;=1,AG$8,0)</f>
        <v>0</v>
      </c>
      <c r="AH152" s="275">
        <f>+IF(interne2!AI148&gt;=1,AH$8,0)</f>
        <v>0</v>
      </c>
      <c r="AI152" s="275">
        <f>+IF(interne2!AJ148&gt;=1,AI$8,0)</f>
        <v>0</v>
      </c>
      <c r="AJ152" s="275">
        <f>+IF(interne2!AK148&gt;=1,AJ$8,0)</f>
        <v>0</v>
      </c>
      <c r="AK152" s="275">
        <f>+IF(interne2!AL148&gt;=1,AK$8,0)</f>
        <v>0</v>
      </c>
      <c r="AL152" s="275">
        <f>+IF(interne2!AM148&gt;=1,AL$8,0)</f>
        <v>0</v>
      </c>
      <c r="AM152" s="275">
        <f>+IF(interne2!AN148&gt;=1,AM$8,0)</f>
        <v>0</v>
      </c>
      <c r="AN152" s="275">
        <f>+IF(interne2!AO148&gt;=1,AN$8,0)</f>
        <v>0</v>
      </c>
      <c r="AO152" s="275">
        <f>+IF(interne2!AP148&gt;=1,AO$8,0)</f>
        <v>0</v>
      </c>
      <c r="AP152" s="275">
        <f>+IF(interne2!AQ148&gt;=1,AP$8,0)</f>
        <v>0</v>
      </c>
      <c r="AQ152" s="275">
        <f>+IF(interne2!AR148&gt;=1,AQ$8,0)</f>
        <v>0</v>
      </c>
      <c r="AR152" s="275">
        <f>+IF(interne2!AS148&gt;=1,AR$8,0)</f>
        <v>0</v>
      </c>
      <c r="AS152" s="275">
        <f>+IF(interne2!AT148&gt;=1,AS$8,0)</f>
        <v>0</v>
      </c>
      <c r="AT152" s="275">
        <f>+IF(interne2!AU148&gt;=1,AT$8,0)</f>
        <v>0</v>
      </c>
      <c r="AU152" s="275">
        <f>+IF(interne2!AV148&gt;=1,AU$8,0)</f>
        <v>0</v>
      </c>
    </row>
    <row r="153" spans="1:49" outlineLevel="1" x14ac:dyDescent="0.25">
      <c r="V153" s="275"/>
    </row>
    <row r="154" spans="1:49" outlineLevel="1" x14ac:dyDescent="0.25">
      <c r="B154" s="243" t="s">
        <v>1464</v>
      </c>
      <c r="C154" s="242">
        <f t="shared" ref="C154:AU154" si="0">+SUM(C8:C152)</f>
        <v>0</v>
      </c>
      <c r="D154" s="242">
        <f t="shared" si="0"/>
        <v>0</v>
      </c>
      <c r="E154" s="242">
        <f t="shared" si="0"/>
        <v>0</v>
      </c>
      <c r="F154" s="242">
        <f t="shared" si="0"/>
        <v>0</v>
      </c>
      <c r="G154" s="242">
        <f t="shared" si="0"/>
        <v>0</v>
      </c>
      <c r="H154" s="242">
        <f t="shared" si="0"/>
        <v>0</v>
      </c>
      <c r="I154" s="242">
        <f t="shared" si="0"/>
        <v>0</v>
      </c>
      <c r="J154" s="242">
        <f t="shared" si="0"/>
        <v>0</v>
      </c>
      <c r="K154" s="242">
        <f t="shared" si="0"/>
        <v>0</v>
      </c>
      <c r="L154" s="242">
        <f t="shared" si="0"/>
        <v>0</v>
      </c>
      <c r="M154" s="242">
        <f t="shared" si="0"/>
        <v>0</v>
      </c>
      <c r="N154" s="242">
        <f t="shared" si="0"/>
        <v>0</v>
      </c>
      <c r="O154" s="242">
        <f t="shared" si="0"/>
        <v>0</v>
      </c>
      <c r="P154" s="242">
        <f t="shared" si="0"/>
        <v>0</v>
      </c>
      <c r="Q154" s="242">
        <f t="shared" si="0"/>
        <v>0</v>
      </c>
      <c r="R154" s="242">
        <f t="shared" si="0"/>
        <v>0</v>
      </c>
      <c r="S154" s="242">
        <f t="shared" si="0"/>
        <v>0</v>
      </c>
      <c r="T154" s="242">
        <f t="shared" si="0"/>
        <v>0</v>
      </c>
      <c r="U154" s="242">
        <f t="shared" si="0"/>
        <v>0</v>
      </c>
      <c r="V154" s="242">
        <f t="shared" si="0"/>
        <v>0</v>
      </c>
      <c r="W154" s="242">
        <f t="shared" si="0"/>
        <v>0</v>
      </c>
      <c r="X154" s="242">
        <f t="shared" si="0"/>
        <v>0</v>
      </c>
      <c r="Y154" s="242">
        <f t="shared" si="0"/>
        <v>0</v>
      </c>
      <c r="Z154" s="242">
        <f t="shared" si="0"/>
        <v>0</v>
      </c>
      <c r="AA154" s="242">
        <f t="shared" si="0"/>
        <v>0</v>
      </c>
      <c r="AB154" s="242">
        <f t="shared" si="0"/>
        <v>0</v>
      </c>
      <c r="AC154" s="242">
        <f t="shared" si="0"/>
        <v>0</v>
      </c>
      <c r="AD154" s="242">
        <f t="shared" si="0"/>
        <v>0</v>
      </c>
      <c r="AE154" s="242">
        <f t="shared" si="0"/>
        <v>0</v>
      </c>
      <c r="AF154" s="242">
        <f t="shared" si="0"/>
        <v>0</v>
      </c>
      <c r="AG154" s="242">
        <f t="shared" si="0"/>
        <v>0</v>
      </c>
      <c r="AH154" s="242">
        <f t="shared" si="0"/>
        <v>0</v>
      </c>
      <c r="AI154" s="242">
        <f t="shared" si="0"/>
        <v>0</v>
      </c>
      <c r="AJ154" s="242">
        <f t="shared" si="0"/>
        <v>0</v>
      </c>
      <c r="AK154" s="242">
        <f t="shared" si="0"/>
        <v>0</v>
      </c>
      <c r="AL154" s="242">
        <f t="shared" si="0"/>
        <v>0</v>
      </c>
      <c r="AM154" s="242">
        <f t="shared" si="0"/>
        <v>0</v>
      </c>
      <c r="AN154" s="242">
        <f t="shared" si="0"/>
        <v>0</v>
      </c>
      <c r="AO154" s="242">
        <f t="shared" si="0"/>
        <v>0</v>
      </c>
      <c r="AP154" s="242">
        <f t="shared" si="0"/>
        <v>0</v>
      </c>
      <c r="AQ154" s="242">
        <f t="shared" si="0"/>
        <v>0</v>
      </c>
      <c r="AR154" s="242">
        <f t="shared" si="0"/>
        <v>0</v>
      </c>
      <c r="AS154" s="242">
        <f t="shared" si="0"/>
        <v>0</v>
      </c>
      <c r="AT154" s="242">
        <f t="shared" si="0"/>
        <v>0</v>
      </c>
      <c r="AU154" s="242">
        <f t="shared" si="0"/>
        <v>0</v>
      </c>
      <c r="AW154" s="242">
        <f>+MAX(D154:AU154)</f>
        <v>0</v>
      </c>
    </row>
  </sheetData>
  <sheetProtection algorithmName="SHA-512" hashValue="TOrHl3DxHIxTTVFFFGLCm3wNpl4+2NvhlPnCdqi8w4NqU5VMmDaLMnn8NcjfqB7Wop4QLr+ELbNzR0ANLWdzhQ==" saltValue="4lFCZDtwsEwtFhrn8IrvQw==" spinCount="100000" sheet="1" selectLockedCells="1"/>
  <customSheetViews>
    <customSheetView guid="{21F13F3C-C390-477F-A569-DF7158452A6C}">
      <pane xSplit="2" ySplit="4" topLeftCell="AF5" activePane="bottomRight" state="frozen"/>
      <selection pane="bottomRight" activeCell="A23" sqref="A23:E23"/>
      <rowBreaks count="1" manualBreakCount="1">
        <brk id="150" max="16383" man="1"/>
      </rowBreaks>
      <pageMargins left="0.70866141732283472" right="0.70866141732283472" top="0.74803149606299213" bottom="0.74803149606299213" header="0.31496062992125984" footer="0.31496062992125984"/>
      <printOptions horizontalCentered="1"/>
      <pageSetup paperSize="9" scale="88" fitToHeight="0" orientation="portrait" r:id="rId1"/>
      <headerFooter alignWithMargins="0">
        <oddFooter>&amp;F&amp;L&amp;6/
&amp;C&amp;A&amp;10A&amp;6ppel d’offres pour la planification hospitalière 2016 du canton de Berne
Pages  sur &amp;R&amp;D&amp;P&amp;N</oddFooter>
      </headerFooter>
    </customSheetView>
  </customSheetViews>
  <mergeCells count="2">
    <mergeCell ref="A2:B2"/>
    <mergeCell ref="A6:B6"/>
  </mergeCells>
  <phoneticPr fontId="27" type="noConversion"/>
  <printOptions horizontalCentered="1"/>
  <pageMargins left="0.70866141732283472" right="0.70866141732283472" top="0.74803149606299213" bottom="0.74803149606299213" header="0.31496062992125984" footer="0.31496062992125984"/>
  <pageSetup paperSize="9" scale="88" fitToHeight="0" orientation="portrait" r:id="rId2"/>
  <headerFooter alignWithMargins="0">
    <oddFooter>&amp;F&amp;L&amp;6/
&amp;C&amp;A&amp;10A&amp;6ppel d’offres pour la planification hospitalière 2016 du canton de Berne
Pages  sur &amp;R&amp;D&amp;P&amp;N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32</vt:i4>
      </vt:variant>
    </vt:vector>
  </HeadingPairs>
  <TitlesOfParts>
    <vt:vector size="57" baseType="lpstr">
      <vt:lpstr>Page de garde</vt:lpstr>
      <vt:lpstr>Contenu</vt:lpstr>
      <vt:lpstr>1 Info</vt:lpstr>
      <vt:lpstr>2</vt:lpstr>
      <vt:lpstr>2.1</vt:lpstr>
      <vt:lpstr>2.2</vt:lpstr>
      <vt:lpstr>3 Formulaires d'offre -&gt;</vt:lpstr>
      <vt:lpstr>3.1</vt:lpstr>
      <vt:lpstr>3.2</vt:lpstr>
      <vt:lpstr>3.3</vt:lpstr>
      <vt:lpstr>3.4</vt:lpstr>
      <vt:lpstr>3.5</vt:lpstr>
      <vt:lpstr>3.6</vt:lpstr>
      <vt:lpstr>3.7</vt:lpstr>
      <vt:lpstr>3.8</vt:lpstr>
      <vt:lpstr>3.9</vt:lpstr>
      <vt:lpstr>3.10</vt:lpstr>
      <vt:lpstr>3.11</vt:lpstr>
      <vt:lpstr>3.12</vt:lpstr>
      <vt:lpstr>3.13</vt:lpstr>
      <vt:lpstr>4</vt:lpstr>
      <vt:lpstr>5</vt:lpstr>
      <vt:lpstr>interne1</vt:lpstr>
      <vt:lpstr>interne2</vt:lpstr>
      <vt:lpstr>interne3</vt:lpstr>
      <vt:lpstr>'1 Info'!Druckbereich</vt:lpstr>
      <vt:lpstr>'2'!Druckbereich</vt:lpstr>
      <vt:lpstr>'2.1'!Druckbereich</vt:lpstr>
      <vt:lpstr>'2.2'!Druckbereich</vt:lpstr>
      <vt:lpstr>'3 Formulaires d''offre -&gt;'!Druckbereich</vt:lpstr>
      <vt:lpstr>'3.1'!Druckbereich</vt:lpstr>
      <vt:lpstr>'3.10'!Druckbereich</vt:lpstr>
      <vt:lpstr>'3.11'!Druckbereich</vt:lpstr>
      <vt:lpstr>'3.12'!Druckbereich</vt:lpstr>
      <vt:lpstr>'3.13'!Druckbereich</vt:lpstr>
      <vt:lpstr>'3.2'!Druckbereich</vt:lpstr>
      <vt:lpstr>'3.3'!Druckbereich</vt:lpstr>
      <vt:lpstr>'3.4'!Druckbereich</vt:lpstr>
      <vt:lpstr>'3.5'!Druckbereich</vt:lpstr>
      <vt:lpstr>'3.6'!Druckbereich</vt:lpstr>
      <vt:lpstr>'3.7'!Druckbereich</vt:lpstr>
      <vt:lpstr>'3.8'!Druckbereich</vt:lpstr>
      <vt:lpstr>'3.9'!Druckbereich</vt:lpstr>
      <vt:lpstr>'4'!Druckbereich</vt:lpstr>
      <vt:lpstr>'5'!Druckbereich</vt:lpstr>
      <vt:lpstr>Contenu!Druckbereich</vt:lpstr>
      <vt:lpstr>interne2!Druckbereich</vt:lpstr>
      <vt:lpstr>'Page de garde'!Druckbereich</vt:lpstr>
      <vt:lpstr>'2.1'!Drucktitel</vt:lpstr>
      <vt:lpstr>'2.2'!Drucktitel</vt:lpstr>
      <vt:lpstr>'3.11'!Drucktitel</vt:lpstr>
      <vt:lpstr>'3.2'!Drucktitel</vt:lpstr>
      <vt:lpstr>'3.3'!Drucktitel</vt:lpstr>
      <vt:lpstr>'3.5'!Drucktitel</vt:lpstr>
      <vt:lpstr>'3.7'!Drucktitel</vt:lpstr>
      <vt:lpstr>'3.9'!Drucktitel</vt:lpstr>
      <vt:lpstr>interne2!Drucktitel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Bewerbung für die Spitalliste 2018 Akutsomatik des Leistungserbringers</dc:title>
  <dc:creator>laura.siffert@gef.be.ch</dc:creator>
  <cp:lastModifiedBy>Berger Cyrill</cp:lastModifiedBy>
  <cp:lastPrinted>2020-07-02T19:20:09Z</cp:lastPrinted>
  <dcterms:created xsi:type="dcterms:W3CDTF">2009-07-09T12:43:16Z</dcterms:created>
  <dcterms:modified xsi:type="dcterms:W3CDTF">2023-07-19T11:36:42Z</dcterms:modified>
</cp:coreProperties>
</file>