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L:\SCOM\MCH2\18. Directives\Directives 02-08 pour formation 2020\"/>
    </mc:Choice>
  </mc:AlternateContent>
  <xr:revisionPtr revIDLastSave="0" documentId="13_ncr:1_{F7E84CB5-0988-4D8A-892C-0C51CF2F6391}" xr6:coauthVersionLast="47" xr6:coauthVersionMax="47" xr10:uidLastSave="{00000000-0000-0000-0000-000000000000}"/>
  <bookViews>
    <workbookView xWindow="28680" yWindow="-120" windowWidth="29040" windowHeight="15720" xr2:uid="{00000000-000D-0000-FFFF-FFFF00000000}"/>
  </bookViews>
  <sheets>
    <sheet name="Utilisation du fichier" sheetId="3" r:id="rId1"/>
    <sheet name="Calcul des indicateurs" sheetId="1" r:id="rId2"/>
    <sheet name="Synthèse des indicateurs" sheetId="2" r:id="rId3"/>
  </sheets>
  <definedNames>
    <definedName name="_xlnm.Print_Titles" localSheetId="1">'Calcul des indicateurs'!$1:$4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1" i="1" l="1"/>
  <c r="D183" i="1"/>
  <c r="D184" i="1"/>
  <c r="D185" i="1"/>
  <c r="D186" i="1"/>
  <c r="D187" i="1"/>
  <c r="D188" i="1"/>
  <c r="D189" i="1"/>
  <c r="D193" i="1"/>
  <c r="D192" i="1"/>
  <c r="D182" i="1"/>
  <c r="D239" i="1"/>
  <c r="D240" i="1"/>
  <c r="D241" i="1"/>
  <c r="D242" i="1"/>
  <c r="D243" i="1"/>
  <c r="D244" i="1"/>
  <c r="D245" i="1"/>
  <c r="D246" i="1"/>
  <c r="D248" i="1"/>
  <c r="D249" i="1"/>
  <c r="D110" i="1" l="1"/>
  <c r="D11" i="1"/>
  <c r="D206" i="1" l="1"/>
  <c r="D207" i="1"/>
  <c r="D208" i="1"/>
  <c r="D205" i="1"/>
  <c r="D209" i="1" s="1"/>
  <c r="D180" i="1"/>
  <c r="D250" i="1"/>
  <c r="D236" i="1"/>
  <c r="D235" i="1"/>
  <c r="D234" i="1"/>
  <c r="D230" i="1"/>
  <c r="D229" i="1"/>
  <c r="D228" i="1"/>
  <c r="D227" i="1"/>
  <c r="D226" i="1"/>
  <c r="D225" i="1"/>
  <c r="D224" i="1"/>
  <c r="D223" i="1"/>
  <c r="D157" i="1"/>
  <c r="D159" i="1" s="1"/>
  <c r="D141" i="1"/>
  <c r="D140" i="1"/>
  <c r="D139" i="1"/>
  <c r="D138" i="1"/>
  <c r="D137" i="1"/>
  <c r="D136" i="1"/>
  <c r="D135" i="1"/>
  <c r="D122" i="1"/>
  <c r="D121" i="1"/>
  <c r="D119" i="1"/>
  <c r="D118" i="1"/>
  <c r="D117" i="1"/>
  <c r="D116" i="1"/>
  <c r="D115" i="1"/>
  <c r="D114" i="1"/>
  <c r="D113" i="1"/>
  <c r="D112" i="1"/>
  <c r="D92" i="1"/>
  <c r="D79" i="1"/>
  <c r="D61" i="1"/>
  <c r="D64" i="1" s="1"/>
  <c r="D51" i="1"/>
  <c r="D63" i="1" s="1"/>
  <c r="D42" i="1"/>
  <c r="D15" i="1"/>
  <c r="D4" i="2" s="1"/>
  <c r="D94" i="1" l="1"/>
  <c r="D8" i="2" s="1"/>
  <c r="D213" i="1"/>
  <c r="D16" i="2" s="1"/>
  <c r="D65" i="1"/>
  <c r="D67" i="1" s="1"/>
  <c r="D6" i="2" s="1"/>
  <c r="D142" i="1"/>
  <c r="D123" i="1"/>
  <c r="D125" i="1" s="1"/>
  <c r="D10" i="2" s="1"/>
  <c r="D237" i="1"/>
  <c r="D252" i="1" s="1"/>
  <c r="D18" i="2" s="1"/>
  <c r="D160" i="1" l="1"/>
  <c r="D161" i="1" l="1"/>
  <c r="D195" i="1" l="1"/>
  <c r="D14" i="2" s="1"/>
  <c r="D163" i="1"/>
  <c r="D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tc={AE2A25C3-1AEF-419B-A0E7-CADCD77B68DB}</author>
    <author>tc={DFB31756-5602-46B0-82B9-02DD2493CD9F}</author>
    <author>tc={380E2FFC-1233-41EC-BAD8-C19DC7B459C7}</author>
    <author>tc={50D4F6EA-6953-4906-A5DB-45E37509B280}</author>
    <author>tc={F9131252-DC23-4BC0-AE87-D7EDB6FD1ACF}</author>
    <author>tc={6DBDA8B0-FA2D-4B1D-9D2F-17233E3D0D9B}</author>
    <author>tc={51D29E98-C7DF-42B0-8FF3-D2B7FA396246}</author>
    <author>tc={273CE3A4-D99E-41A5-989D-D0FBF8445C57}</author>
    <author>tc={26C9D456-5C2E-47FF-BB8F-4B2F08F8D5AF}</author>
    <author>tc={205222F1-3107-4A7D-8D19-E4AAF55670C1}</author>
    <author>tc={1E44E76A-B5FD-4B5C-BD2D-730306786098}</author>
  </authors>
  <commentList>
    <comment ref="A36" authorId="0" shapeId="0" xr:uid="{AE2A25C3-1AEF-419B-A0E7-CADCD77B68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37" authorId="1" shapeId="0" xr:uid="{DFB31756-5602-46B0-82B9-02DD2493CD9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38" authorId="2" shapeId="0" xr:uid="{380E2FFC-1233-41EC-BAD8-C19DC7B459C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89" authorId="3" shapeId="0" xr:uid="{50D4F6EA-6953-4906-A5DB-45E37509B2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107" authorId="4" shapeId="0" xr:uid="{F9131252-DC23-4BC0-AE87-D7EDB6FD1AC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120" authorId="5" shapeId="0" xr:uid="{6DBDA8B0-FA2D-4B1D-9D2F-17233E3D0D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190" authorId="6" shapeId="0" xr:uid="{51D29E98-C7DF-42B0-8FF3-D2B7FA39624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231" authorId="7" shapeId="0" xr:uid="{273CE3A4-D99E-41A5-989D-D0FBF8445C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232" authorId="8" shapeId="0" xr:uid="{26C9D456-5C2E-47FF-BB8F-4B2F08F8D5A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233" authorId="9" shapeId="0" xr:uid="{205222F1-3107-4A7D-8D19-E4AAF55670C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 ref="A247" authorId="10" shapeId="0" xr:uid="{1E44E76A-B5FD-4B5C-BD2D-73030678609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compte n'existe pas dans le plan comptable MCH2 du canton de Fribourg.</t>
      </text>
    </comment>
  </commentList>
</comments>
</file>

<file path=xl/sharedStrings.xml><?xml version="1.0" encoding="utf-8"?>
<sst xmlns="http://schemas.openxmlformats.org/spreadsheetml/2006/main" count="341" uniqueCount="142">
  <si>
    <t>INDICATEURS FINANCIERS MCH2</t>
  </si>
  <si>
    <t>Veuillez saisir les chiffres en valeur absolue (pas de signe négatif)</t>
  </si>
  <si>
    <t>1. TAUX D'ENDETTEMENT NET</t>
  </si>
  <si>
    <t>Capitaux de tiers</t>
  </si>
  <si>
    <t>Subventions d'investissements inscrites au passif</t>
  </si>
  <si>
    <t>-</t>
  </si>
  <si>
    <t>Patrimoine financier</t>
  </si>
  <si>
    <t>Revenus fiscaux</t>
  </si>
  <si>
    <t xml:space="preserve"> TAUX D'ENDETTEMENT NET</t>
  </si>
  <si>
    <t>Remarques:</t>
  </si>
  <si>
    <t>Valeurs indicatives:</t>
  </si>
  <si>
    <t>&lt; 100% bon
100% – 150% suffisant
&gt; 150% mauvais</t>
  </si>
  <si>
    <t>L’indicateur renseigne sur la part des revenus fiscaux, respectivement sur le nombre de tranches annuelles qui seraient nécessaires pour amortir la dette nette.</t>
  </si>
  <si>
    <t>2. DEGRÉ D'AUTOFINANCEMENT</t>
  </si>
  <si>
    <t>Solde du compte de résultats</t>
  </si>
  <si>
    <t>Amortissement du PA</t>
  </si>
  <si>
    <t>+</t>
  </si>
  <si>
    <t>Attributions aux fonds et financements spéciaux</t>
  </si>
  <si>
    <t>Prélèvements sur les fonds et financements spéciaux</t>
  </si>
  <si>
    <t>Réévaluations emprunts PA</t>
  </si>
  <si>
    <t>Réévaluations participations PA</t>
  </si>
  <si>
    <t>Amortissements des subventions d‘investissements</t>
  </si>
  <si>
    <t>Dissolution des subventions d’investissements portées au passif</t>
  </si>
  <si>
    <t>Amortissements supplémentaires</t>
  </si>
  <si>
    <t>Amortissements suppl. des prêts, participations et subventions d’investissements</t>
  </si>
  <si>
    <t>Dissolution suppl. des subventions d’investissements portées au passif</t>
  </si>
  <si>
    <t>Attributions au capital propre</t>
  </si>
  <si>
    <t>Prélèvements sur le capital propre</t>
  </si>
  <si>
    <t>Réévaluations PA</t>
  </si>
  <si>
    <t>= Autofinancement</t>
  </si>
  <si>
    <t>Immobilisations corporelles</t>
  </si>
  <si>
    <t>Investissements pour le compte de tiers</t>
  </si>
  <si>
    <t>Immobilisations incorporelles</t>
  </si>
  <si>
    <t>Prêts</t>
  </si>
  <si>
    <t>Participations et capital social</t>
  </si>
  <si>
    <t>Propres subventions d’investissements</t>
  </si>
  <si>
    <t>Investissements extraordinaires</t>
  </si>
  <si>
    <t>= Investissements bruts</t>
  </si>
  <si>
    <t>Transferts d’immobilisations corporelles dans le PF</t>
  </si>
  <si>
    <t>Remboursements</t>
  </si>
  <si>
    <t>Vente d’immobilisations incorporelles</t>
  </si>
  <si>
    <t>Subventions d’investissements acquises</t>
  </si>
  <si>
    <t>Remboursement de prêts</t>
  </si>
  <si>
    <t>Transfert de participations</t>
  </si>
  <si>
    <t>Remboursement de propres subventions d‘investissement</t>
  </si>
  <si>
    <t>Recettes d’investissement extraordinaires</t>
  </si>
  <si>
    <t>= Recettes d'investissement</t>
  </si>
  <si>
    <t>Investissements bruts</t>
  </si>
  <si>
    <t>Recettes d'investissement</t>
  </si>
  <si>
    <t>=Investissements nets</t>
  </si>
  <si>
    <t>DEGRÉ D'AUTOFINANCEMENT</t>
  </si>
  <si>
    <t>(Autofinancement / Investissements nets)</t>
  </si>
  <si>
    <t>A moyen terme, le degré d’autofinancement devrait se situer en moyenne à environ 100%, sous réserve du niveau déjà atteint par la dette. Le degré d’autofinancement idéal varie en fonction de la situation conjoncturelle :
Haute conjoncture : &gt; 100%
Cas normal : 80 -100%
Récession : 50 – 80%</t>
  </si>
  <si>
    <t>Cet indicateur renseigne sur la part des investissements qu’une collectivité publique peut financer par ses propres moyens.</t>
  </si>
  <si>
    <t>3. PART DES CHARGES D'INTÉRÊTS</t>
  </si>
  <si>
    <t>Charges d‘intérêt</t>
  </si>
  <si>
    <t>Revenus des intérêts</t>
  </si>
  <si>
    <t>= Charges d'intérêts net</t>
  </si>
  <si>
    <t>Patentes et concessions</t>
  </si>
  <si>
    <t>Taxes</t>
  </si>
  <si>
    <t>Revenus divers</t>
  </si>
  <si>
    <t>Revenus financiers</t>
  </si>
  <si>
    <t>Prélèvements sur les fonds et financements speciaux</t>
  </si>
  <si>
    <t>Revenus de transfert</t>
  </si>
  <si>
    <t>Revenus extraordinaires</t>
  </si>
  <si>
    <t>Dissolution supplémentaire des subventions d’investissements portées au passif</t>
  </si>
  <si>
    <t>Prélèvement sur le capital propre</t>
  </si>
  <si>
    <t>Prélèvement sur réserve liée au retraitement</t>
  </si>
  <si>
    <t>= Revenus courants</t>
  </si>
  <si>
    <t>PART DES CHARGES D'INTÉRÊTS</t>
  </si>
  <si>
    <t>(Charges d'intérêts net / Revenus courants)</t>
  </si>
  <si>
    <t>0% – 4% bon
4% – 9% suffisant
&gt; 9% mauvais</t>
  </si>
  <si>
    <t>Cet indicateur renseigne sur la part du «revenu disponible» absorbée par les charges d'intérêts. Plus la valeur est basse, plus la marge de manoeuvre est élevée</t>
  </si>
  <si>
    <t>4. DETTE BRUTE PAR RAPPORT AUX REVENUS</t>
  </si>
  <si>
    <t>Engagements courants</t>
  </si>
  <si>
    <t>Engagements financiers à court terme</t>
  </si>
  <si>
    <t>Instruments financiers dérivés</t>
  </si>
  <si>
    <t>Engagements financiers à long terme</t>
  </si>
  <si>
    <t>Subventions d’investissements inscrites au passif</t>
  </si>
  <si>
    <t>= Dette brute</t>
  </si>
  <si>
    <t>DETTE BRUTE PAR RAPPORT AUX REVENUS</t>
  </si>
  <si>
    <t>(Dette brute / revenus courants)</t>
  </si>
  <si>
    <t>&lt; 50% très bon
50% – 100% bon
100% – 150% moyen
150% – 200% mauvais
&gt; 200% critique</t>
  </si>
  <si>
    <t>Cet indicateur renseigne sur le niveau de la dette et plus particulièrement sur lefait que ce niveau est raisonnable ou non par rapport aux revenus dégagés.</t>
  </si>
  <si>
    <t>5. PROPORTION DES INVESTISSEMENTS</t>
  </si>
  <si>
    <t>Charges de personnel</t>
  </si>
  <si>
    <t>Charges de biens et services et autres charges d‘exploitation</t>
  </si>
  <si>
    <t>Réévaluations sur créances</t>
  </si>
  <si>
    <t>Charges financières</t>
  </si>
  <si>
    <t>Réévalutations, immobilisations PF</t>
  </si>
  <si>
    <t>Charges de transfert</t>
  </si>
  <si>
    <t>Réévaluations, emprunts PA</t>
  </si>
  <si>
    <t>Réévaluations, participations PA</t>
  </si>
  <si>
    <t>Amortissements, subventions d’investissements</t>
  </si>
  <si>
    <t>Charges de personnel extraordinaires</t>
  </si>
  <si>
    <t>Charges de biens et service et charges d’exploitation extraordinaires</t>
  </si>
  <si>
    <t>Charges financières extraordinaires (avec incidence sur la trésorerie)</t>
  </si>
  <si>
    <t>Charges de transfert extraordinaires</t>
  </si>
  <si>
    <t>= Dépenses courantes</t>
  </si>
  <si>
    <t>Dépenses courantes</t>
  </si>
  <si>
    <t>Dépenses totales</t>
  </si>
  <si>
    <t>PROPORTION DES INVESTISSEMENTS</t>
  </si>
  <si>
    <t>(Investissements bruts  / Dépenses totales)</t>
  </si>
  <si>
    <t>&lt; 10% effort d’investissement faible
10% – 20% effort d’investissement moyen
20% – 30% effort d’investissement élevé
&gt; 40% effort d’investissement très élevé</t>
  </si>
  <si>
    <t>Cet indicateur renseigne sur l’effort d’investissement déployé par la collectivité</t>
  </si>
  <si>
    <t>6. PART DU SERVICE DE LA DETTE</t>
  </si>
  <si>
    <t>Charges d‘intérêts</t>
  </si>
  <si>
    <t>Amortissements du patrimoine administratif</t>
  </si>
  <si>
    <t>Réévaluations emprunts patrimoine administratif</t>
  </si>
  <si>
    <t>Réévaluations participations patrimoine administratif</t>
  </si>
  <si>
    <t>Amortissements subventions d’investissements</t>
  </si>
  <si>
    <t>Dissolutions des subventions d’investissements portées au passif</t>
  </si>
  <si>
    <t>= Service de la dette</t>
  </si>
  <si>
    <t>PART DU SERVICE DE LA DETTE</t>
  </si>
  <si>
    <t>(Service de la dette / Revenus courants)</t>
  </si>
  <si>
    <t>&lt; 5% charge faible
5% – 15% charge acceptable
&gt; 15% charge forte</t>
  </si>
  <si>
    <t>Cet indicateur mesure l’importance des charges financières qui pèsent sur le budget et les comptes. Il renseigne sur la part des revenus courants absorbée par le service de la dette (intérêts et amortissements). Un taux plus élevé signifie une marge de manoeuvre budgétaire plus restreinte.</t>
  </si>
  <si>
    <t>Population résidente permanente</t>
  </si>
  <si>
    <t>&lt; 0 CHF patrimoine net
0 – 1‘000 CHF endettement faible
1‘001 – 2‘500 CHF endettement moyen
2‘501 – 5‘000 CHF endettement important
&gt; 5'000 CHF endettement très important</t>
  </si>
  <si>
    <t>Cet indicateur n'a qu'une valeur informative limitée. En effet, l’évaluation de l’importance de la dette doit davantage tenir compte de la capacité financière des habitants que de leur nombre.</t>
  </si>
  <si>
    <t>8. TAUX D'AUTOFINANCEMENT</t>
  </si>
  <si>
    <t>TAUX D'AUTOFINANCEMENT</t>
  </si>
  <si>
    <t>(Autofinancement / Revenus courants)</t>
  </si>
  <si>
    <t>&gt; 20% bon
10% – 20% moyen
&lt; 10% mauvais</t>
  </si>
  <si>
    <t>Cet indice renseigne sur la proportion du revenu que la collectivité publique peut consacrer au financement de ses investissements.</t>
  </si>
  <si>
    <t>7. DETTE NETTE PAR HABITANT EN FRANCS</t>
  </si>
  <si>
    <t>= Dette nette</t>
  </si>
  <si>
    <t>(Dette nette  / Revenus fiscaux)</t>
  </si>
  <si>
    <t>(Dette nette  / Population résidente permanente)</t>
  </si>
  <si>
    <t>DETTE NETTE PAR HABITANT</t>
  </si>
  <si>
    <t>- L'onglet "Synthèse des indicateurs" fournit une vue d'ensemble des valeurs des huit indicateurs MCH2; les valeurs sont reprises automatiquement de l'onglet de calcul et aucune saisie ne doit être effectuée dans cet onglet.</t>
  </si>
  <si>
    <t>- Chaque collectivité est responsable du calcul des indicateurs financiers MCH2 la concernant. Les défintions et les calculs figurant dans le manuel MCH2 de la Conférence des directrices et directeurs cantonaux des finances sont la seule référence.</t>
  </si>
  <si>
    <t>Remarques sur les indicateurs financiers MCH2 et sur l'utilisaton du fichier de calclul:</t>
  </si>
  <si>
    <t xml:space="preserve">- Les valeurs des huit indicateurs MCH2 font partie des annexes aux comptes annuels et sont soumis à l'audit de l'organe de révision dans le cadre de la révision des comptes annuels. </t>
  </si>
  <si>
    <t>Des revenus fiscaux inhabituels et uniques (droits de succession, impôts sur les gains immobiliers, etc.) peuvent influencer la valeur de l’indicateur et leurs effets doivent être pris en compte lors de l'interprétation de l'indicateur ou lors de comparaisons.</t>
  </si>
  <si>
    <t>- L'onglet "Calcul des indicateurs" sert à la saisie des données comptables et au calcul des indicateurs financiers MCH2.</t>
  </si>
  <si>
    <t>- Les montants doivent être saisis en valeurs absolues (pas de signe + ou -).</t>
  </si>
  <si>
    <t>- Les numéros des comptes utilisés pour les calculs et les formules des indicateurs correspondent aux définitions de la Conférence des directrices et directeurs cantonaux des finances. Ce fichier de calcul a ainsi été établi sur la base du Manuel MCH2, disponible sous: https://www.srs-cspcp.ch/sites/default/files/pages/2017-06-02_manuel_mch2_-_2e_edition_9.pdf</t>
  </si>
  <si>
    <t>- Les valeurs indicatives, donnant une information sur la santé financière de la collectivité, sont celles définies par la Conférence des directrices et directeurs cantonaux des finances. A terme et en cas de besoin, elles seront ajustées en fonction d'éventuelles spécificités cantonales.</t>
  </si>
  <si>
    <t>- Certains comptes du plan comptable MCH2 suisse n'ont pas été repris dans le plan comptable cantonal fribourgeois. Ces comptes figurent tout de même pour information dans cet outil de calcul; les lignes concernées sont grisées et aucun montant ne doit y être saisi.</t>
  </si>
  <si>
    <t>Part de la commune aux dettes nettes des associations intercommunales</t>
  </si>
  <si>
    <t>Part de la commune aux dettes brutes des associations intercommunales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</si>
</sst>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1" x14ac:knownFonts="1">
    <font>
      <sz val="11"/>
      <color theme="1"/>
      <name val="Arial"/>
      <family val="2"/>
    </font>
    <font>
      <sz val="11"/>
      <color theme="1"/>
      <name val="Arial"/>
      <family val="2"/>
    </font>
    <font>
      <b/>
      <sz val="20"/>
      <color theme="1"/>
      <name val="Arial Narrow"/>
      <family val="2"/>
    </font>
    <font>
      <sz val="11"/>
      <color theme="1"/>
      <name val="Arial Narrow"/>
      <family val="2"/>
    </font>
    <font>
      <b/>
      <sz val="14"/>
      <color theme="1"/>
      <name val="Arial Narrow"/>
      <family val="2"/>
    </font>
    <font>
      <i/>
      <sz val="11"/>
      <color theme="1"/>
      <name val="Arial Narrow"/>
      <family val="2"/>
    </font>
    <font>
      <b/>
      <sz val="11"/>
      <color theme="1"/>
      <name val="Arial Narrow"/>
      <family val="2"/>
    </font>
    <font>
      <sz val="14"/>
      <color theme="1"/>
      <name val="Arial Narrow"/>
      <family val="2"/>
    </font>
    <font>
      <sz val="14"/>
      <color theme="1"/>
      <name val="Arial"/>
      <family val="2"/>
    </font>
    <font>
      <sz val="11"/>
      <color theme="1" tint="0.499984740745262"/>
      <name val="Arial Narrow"/>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47">
    <xf numFmtId="0" fontId="0" fillId="0" borderId="0" xfId="0"/>
    <xf numFmtId="0" fontId="3" fillId="0" borderId="0" xfId="0" applyFont="1"/>
    <xf numFmtId="0" fontId="6" fillId="2" borderId="0" xfId="0" applyFont="1" applyFill="1"/>
    <xf numFmtId="0" fontId="3" fillId="2" borderId="0" xfId="0" applyFont="1" applyFill="1" applyAlignment="1">
      <alignment horizontal="center"/>
    </xf>
    <xf numFmtId="0" fontId="3" fillId="2" borderId="0" xfId="0" applyFont="1" applyFill="1"/>
    <xf numFmtId="0" fontId="3" fillId="0" borderId="0" xfId="0" applyFont="1" applyAlignment="1">
      <alignment horizontal="center"/>
    </xf>
    <xf numFmtId="164" fontId="3" fillId="3" borderId="0" xfId="1" applyFont="1" applyFill="1" applyBorder="1"/>
    <xf numFmtId="164" fontId="3" fillId="3" borderId="0" xfId="1" applyFont="1" applyFill="1"/>
    <xf numFmtId="0" fontId="6" fillId="0" borderId="0" xfId="0" quotePrefix="1" applyFont="1"/>
    <xf numFmtId="0" fontId="6" fillId="0" borderId="0" xfId="0" applyFont="1"/>
    <xf numFmtId="164" fontId="6" fillId="3" borderId="1" xfId="1" applyFont="1" applyFill="1" applyBorder="1"/>
    <xf numFmtId="10" fontId="6" fillId="4" borderId="1" xfId="2" applyNumberFormat="1" applyFont="1" applyFill="1" applyBorder="1"/>
    <xf numFmtId="0" fontId="6"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164" fontId="6" fillId="5" borderId="1" xfId="1" applyFont="1" applyFill="1" applyBorder="1"/>
    <xf numFmtId="0" fontId="3" fillId="0" borderId="0" xfId="0" applyFont="1" applyAlignment="1">
      <alignment horizontal="left" vertical="center" wrapText="1"/>
    </xf>
    <xf numFmtId="164" fontId="3" fillId="0" borderId="0" xfId="1" applyFont="1"/>
    <xf numFmtId="0" fontId="8" fillId="0" borderId="0" xfId="0" applyFont="1" applyAlignment="1">
      <alignment vertical="center"/>
    </xf>
    <xf numFmtId="0" fontId="2" fillId="0" borderId="0" xfId="0" applyFont="1" applyAlignment="1">
      <alignment horizontal="center" vertical="center"/>
    </xf>
    <xf numFmtId="0" fontId="9" fillId="2" borderId="0" xfId="0" applyFont="1" applyFill="1"/>
    <xf numFmtId="0" fontId="9" fillId="2" borderId="0" xfId="0" applyFont="1" applyFill="1" applyAlignment="1">
      <alignment horizontal="center"/>
    </xf>
    <xf numFmtId="0" fontId="10" fillId="0" borderId="0" xfId="0" applyFont="1"/>
    <xf numFmtId="0" fontId="1" fillId="0" borderId="0" xfId="3" quotePrefix="1" applyAlignment="1">
      <alignment horizontal="left" vertical="top" wrapText="1"/>
    </xf>
    <xf numFmtId="10" fontId="3" fillId="0" borderId="0" xfId="0" applyNumberFormat="1" applyFont="1"/>
    <xf numFmtId="3" fontId="6" fillId="4" borderId="1" xfId="0" applyNumberFormat="1" applyFont="1" applyFill="1" applyBorder="1"/>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4"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vertical="center"/>
    </xf>
    <xf numFmtId="10" fontId="4" fillId="3" borderId="1" xfId="0" applyNumberFormat="1" applyFont="1" applyFill="1" applyBorder="1" applyAlignment="1">
      <alignment vertical="center"/>
    </xf>
    <xf numFmtId="3" fontId="4" fillId="3" borderId="1" xfId="0" applyNumberFormat="1" applyFont="1" applyFill="1" applyBorder="1" applyAlignment="1" applyProtection="1">
      <alignment vertical="center"/>
      <protection locked="0"/>
    </xf>
    <xf numFmtId="164" fontId="3" fillId="5" borderId="1" xfId="1" applyFont="1" applyFill="1" applyBorder="1"/>
  </cellXfs>
  <cellStyles count="4">
    <cellStyle name="Milliers" xfId="1" builtinId="3"/>
    <cellStyle name="Normal" xfId="0" builtinId="0"/>
    <cellStyle name="Normal 2" xfId="3" xr:uid="{06F6F7F3-3586-4841-9B91-18069D18CAB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evrat Nicolas" id="{B8F701B5-ECFB-48E6-B991-42C654663730}" userId="S::Nicolas.Levrat@fr.ch::b0315b9a-1d23-4a50-a932-032bca59542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6" dT="2021-05-21T10:55:17.08" personId="{B8F701B5-ECFB-48E6-B991-42C654663730}" id="{AE2A25C3-1AEF-419B-A0E7-CADCD77B68DB}">
    <text>Ce compte n'existe pas dans le plan comptable MCH2 du canton de Fribourg.</text>
  </threadedComment>
  <threadedComment ref="A37" dT="2021-05-21T10:55:45.29" personId="{B8F701B5-ECFB-48E6-B991-42C654663730}" id="{DFB31756-5602-46B0-82B9-02DD2493CD9F}">
    <text>Ce compte n'existe pas dans le plan comptable MCH2 du canton de Fribourg.</text>
  </threadedComment>
  <threadedComment ref="A38" dT="2021-05-21T10:55:53.94" personId="{B8F701B5-ECFB-48E6-B991-42C654663730}" id="{380E2FFC-1233-41EC-BAD8-C19DC7B459C7}">
    <text>Ce compte n'existe pas dans le plan comptable MCH2 du canton de Fribourg.</text>
  </threadedComment>
  <threadedComment ref="A89" dT="2021-05-21T10:56:07.63" personId="{B8F701B5-ECFB-48E6-B991-42C654663730}" id="{50D4F6EA-6953-4906-A5DB-45E37509B280}">
    <text>Ce compte n'existe pas dans le plan comptable MCH2 du canton de Fribourg.</text>
  </threadedComment>
  <threadedComment ref="A107" dT="2021-05-21T10:56:16.41" personId="{B8F701B5-ECFB-48E6-B991-42C654663730}" id="{F9131252-DC23-4BC0-AE87-D7EDB6FD1ACF}">
    <text>Ce compte n'existe pas dans le plan comptable MCH2 du canton de Fribourg.</text>
  </threadedComment>
  <threadedComment ref="A120" dT="2021-05-21T10:56:31.73" personId="{B8F701B5-ECFB-48E6-B991-42C654663730}" id="{6DBDA8B0-FA2D-4B1D-9D2F-17233E3D0D9B}">
    <text>Ce compte n'existe pas dans le plan comptable MCH2 du canton de Fribourg.</text>
  </threadedComment>
  <threadedComment ref="A190" dT="2021-05-21T10:56:48.12" personId="{B8F701B5-ECFB-48E6-B991-42C654663730}" id="{51D29E98-C7DF-42B0-8FF3-D2B7FA396246}">
    <text>Ce compte n'existe pas dans le plan comptable MCH2 du canton de Fribourg.</text>
  </threadedComment>
  <threadedComment ref="A231" dT="2021-05-21T10:57:07.70" personId="{B8F701B5-ECFB-48E6-B991-42C654663730}" id="{273CE3A4-D99E-41A5-989D-D0FBF8445C57}">
    <text>Ce compte n'existe pas dans le plan comptable MCH2 du canton de Fribourg.</text>
  </threadedComment>
  <threadedComment ref="A232" dT="2021-05-21T10:57:14.28" personId="{B8F701B5-ECFB-48E6-B991-42C654663730}" id="{26C9D456-5C2E-47FF-BB8F-4B2F08F8D5AF}">
    <text>Ce compte n'existe pas dans le plan comptable MCH2 du canton de Fribourg.</text>
  </threadedComment>
  <threadedComment ref="A233" dT="2021-05-21T10:57:21.43" personId="{B8F701B5-ECFB-48E6-B991-42C654663730}" id="{205222F1-3107-4A7D-8D19-E4AAF55670C1}">
    <text>Ce compte n'existe pas dans le plan comptable MCH2 du canton de Fribourg.</text>
  </threadedComment>
  <threadedComment ref="A247" dT="2021-05-21T10:57:27.69" personId="{B8F701B5-ECFB-48E6-B991-42C654663730}" id="{1E44E76A-B5FD-4B5C-BD2D-730306786098}">
    <text>Ce compte n'existe pas dans le plan comptable MCH2 du canton de Fribourg.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D6F7-2E0B-4BD8-9C2F-EDCDF1825C9C}">
  <dimension ref="A1:D12"/>
  <sheetViews>
    <sheetView showGridLines="0" tabSelected="1" zoomScaleNormal="100" workbookViewId="0"/>
  </sheetViews>
  <sheetFormatPr baseColWidth="10" defaultRowHeight="14.25" x14ac:dyDescent="0.2"/>
  <cols>
    <col min="1" max="1" width="114.875" customWidth="1"/>
    <col min="2" max="4" width="27.5" customWidth="1"/>
  </cols>
  <sheetData>
    <row r="1" spans="1:4" s="1" customFormat="1" ht="23.25" customHeight="1" x14ac:dyDescent="0.3">
      <c r="A1" s="37" t="s">
        <v>0</v>
      </c>
      <c r="B1" s="19"/>
      <c r="C1" s="19"/>
      <c r="D1" s="19"/>
    </row>
    <row r="2" spans="1:4" ht="52.5" customHeight="1" x14ac:dyDescent="0.2"/>
    <row r="3" spans="1:4" ht="15" x14ac:dyDescent="0.25">
      <c r="A3" s="22" t="s">
        <v>132</v>
      </c>
    </row>
    <row r="5" spans="1:4" ht="24" customHeight="1" x14ac:dyDescent="0.2">
      <c r="A5" s="23" t="s">
        <v>135</v>
      </c>
    </row>
    <row r="6" spans="1:4" ht="24" customHeight="1" x14ac:dyDescent="0.2">
      <c r="A6" s="23" t="s">
        <v>136</v>
      </c>
    </row>
    <row r="7" spans="1:4" ht="53.25" customHeight="1" x14ac:dyDescent="0.2">
      <c r="A7" s="23" t="s">
        <v>137</v>
      </c>
    </row>
    <row r="8" spans="1:4" ht="53.25" customHeight="1" x14ac:dyDescent="0.2">
      <c r="A8" s="23" t="s">
        <v>139</v>
      </c>
    </row>
    <row r="9" spans="1:4" ht="53.25" customHeight="1" x14ac:dyDescent="0.2">
      <c r="A9" s="23" t="s">
        <v>138</v>
      </c>
    </row>
    <row r="10" spans="1:4" ht="36.75" customHeight="1" x14ac:dyDescent="0.2">
      <c r="A10" s="23" t="s">
        <v>130</v>
      </c>
    </row>
    <row r="11" spans="1:4" ht="36.75" customHeight="1" x14ac:dyDescent="0.2">
      <c r="A11" s="23" t="s">
        <v>131</v>
      </c>
    </row>
    <row r="12" spans="1:4" ht="36" customHeight="1" x14ac:dyDescent="0.2">
      <c r="A12" s="23" t="s">
        <v>133</v>
      </c>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8"/>
  <sheetViews>
    <sheetView showGridLines="0" zoomScaleNormal="100" workbookViewId="0">
      <pane ySplit="4" topLeftCell="A5" activePane="bottomLeft" state="frozen"/>
      <selection pane="bottomLeft" sqref="A1:D1"/>
    </sheetView>
  </sheetViews>
  <sheetFormatPr baseColWidth="10" defaultRowHeight="16.5" x14ac:dyDescent="0.3"/>
  <cols>
    <col min="1" max="1" width="69.25" style="1" bestFit="1" customWidth="1"/>
    <col min="2" max="2" width="6.375" style="5" customWidth="1"/>
    <col min="3" max="3" width="11" style="1"/>
    <col min="4" max="4" width="12.125" style="1" customWidth="1"/>
    <col min="5" max="16384" width="11" style="1"/>
  </cols>
  <sheetData>
    <row r="1" spans="1:4" ht="23.25" customHeight="1" x14ac:dyDescent="0.3">
      <c r="A1" s="38" t="s">
        <v>0</v>
      </c>
      <c r="B1" s="39"/>
      <c r="C1" s="39"/>
      <c r="D1" s="40"/>
    </row>
    <row r="2" spans="1:4" ht="8.25" customHeight="1" x14ac:dyDescent="0.3">
      <c r="A2" s="29"/>
      <c r="B2" s="29"/>
      <c r="C2" s="29"/>
      <c r="D2" s="29"/>
    </row>
    <row r="3" spans="1:4" ht="16.5" customHeight="1" x14ac:dyDescent="0.3">
      <c r="A3" s="30" t="s">
        <v>1</v>
      </c>
      <c r="B3" s="30"/>
      <c r="C3" s="30"/>
      <c r="D3" s="30"/>
    </row>
    <row r="4" spans="1:4" ht="8.25" customHeight="1" x14ac:dyDescent="0.3">
      <c r="A4" s="31"/>
      <c r="B4" s="31"/>
      <c r="C4" s="31"/>
      <c r="D4" s="31"/>
    </row>
    <row r="5" spans="1:4" x14ac:dyDescent="0.3">
      <c r="A5" s="2" t="s">
        <v>2</v>
      </c>
      <c r="B5" s="3"/>
      <c r="C5" s="4"/>
      <c r="D5" s="4"/>
    </row>
    <row r="7" spans="1:4" x14ac:dyDescent="0.3">
      <c r="A7" s="1" t="s">
        <v>3</v>
      </c>
      <c r="C7" s="1">
        <v>20</v>
      </c>
      <c r="D7" s="6"/>
    </row>
    <row r="8" spans="1:4" x14ac:dyDescent="0.3">
      <c r="A8" s="1" t="s">
        <v>140</v>
      </c>
      <c r="B8" s="5" t="s">
        <v>16</v>
      </c>
      <c r="D8" s="6"/>
    </row>
    <row r="9" spans="1:4" x14ac:dyDescent="0.3">
      <c r="A9" s="1" t="s">
        <v>4</v>
      </c>
      <c r="B9" s="5" t="s">
        <v>5</v>
      </c>
      <c r="C9" s="1">
        <v>2068</v>
      </c>
      <c r="D9" s="6"/>
    </row>
    <row r="10" spans="1:4" ht="17.25" thickBot="1" x14ac:dyDescent="0.35">
      <c r="A10" s="1" t="s">
        <v>6</v>
      </c>
      <c r="B10" s="5" t="s">
        <v>5</v>
      </c>
      <c r="C10" s="1">
        <v>10</v>
      </c>
      <c r="D10" s="7"/>
    </row>
    <row r="11" spans="1:4" ht="17.25" thickBot="1" x14ac:dyDescent="0.35">
      <c r="A11" s="8" t="s">
        <v>126</v>
      </c>
      <c r="D11" s="15">
        <f>+D7+D8-D9-D10</f>
        <v>0</v>
      </c>
    </row>
    <row r="12" spans="1:4" ht="17.25" thickBot="1" x14ac:dyDescent="0.35"/>
    <row r="13" spans="1:4" ht="17.25" thickBot="1" x14ac:dyDescent="0.35">
      <c r="A13" s="9" t="s">
        <v>7</v>
      </c>
      <c r="C13" s="1">
        <v>40</v>
      </c>
      <c r="D13" s="15"/>
    </row>
    <row r="14" spans="1:4" ht="17.25" thickBot="1" x14ac:dyDescent="0.35"/>
    <row r="15" spans="1:4" ht="17.25" thickBot="1" x14ac:dyDescent="0.35">
      <c r="A15" s="8" t="s">
        <v>8</v>
      </c>
      <c r="D15" s="11" t="e">
        <f>D11/D13</f>
        <v>#DIV/0!</v>
      </c>
    </row>
    <row r="16" spans="1:4" x14ac:dyDescent="0.3">
      <c r="A16" s="1" t="s">
        <v>127</v>
      </c>
    </row>
    <row r="18" spans="1:4" ht="15.75" customHeight="1" x14ac:dyDescent="0.3">
      <c r="A18" s="9" t="s">
        <v>9</v>
      </c>
    </row>
    <row r="19" spans="1:4" ht="41.25" customHeight="1" x14ac:dyDescent="0.3">
      <c r="A19" s="32" t="s">
        <v>134</v>
      </c>
      <c r="B19" s="32"/>
      <c r="C19" s="32"/>
      <c r="D19" s="32"/>
    </row>
    <row r="21" spans="1:4" ht="16.5" customHeight="1" x14ac:dyDescent="0.3">
      <c r="A21" s="12" t="s">
        <v>10</v>
      </c>
      <c r="B21" s="13"/>
      <c r="C21" s="13"/>
      <c r="D21" s="13"/>
    </row>
    <row r="22" spans="1:4" ht="49.5" x14ac:dyDescent="0.3">
      <c r="A22" s="14" t="s">
        <v>11</v>
      </c>
    </row>
    <row r="23" spans="1:4" ht="17.25" thickBot="1" x14ac:dyDescent="0.35"/>
    <row r="24" spans="1:4" ht="36" customHeight="1" thickBot="1" x14ac:dyDescent="0.35">
      <c r="A24" s="26" t="s">
        <v>12</v>
      </c>
      <c r="B24" s="27"/>
      <c r="C24" s="27"/>
      <c r="D24" s="28"/>
    </row>
    <row r="26" spans="1:4" x14ac:dyDescent="0.3">
      <c r="A26" s="2" t="s">
        <v>13</v>
      </c>
      <c r="B26" s="3"/>
      <c r="C26" s="4"/>
      <c r="D26" s="4"/>
    </row>
    <row r="28" spans="1:4" x14ac:dyDescent="0.3">
      <c r="A28" s="1" t="s">
        <v>14</v>
      </c>
      <c r="D28" s="7"/>
    </row>
    <row r="29" spans="1:4" x14ac:dyDescent="0.3">
      <c r="A29" s="1" t="s">
        <v>15</v>
      </c>
      <c r="B29" s="5" t="s">
        <v>16</v>
      </c>
      <c r="C29" s="1">
        <v>33</v>
      </c>
      <c r="D29" s="7"/>
    </row>
    <row r="30" spans="1:4" x14ac:dyDescent="0.3">
      <c r="A30" s="1" t="s">
        <v>17</v>
      </c>
      <c r="B30" s="5" t="s">
        <v>16</v>
      </c>
      <c r="C30" s="1">
        <v>35</v>
      </c>
      <c r="D30" s="7"/>
    </row>
    <row r="31" spans="1:4" x14ac:dyDescent="0.3">
      <c r="A31" s="1" t="s">
        <v>18</v>
      </c>
      <c r="B31" s="5" t="s">
        <v>5</v>
      </c>
      <c r="C31" s="1">
        <v>45</v>
      </c>
      <c r="D31" s="7"/>
    </row>
    <row r="32" spans="1:4" x14ac:dyDescent="0.3">
      <c r="A32" s="1" t="s">
        <v>19</v>
      </c>
      <c r="B32" s="5" t="s">
        <v>16</v>
      </c>
      <c r="C32" s="1">
        <v>364</v>
      </c>
      <c r="D32" s="7"/>
    </row>
    <row r="33" spans="1:4" x14ac:dyDescent="0.3">
      <c r="A33" s="1" t="s">
        <v>20</v>
      </c>
      <c r="B33" s="5" t="s">
        <v>16</v>
      </c>
      <c r="C33" s="1">
        <v>365</v>
      </c>
      <c r="D33" s="7"/>
    </row>
    <row r="34" spans="1:4" x14ac:dyDescent="0.3">
      <c r="A34" s="1" t="s">
        <v>21</v>
      </c>
      <c r="B34" s="5" t="s">
        <v>16</v>
      </c>
      <c r="C34" s="1">
        <v>366</v>
      </c>
      <c r="D34" s="7"/>
    </row>
    <row r="35" spans="1:4" x14ac:dyDescent="0.3">
      <c r="A35" s="1" t="s">
        <v>22</v>
      </c>
      <c r="B35" s="5" t="s">
        <v>5</v>
      </c>
      <c r="C35" s="1">
        <v>466</v>
      </c>
      <c r="D35" s="7"/>
    </row>
    <row r="36" spans="1:4" x14ac:dyDescent="0.3">
      <c r="A36" s="20" t="s">
        <v>23</v>
      </c>
      <c r="B36" s="21" t="s">
        <v>16</v>
      </c>
      <c r="C36" s="20">
        <v>383</v>
      </c>
      <c r="D36" s="7">
        <v>0</v>
      </c>
    </row>
    <row r="37" spans="1:4" x14ac:dyDescent="0.3">
      <c r="A37" s="20" t="s">
        <v>24</v>
      </c>
      <c r="B37" s="21" t="s">
        <v>16</v>
      </c>
      <c r="C37" s="20">
        <v>387</v>
      </c>
      <c r="D37" s="7">
        <v>0</v>
      </c>
    </row>
    <row r="38" spans="1:4" x14ac:dyDescent="0.3">
      <c r="A38" s="20" t="s">
        <v>25</v>
      </c>
      <c r="B38" s="21" t="s">
        <v>5</v>
      </c>
      <c r="C38" s="20">
        <v>487</v>
      </c>
      <c r="D38" s="7">
        <v>0</v>
      </c>
    </row>
    <row r="39" spans="1:4" x14ac:dyDescent="0.3">
      <c r="A39" s="1" t="s">
        <v>26</v>
      </c>
      <c r="B39" s="5" t="s">
        <v>16</v>
      </c>
      <c r="C39" s="1">
        <v>389</v>
      </c>
      <c r="D39" s="7"/>
    </row>
    <row r="40" spans="1:4" x14ac:dyDescent="0.3">
      <c r="A40" s="1" t="s">
        <v>27</v>
      </c>
      <c r="B40" s="5" t="s">
        <v>5</v>
      </c>
      <c r="C40" s="1">
        <v>489</v>
      </c>
      <c r="D40" s="7"/>
    </row>
    <row r="41" spans="1:4" ht="17.25" thickBot="1" x14ac:dyDescent="0.35">
      <c r="A41" s="1" t="s">
        <v>28</v>
      </c>
      <c r="B41" s="5" t="s">
        <v>5</v>
      </c>
      <c r="C41" s="1">
        <v>4490</v>
      </c>
      <c r="D41" s="7"/>
    </row>
    <row r="42" spans="1:4" ht="17.25" thickBot="1" x14ac:dyDescent="0.35">
      <c r="A42" s="8" t="s">
        <v>29</v>
      </c>
      <c r="D42" s="15">
        <f>+D28+D29+D30-D31+D32+D33+D34-D35+D36+D37-D38+D39-D40-D41</f>
        <v>0</v>
      </c>
    </row>
    <row r="44" spans="1:4" x14ac:dyDescent="0.3">
      <c r="A44" s="1" t="s">
        <v>30</v>
      </c>
      <c r="C44" s="1">
        <v>50</v>
      </c>
      <c r="D44" s="7"/>
    </row>
    <row r="45" spans="1:4" x14ac:dyDescent="0.3">
      <c r="A45" s="1" t="s">
        <v>31</v>
      </c>
      <c r="B45" s="5" t="s">
        <v>16</v>
      </c>
      <c r="C45" s="1">
        <v>51</v>
      </c>
      <c r="D45" s="7"/>
    </row>
    <row r="46" spans="1:4" x14ac:dyDescent="0.3">
      <c r="A46" s="1" t="s">
        <v>32</v>
      </c>
      <c r="B46" s="5" t="s">
        <v>16</v>
      </c>
      <c r="C46" s="1">
        <v>52</v>
      </c>
      <c r="D46" s="7"/>
    </row>
    <row r="47" spans="1:4" x14ac:dyDescent="0.3">
      <c r="A47" s="1" t="s">
        <v>33</v>
      </c>
      <c r="B47" s="5" t="s">
        <v>16</v>
      </c>
      <c r="C47" s="1">
        <v>54</v>
      </c>
      <c r="D47" s="7"/>
    </row>
    <row r="48" spans="1:4" x14ac:dyDescent="0.3">
      <c r="A48" s="1" t="s">
        <v>34</v>
      </c>
      <c r="B48" s="5" t="s">
        <v>16</v>
      </c>
      <c r="C48" s="1">
        <v>55</v>
      </c>
      <c r="D48" s="7"/>
    </row>
    <row r="49" spans="1:4" x14ac:dyDescent="0.3">
      <c r="A49" s="1" t="s">
        <v>35</v>
      </c>
      <c r="B49" s="5" t="s">
        <v>16</v>
      </c>
      <c r="C49" s="1">
        <v>56</v>
      </c>
      <c r="D49" s="7"/>
    </row>
    <row r="50" spans="1:4" ht="17.25" thickBot="1" x14ac:dyDescent="0.35">
      <c r="A50" s="1" t="s">
        <v>36</v>
      </c>
      <c r="B50" s="5" t="s">
        <v>16</v>
      </c>
      <c r="C50" s="1">
        <v>58</v>
      </c>
      <c r="D50" s="7"/>
    </row>
    <row r="51" spans="1:4" ht="17.25" thickBot="1" x14ac:dyDescent="0.35">
      <c r="A51" s="8" t="s">
        <v>37</v>
      </c>
      <c r="D51" s="10">
        <f>D44+D45+D46+D47+D48+D49+D50</f>
        <v>0</v>
      </c>
    </row>
    <row r="53" spans="1:4" x14ac:dyDescent="0.3">
      <c r="A53" s="1" t="s">
        <v>38</v>
      </c>
      <c r="C53" s="1">
        <v>60</v>
      </c>
      <c r="D53" s="7"/>
    </row>
    <row r="54" spans="1:4" x14ac:dyDescent="0.3">
      <c r="A54" s="1" t="s">
        <v>39</v>
      </c>
      <c r="B54" s="5" t="s">
        <v>16</v>
      </c>
      <c r="C54" s="1">
        <v>61</v>
      </c>
      <c r="D54" s="7"/>
    </row>
    <row r="55" spans="1:4" x14ac:dyDescent="0.3">
      <c r="A55" s="1" t="s">
        <v>40</v>
      </c>
      <c r="B55" s="5" t="s">
        <v>16</v>
      </c>
      <c r="C55" s="1">
        <v>62</v>
      </c>
      <c r="D55" s="7"/>
    </row>
    <row r="56" spans="1:4" x14ac:dyDescent="0.3">
      <c r="A56" s="1" t="s">
        <v>41</v>
      </c>
      <c r="B56" s="5" t="s">
        <v>16</v>
      </c>
      <c r="C56" s="1">
        <v>63</v>
      </c>
      <c r="D56" s="7"/>
    </row>
    <row r="57" spans="1:4" x14ac:dyDescent="0.3">
      <c r="A57" s="1" t="s">
        <v>42</v>
      </c>
      <c r="B57" s="5" t="s">
        <v>16</v>
      </c>
      <c r="C57" s="1">
        <v>64</v>
      </c>
      <c r="D57" s="7"/>
    </row>
    <row r="58" spans="1:4" x14ac:dyDescent="0.3">
      <c r="A58" s="1" t="s">
        <v>43</v>
      </c>
      <c r="B58" s="5" t="s">
        <v>16</v>
      </c>
      <c r="C58" s="1">
        <v>65</v>
      </c>
      <c r="D58" s="7"/>
    </row>
    <row r="59" spans="1:4" x14ac:dyDescent="0.3">
      <c r="A59" s="1" t="s">
        <v>44</v>
      </c>
      <c r="B59" s="5" t="s">
        <v>16</v>
      </c>
      <c r="C59" s="1">
        <v>66</v>
      </c>
      <c r="D59" s="7"/>
    </row>
    <row r="60" spans="1:4" ht="17.25" thickBot="1" x14ac:dyDescent="0.35">
      <c r="A60" s="1" t="s">
        <v>45</v>
      </c>
      <c r="B60" s="5" t="s">
        <v>16</v>
      </c>
      <c r="C60" s="1">
        <v>68</v>
      </c>
      <c r="D60" s="7"/>
    </row>
    <row r="61" spans="1:4" ht="17.25" thickBot="1" x14ac:dyDescent="0.35">
      <c r="A61" s="8" t="s">
        <v>46</v>
      </c>
      <c r="D61" s="10">
        <f>D53+D54+D55+D56+D57+D58+D59+D60</f>
        <v>0</v>
      </c>
    </row>
    <row r="63" spans="1:4" x14ac:dyDescent="0.3">
      <c r="A63" s="1" t="s">
        <v>47</v>
      </c>
      <c r="D63" s="7">
        <f>+D51</f>
        <v>0</v>
      </c>
    </row>
    <row r="64" spans="1:4" ht="17.25" thickBot="1" x14ac:dyDescent="0.35">
      <c r="A64" s="1" t="s">
        <v>48</v>
      </c>
      <c r="B64" s="5" t="s">
        <v>5</v>
      </c>
      <c r="D64" s="7">
        <f>+D61</f>
        <v>0</v>
      </c>
    </row>
    <row r="65" spans="1:4" ht="17.25" thickBot="1" x14ac:dyDescent="0.35">
      <c r="A65" s="8" t="s">
        <v>49</v>
      </c>
      <c r="D65" s="15">
        <f>+D63-D64</f>
        <v>0</v>
      </c>
    </row>
    <row r="66" spans="1:4" ht="17.25" thickBot="1" x14ac:dyDescent="0.35"/>
    <row r="67" spans="1:4" ht="17.25" thickBot="1" x14ac:dyDescent="0.35">
      <c r="A67" s="9" t="s">
        <v>50</v>
      </c>
      <c r="D67" s="11" t="e">
        <f>D42/D65</f>
        <v>#DIV/0!</v>
      </c>
    </row>
    <row r="68" spans="1:4" x14ac:dyDescent="0.3">
      <c r="A68" s="1" t="s">
        <v>51</v>
      </c>
    </row>
    <row r="70" spans="1:4" x14ac:dyDescent="0.3">
      <c r="A70" s="12" t="s">
        <v>10</v>
      </c>
    </row>
    <row r="71" spans="1:4" ht="83.25" customHeight="1" x14ac:dyDescent="0.3">
      <c r="A71" s="33" t="s">
        <v>52</v>
      </c>
      <c r="B71" s="33"/>
      <c r="C71" s="33"/>
      <c r="D71" s="33"/>
    </row>
    <row r="72" spans="1:4" ht="16.5" customHeight="1" thickBot="1" x14ac:dyDescent="0.35">
      <c r="A72" s="16"/>
      <c r="B72" s="16"/>
      <c r="C72" s="16"/>
      <c r="D72" s="16"/>
    </row>
    <row r="73" spans="1:4" ht="32.25" customHeight="1" thickBot="1" x14ac:dyDescent="0.35">
      <c r="A73" s="26" t="s">
        <v>53</v>
      </c>
      <c r="B73" s="27"/>
      <c r="C73" s="27"/>
      <c r="D73" s="28"/>
    </row>
    <row r="75" spans="1:4" x14ac:dyDescent="0.3">
      <c r="A75" s="2" t="s">
        <v>54</v>
      </c>
      <c r="B75" s="3"/>
      <c r="C75" s="4"/>
      <c r="D75" s="4"/>
    </row>
    <row r="77" spans="1:4" x14ac:dyDescent="0.3">
      <c r="A77" s="1" t="s">
        <v>55</v>
      </c>
      <c r="C77" s="1">
        <v>340</v>
      </c>
      <c r="D77" s="7"/>
    </row>
    <row r="78" spans="1:4" ht="17.25" thickBot="1" x14ac:dyDescent="0.35">
      <c r="A78" s="1" t="s">
        <v>56</v>
      </c>
      <c r="B78" s="5" t="s">
        <v>5</v>
      </c>
      <c r="C78" s="1">
        <v>440</v>
      </c>
      <c r="D78" s="7"/>
    </row>
    <row r="79" spans="1:4" ht="17.25" thickBot="1" x14ac:dyDescent="0.35">
      <c r="A79" s="8" t="s">
        <v>57</v>
      </c>
      <c r="D79" s="46">
        <f>+D77-D78</f>
        <v>0</v>
      </c>
    </row>
    <row r="81" spans="1:4" x14ac:dyDescent="0.3">
      <c r="A81" s="1" t="s">
        <v>7</v>
      </c>
      <c r="C81" s="1">
        <v>40</v>
      </c>
      <c r="D81" s="7"/>
    </row>
    <row r="82" spans="1:4" x14ac:dyDescent="0.3">
      <c r="A82" s="1" t="s">
        <v>58</v>
      </c>
      <c r="B82" s="5" t="s">
        <v>16</v>
      </c>
      <c r="C82" s="1">
        <v>41</v>
      </c>
      <c r="D82" s="7"/>
    </row>
    <row r="83" spans="1:4" x14ac:dyDescent="0.3">
      <c r="A83" s="1" t="s">
        <v>59</v>
      </c>
      <c r="B83" s="5" t="s">
        <v>16</v>
      </c>
      <c r="C83" s="1">
        <v>42</v>
      </c>
      <c r="D83" s="7"/>
    </row>
    <row r="84" spans="1:4" x14ac:dyDescent="0.3">
      <c r="A84" s="1" t="s">
        <v>60</v>
      </c>
      <c r="B84" s="5" t="s">
        <v>16</v>
      </c>
      <c r="C84" s="1">
        <v>43</v>
      </c>
      <c r="D84" s="7"/>
    </row>
    <row r="85" spans="1:4" x14ac:dyDescent="0.3">
      <c r="A85" s="1" t="s">
        <v>61</v>
      </c>
      <c r="B85" s="5" t="s">
        <v>16</v>
      </c>
      <c r="C85" s="1">
        <v>44</v>
      </c>
      <c r="D85" s="7"/>
    </row>
    <row r="86" spans="1:4" x14ac:dyDescent="0.3">
      <c r="A86" s="1" t="s">
        <v>62</v>
      </c>
      <c r="B86" s="5" t="s">
        <v>16</v>
      </c>
      <c r="C86" s="1">
        <v>45</v>
      </c>
      <c r="D86" s="7"/>
    </row>
    <row r="87" spans="1:4" x14ac:dyDescent="0.3">
      <c r="A87" s="1" t="s">
        <v>63</v>
      </c>
      <c r="B87" s="5" t="s">
        <v>16</v>
      </c>
      <c r="C87" s="1">
        <v>46</v>
      </c>
      <c r="D87" s="7"/>
    </row>
    <row r="88" spans="1:4" x14ac:dyDescent="0.3">
      <c r="A88" s="1" t="s">
        <v>64</v>
      </c>
      <c r="B88" s="5" t="s">
        <v>16</v>
      </c>
      <c r="C88" s="1">
        <v>48</v>
      </c>
      <c r="D88" s="7"/>
    </row>
    <row r="89" spans="1:4" x14ac:dyDescent="0.3">
      <c r="A89" s="20" t="s">
        <v>65</v>
      </c>
      <c r="B89" s="21" t="s">
        <v>5</v>
      </c>
      <c r="C89" s="20">
        <v>487</v>
      </c>
      <c r="D89" s="7">
        <v>0</v>
      </c>
    </row>
    <row r="90" spans="1:4" x14ac:dyDescent="0.3">
      <c r="A90" s="1" t="s">
        <v>66</v>
      </c>
      <c r="B90" s="5" t="s">
        <v>5</v>
      </c>
      <c r="C90" s="1">
        <v>489</v>
      </c>
      <c r="D90" s="7"/>
    </row>
    <row r="91" spans="1:4" ht="17.25" thickBot="1" x14ac:dyDescent="0.35">
      <c r="A91" s="1" t="s">
        <v>67</v>
      </c>
      <c r="B91" s="5" t="s">
        <v>16</v>
      </c>
      <c r="C91" s="1">
        <v>4895</v>
      </c>
      <c r="D91" s="7"/>
    </row>
    <row r="92" spans="1:4" ht="17.25" thickBot="1" x14ac:dyDescent="0.35">
      <c r="A92" s="8" t="s">
        <v>68</v>
      </c>
      <c r="D92" s="15">
        <f>D81+D82+D83+D84+D85+D86+D87+D88-D89-D90+D91</f>
        <v>0</v>
      </c>
    </row>
    <row r="93" spans="1:4" ht="17.25" thickBot="1" x14ac:dyDescent="0.35"/>
    <row r="94" spans="1:4" ht="17.25" thickBot="1" x14ac:dyDescent="0.35">
      <c r="A94" s="9" t="s">
        <v>69</v>
      </c>
      <c r="D94" s="11" t="e">
        <f>D79/D92</f>
        <v>#DIV/0!</v>
      </c>
    </row>
    <row r="95" spans="1:4" x14ac:dyDescent="0.3">
      <c r="A95" s="1" t="s">
        <v>70</v>
      </c>
    </row>
    <row r="97" spans="1:4" x14ac:dyDescent="0.3">
      <c r="A97" s="9" t="s">
        <v>10</v>
      </c>
    </row>
    <row r="98" spans="1:4" ht="49.5" x14ac:dyDescent="0.3">
      <c r="A98" s="14" t="s">
        <v>71</v>
      </c>
    </row>
    <row r="99" spans="1:4" ht="17.25" thickBot="1" x14ac:dyDescent="0.35">
      <c r="A99" s="14"/>
    </row>
    <row r="100" spans="1:4" ht="38.25" customHeight="1" thickBot="1" x14ac:dyDescent="0.35">
      <c r="A100" s="26" t="s">
        <v>72</v>
      </c>
      <c r="B100" s="27"/>
      <c r="C100" s="27"/>
      <c r="D100" s="28"/>
    </row>
    <row r="101" spans="1:4" x14ac:dyDescent="0.3">
      <c r="A101" s="14"/>
    </row>
    <row r="102" spans="1:4" x14ac:dyDescent="0.3">
      <c r="A102" s="2" t="s">
        <v>73</v>
      </c>
      <c r="B102" s="3"/>
      <c r="C102" s="4"/>
      <c r="D102" s="4"/>
    </row>
    <row r="104" spans="1:4" x14ac:dyDescent="0.3">
      <c r="A104" s="1" t="s">
        <v>74</v>
      </c>
      <c r="C104" s="1">
        <v>200</v>
      </c>
      <c r="D104" s="7"/>
    </row>
    <row r="105" spans="1:4" x14ac:dyDescent="0.3">
      <c r="A105" s="1" t="s">
        <v>141</v>
      </c>
      <c r="B105" s="5" t="s">
        <v>16</v>
      </c>
      <c r="D105" s="6"/>
    </row>
    <row r="106" spans="1:4" x14ac:dyDescent="0.3">
      <c r="A106" s="1" t="s">
        <v>75</v>
      </c>
      <c r="B106" s="5" t="s">
        <v>16</v>
      </c>
      <c r="C106" s="1">
        <v>201</v>
      </c>
      <c r="D106" s="7"/>
    </row>
    <row r="107" spans="1:4" x14ac:dyDescent="0.3">
      <c r="A107" s="20" t="s">
        <v>76</v>
      </c>
      <c r="B107" s="21" t="s">
        <v>5</v>
      </c>
      <c r="C107" s="20">
        <v>2016</v>
      </c>
      <c r="D107" s="7">
        <v>0</v>
      </c>
    </row>
    <row r="108" spans="1:4" x14ac:dyDescent="0.3">
      <c r="A108" s="1" t="s">
        <v>77</v>
      </c>
      <c r="B108" s="5" t="s">
        <v>16</v>
      </c>
      <c r="C108" s="1">
        <v>206</v>
      </c>
      <c r="D108" s="7"/>
    </row>
    <row r="109" spans="1:4" ht="17.25" thickBot="1" x14ac:dyDescent="0.35">
      <c r="A109" s="1" t="s">
        <v>78</v>
      </c>
      <c r="B109" s="5" t="s">
        <v>5</v>
      </c>
      <c r="C109" s="1">
        <v>2068</v>
      </c>
      <c r="D109" s="7"/>
    </row>
    <row r="110" spans="1:4" ht="17.25" thickBot="1" x14ac:dyDescent="0.35">
      <c r="A110" s="8" t="s">
        <v>79</v>
      </c>
      <c r="D110" s="15">
        <f>+D104+D105+D106-D107+D108-D109</f>
        <v>0</v>
      </c>
    </row>
    <row r="112" spans="1:4" x14ac:dyDescent="0.3">
      <c r="A112" s="1" t="s">
        <v>7</v>
      </c>
      <c r="C112" s="1">
        <v>40</v>
      </c>
      <c r="D112" s="7">
        <f t="shared" ref="D112:D122" si="0">+D81</f>
        <v>0</v>
      </c>
    </row>
    <row r="113" spans="1:4" x14ac:dyDescent="0.3">
      <c r="A113" s="1" t="s">
        <v>58</v>
      </c>
      <c r="B113" s="5" t="s">
        <v>16</v>
      </c>
      <c r="C113" s="1">
        <v>41</v>
      </c>
      <c r="D113" s="7">
        <f t="shared" si="0"/>
        <v>0</v>
      </c>
    </row>
    <row r="114" spans="1:4" x14ac:dyDescent="0.3">
      <c r="A114" s="1" t="s">
        <v>59</v>
      </c>
      <c r="B114" s="5" t="s">
        <v>16</v>
      </c>
      <c r="C114" s="1">
        <v>42</v>
      </c>
      <c r="D114" s="7">
        <f t="shared" si="0"/>
        <v>0</v>
      </c>
    </row>
    <row r="115" spans="1:4" x14ac:dyDescent="0.3">
      <c r="A115" s="1" t="s">
        <v>60</v>
      </c>
      <c r="B115" s="5" t="s">
        <v>16</v>
      </c>
      <c r="C115" s="1">
        <v>43</v>
      </c>
      <c r="D115" s="7">
        <f t="shared" si="0"/>
        <v>0</v>
      </c>
    </row>
    <row r="116" spans="1:4" x14ac:dyDescent="0.3">
      <c r="A116" s="1" t="s">
        <v>61</v>
      </c>
      <c r="B116" s="5" t="s">
        <v>16</v>
      </c>
      <c r="C116" s="1">
        <v>44</v>
      </c>
      <c r="D116" s="7">
        <f t="shared" si="0"/>
        <v>0</v>
      </c>
    </row>
    <row r="117" spans="1:4" x14ac:dyDescent="0.3">
      <c r="A117" s="1" t="s">
        <v>62</v>
      </c>
      <c r="B117" s="5" t="s">
        <v>16</v>
      </c>
      <c r="C117" s="1">
        <v>45</v>
      </c>
      <c r="D117" s="7">
        <f t="shared" si="0"/>
        <v>0</v>
      </c>
    </row>
    <row r="118" spans="1:4" x14ac:dyDescent="0.3">
      <c r="A118" s="1" t="s">
        <v>63</v>
      </c>
      <c r="B118" s="5" t="s">
        <v>16</v>
      </c>
      <c r="C118" s="1">
        <v>46</v>
      </c>
      <c r="D118" s="7">
        <f t="shared" si="0"/>
        <v>0</v>
      </c>
    </row>
    <row r="119" spans="1:4" x14ac:dyDescent="0.3">
      <c r="A119" s="1" t="s">
        <v>64</v>
      </c>
      <c r="B119" s="5" t="s">
        <v>16</v>
      </c>
      <c r="C119" s="1">
        <v>48</v>
      </c>
      <c r="D119" s="7">
        <f t="shared" si="0"/>
        <v>0</v>
      </c>
    </row>
    <row r="120" spans="1:4" x14ac:dyDescent="0.3">
      <c r="A120" s="20" t="s">
        <v>65</v>
      </c>
      <c r="B120" s="21" t="s">
        <v>5</v>
      </c>
      <c r="C120" s="20">
        <v>487</v>
      </c>
      <c r="D120" s="7">
        <v>0</v>
      </c>
    </row>
    <row r="121" spans="1:4" x14ac:dyDescent="0.3">
      <c r="A121" s="1" t="s">
        <v>66</v>
      </c>
      <c r="B121" s="5" t="s">
        <v>5</v>
      </c>
      <c r="C121" s="1">
        <v>489</v>
      </c>
      <c r="D121" s="7">
        <f t="shared" si="0"/>
        <v>0</v>
      </c>
    </row>
    <row r="122" spans="1:4" ht="17.25" thickBot="1" x14ac:dyDescent="0.35">
      <c r="A122" s="1" t="s">
        <v>67</v>
      </c>
      <c r="B122" s="5" t="s">
        <v>16</v>
      </c>
      <c r="C122" s="1">
        <v>4895</v>
      </c>
      <c r="D122" s="7">
        <f t="shared" si="0"/>
        <v>0</v>
      </c>
    </row>
    <row r="123" spans="1:4" ht="17.25" thickBot="1" x14ac:dyDescent="0.35">
      <c r="A123" s="8" t="s">
        <v>68</v>
      </c>
      <c r="D123" s="15">
        <f>D112+D113+D114+D115+D116+D117+D118+D119-D120-D121+D122</f>
        <v>0</v>
      </c>
    </row>
    <row r="124" spans="1:4" ht="17.25" thickBot="1" x14ac:dyDescent="0.35"/>
    <row r="125" spans="1:4" ht="17.25" thickBot="1" x14ac:dyDescent="0.35">
      <c r="A125" s="9" t="s">
        <v>80</v>
      </c>
      <c r="D125" s="11" t="e">
        <f>D110/D123</f>
        <v>#DIV/0!</v>
      </c>
    </row>
    <row r="126" spans="1:4" x14ac:dyDescent="0.3">
      <c r="A126" s="1" t="s">
        <v>81</v>
      </c>
      <c r="D126" s="24"/>
    </row>
    <row r="128" spans="1:4" x14ac:dyDescent="0.3">
      <c r="A128" s="9" t="s">
        <v>10</v>
      </c>
    </row>
    <row r="129" spans="1:4" ht="82.5" x14ac:dyDescent="0.3">
      <c r="A129" s="14" t="s">
        <v>82</v>
      </c>
    </row>
    <row r="130" spans="1:4" ht="17.25" thickBot="1" x14ac:dyDescent="0.35">
      <c r="A130" s="14"/>
    </row>
    <row r="131" spans="1:4" ht="35.25" customHeight="1" thickBot="1" x14ac:dyDescent="0.35">
      <c r="A131" s="26" t="s">
        <v>83</v>
      </c>
      <c r="B131" s="27"/>
      <c r="C131" s="27"/>
      <c r="D131" s="28"/>
    </row>
    <row r="132" spans="1:4" x14ac:dyDescent="0.3">
      <c r="A132" s="14"/>
    </row>
    <row r="133" spans="1:4" x14ac:dyDescent="0.3">
      <c r="A133" s="2" t="s">
        <v>84</v>
      </c>
      <c r="B133" s="3"/>
      <c r="C133" s="4"/>
      <c r="D133" s="4"/>
    </row>
    <row r="135" spans="1:4" x14ac:dyDescent="0.3">
      <c r="A135" s="1" t="s">
        <v>30</v>
      </c>
      <c r="C135" s="1">
        <v>50</v>
      </c>
      <c r="D135" s="7">
        <f t="shared" ref="D135:D141" si="1">+D44</f>
        <v>0</v>
      </c>
    </row>
    <row r="136" spans="1:4" x14ac:dyDescent="0.3">
      <c r="A136" s="1" t="s">
        <v>31</v>
      </c>
      <c r="B136" s="5" t="s">
        <v>16</v>
      </c>
      <c r="C136" s="1">
        <v>51</v>
      </c>
      <c r="D136" s="7">
        <f t="shared" si="1"/>
        <v>0</v>
      </c>
    </row>
    <row r="137" spans="1:4" x14ac:dyDescent="0.3">
      <c r="A137" s="1" t="s">
        <v>32</v>
      </c>
      <c r="B137" s="5" t="s">
        <v>16</v>
      </c>
      <c r="C137" s="1">
        <v>52</v>
      </c>
      <c r="D137" s="7">
        <f t="shared" si="1"/>
        <v>0</v>
      </c>
    </row>
    <row r="138" spans="1:4" x14ac:dyDescent="0.3">
      <c r="A138" s="1" t="s">
        <v>33</v>
      </c>
      <c r="B138" s="5" t="s">
        <v>16</v>
      </c>
      <c r="C138" s="1">
        <v>54</v>
      </c>
      <c r="D138" s="7">
        <f t="shared" si="1"/>
        <v>0</v>
      </c>
    </row>
    <row r="139" spans="1:4" x14ac:dyDescent="0.3">
      <c r="A139" s="1" t="s">
        <v>34</v>
      </c>
      <c r="B139" s="5" t="s">
        <v>16</v>
      </c>
      <c r="C139" s="1">
        <v>55</v>
      </c>
      <c r="D139" s="7">
        <f t="shared" si="1"/>
        <v>0</v>
      </c>
    </row>
    <row r="140" spans="1:4" x14ac:dyDescent="0.3">
      <c r="A140" s="1" t="s">
        <v>35</v>
      </c>
      <c r="B140" s="5" t="s">
        <v>16</v>
      </c>
      <c r="C140" s="1">
        <v>56</v>
      </c>
      <c r="D140" s="7">
        <f t="shared" si="1"/>
        <v>0</v>
      </c>
    </row>
    <row r="141" spans="1:4" ht="17.25" thickBot="1" x14ac:dyDescent="0.35">
      <c r="A141" s="1" t="s">
        <v>36</v>
      </c>
      <c r="B141" s="5" t="s">
        <v>16</v>
      </c>
      <c r="C141" s="1">
        <v>58</v>
      </c>
      <c r="D141" s="7">
        <f t="shared" si="1"/>
        <v>0</v>
      </c>
    </row>
    <row r="142" spans="1:4" ht="17.25" thickBot="1" x14ac:dyDescent="0.35">
      <c r="A142" s="8" t="s">
        <v>37</v>
      </c>
      <c r="D142" s="15">
        <f>D135+D136+D137+D138+D139+D140+D141</f>
        <v>0</v>
      </c>
    </row>
    <row r="144" spans="1:4" x14ac:dyDescent="0.3">
      <c r="A144" s="1" t="s">
        <v>85</v>
      </c>
      <c r="C144" s="1">
        <v>30</v>
      </c>
      <c r="D144" s="7"/>
    </row>
    <row r="145" spans="1:4" x14ac:dyDescent="0.3">
      <c r="A145" s="1" t="s">
        <v>86</v>
      </c>
      <c r="B145" s="5" t="s">
        <v>16</v>
      </c>
      <c r="C145" s="1">
        <v>31</v>
      </c>
      <c r="D145" s="7"/>
    </row>
    <row r="146" spans="1:4" x14ac:dyDescent="0.3">
      <c r="A146" s="1" t="s">
        <v>87</v>
      </c>
      <c r="B146" s="5" t="s">
        <v>5</v>
      </c>
      <c r="C146" s="1">
        <v>3180</v>
      </c>
      <c r="D146" s="7"/>
    </row>
    <row r="147" spans="1:4" x14ac:dyDescent="0.3">
      <c r="A147" s="1" t="s">
        <v>88</v>
      </c>
      <c r="B147" s="5" t="s">
        <v>16</v>
      </c>
      <c r="C147" s="1">
        <v>34</v>
      </c>
      <c r="D147" s="7"/>
    </row>
    <row r="148" spans="1:4" x14ac:dyDescent="0.3">
      <c r="A148" s="1" t="s">
        <v>89</v>
      </c>
      <c r="B148" s="5" t="s">
        <v>5</v>
      </c>
      <c r="C148" s="1">
        <v>344</v>
      </c>
      <c r="D148" s="7"/>
    </row>
    <row r="149" spans="1:4" x14ac:dyDescent="0.3">
      <c r="A149" s="1" t="s">
        <v>90</v>
      </c>
      <c r="B149" s="5" t="s">
        <v>16</v>
      </c>
      <c r="C149" s="1">
        <v>36</v>
      </c>
      <c r="D149" s="7"/>
    </row>
    <row r="150" spans="1:4" x14ac:dyDescent="0.3">
      <c r="A150" s="1" t="s">
        <v>91</v>
      </c>
      <c r="B150" s="5" t="s">
        <v>5</v>
      </c>
      <c r="C150" s="1">
        <v>364</v>
      </c>
      <c r="D150" s="7"/>
    </row>
    <row r="151" spans="1:4" x14ac:dyDescent="0.3">
      <c r="A151" s="1" t="s">
        <v>92</v>
      </c>
      <c r="B151" s="5" t="s">
        <v>5</v>
      </c>
      <c r="C151" s="1">
        <v>365</v>
      </c>
      <c r="D151" s="7"/>
    </row>
    <row r="152" spans="1:4" x14ac:dyDescent="0.3">
      <c r="A152" s="1" t="s">
        <v>93</v>
      </c>
      <c r="B152" s="5" t="s">
        <v>5</v>
      </c>
      <c r="C152" s="1">
        <v>366</v>
      </c>
      <c r="D152" s="7"/>
    </row>
    <row r="153" spans="1:4" x14ac:dyDescent="0.3">
      <c r="A153" s="1" t="s">
        <v>94</v>
      </c>
      <c r="B153" s="5" t="s">
        <v>16</v>
      </c>
      <c r="C153" s="1">
        <v>380</v>
      </c>
      <c r="D153" s="7"/>
    </row>
    <row r="154" spans="1:4" x14ac:dyDescent="0.3">
      <c r="A154" s="1" t="s">
        <v>95</v>
      </c>
      <c r="B154" s="5" t="s">
        <v>16</v>
      </c>
      <c r="C154" s="1">
        <v>381</v>
      </c>
      <c r="D154" s="7"/>
    </row>
    <row r="155" spans="1:4" x14ac:dyDescent="0.3">
      <c r="A155" s="1" t="s">
        <v>96</v>
      </c>
      <c r="B155" s="5" t="s">
        <v>16</v>
      </c>
      <c r="C155" s="1">
        <v>3840</v>
      </c>
      <c r="D155" s="7"/>
    </row>
    <row r="156" spans="1:4" ht="17.25" thickBot="1" x14ac:dyDescent="0.35">
      <c r="A156" s="1" t="s">
        <v>97</v>
      </c>
      <c r="B156" s="5" t="s">
        <v>16</v>
      </c>
      <c r="C156" s="1">
        <v>386</v>
      </c>
      <c r="D156" s="7"/>
    </row>
    <row r="157" spans="1:4" ht="17.25" thickBot="1" x14ac:dyDescent="0.35">
      <c r="A157" s="8" t="s">
        <v>98</v>
      </c>
      <c r="D157" s="10">
        <f>D144+D145-D146+D147-D148+D149-D150-D151-D152+D153+D154+D155+D156</f>
        <v>0</v>
      </c>
    </row>
    <row r="159" spans="1:4" x14ac:dyDescent="0.3">
      <c r="A159" s="1" t="s">
        <v>99</v>
      </c>
      <c r="D159" s="7">
        <f>+D157</f>
        <v>0</v>
      </c>
    </row>
    <row r="160" spans="1:4" ht="17.25" thickBot="1" x14ac:dyDescent="0.35">
      <c r="A160" s="1" t="s">
        <v>47</v>
      </c>
      <c r="B160" s="5" t="s">
        <v>16</v>
      </c>
      <c r="D160" s="7">
        <f>+D142</f>
        <v>0</v>
      </c>
    </row>
    <row r="161" spans="1:4" ht="17.25" thickBot="1" x14ac:dyDescent="0.35">
      <c r="A161" s="9" t="s">
        <v>100</v>
      </c>
      <c r="D161" s="15">
        <f>+D159+D160</f>
        <v>0</v>
      </c>
    </row>
    <row r="162" spans="1:4" ht="17.25" thickBot="1" x14ac:dyDescent="0.35"/>
    <row r="163" spans="1:4" ht="17.25" thickBot="1" x14ac:dyDescent="0.35">
      <c r="A163" s="9" t="s">
        <v>101</v>
      </c>
      <c r="D163" s="11" t="e">
        <f>D142/D161</f>
        <v>#DIV/0!</v>
      </c>
    </row>
    <row r="164" spans="1:4" x14ac:dyDescent="0.3">
      <c r="A164" s="1" t="s">
        <v>102</v>
      </c>
    </row>
    <row r="166" spans="1:4" x14ac:dyDescent="0.3">
      <c r="A166" s="9" t="s">
        <v>10</v>
      </c>
    </row>
    <row r="167" spans="1:4" ht="66" x14ac:dyDescent="0.3">
      <c r="A167" s="14" t="s">
        <v>103</v>
      </c>
    </row>
    <row r="168" spans="1:4" ht="17.25" thickBot="1" x14ac:dyDescent="0.35"/>
    <row r="169" spans="1:4" ht="21.75" customHeight="1" thickBot="1" x14ac:dyDescent="0.35">
      <c r="A169" s="34" t="s">
        <v>104</v>
      </c>
      <c r="B169" s="35"/>
      <c r="C169" s="35"/>
      <c r="D169" s="36"/>
    </row>
    <row r="171" spans="1:4" x14ac:dyDescent="0.3">
      <c r="A171" s="2" t="s">
        <v>105</v>
      </c>
      <c r="B171" s="3"/>
      <c r="C171" s="4"/>
      <c r="D171" s="4"/>
    </row>
    <row r="173" spans="1:4" x14ac:dyDescent="0.3">
      <c r="A173" s="1" t="s">
        <v>106</v>
      </c>
      <c r="C173" s="1">
        <v>340</v>
      </c>
      <c r="D173" s="7"/>
    </row>
    <row r="174" spans="1:4" x14ac:dyDescent="0.3">
      <c r="A174" s="1" t="s">
        <v>56</v>
      </c>
      <c r="B174" s="5" t="s">
        <v>5</v>
      </c>
      <c r="C174" s="1">
        <v>440</v>
      </c>
      <c r="D174" s="7"/>
    </row>
    <row r="175" spans="1:4" x14ac:dyDescent="0.3">
      <c r="A175" s="1" t="s">
        <v>107</v>
      </c>
      <c r="B175" s="5" t="s">
        <v>16</v>
      </c>
      <c r="C175" s="1">
        <v>33</v>
      </c>
      <c r="D175" s="7"/>
    </row>
    <row r="176" spans="1:4" x14ac:dyDescent="0.3">
      <c r="A176" s="1" t="s">
        <v>108</v>
      </c>
      <c r="B176" s="5" t="s">
        <v>16</v>
      </c>
      <c r="C176" s="1">
        <v>364</v>
      </c>
      <c r="D176" s="7"/>
    </row>
    <row r="177" spans="1:4" x14ac:dyDescent="0.3">
      <c r="A177" s="1" t="s">
        <v>109</v>
      </c>
      <c r="B177" s="5" t="s">
        <v>16</v>
      </c>
      <c r="C177" s="1">
        <v>365</v>
      </c>
      <c r="D177" s="7"/>
    </row>
    <row r="178" spans="1:4" x14ac:dyDescent="0.3">
      <c r="A178" s="1" t="s">
        <v>110</v>
      </c>
      <c r="B178" s="5" t="s">
        <v>16</v>
      </c>
      <c r="C178" s="1">
        <v>366</v>
      </c>
      <c r="D178" s="7"/>
    </row>
    <row r="179" spans="1:4" ht="17.25" thickBot="1" x14ac:dyDescent="0.35">
      <c r="A179" s="1" t="s">
        <v>111</v>
      </c>
      <c r="B179" s="5" t="s">
        <v>5</v>
      </c>
      <c r="C179" s="1">
        <v>466</v>
      </c>
      <c r="D179" s="7"/>
    </row>
    <row r="180" spans="1:4" ht="17.25" thickBot="1" x14ac:dyDescent="0.35">
      <c r="A180" s="8" t="s">
        <v>112</v>
      </c>
      <c r="D180" s="15">
        <f>D173-D174+D175+D176+D177+D178-D179</f>
        <v>0</v>
      </c>
    </row>
    <row r="182" spans="1:4" x14ac:dyDescent="0.3">
      <c r="A182" s="1" t="s">
        <v>7</v>
      </c>
      <c r="C182" s="1">
        <v>40</v>
      </c>
      <c r="D182" s="7">
        <f>+D81</f>
        <v>0</v>
      </c>
    </row>
    <row r="183" spans="1:4" x14ac:dyDescent="0.3">
      <c r="A183" s="1" t="s">
        <v>58</v>
      </c>
      <c r="B183" s="5" t="s">
        <v>16</v>
      </c>
      <c r="C183" s="1">
        <v>41</v>
      </c>
      <c r="D183" s="7">
        <f t="shared" ref="D183:D192" si="2">+D82</f>
        <v>0</v>
      </c>
    </row>
    <row r="184" spans="1:4" x14ac:dyDescent="0.3">
      <c r="A184" s="1" t="s">
        <v>59</v>
      </c>
      <c r="B184" s="5" t="s">
        <v>16</v>
      </c>
      <c r="C184" s="1">
        <v>42</v>
      </c>
      <c r="D184" s="7">
        <f t="shared" si="2"/>
        <v>0</v>
      </c>
    </row>
    <row r="185" spans="1:4" x14ac:dyDescent="0.3">
      <c r="A185" s="1" t="s">
        <v>60</v>
      </c>
      <c r="B185" s="5" t="s">
        <v>16</v>
      </c>
      <c r="C185" s="1">
        <v>43</v>
      </c>
      <c r="D185" s="7">
        <f t="shared" si="2"/>
        <v>0</v>
      </c>
    </row>
    <row r="186" spans="1:4" x14ac:dyDescent="0.3">
      <c r="A186" s="1" t="s">
        <v>61</v>
      </c>
      <c r="B186" s="5" t="s">
        <v>16</v>
      </c>
      <c r="C186" s="1">
        <v>44</v>
      </c>
      <c r="D186" s="7">
        <f t="shared" si="2"/>
        <v>0</v>
      </c>
    </row>
    <row r="187" spans="1:4" x14ac:dyDescent="0.3">
      <c r="A187" s="1" t="s">
        <v>62</v>
      </c>
      <c r="B187" s="5" t="s">
        <v>16</v>
      </c>
      <c r="C187" s="1">
        <v>45</v>
      </c>
      <c r="D187" s="7">
        <f t="shared" si="2"/>
        <v>0</v>
      </c>
    </row>
    <row r="188" spans="1:4" x14ac:dyDescent="0.3">
      <c r="A188" s="1" t="s">
        <v>63</v>
      </c>
      <c r="B188" s="5" t="s">
        <v>16</v>
      </c>
      <c r="C188" s="1">
        <v>46</v>
      </c>
      <c r="D188" s="7">
        <f t="shared" si="2"/>
        <v>0</v>
      </c>
    </row>
    <row r="189" spans="1:4" x14ac:dyDescent="0.3">
      <c r="A189" s="1" t="s">
        <v>64</v>
      </c>
      <c r="B189" s="5" t="s">
        <v>16</v>
      </c>
      <c r="C189" s="1">
        <v>48</v>
      </c>
      <c r="D189" s="7">
        <f t="shared" si="2"/>
        <v>0</v>
      </c>
    </row>
    <row r="190" spans="1:4" x14ac:dyDescent="0.3">
      <c r="A190" s="20" t="s">
        <v>65</v>
      </c>
      <c r="B190" s="21" t="s">
        <v>5</v>
      </c>
      <c r="C190" s="20">
        <v>487</v>
      </c>
      <c r="D190" s="7">
        <v>0</v>
      </c>
    </row>
    <row r="191" spans="1:4" x14ac:dyDescent="0.3">
      <c r="A191" s="1" t="s">
        <v>66</v>
      </c>
      <c r="B191" s="5" t="s">
        <v>5</v>
      </c>
      <c r="C191" s="1">
        <v>489</v>
      </c>
      <c r="D191" s="7">
        <f>+D90</f>
        <v>0</v>
      </c>
    </row>
    <row r="192" spans="1:4" ht="17.25" thickBot="1" x14ac:dyDescent="0.35">
      <c r="A192" s="1" t="s">
        <v>67</v>
      </c>
      <c r="B192" s="5" t="s">
        <v>16</v>
      </c>
      <c r="C192" s="1">
        <v>4895</v>
      </c>
      <c r="D192" s="7">
        <f t="shared" si="2"/>
        <v>0</v>
      </c>
    </row>
    <row r="193" spans="1:4" ht="17.25" thickBot="1" x14ac:dyDescent="0.35">
      <c r="A193" s="8" t="s">
        <v>68</v>
      </c>
      <c r="D193" s="15">
        <f>D182+D183+D184+D185+D186+D187+D188+D189-D190-D191+D192</f>
        <v>0</v>
      </c>
    </row>
    <row r="194" spans="1:4" ht="17.25" thickBot="1" x14ac:dyDescent="0.35"/>
    <row r="195" spans="1:4" ht="17.25" thickBot="1" x14ac:dyDescent="0.35">
      <c r="A195" s="9" t="s">
        <v>113</v>
      </c>
      <c r="D195" s="11" t="e">
        <f>D180/D193</f>
        <v>#DIV/0!</v>
      </c>
    </row>
    <row r="196" spans="1:4" x14ac:dyDescent="0.3">
      <c r="A196" s="1" t="s">
        <v>114</v>
      </c>
    </row>
    <row r="198" spans="1:4" x14ac:dyDescent="0.3">
      <c r="A198" s="9" t="s">
        <v>10</v>
      </c>
    </row>
    <row r="199" spans="1:4" ht="49.5" x14ac:dyDescent="0.3">
      <c r="A199" s="14" t="s">
        <v>115</v>
      </c>
    </row>
    <row r="200" spans="1:4" ht="17.25" thickBot="1" x14ac:dyDescent="0.35"/>
    <row r="201" spans="1:4" ht="60" customHeight="1" thickBot="1" x14ac:dyDescent="0.35">
      <c r="A201" s="26" t="s">
        <v>116</v>
      </c>
      <c r="B201" s="27"/>
      <c r="C201" s="27"/>
      <c r="D201" s="28"/>
    </row>
    <row r="203" spans="1:4" x14ac:dyDescent="0.3">
      <c r="A203" s="2" t="s">
        <v>125</v>
      </c>
      <c r="B203" s="3"/>
      <c r="C203" s="4"/>
      <c r="D203" s="4"/>
    </row>
    <row r="205" spans="1:4" x14ac:dyDescent="0.3">
      <c r="A205" s="1" t="s">
        <v>3</v>
      </c>
      <c r="C205" s="1">
        <v>20</v>
      </c>
      <c r="D205" s="6">
        <f>+D7</f>
        <v>0</v>
      </c>
    </row>
    <row r="206" spans="1:4" x14ac:dyDescent="0.3">
      <c r="A206" s="1" t="s">
        <v>140</v>
      </c>
      <c r="B206" s="5" t="s">
        <v>16</v>
      </c>
      <c r="D206" s="6">
        <f t="shared" ref="D206:D208" si="3">+D8</f>
        <v>0</v>
      </c>
    </row>
    <row r="207" spans="1:4" x14ac:dyDescent="0.3">
      <c r="A207" s="1" t="s">
        <v>4</v>
      </c>
      <c r="B207" s="5" t="s">
        <v>5</v>
      </c>
      <c r="C207" s="1">
        <v>2068</v>
      </c>
      <c r="D207" s="6">
        <f t="shared" si="3"/>
        <v>0</v>
      </c>
    </row>
    <row r="208" spans="1:4" ht="17.25" thickBot="1" x14ac:dyDescent="0.35">
      <c r="A208" s="1" t="s">
        <v>6</v>
      </c>
      <c r="B208" s="5" t="s">
        <v>5</v>
      </c>
      <c r="C208" s="1">
        <v>10</v>
      </c>
      <c r="D208" s="6">
        <f t="shared" si="3"/>
        <v>0</v>
      </c>
    </row>
    <row r="209" spans="1:4" ht="17.25" thickBot="1" x14ac:dyDescent="0.35">
      <c r="A209" s="8" t="s">
        <v>126</v>
      </c>
      <c r="D209" s="15">
        <f>+D205+D206-D207-D208</f>
        <v>0</v>
      </c>
    </row>
    <row r="210" spans="1:4" ht="17.25" thickBot="1" x14ac:dyDescent="0.35"/>
    <row r="211" spans="1:4" ht="17.25" thickBot="1" x14ac:dyDescent="0.35">
      <c r="A211" s="1" t="s">
        <v>117</v>
      </c>
      <c r="D211" s="15"/>
    </row>
    <row r="212" spans="1:4" ht="17.25" thickBot="1" x14ac:dyDescent="0.35"/>
    <row r="213" spans="1:4" ht="17.25" thickBot="1" x14ac:dyDescent="0.35">
      <c r="A213" s="9" t="s">
        <v>129</v>
      </c>
      <c r="D213" s="25" t="e">
        <f>+D209/D211</f>
        <v>#DIV/0!</v>
      </c>
    </row>
    <row r="214" spans="1:4" x14ac:dyDescent="0.3">
      <c r="A214" s="1" t="s">
        <v>128</v>
      </c>
    </row>
    <row r="216" spans="1:4" x14ac:dyDescent="0.3">
      <c r="A216" s="9" t="s">
        <v>10</v>
      </c>
    </row>
    <row r="217" spans="1:4" ht="82.5" x14ac:dyDescent="0.3">
      <c r="A217" s="14" t="s">
        <v>118</v>
      </c>
    </row>
    <row r="218" spans="1:4" ht="17.25" thickBot="1" x14ac:dyDescent="0.35"/>
    <row r="219" spans="1:4" ht="45" customHeight="1" thickBot="1" x14ac:dyDescent="0.35">
      <c r="A219" s="26" t="s">
        <v>119</v>
      </c>
      <c r="B219" s="27"/>
      <c r="C219" s="27"/>
      <c r="D219" s="28"/>
    </row>
    <row r="221" spans="1:4" x14ac:dyDescent="0.3">
      <c r="A221" s="2" t="s">
        <v>120</v>
      </c>
      <c r="B221" s="3"/>
      <c r="C221" s="4"/>
      <c r="D221" s="4"/>
    </row>
    <row r="223" spans="1:4" x14ac:dyDescent="0.3">
      <c r="A223" s="1" t="s">
        <v>14</v>
      </c>
      <c r="D223" s="7">
        <f>+D28</f>
        <v>0</v>
      </c>
    </row>
    <row r="224" spans="1:4" x14ac:dyDescent="0.3">
      <c r="A224" s="1" t="s">
        <v>15</v>
      </c>
      <c r="B224" s="5" t="s">
        <v>16</v>
      </c>
      <c r="C224" s="1">
        <v>33</v>
      </c>
      <c r="D224" s="7">
        <f t="shared" ref="D224:D235" si="4">+D29</f>
        <v>0</v>
      </c>
    </row>
    <row r="225" spans="1:4" x14ac:dyDescent="0.3">
      <c r="A225" s="1" t="s">
        <v>17</v>
      </c>
      <c r="B225" s="5" t="s">
        <v>16</v>
      </c>
      <c r="C225" s="1">
        <v>35</v>
      </c>
      <c r="D225" s="7">
        <f t="shared" si="4"/>
        <v>0</v>
      </c>
    </row>
    <row r="226" spans="1:4" x14ac:dyDescent="0.3">
      <c r="A226" s="1" t="s">
        <v>18</v>
      </c>
      <c r="B226" s="5" t="s">
        <v>5</v>
      </c>
      <c r="C226" s="1">
        <v>45</v>
      </c>
      <c r="D226" s="7">
        <f t="shared" si="4"/>
        <v>0</v>
      </c>
    </row>
    <row r="227" spans="1:4" x14ac:dyDescent="0.3">
      <c r="A227" s="1" t="s">
        <v>19</v>
      </c>
      <c r="B227" s="5" t="s">
        <v>16</v>
      </c>
      <c r="C227" s="1">
        <v>364</v>
      </c>
      <c r="D227" s="7">
        <f t="shared" si="4"/>
        <v>0</v>
      </c>
    </row>
    <row r="228" spans="1:4" x14ac:dyDescent="0.3">
      <c r="A228" s="1" t="s">
        <v>20</v>
      </c>
      <c r="B228" s="5" t="s">
        <v>16</v>
      </c>
      <c r="C228" s="1">
        <v>365</v>
      </c>
      <c r="D228" s="7">
        <f t="shared" si="4"/>
        <v>0</v>
      </c>
    </row>
    <row r="229" spans="1:4" x14ac:dyDescent="0.3">
      <c r="A229" s="1" t="s">
        <v>21</v>
      </c>
      <c r="B229" s="5" t="s">
        <v>16</v>
      </c>
      <c r="C229" s="1">
        <v>366</v>
      </c>
      <c r="D229" s="7">
        <f t="shared" si="4"/>
        <v>0</v>
      </c>
    </row>
    <row r="230" spans="1:4" x14ac:dyDescent="0.3">
      <c r="A230" s="1" t="s">
        <v>22</v>
      </c>
      <c r="B230" s="5" t="s">
        <v>5</v>
      </c>
      <c r="C230" s="1">
        <v>466</v>
      </c>
      <c r="D230" s="7">
        <f t="shared" si="4"/>
        <v>0</v>
      </c>
    </row>
    <row r="231" spans="1:4" x14ac:dyDescent="0.3">
      <c r="A231" s="20" t="s">
        <v>23</v>
      </c>
      <c r="B231" s="21" t="s">
        <v>16</v>
      </c>
      <c r="C231" s="20">
        <v>383</v>
      </c>
      <c r="D231" s="7">
        <v>0</v>
      </c>
    </row>
    <row r="232" spans="1:4" x14ac:dyDescent="0.3">
      <c r="A232" s="20" t="s">
        <v>24</v>
      </c>
      <c r="B232" s="21" t="s">
        <v>16</v>
      </c>
      <c r="C232" s="20">
        <v>387</v>
      </c>
      <c r="D232" s="7">
        <v>0</v>
      </c>
    </row>
    <row r="233" spans="1:4" x14ac:dyDescent="0.3">
      <c r="A233" s="20" t="s">
        <v>25</v>
      </c>
      <c r="B233" s="21" t="s">
        <v>5</v>
      </c>
      <c r="C233" s="20">
        <v>487</v>
      </c>
      <c r="D233" s="7">
        <v>0</v>
      </c>
    </row>
    <row r="234" spans="1:4" x14ac:dyDescent="0.3">
      <c r="A234" s="1" t="s">
        <v>26</v>
      </c>
      <c r="B234" s="5" t="s">
        <v>16</v>
      </c>
      <c r="C234" s="1">
        <v>389</v>
      </c>
      <c r="D234" s="7">
        <f t="shared" si="4"/>
        <v>0</v>
      </c>
    </row>
    <row r="235" spans="1:4" x14ac:dyDescent="0.3">
      <c r="A235" s="1" t="s">
        <v>27</v>
      </c>
      <c r="B235" s="5" t="s">
        <v>5</v>
      </c>
      <c r="C235" s="1">
        <v>489</v>
      </c>
      <c r="D235" s="7">
        <f t="shared" si="4"/>
        <v>0</v>
      </c>
    </row>
    <row r="236" spans="1:4" ht="17.25" thickBot="1" x14ac:dyDescent="0.35">
      <c r="A236" s="1" t="s">
        <v>28</v>
      </c>
      <c r="B236" s="5" t="s">
        <v>5</v>
      </c>
      <c r="C236" s="1">
        <v>4490</v>
      </c>
      <c r="D236" s="7">
        <f>+D41</f>
        <v>0</v>
      </c>
    </row>
    <row r="237" spans="1:4" ht="17.25" thickBot="1" x14ac:dyDescent="0.35">
      <c r="A237" s="8" t="s">
        <v>29</v>
      </c>
      <c r="D237" s="15">
        <f>+D223+D224+D225-D226+D227+D228+D229-D230+D231+D232-D233+D234-D235-D236</f>
        <v>0</v>
      </c>
    </row>
    <row r="238" spans="1:4" x14ac:dyDescent="0.3">
      <c r="D238" s="17"/>
    </row>
    <row r="239" spans="1:4" x14ac:dyDescent="0.3">
      <c r="A239" s="1" t="s">
        <v>7</v>
      </c>
      <c r="C239" s="1">
        <v>40</v>
      </c>
      <c r="D239" s="7">
        <f>+D81</f>
        <v>0</v>
      </c>
    </row>
    <row r="240" spans="1:4" x14ac:dyDescent="0.3">
      <c r="A240" s="1" t="s">
        <v>58</v>
      </c>
      <c r="B240" s="5" t="s">
        <v>16</v>
      </c>
      <c r="C240" s="1">
        <v>41</v>
      </c>
      <c r="D240" s="7">
        <f t="shared" ref="D240:D249" si="5">+D82</f>
        <v>0</v>
      </c>
    </row>
    <row r="241" spans="1:4" x14ac:dyDescent="0.3">
      <c r="A241" s="1" t="s">
        <v>59</v>
      </c>
      <c r="B241" s="5" t="s">
        <v>16</v>
      </c>
      <c r="C241" s="1">
        <v>42</v>
      </c>
      <c r="D241" s="7">
        <f t="shared" si="5"/>
        <v>0</v>
      </c>
    </row>
    <row r="242" spans="1:4" x14ac:dyDescent="0.3">
      <c r="A242" s="1" t="s">
        <v>60</v>
      </c>
      <c r="B242" s="5" t="s">
        <v>16</v>
      </c>
      <c r="C242" s="1">
        <v>43</v>
      </c>
      <c r="D242" s="7">
        <f t="shared" si="5"/>
        <v>0</v>
      </c>
    </row>
    <row r="243" spans="1:4" x14ac:dyDescent="0.3">
      <c r="A243" s="1" t="s">
        <v>61</v>
      </c>
      <c r="B243" s="5" t="s">
        <v>16</v>
      </c>
      <c r="C243" s="1">
        <v>44</v>
      </c>
      <c r="D243" s="7">
        <f t="shared" si="5"/>
        <v>0</v>
      </c>
    </row>
    <row r="244" spans="1:4" x14ac:dyDescent="0.3">
      <c r="A244" s="1" t="s">
        <v>62</v>
      </c>
      <c r="B244" s="5" t="s">
        <v>16</v>
      </c>
      <c r="C244" s="1">
        <v>45</v>
      </c>
      <c r="D244" s="7">
        <f t="shared" si="5"/>
        <v>0</v>
      </c>
    </row>
    <row r="245" spans="1:4" x14ac:dyDescent="0.3">
      <c r="A245" s="1" t="s">
        <v>63</v>
      </c>
      <c r="B245" s="5" t="s">
        <v>16</v>
      </c>
      <c r="C245" s="1">
        <v>46</v>
      </c>
      <c r="D245" s="7">
        <f t="shared" si="5"/>
        <v>0</v>
      </c>
    </row>
    <row r="246" spans="1:4" x14ac:dyDescent="0.3">
      <c r="A246" s="1" t="s">
        <v>64</v>
      </c>
      <c r="B246" s="5" t="s">
        <v>16</v>
      </c>
      <c r="C246" s="1">
        <v>48</v>
      </c>
      <c r="D246" s="7">
        <f t="shared" si="5"/>
        <v>0</v>
      </c>
    </row>
    <row r="247" spans="1:4" x14ac:dyDescent="0.3">
      <c r="A247" s="20" t="s">
        <v>65</v>
      </c>
      <c r="B247" s="21" t="s">
        <v>5</v>
      </c>
      <c r="C247" s="20">
        <v>487</v>
      </c>
      <c r="D247" s="7">
        <v>0</v>
      </c>
    </row>
    <row r="248" spans="1:4" x14ac:dyDescent="0.3">
      <c r="A248" s="1" t="s">
        <v>66</v>
      </c>
      <c r="B248" s="5" t="s">
        <v>5</v>
      </c>
      <c r="C248" s="1">
        <v>489</v>
      </c>
      <c r="D248" s="7">
        <f t="shared" si="5"/>
        <v>0</v>
      </c>
    </row>
    <row r="249" spans="1:4" ht="17.25" thickBot="1" x14ac:dyDescent="0.35">
      <c r="A249" s="1" t="s">
        <v>67</v>
      </c>
      <c r="B249" s="5" t="s">
        <v>16</v>
      </c>
      <c r="C249" s="1">
        <v>4895</v>
      </c>
      <c r="D249" s="7">
        <f t="shared" si="5"/>
        <v>0</v>
      </c>
    </row>
    <row r="250" spans="1:4" ht="17.25" thickBot="1" x14ac:dyDescent="0.35">
      <c r="A250" s="8" t="s">
        <v>68</v>
      </c>
      <c r="D250" s="15">
        <f>D239+D240+D241+D242+D243+D244+D245+D246-D247-D248+D249</f>
        <v>0</v>
      </c>
    </row>
    <row r="251" spans="1:4" ht="17.25" thickBot="1" x14ac:dyDescent="0.35"/>
    <row r="252" spans="1:4" ht="17.25" thickBot="1" x14ac:dyDescent="0.35">
      <c r="A252" s="9" t="s">
        <v>121</v>
      </c>
      <c r="D252" s="11" t="e">
        <f>D237/D250</f>
        <v>#DIV/0!</v>
      </c>
    </row>
    <row r="253" spans="1:4" x14ac:dyDescent="0.3">
      <c r="A253" s="1" t="s">
        <v>122</v>
      </c>
    </row>
    <row r="255" spans="1:4" x14ac:dyDescent="0.3">
      <c r="A255" s="9" t="s">
        <v>10</v>
      </c>
    </row>
    <row r="256" spans="1:4" ht="49.5" x14ac:dyDescent="0.3">
      <c r="A256" s="14" t="s">
        <v>123</v>
      </c>
    </row>
    <row r="257" spans="1:4" ht="17.25" thickBot="1" x14ac:dyDescent="0.35"/>
    <row r="258" spans="1:4" ht="35.25" customHeight="1" thickBot="1" x14ac:dyDescent="0.35">
      <c r="A258" s="26" t="s">
        <v>124</v>
      </c>
      <c r="B258" s="27"/>
      <c r="C258" s="27"/>
      <c r="D258" s="28"/>
    </row>
  </sheetData>
  <mergeCells count="14">
    <mergeCell ref="A219:D219"/>
    <mergeCell ref="A258:D258"/>
    <mergeCell ref="A71:D71"/>
    <mergeCell ref="A73:D73"/>
    <mergeCell ref="A100:D100"/>
    <mergeCell ref="A131:D131"/>
    <mergeCell ref="A169:D169"/>
    <mergeCell ref="A201:D201"/>
    <mergeCell ref="A24:D24"/>
    <mergeCell ref="A1:D1"/>
    <mergeCell ref="A2:D2"/>
    <mergeCell ref="A3:D3"/>
    <mergeCell ref="A4:D4"/>
    <mergeCell ref="A19:D19"/>
  </mergeCells>
  <pageMargins left="0.39370078740157483" right="0.39370078740157483" top="0.39370078740157483" bottom="0.39370078740157483" header="0.31496062992125984" footer="0.31496062992125984"/>
  <pageSetup paperSize="9" scale="85" orientation="portrait" verticalDpi="0" r:id="rId1"/>
  <headerFooter>
    <oddFooter>&amp;R&amp;"Arial Narrow,Normal"&amp;10&amp;P</oddFooter>
  </headerFooter>
  <rowBreaks count="7" manualBreakCount="7">
    <brk id="25" max="16383" man="1"/>
    <brk id="74" max="16383" man="1"/>
    <brk id="101" max="16383" man="1"/>
    <brk id="132" max="16383" man="1"/>
    <brk id="170" max="16383" man="1"/>
    <brk id="202" max="16383" man="1"/>
    <brk id="22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3253-3B85-4B7A-8F12-1CEE43AA6ACA}">
  <dimension ref="A1:D18"/>
  <sheetViews>
    <sheetView showGridLines="0" zoomScaleNormal="100" workbookViewId="0">
      <selection sqref="A1:D1"/>
    </sheetView>
  </sheetViews>
  <sheetFormatPr baseColWidth="10" defaultRowHeight="14.25" x14ac:dyDescent="0.2"/>
  <cols>
    <col min="1" max="3" width="30.125" customWidth="1"/>
    <col min="4" max="4" width="14.75" customWidth="1"/>
  </cols>
  <sheetData>
    <row r="1" spans="1:4" ht="25.5" x14ac:dyDescent="0.2">
      <c r="A1" s="38" t="s">
        <v>0</v>
      </c>
      <c r="B1" s="39"/>
      <c r="C1" s="39"/>
      <c r="D1" s="40"/>
    </row>
    <row r="2" spans="1:4" ht="18" x14ac:dyDescent="0.2">
      <c r="A2" s="29"/>
      <c r="B2" s="29"/>
      <c r="C2" s="29"/>
      <c r="D2" s="29"/>
    </row>
    <row r="3" spans="1:4" ht="17.25" thickBot="1" x14ac:dyDescent="0.35">
      <c r="A3" s="31"/>
      <c r="B3" s="31"/>
      <c r="C3" s="31"/>
      <c r="D3" s="31"/>
    </row>
    <row r="4" spans="1:4" s="18" customFormat="1" ht="30.75" customHeight="1" thickBot="1" x14ac:dyDescent="0.25">
      <c r="A4" s="41" t="s">
        <v>2</v>
      </c>
      <c r="B4" s="42"/>
      <c r="C4" s="43"/>
      <c r="D4" s="44" t="e">
        <f>+'Calcul des indicateurs'!D15</f>
        <v>#DIV/0!</v>
      </c>
    </row>
    <row r="5" spans="1:4" ht="15" thickBot="1" x14ac:dyDescent="0.25"/>
    <row r="6" spans="1:4" s="18" customFormat="1" ht="30.75" customHeight="1" thickBot="1" x14ac:dyDescent="0.25">
      <c r="A6" s="41" t="s">
        <v>13</v>
      </c>
      <c r="B6" s="42"/>
      <c r="C6" s="43"/>
      <c r="D6" s="44" t="e">
        <f>+'Calcul des indicateurs'!D67</f>
        <v>#DIV/0!</v>
      </c>
    </row>
    <row r="7" spans="1:4" ht="15" thickBot="1" x14ac:dyDescent="0.25"/>
    <row r="8" spans="1:4" s="18" customFormat="1" ht="30.75" customHeight="1" thickBot="1" x14ac:dyDescent="0.25">
      <c r="A8" s="41" t="s">
        <v>54</v>
      </c>
      <c r="B8" s="42"/>
      <c r="C8" s="43"/>
      <c r="D8" s="44" t="e">
        <f>+'Calcul des indicateurs'!D94</f>
        <v>#DIV/0!</v>
      </c>
    </row>
    <row r="9" spans="1:4" ht="15" thickBot="1" x14ac:dyDescent="0.25"/>
    <row r="10" spans="1:4" s="18" customFormat="1" ht="30.75" customHeight="1" thickBot="1" x14ac:dyDescent="0.25">
      <c r="A10" s="41" t="s">
        <v>73</v>
      </c>
      <c r="B10" s="42"/>
      <c r="C10" s="43"/>
      <c r="D10" s="44" t="e">
        <f>+'Calcul des indicateurs'!D125</f>
        <v>#DIV/0!</v>
      </c>
    </row>
    <row r="11" spans="1:4" ht="15" thickBot="1" x14ac:dyDescent="0.25"/>
    <row r="12" spans="1:4" s="18" customFormat="1" ht="30.75" customHeight="1" thickBot="1" x14ac:dyDescent="0.25">
      <c r="A12" s="41" t="s">
        <v>84</v>
      </c>
      <c r="B12" s="42"/>
      <c r="C12" s="43"/>
      <c r="D12" s="44" t="e">
        <f>+'Calcul des indicateurs'!D163</f>
        <v>#DIV/0!</v>
      </c>
    </row>
    <row r="13" spans="1:4" ht="15" thickBot="1" x14ac:dyDescent="0.25"/>
    <row r="14" spans="1:4" s="18" customFormat="1" ht="30.75" customHeight="1" thickBot="1" x14ac:dyDescent="0.25">
      <c r="A14" s="41" t="s">
        <v>105</v>
      </c>
      <c r="B14" s="42"/>
      <c r="C14" s="43"/>
      <c r="D14" s="44" t="e">
        <f>+'Calcul des indicateurs'!D195</f>
        <v>#DIV/0!</v>
      </c>
    </row>
    <row r="15" spans="1:4" ht="15" thickBot="1" x14ac:dyDescent="0.25"/>
    <row r="16" spans="1:4" s="18" customFormat="1" ht="30.75" customHeight="1" thickBot="1" x14ac:dyDescent="0.25">
      <c r="A16" s="41" t="s">
        <v>125</v>
      </c>
      <c r="B16" s="42"/>
      <c r="C16" s="43"/>
      <c r="D16" s="45" t="e">
        <f>+'Calcul des indicateurs'!D213</f>
        <v>#DIV/0!</v>
      </c>
    </row>
    <row r="17" spans="1:4" ht="15" thickBot="1" x14ac:dyDescent="0.25"/>
    <row r="18" spans="1:4" s="18" customFormat="1" ht="30.75" customHeight="1" thickBot="1" x14ac:dyDescent="0.25">
      <c r="A18" s="41" t="s">
        <v>120</v>
      </c>
      <c r="B18" s="42"/>
      <c r="C18" s="43"/>
      <c r="D18" s="44" t="e">
        <f>+'Calcul des indicateurs'!D252</f>
        <v>#DIV/0!</v>
      </c>
    </row>
  </sheetData>
  <mergeCells count="3">
    <mergeCell ref="A1:D1"/>
    <mergeCell ref="A2:D2"/>
    <mergeCell ref="A3:D3"/>
  </mergeCells>
  <printOptions horizontalCentered="1" verticalCentered="1"/>
  <pageMargins left="0.70866141732283472" right="0.70866141732283472" top="0.19685039370078741"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Utilisation du fichier</vt:lpstr>
      <vt:lpstr>Calcul des indicateurs</vt:lpstr>
      <vt:lpstr>Synthèse des indicateurs</vt:lpstr>
      <vt:lpstr>'Calcul des indicateurs'!Impression_des_titres</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Ballaman Gilles</dc:creator>
  <cp:lastModifiedBy>Ballaman Gilles</cp:lastModifiedBy>
  <cp:lastPrinted>2024-08-08T12:43:19Z</cp:lastPrinted>
  <dcterms:created xsi:type="dcterms:W3CDTF">2020-12-15T15:15:11Z</dcterms:created>
  <dcterms:modified xsi:type="dcterms:W3CDTF">2024-08-08T12:43:29Z</dcterms:modified>
</cp:coreProperties>
</file>