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DieseArbeitsmappe"/>
  <mc:AlternateContent xmlns:mc="http://schemas.openxmlformats.org/markup-compatibility/2006">
    <mc:Choice Requires="x15">
      <x15ac:absPath xmlns:x15ac="http://schemas.microsoft.com/office/spreadsheetml/2010/11/ac" url="P:\23. DRUPAL\Section_Construction\Permis_de_Construire\Constructions_HZ\Formulaire\"/>
    </mc:Choice>
  </mc:AlternateContent>
  <xr:revisionPtr revIDLastSave="0" documentId="13_ncr:1_{AF259DA5-F7FE-4093-AAEF-93E6A7978E46}" xr6:coauthVersionLast="47" xr6:coauthVersionMax="47" xr10:uidLastSave="{00000000-0000-0000-0000-000000000000}"/>
  <bookViews>
    <workbookView xWindow="23040" yWindow="0" windowWidth="23040" windowHeight="18600" xr2:uid="{00000000-000D-0000-FFFF-FFFF00000000}"/>
  </bookViews>
  <sheets>
    <sheet name="Selon lettre a" sheetId="2" r:id="rId1"/>
    <sheet name="Selon lettre b" sheetId="4" r:id="rId2"/>
  </sheets>
  <definedNames>
    <definedName name="Spaltenbezeichnungen">#REF!</definedName>
    <definedName name="TotalSpal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B7" i="4"/>
  <c r="K30" i="4"/>
  <c r="H30" i="4"/>
  <c r="D30" i="4"/>
  <c r="B30" i="4"/>
  <c r="H29" i="4"/>
  <c r="M21" i="4"/>
  <c r="M20" i="4"/>
  <c r="M18" i="4"/>
  <c r="M17" i="4"/>
  <c r="M16" i="4"/>
  <c r="G30" i="4" s="1"/>
  <c r="I30" i="4" s="1"/>
  <c r="M15" i="4"/>
  <c r="M10" i="4"/>
  <c r="M9" i="4"/>
  <c r="J31" i="4" s="1"/>
  <c r="K30" i="2"/>
  <c r="G30" i="2"/>
  <c r="I30" i="2" s="1"/>
  <c r="H30" i="2"/>
  <c r="D30" i="2"/>
  <c r="B30" i="2"/>
  <c r="H29" i="2"/>
  <c r="M21" i="2"/>
  <c r="M20" i="2"/>
  <c r="M17" i="2"/>
  <c r="M15" i="2"/>
  <c r="M10" i="2"/>
  <c r="M9" i="2"/>
  <c r="J31" i="2" l="1"/>
  <c r="M11" i="4"/>
  <c r="D34" i="4"/>
  <c r="G34" i="4"/>
  <c r="I34" i="4" s="1"/>
  <c r="D29" i="4"/>
  <c r="G29" i="4"/>
  <c r="I29" i="4" s="1"/>
  <c r="I31" i="4" s="1"/>
  <c r="M11" i="2"/>
  <c r="A38" i="2" s="1"/>
  <c r="D29" i="2"/>
  <c r="G29" i="2"/>
  <c r="I29" i="2" s="1"/>
  <c r="I31" i="2" s="1"/>
  <c r="K31" i="2" s="1"/>
  <c r="K31" i="4" l="1"/>
  <c r="J35" i="4"/>
  <c r="A38" i="4"/>
  <c r="A37" i="2"/>
  <c r="G33" i="4"/>
  <c r="I33" i="4" s="1"/>
  <c r="I35" i="4" s="1"/>
  <c r="D33" i="4"/>
  <c r="M31" i="2"/>
  <c r="H31" i="2"/>
  <c r="M31" i="4" l="1"/>
  <c r="H31" i="4"/>
  <c r="K35" i="4"/>
  <c r="M35" i="4" s="1"/>
  <c r="A37" i="4" l="1"/>
  <c r="H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de Quervain</author>
    <author>Halleux Quentin</author>
  </authors>
  <commentList>
    <comment ref="A15" authorId="0" shapeId="0" xr:uid="{5BA1E7ED-F9C0-4D17-AEF9-2344180E01AD}">
      <text>
        <r>
          <rPr>
            <b/>
            <sz val="8"/>
            <color indexed="81"/>
            <rFont val="Tahoma"/>
            <family val="2"/>
          </rPr>
          <t>Lorsqu’une partie de la construction est déplacée dans l’intérêt public (par exemple déplacement d’une annexe accolée à un endroit moins exposé de la maison), les surfaces peuvent être exceptionnellement prises en compte dans le calcul en tant que surfaces situées à l’intérieur du volume bâti existant, comme si l’annexe n’avait pas été déplacée.</t>
        </r>
      </text>
    </comment>
    <comment ref="A16" authorId="1" shapeId="0" xr:uid="{ED321288-AE9A-48C5-B0C3-A5000CB3EBD5}">
      <text>
        <r>
          <rPr>
            <b/>
            <sz val="8"/>
            <color indexed="81"/>
            <rFont val="Tahoma"/>
            <family val="2"/>
          </rPr>
          <t>Pas disponible en lettre 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0" shapeId="0" xr:uid="{BFAF97CC-FE80-437E-AADA-E7507B9A68AD}">
      <text>
        <r>
          <rPr>
            <b/>
            <sz val="8"/>
            <color indexed="81"/>
            <rFont val="Tahoma"/>
            <family val="2"/>
          </rPr>
          <t>Lorsqu’une partie de la construction est déplacée dans l’intérêt public (par exemple déplacement d’une annexe accolée à un endroit moins exposé de la maison), les surfaces peuvent être exceptionnellement prises en compte dans le calcul en tant que surfaces situées à l’intérieur du volume bâti existant, comme si l’annexe n’avait pas été déplacée.</t>
        </r>
      </text>
    </comment>
    <comment ref="A18" authorId="1" shapeId="0" xr:uid="{5D0F9725-517E-45BB-A33D-AE5D53668917}">
      <text>
        <r>
          <rPr>
            <b/>
            <sz val="8"/>
            <color indexed="81"/>
            <rFont val="Tahoma"/>
            <family val="2"/>
          </rPr>
          <t>Pas disponible en lettre a</t>
        </r>
      </text>
    </comment>
    <comment ref="B29" authorId="0" shapeId="0" xr:uid="{24D0B819-1C1C-4814-A7D1-1A7AB626306F}">
      <text>
        <r>
          <rPr>
            <b/>
            <sz val="8"/>
            <color indexed="81"/>
            <rFont val="Tahoma"/>
            <family val="2"/>
          </rPr>
          <t>Des valeurs négatives sont prises en considération dans la mesure où ces surfaces ont été réellement supprimées. Etant donné qu’elles ne sont prises en compte négativement qu’à 50%, il en résulte que la moitié de la surface est comptée comme nouvelle lorsque des parties de la construction sont déplacées, ce qui correspond à un résultat tout à fait judicieux. Il y a lieu d’admettre une exception lorsque le déplacement répond à un intérêt public (v. [1]).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de Quervain</author>
  </authors>
  <commentList>
    <comment ref="A15" authorId="0" shapeId="0" xr:uid="{068D4435-DFF6-4A8C-BD97-336002508B9A}">
      <text>
        <r>
          <rPr>
            <b/>
            <sz val="8"/>
            <color indexed="81"/>
            <rFont val="Tahoma"/>
            <family val="2"/>
          </rPr>
          <t>Lorsqu’une partie de la construction est déplacée dans l’intérêt public (par exemple déplacement d’une annexe accolée à un endroit moins exposé de la maison), les surfaces peuvent être exceptionnellement prises en compte dans le calcul en tant que surfaces situées à l’intérieur du volume bâti existant, comme si l’annexe n’avait pas été déplacée.</t>
        </r>
      </text>
    </comment>
    <comment ref="A17" authorId="0" shapeId="0" xr:uid="{DCBBF46D-A5A8-44EE-BCE2-00DE3843ADC2}">
      <text>
        <r>
          <rPr>
            <b/>
            <sz val="8"/>
            <color indexed="81"/>
            <rFont val="Tahoma"/>
            <family val="2"/>
          </rPr>
          <t>Lorsqu’une partie de la construction est déplacée dans l’intérêt public (par exemple déplacement d’une annexe accolée à un endroit moins exposé de la maison), les surfaces peuvent être exceptionnellement prises en compte dans le calcul en tant que surfaces situées à l’intérieur du volume bâti existant, comme si l’annexe n’avait pas été déplacée.</t>
        </r>
      </text>
    </comment>
    <comment ref="B29" authorId="0" shapeId="0" xr:uid="{10C0B963-732B-49F4-BC25-8CF6533425AB}">
      <text>
        <r>
          <rPr>
            <b/>
            <sz val="8"/>
            <color indexed="81"/>
            <rFont val="Tahoma"/>
            <family val="2"/>
          </rPr>
          <t>Des valeurs négatives sont prises en considération dans la mesure où ces surfaces ont été réellement supprimées. Etant donné qu’elles ne sont prises en compte négativement qu’à 50%, il en résulte que la moitié de la surface est comptée comme nouvelle lorsque des parties de la construction sont déplacées, ce qui correspond à un résultat tout à fait judicieux. Il y a lieu d’admettre une exception lorsque le déplacement répond à un intérêt public (v. [1]).</t>
        </r>
      </text>
    </comment>
    <comment ref="B33" authorId="0" shapeId="0" xr:uid="{974FCAF3-040D-4C07-A4F6-AEC0E07E2F54}">
      <text>
        <r>
          <rPr>
            <b/>
            <sz val="8"/>
            <color indexed="81"/>
            <rFont val="Tahoma"/>
            <family val="2"/>
          </rPr>
          <t>Des valeurs négatives sont prises en considération dans la mesure où ces surfaces ont été réellement supprimées. Etant donné qu’elles ne sont prises en compte négativement qu’à 50%, il en résulte que la moitié de la surface est comptée comme nouvelle lorsque des parties de la construction sont déplacées, ce qui correspond à un résultat tout à fait judicieux. Il y a lieu d’admettre une exception lorsque le déplacement répond à un intérêt public (v. [1]).</t>
        </r>
      </text>
    </comment>
  </commentList>
</comments>
</file>

<file path=xl/sharedStrings.xml><?xml version="1.0" encoding="utf-8"?>
<sst xmlns="http://schemas.openxmlformats.org/spreadsheetml/2006/main" count="96" uniqueCount="47">
  <si>
    <t>T1</t>
  </si>
  <si>
    <t>T2</t>
  </si>
  <si>
    <t>T3</t>
  </si>
  <si>
    <t>T4</t>
  </si>
  <si>
    <t>T5</t>
  </si>
  <si>
    <t>T6</t>
  </si>
  <si>
    <t>T7</t>
  </si>
  <si>
    <t>T8</t>
  </si>
  <si>
    <t>%</t>
  </si>
  <si>
    <t>Construction:</t>
  </si>
  <si>
    <t>Moment de la modification du droit</t>
  </si>
  <si>
    <t>SBPu</t>
  </si>
  <si>
    <t>SA</t>
  </si>
  <si>
    <t>SBPu + SA</t>
  </si>
  <si>
    <t>Etat selon projet de transformation</t>
  </si>
  <si>
    <t>SBPu à l’intérieur du volume existant [1]</t>
  </si>
  <si>
    <t>SA à l’intérieur du volume existant [1]</t>
  </si>
  <si>
    <t>SBPu démolies</t>
  </si>
  <si>
    <t>SA démolies</t>
  </si>
  <si>
    <t>Comparaison des surfaces</t>
  </si>
  <si>
    <t>Imputables</t>
  </si>
  <si>
    <t>Calcul</t>
  </si>
  <si>
    <t>Surfaces supplémentaires          (SBPu + SA) à l’intérieur du volume bâti existant [2]</t>
  </si>
  <si>
    <t>Nouvelles surfaces (SBPu + SA) à l’extérieur du volume bâti existant</t>
  </si>
  <si>
    <t>max. 30 %</t>
  </si>
  <si>
    <t>[1] Lorsqu’une partie de la construction est déplacée dans l’intérêt public (par exemple déplacement d’une annexe accolée à un endroit moins exposé de la maison), les surfaces peuvent être exceptionnellement prises en compte dans le calcul en tant que surfaces situées à l’intérieur du volume bâti existant, comme si l’annexe n’avait pas été déplacée.</t>
  </si>
  <si>
    <t>[2] Des valeurs négatives sont prises en considération dans la mesure où ces surfaces ont été réellement supprimées. Etant donné qu’elles ne sont prises en compte négativement qu’à 50%, il en résulte que la moitié de la surface est comptée comme nouvelle lorsque des parties de la construction sont déplacées, ce qui correspond à un résultat tout à fait judicieux. Il y a lieu d’admettre une exception lorsque le déplacement répond à un intérêt public (v. [1]).</t>
  </si>
  <si>
    <t>Total agrandissement SBPu + SA</t>
  </si>
  <si>
    <t>Total agrandissement SBPu</t>
  </si>
  <si>
    <t>ARE, 29.8.2007</t>
  </si>
  <si>
    <r>
      <t>Surfaces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</si>
  <si>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Total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</si>
  <si>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max. 100 m</t>
    </r>
    <r>
      <rPr>
        <b/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</si>
  <si>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2</t>
    </r>
  </si>
  <si>
    <t>a</t>
  </si>
  <si>
    <r>
      <t xml:space="preserve">Calcul selon la lettre </t>
    </r>
    <r>
      <rPr>
        <b/>
        <sz val="12"/>
        <color rgb="FFFF0000"/>
        <rFont val="Arial"/>
        <family val="2"/>
      </rPr>
      <t>a</t>
    </r>
    <r>
      <rPr>
        <b/>
        <sz val="12"/>
        <rFont val="Arial"/>
        <family val="2"/>
      </rPr>
      <t xml:space="preserve"> de l'art. 42, al. 3 OAT</t>
    </r>
  </si>
  <si>
    <r>
      <t xml:space="preserve">Calcul selon la lettre </t>
    </r>
    <r>
      <rPr>
        <b/>
        <sz val="12"/>
        <color rgb="FFFF0000"/>
        <rFont val="Arial"/>
        <family val="2"/>
      </rPr>
      <t>b</t>
    </r>
    <r>
      <rPr>
        <b/>
        <sz val="12"/>
        <rFont val="Arial"/>
        <family val="2"/>
      </rPr>
      <t xml:space="preserve"> de l'art. 42, al. 3 OAT</t>
    </r>
  </si>
  <si>
    <t>SBPu à l’extérieur du volume existant</t>
  </si>
  <si>
    <t>SA à l’extérieur du volume existant</t>
  </si>
  <si>
    <t>Eventuelle(s) remarques(s)</t>
  </si>
  <si>
    <t>b</t>
  </si>
  <si>
    <t>SBPu
+ 
SA</t>
  </si>
  <si>
    <t>Avis aux utilisatrices et utilisateurs</t>
  </si>
  <si>
    <t>Etat le</t>
  </si>
  <si>
    <t>Augmentation</t>
  </si>
  <si>
    <t>SBPu supplémentaires à l’intérieur du volume bâti existant [2]</t>
  </si>
  <si>
    <t>Modification du formulaire de l'ARE faite par le SeCA. (28.11.2023)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</si>
</sst>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:&quot;\ #,##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Wingdings"/>
      <charset val="2"/>
    </font>
    <font>
      <sz val="8"/>
      <name val="Arial"/>
      <family val="2"/>
    </font>
    <font>
      <b/>
      <sz val="8"/>
      <color indexed="81"/>
      <name val="Tahoma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sz val="10"/>
      <color theme="4" tint="-0.249977111117893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4" xfId="0" applyFont="1" applyFill="1" applyBorder="1" applyAlignment="1">
      <alignment wrapText="1"/>
    </xf>
    <xf numFmtId="9" fontId="2" fillId="0" borderId="5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3" borderId="0" xfId="0" applyFont="1" applyFill="1" applyAlignment="1">
      <alignment horizontal="right" wrapText="1"/>
    </xf>
    <xf numFmtId="0" fontId="2" fillId="3" borderId="7" xfId="0" applyFont="1" applyFill="1" applyBorder="1" applyAlignment="1">
      <alignment wrapText="1"/>
    </xf>
    <xf numFmtId="0" fontId="3" fillId="0" borderId="0" xfId="0" applyFont="1"/>
    <xf numFmtId="0" fontId="2" fillId="0" borderId="8" xfId="0" applyFont="1" applyBorder="1" applyAlignment="1">
      <alignment wrapText="1"/>
    </xf>
    <xf numFmtId="165" fontId="2" fillId="0" borderId="9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9" fontId="2" fillId="0" borderId="12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14" xfId="0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2" fillId="0" borderId="14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2" fillId="0" borderId="25" xfId="0" applyFont="1" applyBorder="1"/>
    <xf numFmtId="0" fontId="2" fillId="3" borderId="26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23" xfId="0" applyFont="1" applyFill="1" applyBorder="1"/>
    <xf numFmtId="0" fontId="1" fillId="0" borderId="14" xfId="0" applyFont="1" applyBorder="1" applyAlignment="1">
      <alignment wrapText="1"/>
    </xf>
    <xf numFmtId="14" fontId="1" fillId="0" borderId="14" xfId="0" applyNumberFormat="1" applyFont="1" applyBorder="1" applyAlignment="1">
      <alignment horizontal="left" wrapText="1"/>
    </xf>
    <xf numFmtId="0" fontId="2" fillId="2" borderId="27" xfId="0" applyFont="1" applyFill="1" applyBorder="1" applyAlignment="1" applyProtection="1">
      <alignment wrapText="1"/>
      <protection locked="0"/>
    </xf>
    <xf numFmtId="0" fontId="2" fillId="0" borderId="9" xfId="0" applyFont="1" applyBorder="1" applyAlignment="1">
      <alignment wrapText="1"/>
    </xf>
    <xf numFmtId="9" fontId="2" fillId="0" borderId="5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22" xfId="0" applyFont="1" applyBorder="1" applyAlignment="1">
      <alignment wrapText="1"/>
    </xf>
    <xf numFmtId="0" fontId="0" fillId="0" borderId="12" xfId="0" applyBorder="1" applyAlignment="1">
      <alignment wrapText="1"/>
    </xf>
    <xf numFmtId="0" fontId="1" fillId="3" borderId="20" xfId="0" applyFont="1" applyFill="1" applyBorder="1" applyAlignment="1">
      <alignment horizontal="right" wrapText="1"/>
    </xf>
    <xf numFmtId="0" fontId="1" fillId="0" borderId="21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4" fontId="1" fillId="0" borderId="18" xfId="0" applyNumberFormat="1" applyFont="1" applyBorder="1"/>
    <xf numFmtId="0" fontId="0" fillId="0" borderId="19" xfId="0" applyBorder="1"/>
    <xf numFmtId="0" fontId="15" fillId="4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2" fillId="0" borderId="0" xfId="0" applyFont="1"/>
    <xf numFmtId="0" fontId="11" fillId="2" borderId="0" xfId="0" applyFont="1" applyFill="1" applyProtection="1">
      <protection locked="0"/>
    </xf>
    <xf numFmtId="14" fontId="11" fillId="2" borderId="0" xfId="0" applyNumberFormat="1" applyFont="1" applyFill="1" applyAlignment="1" applyProtection="1">
      <alignment horizontal="left"/>
      <protection locked="0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18</xdr:col>
      <xdr:colOff>229057</xdr:colOff>
      <xdr:row>7</xdr:row>
      <xdr:rowOff>80167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28E2D0-DCA3-AB3F-83A6-86D12553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09550"/>
          <a:ext cx="3277057" cy="1124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18</xdr:col>
      <xdr:colOff>229057</xdr:colOff>
      <xdr:row>7</xdr:row>
      <xdr:rowOff>83977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32DA6D-34F4-701E-ED29-A5E9AD63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09550"/>
          <a:ext cx="3277057" cy="112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2963-18A6-4C2A-8194-CEBD3CE4347D}">
  <dimension ref="A1:R45"/>
  <sheetViews>
    <sheetView tabSelected="1" workbookViewId="0">
      <selection activeCell="I5" sqref="I5"/>
    </sheetView>
  </sheetViews>
  <sheetFormatPr baseColWidth="10" defaultRowHeight="13.2" x14ac:dyDescent="0.25"/>
  <cols>
    <col min="3" max="3" width="11.5546875" customWidth="1"/>
    <col min="4" max="13" width="12.6640625" customWidth="1"/>
  </cols>
  <sheetData>
    <row r="1" spans="1:15" ht="16.5" customHeight="1" x14ac:dyDescent="0.3">
      <c r="A1" s="95" t="s">
        <v>9</v>
      </c>
      <c r="B1" s="96"/>
      <c r="C1" s="96"/>
      <c r="D1" s="97"/>
      <c r="E1" s="97"/>
      <c r="F1" s="97"/>
      <c r="G1" s="97"/>
      <c r="H1" s="97"/>
      <c r="I1" s="97"/>
      <c r="J1" s="97"/>
      <c r="K1" s="97"/>
      <c r="L1" s="97"/>
      <c r="M1" s="29"/>
      <c r="N1" s="22"/>
      <c r="O1" s="29" t="s">
        <v>42</v>
      </c>
    </row>
    <row r="2" spans="1:15" ht="16.5" customHeight="1" x14ac:dyDescent="0.3">
      <c r="A2" s="95" t="s">
        <v>10</v>
      </c>
      <c r="B2" s="96"/>
      <c r="C2" s="96"/>
      <c r="D2" s="98">
        <v>26481</v>
      </c>
      <c r="E2" s="98"/>
      <c r="F2" s="98"/>
      <c r="G2" s="34"/>
      <c r="H2" s="34"/>
      <c r="I2" s="34"/>
      <c r="J2" s="34"/>
      <c r="K2" s="34"/>
      <c r="L2" s="34"/>
      <c r="M2" s="29"/>
      <c r="N2" s="22"/>
    </row>
    <row r="3" spans="1:15" x14ac:dyDescent="0.25">
      <c r="A3" s="30"/>
      <c r="B3" s="30"/>
      <c r="C3" s="30"/>
      <c r="D3" s="30"/>
      <c r="E3" s="30"/>
      <c r="F3" s="30"/>
      <c r="G3" s="29"/>
      <c r="H3" s="29"/>
      <c r="I3" s="29"/>
      <c r="J3" s="29"/>
      <c r="K3" s="29"/>
      <c r="L3" s="29"/>
      <c r="M3" s="29"/>
      <c r="N3" s="22"/>
    </row>
    <row r="4" spans="1:15" x14ac:dyDescent="0.25">
      <c r="A4" s="30"/>
      <c r="B4" s="30"/>
      <c r="C4" s="30"/>
      <c r="D4" s="30"/>
      <c r="E4" s="30"/>
      <c r="F4" s="30"/>
      <c r="G4" s="29"/>
      <c r="H4" s="29"/>
      <c r="I4" s="29"/>
      <c r="J4" s="29"/>
      <c r="K4" s="29"/>
      <c r="L4" s="29"/>
      <c r="M4" s="29"/>
      <c r="N4" s="22"/>
    </row>
    <row r="5" spans="1:15" ht="15.6" x14ac:dyDescent="0.3">
      <c r="A5" s="32" t="s">
        <v>35</v>
      </c>
      <c r="B5" s="32"/>
      <c r="C5" s="32"/>
      <c r="D5" s="32"/>
      <c r="E5" s="31"/>
      <c r="F5" s="31"/>
      <c r="G5" s="32"/>
      <c r="H5" s="32"/>
      <c r="I5" s="32"/>
      <c r="J5" s="32"/>
      <c r="K5" s="32"/>
      <c r="L5" s="32"/>
      <c r="M5" s="32"/>
      <c r="N5" s="33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22"/>
    </row>
    <row r="7" spans="1:15" ht="12.75" customHeight="1" x14ac:dyDescent="0.25">
      <c r="A7" s="44" t="s">
        <v>43</v>
      </c>
      <c r="B7" s="45">
        <f>D2</f>
        <v>26481</v>
      </c>
      <c r="C7" s="44"/>
      <c r="D7" s="28"/>
      <c r="E7" s="28"/>
      <c r="F7" s="28"/>
      <c r="G7" s="28"/>
      <c r="H7" s="28"/>
      <c r="I7" s="28"/>
      <c r="J7" s="28"/>
      <c r="K7" s="28"/>
      <c r="L7" s="28"/>
      <c r="M7" s="1"/>
      <c r="N7" s="22"/>
    </row>
    <row r="8" spans="1:15" ht="15.6" x14ac:dyDescent="0.25">
      <c r="A8" s="59"/>
      <c r="B8" s="72"/>
      <c r="C8" s="72"/>
      <c r="D8" s="59" t="s">
        <v>30</v>
      </c>
      <c r="E8" s="79"/>
      <c r="F8" s="79"/>
      <c r="G8" s="16"/>
      <c r="H8" s="16"/>
      <c r="I8" s="16"/>
      <c r="J8" s="16"/>
      <c r="K8" s="16"/>
      <c r="L8" s="20"/>
      <c r="M8" s="20" t="s">
        <v>31</v>
      </c>
      <c r="N8" s="22"/>
    </row>
    <row r="9" spans="1:15" x14ac:dyDescent="0.25">
      <c r="A9" s="59" t="s">
        <v>11</v>
      </c>
      <c r="B9" s="72"/>
      <c r="C9" s="72"/>
      <c r="D9" s="3"/>
      <c r="E9" s="3"/>
      <c r="F9" s="3"/>
      <c r="G9" s="3"/>
      <c r="H9" s="3"/>
      <c r="I9" s="3"/>
      <c r="J9" s="3"/>
      <c r="K9" s="3"/>
      <c r="L9" s="3"/>
      <c r="M9" s="20">
        <f>SUM(D9:L9)</f>
        <v>0</v>
      </c>
      <c r="N9" s="22" t="s">
        <v>0</v>
      </c>
    </row>
    <row r="10" spans="1:15" x14ac:dyDescent="0.25">
      <c r="A10" s="59" t="s">
        <v>12</v>
      </c>
      <c r="B10" s="72"/>
      <c r="C10" s="72"/>
      <c r="D10" s="3"/>
      <c r="E10" s="3"/>
      <c r="F10" s="3"/>
      <c r="G10" s="3"/>
      <c r="H10" s="3"/>
      <c r="I10" s="3"/>
      <c r="J10" s="3"/>
      <c r="K10" s="3"/>
      <c r="L10" s="3"/>
      <c r="M10" s="20">
        <f>SUM(D10:L10)</f>
        <v>0</v>
      </c>
      <c r="N10" s="22"/>
    </row>
    <row r="11" spans="1:15" x14ac:dyDescent="0.25">
      <c r="A11" s="59" t="s">
        <v>13</v>
      </c>
      <c r="B11" s="72"/>
      <c r="C11" s="72"/>
      <c r="D11" s="12"/>
      <c r="E11" s="18"/>
      <c r="F11" s="18"/>
      <c r="G11" s="18"/>
      <c r="H11" s="18"/>
      <c r="I11" s="18"/>
      <c r="J11" s="18"/>
      <c r="K11" s="18"/>
      <c r="L11" s="19"/>
      <c r="M11" s="20">
        <f>SUM(M9:M10)</f>
        <v>0</v>
      </c>
      <c r="N11" s="22" t="s">
        <v>1</v>
      </c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22"/>
    </row>
    <row r="13" spans="1:15" x14ac:dyDescent="0.25">
      <c r="A13" s="99" t="s">
        <v>14</v>
      </c>
      <c r="B13" s="100"/>
      <c r="C13" s="100"/>
      <c r="D13" s="27"/>
      <c r="E13" s="28"/>
      <c r="F13" s="28"/>
      <c r="G13" s="28"/>
      <c r="H13" s="28"/>
      <c r="I13" s="28"/>
      <c r="J13" s="28"/>
      <c r="K13" s="28"/>
      <c r="L13" s="28"/>
      <c r="M13" s="1"/>
      <c r="N13" s="22"/>
    </row>
    <row r="14" spans="1:15" ht="15.6" x14ac:dyDescent="0.25">
      <c r="A14" s="59"/>
      <c r="B14" s="72"/>
      <c r="C14" s="72"/>
      <c r="D14" s="59" t="s">
        <v>30</v>
      </c>
      <c r="E14" s="79"/>
      <c r="F14" s="79"/>
      <c r="G14" s="16"/>
      <c r="H14" s="16"/>
      <c r="I14" s="16"/>
      <c r="J14" s="16"/>
      <c r="K14" s="16"/>
      <c r="L14" s="20"/>
      <c r="M14" s="20" t="s">
        <v>31</v>
      </c>
      <c r="N14" s="22"/>
    </row>
    <row r="15" spans="1:15" ht="13.2" customHeight="1" x14ac:dyDescent="0.25">
      <c r="A15" s="59" t="s">
        <v>15</v>
      </c>
      <c r="B15" s="72"/>
      <c r="C15" s="72"/>
      <c r="D15" s="3"/>
      <c r="E15" s="3"/>
      <c r="F15" s="3"/>
      <c r="G15" s="3"/>
      <c r="H15" s="3"/>
      <c r="I15" s="3"/>
      <c r="J15" s="3"/>
      <c r="K15" s="3"/>
      <c r="L15" s="3"/>
      <c r="M15" s="20">
        <f>SUM(D15:L15)</f>
        <v>0</v>
      </c>
      <c r="N15" s="22" t="s">
        <v>2</v>
      </c>
    </row>
    <row r="16" spans="1:15" ht="13.2" customHeight="1" x14ac:dyDescent="0.25">
      <c r="A16" s="101" t="s">
        <v>37</v>
      </c>
      <c r="B16" s="102"/>
      <c r="C16" s="10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7" t="s">
        <v>3</v>
      </c>
    </row>
    <row r="17" spans="1:14" ht="13.2" customHeight="1" x14ac:dyDescent="0.25">
      <c r="A17" s="59" t="s">
        <v>16</v>
      </c>
      <c r="B17" s="79"/>
      <c r="C17" s="80"/>
      <c r="D17" s="3"/>
      <c r="E17" s="3"/>
      <c r="F17" s="3"/>
      <c r="G17" s="3"/>
      <c r="H17" s="3"/>
      <c r="I17" s="3"/>
      <c r="J17" s="3"/>
      <c r="K17" s="3"/>
      <c r="L17" s="3"/>
      <c r="M17" s="20">
        <f>SUM(D17:L17)</f>
        <v>0</v>
      </c>
      <c r="N17" s="22" t="s">
        <v>4</v>
      </c>
    </row>
    <row r="18" spans="1:14" ht="13.2" customHeight="1" x14ac:dyDescent="0.25">
      <c r="A18" s="81" t="s">
        <v>38</v>
      </c>
      <c r="B18" s="82"/>
      <c r="C18" s="8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7" t="s">
        <v>5</v>
      </c>
    </row>
    <row r="19" spans="1:14" ht="13.2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22"/>
    </row>
    <row r="20" spans="1:14" ht="13.2" customHeight="1" x14ac:dyDescent="0.25">
      <c r="A20" s="59" t="s">
        <v>17</v>
      </c>
      <c r="B20" s="72"/>
      <c r="C20" s="83"/>
      <c r="D20" s="3"/>
      <c r="E20" s="3"/>
      <c r="F20" s="3"/>
      <c r="G20" s="3"/>
      <c r="H20" s="3"/>
      <c r="I20" s="3"/>
      <c r="J20" s="3"/>
      <c r="K20" s="3"/>
      <c r="L20" s="3"/>
      <c r="M20" s="20">
        <f>SUM(D20:L20)</f>
        <v>0</v>
      </c>
      <c r="N20" s="22" t="s">
        <v>6</v>
      </c>
    </row>
    <row r="21" spans="1:14" ht="13.2" customHeight="1" x14ac:dyDescent="0.25">
      <c r="A21" s="59" t="s">
        <v>18</v>
      </c>
      <c r="B21" s="72"/>
      <c r="C21" s="83"/>
      <c r="D21" s="3"/>
      <c r="E21" s="3"/>
      <c r="F21" s="3"/>
      <c r="G21" s="3"/>
      <c r="H21" s="3"/>
      <c r="I21" s="3"/>
      <c r="J21" s="3"/>
      <c r="K21" s="3"/>
      <c r="L21" s="3"/>
      <c r="M21" s="20">
        <f>SUM(D21:L21)</f>
        <v>0</v>
      </c>
      <c r="N21" s="22" t="s">
        <v>7</v>
      </c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22"/>
    </row>
    <row r="23" spans="1:14" x14ac:dyDescent="0.25">
      <c r="A23" s="22"/>
      <c r="B23" s="22"/>
      <c r="C23" s="22"/>
      <c r="D23" s="36" t="s">
        <v>34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4.25" customHeight="1" x14ac:dyDescent="0.25">
      <c r="A27" s="88" t="s">
        <v>19</v>
      </c>
      <c r="B27" s="89"/>
      <c r="C27" s="90"/>
      <c r="D27" s="68" t="s">
        <v>21</v>
      </c>
      <c r="E27" s="84"/>
      <c r="F27" s="69"/>
      <c r="G27" s="75" t="s">
        <v>33</v>
      </c>
      <c r="H27" s="67" t="s">
        <v>20</v>
      </c>
      <c r="I27" s="62"/>
      <c r="J27" s="73"/>
      <c r="K27" s="68" t="s">
        <v>44</v>
      </c>
      <c r="L27" s="69"/>
      <c r="M27" s="1"/>
      <c r="N27" s="22"/>
    </row>
    <row r="28" spans="1:14" ht="14.25" customHeight="1" thickBot="1" x14ac:dyDescent="0.3">
      <c r="A28" s="91"/>
      <c r="B28" s="92"/>
      <c r="C28" s="93"/>
      <c r="D28" s="85"/>
      <c r="E28" s="86"/>
      <c r="F28" s="87"/>
      <c r="G28" s="76"/>
      <c r="H28" s="5" t="s">
        <v>8</v>
      </c>
      <c r="I28" s="4" t="s">
        <v>33</v>
      </c>
      <c r="J28" s="74"/>
      <c r="K28" s="70"/>
      <c r="L28" s="71"/>
      <c r="M28" s="4"/>
      <c r="N28" s="22"/>
    </row>
    <row r="29" spans="1:14" ht="41.4" customHeight="1" thickTop="1" x14ac:dyDescent="0.25">
      <c r="A29" s="77" t="s">
        <v>11</v>
      </c>
      <c r="B29" s="52" t="s">
        <v>45</v>
      </c>
      <c r="C29" s="53"/>
      <c r="D29" s="59" t="str">
        <f>IF(M15-M9&lt;-M20,"= T3 - T1,            au moins -(T7),            = "&amp;-M20&amp;" =","= T3 - T1,            au moins (-T7),            = "&amp;M15&amp;" - "&amp;M9&amp;" =")</f>
        <v>= T3 - T1,            au moins (-T7),            = 0 - 0 =</v>
      </c>
      <c r="E29" s="72"/>
      <c r="F29" s="72"/>
      <c r="G29" s="25">
        <f>IF(M15-M9&lt;0,MAX(-M20,M15-M9),M15-M9)</f>
        <v>0</v>
      </c>
      <c r="H29" s="24" t="str">
        <f>IF(D23="a","100%","50%")</f>
        <v>100%</v>
      </c>
      <c r="I29" s="6">
        <f>IF(D23="a",G29,0.5*G29)</f>
        <v>0</v>
      </c>
      <c r="J29" s="7"/>
      <c r="K29" s="7"/>
      <c r="L29" s="8"/>
      <c r="M29" s="2"/>
      <c r="N29" s="23"/>
    </row>
    <row r="30" spans="1:14" ht="41.4" customHeight="1" thickBot="1" x14ac:dyDescent="0.3">
      <c r="A30" s="78"/>
      <c r="B30" s="52" t="str">
        <f>IF(D23="a","","Nouvelles SBPu à l’extérieur du volume bâti existant")</f>
        <v/>
      </c>
      <c r="C30" s="53"/>
      <c r="D30" s="54" t="str">
        <f>IF(D23="a","","= T4 =")</f>
        <v/>
      </c>
      <c r="E30" s="55"/>
      <c r="F30" s="55"/>
      <c r="G30" s="26" t="str">
        <f>IF(D23="a","",M16)</f>
        <v/>
      </c>
      <c r="H30" s="48" t="str">
        <f>IF(D23="a","","100%")</f>
        <v/>
      </c>
      <c r="I30" s="49" t="str">
        <f>IF(D23="a","",G30)</f>
        <v/>
      </c>
      <c r="J30" s="11" t="s">
        <v>0</v>
      </c>
      <c r="K30" s="56" t="str">
        <f>IF(D23="a","max. 60 %","max. 30 %")</f>
        <v>max. 60 %</v>
      </c>
      <c r="L30" s="57"/>
      <c r="M30" s="1"/>
      <c r="N30" s="22"/>
    </row>
    <row r="31" spans="1:14" ht="18.600000000000001" thickTop="1" thickBot="1" x14ac:dyDescent="0.35">
      <c r="A31" s="58" t="s">
        <v>28</v>
      </c>
      <c r="B31" s="58"/>
      <c r="C31" s="59"/>
      <c r="D31" s="60"/>
      <c r="E31" s="61"/>
      <c r="F31" s="61"/>
      <c r="G31" s="62"/>
      <c r="H31" s="38" t="str">
        <f>IF(OR(K31="",D23="a"),"",IF(I31&gt;100,"¡","ü"))</f>
        <v/>
      </c>
      <c r="I31" s="14">
        <f>IF(D23="a",I29,I29+I30)</f>
        <v>0</v>
      </c>
      <c r="J31" s="15">
        <f>M9</f>
        <v>0</v>
      </c>
      <c r="K31" s="63" t="str">
        <f>IF(J31=0,"",ROUND(I31/J31,3))</f>
        <v/>
      </c>
      <c r="L31" s="64"/>
      <c r="M31" s="13" t="str">
        <f>IF(K31="","",IF(D23="a",IF(K31&gt;0.6,"¡","ü"),IF(K31&gt;0.3,"¡","ü")))</f>
        <v/>
      </c>
      <c r="N31" s="22"/>
    </row>
    <row r="32" spans="1:14" ht="13.8" thickTop="1" x14ac:dyDescent="0.25">
      <c r="N32" s="22"/>
    </row>
    <row r="37" spans="1:18" ht="40.200000000000003" customHeight="1" x14ac:dyDescent="0.25">
      <c r="A37" s="65" t="str">
        <f>IF(D23="a",IF(M11&gt;0,IF(K31&gt;0.6,"Les exigences énoncées à l’art. 42, al. 3 let. " &amp; $D$23 &amp; " OAT ne sont pas satisfaites.","Les exigences énoncées à l’art. 42, al. 3 let. " &amp; $D$23 &amp; " sont satisfaites. Veuillez examiner si les autres conditions nécessaires à l’autorisation du projet sont remplies!"),""),IF(M11&gt;0,IF(OR(I31&gt;100,K31&gt;0.3,I35&gt;100,K35&gt;0.3),"Les exigences énoncées à l’art. 42, al. 3 let. " &amp; $D$23 &amp; " OAT ne sont pas satisfaites.","Les exigences énoncées à l’art. 42, al. 3 let. " &amp; $D$23 &amp; " sont satisfaites. Veuillez examiner si les autres conditions nécessaires à l’autorisation du projet sont remplies!"),""))</f>
        <v/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29"/>
      <c r="N37" s="29" t="s">
        <v>39</v>
      </c>
    </row>
    <row r="38" spans="1:18" ht="40.200000000000003" customHeight="1" x14ac:dyDescent="0.25">
      <c r="A38" s="65" t="str">
        <f>IF(M15&lt;M9-M20,"T3 est encore plus petit que T1 - T7.                                                                                                 Est-ce intentionnel (par. ex. surélévation du toit)?",IF(M15+M17&lt;M11-M20-M21,"T3 + T5 est encore plus petit que T2 - (T7 + T8).                                                                                         
Est-ce intentionnel (par. ex. surélévation du toit)?",""))</f>
        <v/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N38" s="66"/>
      <c r="O38" s="66"/>
      <c r="P38" s="66"/>
      <c r="Q38" s="66"/>
      <c r="R38" s="66"/>
    </row>
    <row r="40" spans="1:18" ht="39.9" customHeight="1" x14ac:dyDescent="0.25">
      <c r="A40" s="51" t="s">
        <v>25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8" ht="39.9" customHeight="1" x14ac:dyDescent="0.25">
      <c r="A41" s="51" t="s">
        <v>26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8" x14ac:dyDescent="0.25">
      <c r="A42" s="50" t="s">
        <v>29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5" spans="1:18" x14ac:dyDescent="0.25">
      <c r="A45" s="94" t="s">
        <v>46</v>
      </c>
      <c r="B45" s="94"/>
      <c r="C45" s="94"/>
      <c r="D45" s="94"/>
      <c r="E45" s="94"/>
    </row>
  </sheetData>
  <sheetProtection algorithmName="SHA-512" hashValue="ceNil2njxx99m9xJfd4RIMwddLkGFdCOk43BD04K355N1MSwLpoxSn3L442hz7Nh+vY3cOMNNU7/2vBRUljRZw==" saltValue="tl/MPTfp8qkcIr7sqQfEOg==" spinCount="100000" sheet="1" objects="1" scenarios="1"/>
  <mergeCells count="40">
    <mergeCell ref="A45:E45"/>
    <mergeCell ref="D14:F14"/>
    <mergeCell ref="A1:C1"/>
    <mergeCell ref="D1:L1"/>
    <mergeCell ref="A2:C2"/>
    <mergeCell ref="A8:C8"/>
    <mergeCell ref="D8:F8"/>
    <mergeCell ref="D2:F2"/>
    <mergeCell ref="A21:C21"/>
    <mergeCell ref="A9:C9"/>
    <mergeCell ref="A10:C10"/>
    <mergeCell ref="A11:C11"/>
    <mergeCell ref="A13:C13"/>
    <mergeCell ref="A14:C14"/>
    <mergeCell ref="A15:C15"/>
    <mergeCell ref="A16:C16"/>
    <mergeCell ref="A17:C17"/>
    <mergeCell ref="A18:C18"/>
    <mergeCell ref="A20:C20"/>
    <mergeCell ref="D27:F28"/>
    <mergeCell ref="A27:C28"/>
    <mergeCell ref="H27:I27"/>
    <mergeCell ref="K27:L28"/>
    <mergeCell ref="B29:C29"/>
    <mergeCell ref="D29:F29"/>
    <mergeCell ref="A41:N41"/>
    <mergeCell ref="J27:J28"/>
    <mergeCell ref="G27:G28"/>
    <mergeCell ref="A29:A30"/>
    <mergeCell ref="A42:N42"/>
    <mergeCell ref="A40:N40"/>
    <mergeCell ref="B30:C30"/>
    <mergeCell ref="D30:F30"/>
    <mergeCell ref="K30:L30"/>
    <mergeCell ref="A31:C31"/>
    <mergeCell ref="D31:G31"/>
    <mergeCell ref="K31:L31"/>
    <mergeCell ref="A37:L37"/>
    <mergeCell ref="A38:L38"/>
    <mergeCell ref="N38:R3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55B6-85CA-4942-967B-816746C8F6BA}">
  <dimension ref="A1:R45"/>
  <sheetViews>
    <sheetView zoomScaleNormal="100" workbookViewId="0">
      <selection activeCell="I5" sqref="I5"/>
    </sheetView>
  </sheetViews>
  <sheetFormatPr baseColWidth="10" defaultRowHeight="13.2" x14ac:dyDescent="0.25"/>
  <cols>
    <col min="3" max="3" width="11.5546875" customWidth="1"/>
    <col min="4" max="13" width="12.6640625" customWidth="1"/>
  </cols>
  <sheetData>
    <row r="1" spans="1:15" ht="16.5" customHeight="1" x14ac:dyDescent="0.3">
      <c r="A1" s="95" t="s">
        <v>9</v>
      </c>
      <c r="B1" s="96"/>
      <c r="C1" s="96"/>
      <c r="D1" s="97"/>
      <c r="E1" s="97"/>
      <c r="F1" s="97"/>
      <c r="G1" s="97"/>
      <c r="H1" s="97"/>
      <c r="I1" s="97"/>
      <c r="J1" s="97"/>
      <c r="K1" s="97"/>
      <c r="L1" s="97"/>
      <c r="N1" s="22"/>
      <c r="O1" s="29" t="s">
        <v>42</v>
      </c>
    </row>
    <row r="2" spans="1:15" ht="16.5" customHeight="1" x14ac:dyDescent="0.3">
      <c r="A2" s="95" t="s">
        <v>10</v>
      </c>
      <c r="B2" s="96"/>
      <c r="C2" s="96"/>
      <c r="D2" s="98">
        <v>26481</v>
      </c>
      <c r="E2" s="98"/>
      <c r="F2" s="98"/>
      <c r="G2" s="34"/>
      <c r="H2" s="34"/>
      <c r="I2" s="34"/>
      <c r="J2" s="34"/>
      <c r="K2" s="34"/>
      <c r="L2" s="34"/>
      <c r="N2" s="22"/>
    </row>
    <row r="3" spans="1:15" x14ac:dyDescent="0.25">
      <c r="N3" s="22"/>
    </row>
    <row r="4" spans="1:15" x14ac:dyDescent="0.25">
      <c r="N4" s="22"/>
    </row>
    <row r="5" spans="1:15" ht="15.6" x14ac:dyDescent="0.3">
      <c r="A5" s="32" t="s">
        <v>36</v>
      </c>
      <c r="B5" s="32"/>
      <c r="C5" s="32"/>
      <c r="D5" s="32"/>
      <c r="N5" s="2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22"/>
    </row>
    <row r="7" spans="1:15" ht="12.75" customHeight="1" x14ac:dyDescent="0.25">
      <c r="A7" s="44" t="s">
        <v>43</v>
      </c>
      <c r="B7" s="45">
        <f>D2</f>
        <v>26481</v>
      </c>
      <c r="C7" s="44"/>
      <c r="D7" s="28"/>
      <c r="E7" s="28"/>
      <c r="F7" s="28"/>
      <c r="G7" s="28"/>
      <c r="H7" s="28"/>
      <c r="I7" s="28"/>
      <c r="J7" s="28"/>
      <c r="K7" s="28"/>
      <c r="L7" s="28"/>
      <c r="M7" s="1"/>
      <c r="N7" s="22"/>
    </row>
    <row r="8" spans="1:15" ht="15.6" customHeight="1" x14ac:dyDescent="0.25">
      <c r="A8" s="59"/>
      <c r="B8" s="72"/>
      <c r="C8" s="72"/>
      <c r="D8" s="59" t="s">
        <v>30</v>
      </c>
      <c r="E8" s="79"/>
      <c r="F8" s="79"/>
      <c r="G8" s="16"/>
      <c r="H8" s="16"/>
      <c r="I8" s="16"/>
      <c r="J8" s="16"/>
      <c r="K8" s="16"/>
      <c r="L8" s="20"/>
      <c r="M8" s="20" t="s">
        <v>31</v>
      </c>
      <c r="N8" s="22"/>
    </row>
    <row r="9" spans="1:15" x14ac:dyDescent="0.25">
      <c r="A9" s="59" t="s">
        <v>11</v>
      </c>
      <c r="B9" s="72"/>
      <c r="C9" s="72"/>
      <c r="D9" s="3"/>
      <c r="E9" s="46"/>
      <c r="F9" s="46"/>
      <c r="G9" s="3"/>
      <c r="H9" s="3"/>
      <c r="I9" s="3"/>
      <c r="J9" s="3"/>
      <c r="K9" s="3"/>
      <c r="L9" s="3"/>
      <c r="M9" s="20">
        <f>SUM(D9:L9)</f>
        <v>0</v>
      </c>
      <c r="N9" s="22" t="s">
        <v>0</v>
      </c>
    </row>
    <row r="10" spans="1:15" x14ac:dyDescent="0.25">
      <c r="A10" s="59" t="s">
        <v>12</v>
      </c>
      <c r="B10" s="72"/>
      <c r="C10" s="72"/>
      <c r="D10" s="3"/>
      <c r="E10" s="46"/>
      <c r="F10" s="46"/>
      <c r="G10" s="3"/>
      <c r="H10" s="3"/>
      <c r="I10" s="3"/>
      <c r="J10" s="3"/>
      <c r="K10" s="3"/>
      <c r="L10" s="3"/>
      <c r="M10" s="20">
        <f>SUM(D10:L10)</f>
        <v>0</v>
      </c>
      <c r="N10" s="22"/>
    </row>
    <row r="11" spans="1:15" x14ac:dyDescent="0.25">
      <c r="A11" s="59" t="s">
        <v>13</v>
      </c>
      <c r="B11" s="72"/>
      <c r="C11" s="72"/>
      <c r="D11" s="12"/>
      <c r="E11" s="18"/>
      <c r="F11" s="18"/>
      <c r="G11" s="18"/>
      <c r="H11" s="18"/>
      <c r="I11" s="18"/>
      <c r="J11" s="18"/>
      <c r="K11" s="18"/>
      <c r="L11" s="19"/>
      <c r="M11" s="20">
        <f>SUM(M9:M10)</f>
        <v>0</v>
      </c>
      <c r="N11" s="22" t="s">
        <v>1</v>
      </c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22"/>
    </row>
    <row r="13" spans="1:15" x14ac:dyDescent="0.25">
      <c r="A13" s="99" t="s">
        <v>14</v>
      </c>
      <c r="B13" s="100"/>
      <c r="C13" s="100"/>
      <c r="D13" s="27"/>
      <c r="E13" s="28"/>
      <c r="F13" s="28"/>
      <c r="G13" s="28"/>
      <c r="H13" s="28"/>
      <c r="I13" s="28"/>
      <c r="J13" s="28"/>
      <c r="K13" s="28"/>
      <c r="L13" s="28"/>
      <c r="M13" s="1"/>
      <c r="N13" s="22"/>
    </row>
    <row r="14" spans="1:15" ht="15.6" x14ac:dyDescent="0.25">
      <c r="A14" s="59"/>
      <c r="B14" s="72"/>
      <c r="C14" s="72"/>
      <c r="D14" s="59" t="s">
        <v>30</v>
      </c>
      <c r="E14" s="79"/>
      <c r="F14" s="79"/>
      <c r="G14" s="16"/>
      <c r="H14" s="16"/>
      <c r="I14" s="16"/>
      <c r="J14" s="16"/>
      <c r="K14" s="16"/>
      <c r="L14" s="20"/>
      <c r="M14" s="20" t="s">
        <v>31</v>
      </c>
      <c r="N14" s="22"/>
    </row>
    <row r="15" spans="1:15" ht="13.2" customHeight="1" x14ac:dyDescent="0.25">
      <c r="A15" s="59" t="s">
        <v>15</v>
      </c>
      <c r="B15" s="72"/>
      <c r="C15" s="72"/>
      <c r="D15" s="3"/>
      <c r="E15" s="3"/>
      <c r="F15" s="3"/>
      <c r="G15" s="3"/>
      <c r="H15" s="3"/>
      <c r="I15" s="3"/>
      <c r="J15" s="3"/>
      <c r="K15" s="3"/>
      <c r="L15" s="3"/>
      <c r="M15" s="20">
        <f>SUM(D15:L15)</f>
        <v>0</v>
      </c>
      <c r="N15" s="22" t="s">
        <v>2</v>
      </c>
    </row>
    <row r="16" spans="1:15" ht="13.2" customHeight="1" x14ac:dyDescent="0.25">
      <c r="A16" s="59" t="s">
        <v>37</v>
      </c>
      <c r="B16" s="79"/>
      <c r="C16" s="80"/>
      <c r="D16" s="3"/>
      <c r="E16" s="3"/>
      <c r="F16" s="3"/>
      <c r="G16" s="3"/>
      <c r="H16" s="3"/>
      <c r="I16" s="3"/>
      <c r="J16" s="3"/>
      <c r="K16" s="3"/>
      <c r="L16" s="3"/>
      <c r="M16" s="20">
        <f>SUM(D16:L16)</f>
        <v>0</v>
      </c>
      <c r="N16" s="22" t="s">
        <v>3</v>
      </c>
    </row>
    <row r="17" spans="1:14" ht="13.2" customHeight="1" x14ac:dyDescent="0.25">
      <c r="A17" s="59" t="s">
        <v>16</v>
      </c>
      <c r="B17" s="79"/>
      <c r="C17" s="80"/>
      <c r="D17" s="3"/>
      <c r="E17" s="3"/>
      <c r="F17" s="3"/>
      <c r="G17" s="3"/>
      <c r="H17" s="3"/>
      <c r="I17" s="3"/>
      <c r="J17" s="3"/>
      <c r="K17" s="3"/>
      <c r="L17" s="3"/>
      <c r="M17" s="20">
        <f>SUM(D17:L17)</f>
        <v>0</v>
      </c>
      <c r="N17" s="22" t="s">
        <v>4</v>
      </c>
    </row>
    <row r="18" spans="1:14" ht="13.2" customHeight="1" x14ac:dyDescent="0.25">
      <c r="A18" s="59" t="s">
        <v>38</v>
      </c>
      <c r="B18" s="72"/>
      <c r="C18" s="72"/>
      <c r="D18" s="3"/>
      <c r="E18" s="3"/>
      <c r="F18" s="3"/>
      <c r="G18" s="3"/>
      <c r="H18" s="3"/>
      <c r="I18" s="3"/>
      <c r="J18" s="3"/>
      <c r="K18" s="3"/>
      <c r="L18" s="3"/>
      <c r="M18" s="20">
        <f>SUM(D18:L18)</f>
        <v>0</v>
      </c>
      <c r="N18" s="22" t="s">
        <v>5</v>
      </c>
    </row>
    <row r="19" spans="1:14" ht="13.2" customHeight="1" x14ac:dyDescent="0.25">
      <c r="A19" s="21"/>
      <c r="B19" s="21"/>
      <c r="C19" s="2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2"/>
    </row>
    <row r="20" spans="1:14" ht="13.2" customHeight="1" x14ac:dyDescent="0.25">
      <c r="A20" s="59" t="s">
        <v>17</v>
      </c>
      <c r="B20" s="72"/>
      <c r="C20" s="83"/>
      <c r="D20" s="3"/>
      <c r="E20" s="3"/>
      <c r="F20" s="3"/>
      <c r="G20" s="3"/>
      <c r="H20" s="3"/>
      <c r="I20" s="3"/>
      <c r="J20" s="3"/>
      <c r="K20" s="3"/>
      <c r="L20" s="3"/>
      <c r="M20" s="20">
        <f>SUM(D20:L20)</f>
        <v>0</v>
      </c>
      <c r="N20" s="22" t="s">
        <v>6</v>
      </c>
    </row>
    <row r="21" spans="1:14" ht="13.2" customHeight="1" x14ac:dyDescent="0.25">
      <c r="A21" s="59" t="s">
        <v>18</v>
      </c>
      <c r="B21" s="72"/>
      <c r="C21" s="83"/>
      <c r="D21" s="3"/>
      <c r="E21" s="3"/>
      <c r="F21" s="3"/>
      <c r="G21" s="3"/>
      <c r="H21" s="3"/>
      <c r="I21" s="3"/>
      <c r="J21" s="3"/>
      <c r="K21" s="3"/>
      <c r="L21" s="3"/>
      <c r="M21" s="20">
        <f>SUM(D21:L21)</f>
        <v>0</v>
      </c>
      <c r="N21" s="22" t="s">
        <v>7</v>
      </c>
    </row>
    <row r="22" spans="1:14" x14ac:dyDescent="0.25">
      <c r="N22" s="22"/>
    </row>
    <row r="23" spans="1:14" x14ac:dyDescent="0.25">
      <c r="D23" s="36" t="s">
        <v>40</v>
      </c>
      <c r="N23" s="22"/>
    </row>
    <row r="24" spans="1:14" x14ac:dyDescent="0.25">
      <c r="N24" s="22"/>
    </row>
    <row r="25" spans="1:14" x14ac:dyDescent="0.25">
      <c r="N25" s="22"/>
    </row>
    <row r="26" spans="1:14" x14ac:dyDescent="0.25">
      <c r="N26" s="22"/>
    </row>
    <row r="27" spans="1:14" ht="14.25" customHeight="1" x14ac:dyDescent="0.25">
      <c r="A27" s="88" t="s">
        <v>19</v>
      </c>
      <c r="B27" s="89"/>
      <c r="C27" s="90"/>
      <c r="D27" s="68" t="s">
        <v>21</v>
      </c>
      <c r="E27" s="84"/>
      <c r="F27" s="69"/>
      <c r="G27" s="75" t="s">
        <v>33</v>
      </c>
      <c r="H27" s="67" t="s">
        <v>20</v>
      </c>
      <c r="I27" s="62"/>
      <c r="J27" s="73"/>
      <c r="K27" s="68" t="s">
        <v>44</v>
      </c>
      <c r="L27" s="69"/>
      <c r="M27" s="1"/>
      <c r="N27" s="22"/>
    </row>
    <row r="28" spans="1:14" ht="14.25" customHeight="1" thickBot="1" x14ac:dyDescent="0.3">
      <c r="A28" s="91"/>
      <c r="B28" s="92"/>
      <c r="C28" s="93"/>
      <c r="D28" s="85"/>
      <c r="E28" s="86"/>
      <c r="F28" s="87"/>
      <c r="G28" s="76"/>
      <c r="H28" s="5" t="s">
        <v>8</v>
      </c>
      <c r="I28" s="4" t="s">
        <v>33</v>
      </c>
      <c r="J28" s="74"/>
      <c r="K28" s="70"/>
      <c r="L28" s="71"/>
      <c r="M28" s="4"/>
      <c r="N28" s="22"/>
    </row>
    <row r="29" spans="1:14" ht="41.4" customHeight="1" thickTop="1" x14ac:dyDescent="0.25">
      <c r="A29" s="77" t="s">
        <v>11</v>
      </c>
      <c r="B29" s="52" t="s">
        <v>45</v>
      </c>
      <c r="C29" s="53"/>
      <c r="D29" s="59" t="str">
        <f>IF(M15-M9&lt;-M20,"= T3 - T1,            au moins -(T7),            = "&amp;-M20&amp;" =","= T3 - T1,            au moins (-T7),            = "&amp;M15&amp;" - "&amp;M9&amp;" =")</f>
        <v>= T3 - T1,            au moins (-T7),            = 0 - 0 =</v>
      </c>
      <c r="E29" s="72"/>
      <c r="F29" s="72"/>
      <c r="G29" s="25">
        <f>IF(M15-M9&lt;0,MAX(-M20,M15-M9),M15-M9)</f>
        <v>0</v>
      </c>
      <c r="H29" s="24" t="str">
        <f>IF(D23="a","100%","50%")</f>
        <v>50%</v>
      </c>
      <c r="I29" s="6">
        <f>IF(D23="a",G29,0.5*G29)</f>
        <v>0</v>
      </c>
      <c r="J29" s="7"/>
      <c r="K29" s="7"/>
      <c r="L29" s="8"/>
      <c r="M29" s="2"/>
      <c r="N29" s="23"/>
    </row>
    <row r="30" spans="1:14" ht="41.4" customHeight="1" thickBot="1" x14ac:dyDescent="0.3">
      <c r="A30" s="78"/>
      <c r="B30" s="52" t="str">
        <f>IF(D23="a","","Nouvelles SBPu à l’extérieur du volume bâti existant")</f>
        <v>Nouvelles SBPu à l’extérieur du volume bâti existant</v>
      </c>
      <c r="C30" s="53"/>
      <c r="D30" s="54" t="str">
        <f>IF(D23="a","","= T4 =")</f>
        <v>= T4 =</v>
      </c>
      <c r="E30" s="55"/>
      <c r="F30" s="55"/>
      <c r="G30" s="26">
        <f>IF(D23="a","",M16)</f>
        <v>0</v>
      </c>
      <c r="H30" s="48" t="str">
        <f>IF(D23="a","","100%")</f>
        <v>100%</v>
      </c>
      <c r="I30" s="10">
        <f>IF(D23="a","",G30)</f>
        <v>0</v>
      </c>
      <c r="J30" s="11" t="s">
        <v>0</v>
      </c>
      <c r="K30" s="56" t="str">
        <f>IF(D23="a","max. 60 %","max. 30 %")</f>
        <v>max. 30 %</v>
      </c>
      <c r="L30" s="57"/>
      <c r="M30" s="1"/>
      <c r="N30" s="22"/>
    </row>
    <row r="31" spans="1:14" ht="18.600000000000001" thickTop="1" thickBot="1" x14ac:dyDescent="0.35">
      <c r="A31" s="58" t="s">
        <v>28</v>
      </c>
      <c r="B31" s="58"/>
      <c r="C31" s="59"/>
      <c r="D31" s="60" t="s">
        <v>32</v>
      </c>
      <c r="E31" s="61"/>
      <c r="F31" s="61"/>
      <c r="G31" s="62"/>
      <c r="H31" s="38" t="str">
        <f>IF(OR(K31="",D23="a"),"",IF(I31&gt;100,"¡","ü"))</f>
        <v/>
      </c>
      <c r="I31" s="14">
        <f>IF(D23="a",I29,I29+I30)</f>
        <v>0</v>
      </c>
      <c r="J31" s="15">
        <f>M9</f>
        <v>0</v>
      </c>
      <c r="K31" s="63" t="str">
        <f>IF(J31=0,"",ROUND(I31/J31,3))</f>
        <v/>
      </c>
      <c r="L31" s="64"/>
      <c r="M31" s="13" t="str">
        <f>IF(K31="","",IF(D23="a",IF(K31&gt;0.6,"¡","ü"),IF(K31&gt;0.3,"¡","ü")))</f>
        <v/>
      </c>
      <c r="N31" s="22"/>
    </row>
    <row r="32" spans="1:14" ht="14.4" thickTop="1" thickBot="1" x14ac:dyDescent="0.3">
      <c r="A32" s="16"/>
      <c r="B32" s="16"/>
      <c r="C32" s="16"/>
      <c r="D32" s="2"/>
      <c r="E32" s="2"/>
      <c r="F32" s="2"/>
      <c r="G32" s="2"/>
      <c r="H32" s="2"/>
      <c r="I32" s="17"/>
      <c r="J32" s="39"/>
      <c r="K32" s="39"/>
      <c r="L32" s="40"/>
      <c r="M32" s="1"/>
      <c r="N32" s="22"/>
    </row>
    <row r="33" spans="1:18" ht="41.4" customHeight="1" thickTop="1" x14ac:dyDescent="0.25">
      <c r="A33" s="77" t="s">
        <v>41</v>
      </c>
      <c r="B33" s="52" t="s">
        <v>22</v>
      </c>
      <c r="C33" s="53"/>
      <c r="D33" s="59" t="str">
        <f>IF(M15+M17-M11&lt;-M20-M21,"= (T3+T5) - T2,            au moins -(T7+T8),        = -("&amp;M20&amp;" + "&amp;M21&amp;") =","= (T3+T5) - T2,            au moins -(T7+T8),        = ("&amp;M15&amp;" + "&amp;M17&amp;") - "&amp;M11&amp;" =")</f>
        <v>= (T3+T5) - T2,            au moins -(T7+T8),        = (0 + 0) - 0 =</v>
      </c>
      <c r="E33" s="79"/>
      <c r="F33" s="79"/>
      <c r="G33" s="25">
        <f>IF(M15+M17-M11&lt;0,MAX(-M20-M21,M15+M17-M11),M15+M17-M11)</f>
        <v>0</v>
      </c>
      <c r="H33" s="24">
        <v>0.5</v>
      </c>
      <c r="I33" s="6">
        <f>0.5*G33</f>
        <v>0</v>
      </c>
      <c r="J33" s="41"/>
      <c r="K33" s="42"/>
      <c r="L33" s="43"/>
      <c r="M33" s="1"/>
      <c r="N33" s="22"/>
    </row>
    <row r="34" spans="1:18" ht="41.4" customHeight="1" thickBot="1" x14ac:dyDescent="0.3">
      <c r="A34" s="78"/>
      <c r="B34" s="52" t="s">
        <v>23</v>
      </c>
      <c r="C34" s="53"/>
      <c r="D34" s="54" t="str">
        <f>"= T4 + T6                 = "&amp;M16&amp;" + "&amp;M18&amp;" ="</f>
        <v>= T4 + T6                 = 0 + 0 =</v>
      </c>
      <c r="E34" s="55"/>
      <c r="F34" s="55"/>
      <c r="G34" s="26">
        <f>M16+M18</f>
        <v>0</v>
      </c>
      <c r="H34" s="9">
        <v>1</v>
      </c>
      <c r="I34" s="10">
        <f>G34</f>
        <v>0</v>
      </c>
      <c r="J34" s="11" t="s">
        <v>1</v>
      </c>
      <c r="K34" s="56" t="s">
        <v>24</v>
      </c>
      <c r="L34" s="57"/>
      <c r="M34" s="1"/>
      <c r="N34" s="22"/>
    </row>
    <row r="35" spans="1:18" ht="18.600000000000001" thickTop="1" thickBot="1" x14ac:dyDescent="0.35">
      <c r="A35" s="58" t="s">
        <v>27</v>
      </c>
      <c r="B35" s="58"/>
      <c r="C35" s="59"/>
      <c r="D35" s="60" t="s">
        <v>32</v>
      </c>
      <c r="E35" s="61"/>
      <c r="F35" s="61"/>
      <c r="G35" s="62"/>
      <c r="H35" s="38" t="str">
        <f>IF(K35="","",IF(I35&gt;100,"¡","ü"))</f>
        <v/>
      </c>
      <c r="I35" s="14">
        <f>I33+I34</f>
        <v>0</v>
      </c>
      <c r="J35" s="47">
        <f>M11</f>
        <v>0</v>
      </c>
      <c r="K35" s="63" t="str">
        <f>IF(J35=0,"",ROUND(I35/J35,3))</f>
        <v/>
      </c>
      <c r="L35" s="64"/>
      <c r="M35" s="13" t="str">
        <f>IF(K35="","",IF(K35&gt;0.3,"¡","ü"))</f>
        <v/>
      </c>
      <c r="N35" s="22"/>
    </row>
    <row r="36" spans="1:18" ht="13.8" thickTop="1" x14ac:dyDescent="0.25"/>
    <row r="37" spans="1:18" ht="40.200000000000003" customHeight="1" x14ac:dyDescent="0.25">
      <c r="A37" s="65" t="str">
        <f>IF(D23="a",IF(M11&gt;0,IF(K31&gt;0.6,"Les exigences énoncées à l’art. 42, al. 3 let. " &amp; $D$23 &amp; " OAT ne sont pas satisfaites.","Les exigences énoncées à l’art. 42, al. 3 let. " &amp; $D$23 &amp; " sont satisfaites. Veuillez examiner si les autres conditions nécessaires à l’autorisation du projet sont remplies!"),""),IF(M11&gt;0,IF(OR(I31&gt;100,K31&gt;0.3,I35&gt;100,K35&gt;0.3),"Les exigences énoncées à l’art. 42, al. 3 let. " &amp; $D$23 &amp; " OAT ne sont pas satisfaites.","Les exigences énoncées à l’art. 42, al. 3 let. " &amp; $D$23 &amp; " sont satisfaites. Veuillez examiner si les autres conditions nécessaires à l’autorisation du projet sont remplies!"),""))</f>
        <v/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29"/>
      <c r="N37" s="29" t="s">
        <v>39</v>
      </c>
    </row>
    <row r="38" spans="1:18" ht="40.200000000000003" customHeight="1" x14ac:dyDescent="0.25">
      <c r="A38" s="65" t="str">
        <f>IF(M15&lt;M9-M20,"T3 est encore plus petit que T1 - T7.                                                                                                 Est-ce intentionnel (par. ex. surélévation du toit)?",IF(M15+M17&lt;M11-M20-M21,"T3 + T5 est encore plus petit que T2 - (T7 + T8).                                                                                         
Est-ce intentionnel (par. ex. surélévation du toit)?",""))</f>
        <v/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N38" s="66"/>
      <c r="O38" s="66"/>
      <c r="P38" s="66"/>
      <c r="Q38" s="66"/>
      <c r="R38" s="66"/>
    </row>
    <row r="40" spans="1:18" ht="39.9" customHeight="1" x14ac:dyDescent="0.25">
      <c r="A40" s="51" t="s">
        <v>25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8" ht="39.9" customHeight="1" x14ac:dyDescent="0.25">
      <c r="A41" s="51" t="s">
        <v>26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8" x14ac:dyDescent="0.25">
      <c r="A42" s="50" t="s">
        <v>29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5" spans="1:18" x14ac:dyDescent="0.25">
      <c r="A45" s="94" t="s">
        <v>46</v>
      </c>
      <c r="B45" s="94"/>
      <c r="C45" s="94"/>
      <c r="D45" s="94"/>
      <c r="E45" s="94"/>
    </row>
  </sheetData>
  <sheetProtection algorithmName="SHA-512" hashValue="G5ichgQwtqBLdi2sXAerhWtixDZ2efSvv6hnuhSyZJJp7eJk7uZH0WIzO/cpsXb/iIKi51IK0kGxIXJOWTvmmQ==" saltValue="2Rer9oEm3bCzvK7RQJfKPQ==" spinCount="100000" sheet="1" objects="1" scenarios="1"/>
  <mergeCells count="49">
    <mergeCell ref="A45:E45"/>
    <mergeCell ref="A8:C8"/>
    <mergeCell ref="D8:F8"/>
    <mergeCell ref="A1:C1"/>
    <mergeCell ref="D1:L1"/>
    <mergeCell ref="A2:C2"/>
    <mergeCell ref="D2:F2"/>
    <mergeCell ref="A13:C13"/>
    <mergeCell ref="A14:C14"/>
    <mergeCell ref="D14:F14"/>
    <mergeCell ref="A9:C9"/>
    <mergeCell ref="A10:C10"/>
    <mergeCell ref="A11:C11"/>
    <mergeCell ref="A20:C20"/>
    <mergeCell ref="A21:C21"/>
    <mergeCell ref="A15:C15"/>
    <mergeCell ref="A16:C16"/>
    <mergeCell ref="A17:C17"/>
    <mergeCell ref="A18:C18"/>
    <mergeCell ref="A27:C28"/>
    <mergeCell ref="D27:F28"/>
    <mergeCell ref="H27:I27"/>
    <mergeCell ref="K27:L28"/>
    <mergeCell ref="B29:C29"/>
    <mergeCell ref="D29:F29"/>
    <mergeCell ref="A31:C31"/>
    <mergeCell ref="D31:G31"/>
    <mergeCell ref="K31:L31"/>
    <mergeCell ref="B30:C30"/>
    <mergeCell ref="D30:F30"/>
    <mergeCell ref="K30:L30"/>
    <mergeCell ref="G27:G28"/>
    <mergeCell ref="J27:J28"/>
    <mergeCell ref="A29:A30"/>
    <mergeCell ref="A40:N40"/>
    <mergeCell ref="A41:N41"/>
    <mergeCell ref="A42:N42"/>
    <mergeCell ref="B33:C33"/>
    <mergeCell ref="D33:F33"/>
    <mergeCell ref="B34:C34"/>
    <mergeCell ref="D34:F34"/>
    <mergeCell ref="K34:L34"/>
    <mergeCell ref="A35:C35"/>
    <mergeCell ref="D35:G35"/>
    <mergeCell ref="K35:L35"/>
    <mergeCell ref="A37:L37"/>
    <mergeCell ref="A38:L38"/>
    <mergeCell ref="N38:R38"/>
    <mergeCell ref="A33:A34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Selon lettre a</vt:lpstr>
      <vt:lpstr>Selon lettre b</vt:lpstr>
    </vt:vector>
  </TitlesOfParts>
  <Company>EJPD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de Quervain</dc:creator>
  <cp:lastModifiedBy>Halleux Quentin</cp:lastModifiedBy>
  <cp:lastPrinted>2007-08-23T13:39:45Z</cp:lastPrinted>
  <dcterms:created xsi:type="dcterms:W3CDTF">2000-10-30T08:23:38Z</dcterms:created>
  <dcterms:modified xsi:type="dcterms:W3CDTF">2023-11-28T01:17:04Z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COO.2093.100.3.1111851</vt:lpwstr>
  </property>
  <property fmtid="{D5CDD505-2E9C-101B-9397-08002B2CF9AE}" pid="3" name="FSC#COOELAK@1.1001:Subject">
    <vt:lpwstr>Achtung: _x000d_
- Die Vorlagen dürfen das ARE nur passwortgeschützt verlassen. Zuständig ist CQ._x000d_
 _x000d_
- Die Berechnungstabellen sind aus IDM heraus nicht funktionsfähig (Makro Auto_Open). Sie sind im Vorlagenordner abzulegen und dort zu öffnen._x000d_
 _x000d_
- Im Notfall findet sich das Passwort im Notiz-Dokument mit dem Titel "Passwort für Berechnungstabellen nach Art. 42 Abs. 3 RPV", das die ACL "Privat" hat, aber über einen Faba-Administrator im Notfall auf Weisung des Sektionschefs Recht + Finanzen eingesehen werden kann._x000d_
 </vt:lpwstr>
  </property>
  <property fmtid="{D5CDD505-2E9C-101B-9397-08002B2CF9AE}" pid="4" name="FSC#COOELAK@1.1001:FileReference">
    <vt:lpwstr>Berechnungstabelle Art. 42 Abs. 3 RPV</vt:lpwstr>
  </property>
  <property fmtid="{D5CDD505-2E9C-101B-9397-08002B2CF9AE}" pid="5" name="FSC#COOELAK@1.1001:FileRefYear">
    <vt:lpwstr>2007</vt:lpwstr>
  </property>
  <property fmtid="{D5CDD505-2E9C-101B-9397-08002B2CF9AE}" pid="6" name="FSC#COOELAK@1.1001:FileRefOrdinal">
    <vt:lpwstr>2690</vt:lpwstr>
  </property>
  <property fmtid="{D5CDD505-2E9C-101B-9397-08002B2CF9AE}" pid="7" name="FSC#COOELAK@1.1001:FileRefOU">
    <vt:lpwstr>ARE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Fürsprecher de Quervain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Recht und Finanzen (ARE)</vt:lpwstr>
  </property>
  <property fmtid="{D5CDD505-2E9C-101B-9397-08002B2CF9AE}" pid="17" name="FSC#COOELAK@1.1001:CreatedAt">
    <vt:lpwstr>13.08.2007 15:47:06</vt:lpwstr>
  </property>
  <property fmtid="{D5CDD505-2E9C-101B-9397-08002B2CF9AE}" pid="18" name="FSC#COOELAK@1.1001:OU">
    <vt:lpwstr>Recht und Finanzen (ARE)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*COO.2093.100.3.1111851*</vt:lpwstr>
  </property>
  <property fmtid="{D5CDD505-2E9C-101B-9397-08002B2CF9AE}" pid="21" name="FSC#COOELAK@1.1001:RefBarCode">
    <vt:lpwstr>*bertab_42_3_rpv_f*</vt:lpwstr>
  </property>
  <property fmtid="{D5CDD505-2E9C-101B-9397-08002B2CF9AE}" pid="22" name="FSC#COOELAK@1.1001:FileRefBarCode">
    <vt:lpwstr>*Berechnungstabelle Art. 42 Abs. 3 RPV*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>de Quervain, Christoph, Fürsprecher</vt:lpwstr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2004-00927/04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