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SPO-C\Travail\01_Admin\A Nolfo A\CPPEF\Définitif\2026\"/>
    </mc:Choice>
  </mc:AlternateContent>
  <xr:revisionPtr revIDLastSave="0" documentId="13_ncr:1_{629A0E56-248D-4858-8122-DEEB15A3C4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nsuel" sheetId="2" r:id="rId1"/>
  </sheets>
  <externalReferences>
    <externalReference r:id="rId2"/>
    <externalReference r:id="rId3"/>
  </externalReferences>
  <definedNames>
    <definedName name="aanp">#REF!</definedName>
    <definedName name="APG">#REF!</definedName>
    <definedName name="promo" localSheetId="0">[1]Echelle!#REF!</definedName>
    <definedName name="promo">[2]Echelle!#REF!</definedName>
    <definedName name="_xlnm.Print_Area" localSheetId="0">mensuel!$A$1:$G$27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24" i="2"/>
  <c r="D18" i="2"/>
  <c r="D24" i="2" l="1"/>
  <c r="D22" i="2"/>
  <c r="E22" i="2" s="1"/>
  <c r="E24" i="2" l="1"/>
  <c r="G24" i="2" s="1"/>
  <c r="G22" i="2"/>
</calcChain>
</file>

<file path=xl/sharedStrings.xml><?xml version="1.0" encoding="utf-8"?>
<sst xmlns="http://schemas.openxmlformats.org/spreadsheetml/2006/main" count="19" uniqueCount="18">
  <si>
    <r>
      <rPr>
        <b/>
        <sz val="8"/>
        <rFont val="Arial"/>
        <family val="2"/>
      </rPr>
      <t>Service du personnel et d'organisation</t>
    </r>
    <r>
      <rPr>
        <sz val="8"/>
        <color theme="1"/>
        <rFont val="Calibri"/>
        <family val="2"/>
        <scheme val="minor"/>
      </rPr>
      <t xml:space="preserve"> SPO</t>
    </r>
  </si>
  <si>
    <r>
      <rPr>
        <b/>
        <sz val="8"/>
        <rFont val="Arial"/>
        <family val="2"/>
      </rPr>
      <t>Amt für Personal und Organisation</t>
    </r>
    <r>
      <rPr>
        <sz val="8"/>
        <color theme="1"/>
        <rFont val="Calibri"/>
        <family val="2"/>
        <scheme val="minor"/>
      </rPr>
      <t xml:space="preserve"> POA</t>
    </r>
  </si>
  <si>
    <t>www.fr.ch/spo</t>
  </si>
  <si>
    <t>Votre taux d'activité</t>
  </si>
  <si>
    <t>22-34 ans</t>
  </si>
  <si>
    <t>35-44 ans</t>
  </si>
  <si>
    <t>45-54 ans</t>
  </si>
  <si>
    <t>55-70 ans</t>
  </si>
  <si>
    <t>Différence</t>
  </si>
  <si>
    <t>Les données sont fournies à titre purement indicatif</t>
  </si>
  <si>
    <t>Votre salaire mensuel (traitement de base)</t>
  </si>
  <si>
    <t>Cotisation Plan Maxi</t>
  </si>
  <si>
    <t>+</t>
  </si>
  <si>
    <t>Cotisation Plan Plus</t>
  </si>
  <si>
    <t xml:space="preserve">Cotisation Plan Standard </t>
  </si>
  <si>
    <t>T+41 26 305 32 52</t>
  </si>
  <si>
    <t>Rue Joseph-Piller 13, 1701 Fribourg</t>
  </si>
  <si>
    <t>Votre âge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</si>
</sst>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6" xfId="0" applyBorder="1"/>
    <xf numFmtId="0" fontId="2" fillId="0" borderId="0" xfId="0" applyFont="1"/>
    <xf numFmtId="164" fontId="2" fillId="0" borderId="0" xfId="1" applyFont="1" applyAlignment="1" applyProtection="1">
      <alignment horizontal="center"/>
    </xf>
    <xf numFmtId="164" fontId="0" fillId="0" borderId="0" xfId="0" applyNumberFormat="1"/>
    <xf numFmtId="164" fontId="0" fillId="0" borderId="0" xfId="1" applyFont="1" applyAlignment="1" applyProtection="1">
      <alignment horizontal="center"/>
    </xf>
    <xf numFmtId="9" fontId="2" fillId="0" borderId="0" xfId="2" applyFont="1" applyAlignment="1" applyProtection="1">
      <alignment horizontal="right"/>
    </xf>
    <xf numFmtId="164" fontId="0" fillId="0" borderId="0" xfId="1" applyFont="1" applyAlignment="1" applyProtection="1">
      <alignment horizontal="right"/>
    </xf>
    <xf numFmtId="0" fontId="2" fillId="0" borderId="0" xfId="1" applyNumberFormat="1" applyFont="1" applyAlignment="1" applyProtection="1">
      <alignment horizontal="right"/>
    </xf>
    <xf numFmtId="164" fontId="0" fillId="0" borderId="0" xfId="1" applyFont="1" applyBorder="1" applyProtection="1"/>
    <xf numFmtId="0" fontId="2" fillId="0" borderId="6" xfId="0" applyFont="1" applyBorder="1"/>
    <xf numFmtId="164" fontId="0" fillId="0" borderId="6" xfId="1" applyFont="1" applyBorder="1" applyProtection="1"/>
    <xf numFmtId="164" fontId="0" fillId="0" borderId="0" xfId="1" applyFont="1" applyProtection="1"/>
    <xf numFmtId="10" fontId="2" fillId="0" borderId="0" xfId="0" applyNumberFormat="1" applyFont="1"/>
    <xf numFmtId="164" fontId="2" fillId="0" borderId="0" xfId="1" applyFont="1" applyProtection="1"/>
    <xf numFmtId="0" fontId="8" fillId="2" borderId="3" xfId="0" applyFont="1" applyFill="1" applyBorder="1" applyAlignment="1">
      <alignment horizontal="right" vertical="top"/>
    </xf>
    <xf numFmtId="10" fontId="2" fillId="0" borderId="0" xfId="0" applyNumberFormat="1" applyFont="1" applyAlignment="1">
      <alignment horizontal="right"/>
    </xf>
    <xf numFmtId="164" fontId="6" fillId="2" borderId="4" xfId="0" applyNumberFormat="1" applyFont="1" applyFill="1" applyBorder="1"/>
    <xf numFmtId="0" fontId="6" fillId="2" borderId="4" xfId="0" applyFont="1" applyFill="1" applyBorder="1"/>
    <xf numFmtId="10" fontId="2" fillId="0" borderId="0" xfId="2" applyNumberFormat="1" applyFont="1" applyProtection="1"/>
    <xf numFmtId="164" fontId="6" fillId="2" borderId="5" xfId="0" applyNumberFormat="1" applyFont="1" applyFill="1" applyBorder="1"/>
    <xf numFmtId="0" fontId="7" fillId="0" borderId="7" xfId="0" applyFont="1" applyBorder="1" applyAlignment="1">
      <alignment vertical="center" wrapText="1"/>
    </xf>
    <xf numFmtId="10" fontId="7" fillId="0" borderId="8" xfId="2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0" fontId="7" fillId="0" borderId="2" xfId="2" applyNumberFormat="1" applyFont="1" applyBorder="1" applyAlignment="1" applyProtection="1">
      <alignment horizontal="center" vertical="center" wrapText="1"/>
    </xf>
    <xf numFmtId="0" fontId="6" fillId="0" borderId="0" xfId="0" applyFont="1"/>
    <xf numFmtId="164" fontId="2" fillId="3" borderId="0" xfId="1" applyFont="1" applyFill="1" applyAlignment="1" applyProtection="1">
      <alignment horizontal="center"/>
      <protection locked="0"/>
    </xf>
    <xf numFmtId="9" fontId="2" fillId="3" borderId="0" xfId="2" applyFont="1" applyFill="1" applyAlignment="1" applyProtection="1">
      <alignment horizontal="right"/>
      <protection locked="0"/>
    </xf>
    <xf numFmtId="0" fontId="2" fillId="3" borderId="0" xfId="1" applyNumberFormat="1" applyFont="1" applyFill="1" applyAlignment="1" applyProtection="1">
      <alignment horizontal="right"/>
      <protection locked="0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0" xfId="0" quotePrefix="1" applyFont="1" applyAlignment="1">
      <alignment horizontal="right"/>
    </xf>
    <xf numFmtId="9" fontId="2" fillId="0" borderId="0" xfId="2" quotePrefix="1" applyFont="1" applyAlignment="1" applyProtection="1">
      <alignment horizontal="left"/>
    </xf>
    <xf numFmtId="0" fontId="2" fillId="0" borderId="0" xfId="0" applyFont="1" applyAlignment="1">
      <alignment horizontal="left"/>
    </xf>
    <xf numFmtId="9" fontId="2" fillId="0" borderId="0" xfId="2" applyFont="1" applyAlignment="1" applyProtection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19051</xdr:rowOff>
    </xdr:from>
    <xdr:to>
      <xdr:col>0</xdr:col>
      <xdr:colOff>952500</xdr:colOff>
      <xdr:row>4</xdr:row>
      <xdr:rowOff>34925</xdr:rowOff>
    </xdr:to>
    <xdr:pic>
      <xdr:nvPicPr>
        <xdr:cNvPr id="2" name="Picture 22" descr="logo_fr_30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933449" cy="779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19051</xdr:colOff>
      <xdr:row>0</xdr:row>
      <xdr:rowOff>19051</xdr:rowOff>
    </xdr:from>
    <xdr:to>
      <xdr:col>0</xdr:col>
      <xdr:colOff>952500</xdr:colOff>
      <xdr:row>4</xdr:row>
      <xdr:rowOff>34925</xdr:rowOff>
    </xdr:to>
    <xdr:pic>
      <xdr:nvPicPr>
        <xdr:cNvPr id="3" name="Picture 22" descr="logo_fr_30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933449" cy="779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alaires\Calcul%20charges%20salari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lfoA\AppData\Local\Microsoft\Windows\Temporary%20Internet%20Files\Content.Outlook\GZ0SWI7K\Delmatti%20Patricia_5%20uni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helle"/>
      <sheetName val="CDI_Classe"/>
      <sheetName val="CDI_Libre"/>
      <sheetName val="CDD_Classe"/>
      <sheetName val="CDD_Libre"/>
      <sheetName val="Feuil4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helle"/>
      <sheetName val="Feuil1"/>
      <sheetName val="Jours classe"/>
      <sheetName val="Calendrier"/>
      <sheetName val="CDD_F"/>
      <sheetName val="CDD_A"/>
      <sheetName val="chgt taux F"/>
      <sheetName val="chgt taux A"/>
      <sheetName val="CNP F"/>
      <sheetName val="CNP 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showGridLines="0" tabSelected="1" zoomScale="90" zoomScaleNormal="100" workbookViewId="0">
      <selection activeCell="E10" sqref="E10"/>
    </sheetView>
  </sheetViews>
  <sheetFormatPr baseColWidth="10" defaultColWidth="11.5546875" defaultRowHeight="14.4" x14ac:dyDescent="0.3"/>
  <cols>
    <col min="1" max="1" width="24.33203125" customWidth="1"/>
    <col min="2" max="2" width="3.109375" customWidth="1"/>
    <col min="3" max="3" width="4.44140625" customWidth="1"/>
    <col min="4" max="4" width="8.44140625" customWidth="1"/>
    <col min="5" max="5" width="13.6640625" customWidth="1"/>
    <col min="6" max="6" width="2.44140625" customWidth="1"/>
  </cols>
  <sheetData>
    <row r="1" spans="1:8" x14ac:dyDescent="0.3">
      <c r="D1" s="1" t="s">
        <v>0</v>
      </c>
    </row>
    <row r="2" spans="1:8" x14ac:dyDescent="0.3">
      <c r="D2" s="1" t="s">
        <v>1</v>
      </c>
    </row>
    <row r="3" spans="1:8" x14ac:dyDescent="0.3">
      <c r="D3" s="2"/>
    </row>
    <row r="4" spans="1:8" x14ac:dyDescent="0.3">
      <c r="D4" s="2" t="s">
        <v>16</v>
      </c>
    </row>
    <row r="5" spans="1:8" x14ac:dyDescent="0.3">
      <c r="D5" s="2"/>
    </row>
    <row r="6" spans="1:8" x14ac:dyDescent="0.3">
      <c r="D6" s="2" t="s">
        <v>15</v>
      </c>
    </row>
    <row r="7" spans="1:8" x14ac:dyDescent="0.3">
      <c r="D7" s="2" t="s">
        <v>2</v>
      </c>
    </row>
    <row r="9" spans="1:8" x14ac:dyDescent="0.3">
      <c r="A9" s="3"/>
      <c r="B9" s="3"/>
      <c r="C9" s="3"/>
      <c r="D9" s="3"/>
      <c r="E9" s="3"/>
      <c r="F9" s="3"/>
      <c r="G9" s="3"/>
    </row>
    <row r="10" spans="1:8" x14ac:dyDescent="0.3">
      <c r="A10" s="4" t="s">
        <v>10</v>
      </c>
      <c r="B10" s="4"/>
      <c r="C10" s="4"/>
      <c r="E10" s="29">
        <v>5000</v>
      </c>
      <c r="F10" s="5"/>
      <c r="G10" s="6"/>
      <c r="H10" s="6"/>
    </row>
    <row r="11" spans="1:8" x14ac:dyDescent="0.3">
      <c r="E11" s="7"/>
      <c r="F11" s="7"/>
    </row>
    <row r="12" spans="1:8" x14ac:dyDescent="0.3">
      <c r="A12" s="4" t="s">
        <v>3</v>
      </c>
      <c r="B12" s="4"/>
      <c r="C12" s="4"/>
      <c r="E12" s="30">
        <v>1</v>
      </c>
      <c r="F12" s="8"/>
    </row>
    <row r="13" spans="1:8" x14ac:dyDescent="0.3">
      <c r="E13" s="9"/>
      <c r="F13" s="9"/>
    </row>
    <row r="14" spans="1:8" x14ac:dyDescent="0.3">
      <c r="A14" s="4" t="s">
        <v>17</v>
      </c>
      <c r="B14" s="4"/>
      <c r="C14" s="4"/>
      <c r="E14" s="31">
        <v>40</v>
      </c>
      <c r="F14" s="10"/>
    </row>
    <row r="15" spans="1:8" x14ac:dyDescent="0.3">
      <c r="A15" s="4"/>
      <c r="B15" s="4"/>
      <c r="C15" s="4"/>
      <c r="E15" s="11"/>
      <c r="F15" s="11"/>
    </row>
    <row r="16" spans="1:8" x14ac:dyDescent="0.3">
      <c r="A16" s="12"/>
      <c r="B16" s="12"/>
      <c r="C16" s="12"/>
      <c r="D16" s="3"/>
      <c r="E16" s="13"/>
      <c r="F16" s="13"/>
      <c r="G16" s="3"/>
    </row>
    <row r="17" spans="1:8" x14ac:dyDescent="0.3">
      <c r="A17" s="4"/>
      <c r="B17" s="4"/>
      <c r="C17" s="4"/>
      <c r="E17" s="14"/>
      <c r="F17" s="14"/>
    </row>
    <row r="18" spans="1:8" x14ac:dyDescent="0.3">
      <c r="A18" s="4" t="s">
        <v>14</v>
      </c>
      <c r="B18" s="4"/>
      <c r="C18" s="4"/>
      <c r="D18" s="18">
        <f>IF(AND(E14&lt;35,E14&gt;21),D29,IF(AND(E14&lt;45,E14&gt;34),D30,IF(AND(E14&lt;55,E14&gt;44),D31,IF(E14&gt;54,D32))))</f>
        <v>0.1002</v>
      </c>
      <c r="E18" s="16">
        <f>ROUND(((E10-(26460*E12/12))*D18)*20,0)/20</f>
        <v>280.05</v>
      </c>
      <c r="F18" s="16"/>
    </row>
    <row r="19" spans="1:8" ht="28.2" customHeight="1" x14ac:dyDescent="0.3">
      <c r="A19" s="4"/>
      <c r="B19" s="4"/>
      <c r="C19" s="4"/>
      <c r="D19" s="15"/>
      <c r="E19" s="16"/>
      <c r="F19" s="16"/>
    </row>
    <row r="20" spans="1:8" x14ac:dyDescent="0.3">
      <c r="F20" s="16"/>
      <c r="G20" s="17" t="s">
        <v>8</v>
      </c>
    </row>
    <row r="21" spans="1:8" x14ac:dyDescent="0.3">
      <c r="A21" s="4"/>
      <c r="B21" s="4"/>
      <c r="C21" s="4"/>
      <c r="D21" s="4"/>
      <c r="E21" s="16"/>
      <c r="F21" s="16"/>
      <c r="G21" s="20"/>
    </row>
    <row r="22" spans="1:8" x14ac:dyDescent="0.3">
      <c r="A22" s="4" t="s">
        <v>13</v>
      </c>
      <c r="B22" s="34" t="s">
        <v>12</v>
      </c>
      <c r="C22" s="35">
        <v>0.01</v>
      </c>
      <c r="D22" s="21">
        <f>D18+0.01</f>
        <v>0.11019999999999999</v>
      </c>
      <c r="E22" s="16">
        <f>ROUND(((E10-(26460*E12/12))*D22)*20,0)/20</f>
        <v>308</v>
      </c>
      <c r="F22" s="16"/>
      <c r="G22" s="19">
        <f>E22-E18</f>
        <v>27.949999999999989</v>
      </c>
      <c r="H22" s="6"/>
    </row>
    <row r="23" spans="1:8" x14ac:dyDescent="0.3">
      <c r="A23" s="4"/>
      <c r="B23" s="34"/>
      <c r="C23" s="36"/>
      <c r="D23" s="4"/>
      <c r="E23" s="16"/>
      <c r="F23" s="16"/>
      <c r="G23" s="20"/>
    </row>
    <row r="24" spans="1:8" x14ac:dyDescent="0.3">
      <c r="A24" s="4" t="s">
        <v>11</v>
      </c>
      <c r="B24" s="34" t="s">
        <v>12</v>
      </c>
      <c r="C24" s="37">
        <f>IF(AND(E14&gt;21,E14&lt;35),0.01,0.03)</f>
        <v>0.03</v>
      </c>
      <c r="D24" s="15">
        <f>D18+C24</f>
        <v>0.13019999999999998</v>
      </c>
      <c r="E24" s="16">
        <f>ROUND(((E10-(26460*E12/12))*D24)*20,0)/20</f>
        <v>363.9</v>
      </c>
      <c r="F24" s="16"/>
      <c r="G24" s="22">
        <f>E24-E18</f>
        <v>83.849999999999966</v>
      </c>
    </row>
    <row r="25" spans="1:8" x14ac:dyDescent="0.3">
      <c r="E25" s="6"/>
      <c r="F25" s="6"/>
    </row>
    <row r="26" spans="1:8" x14ac:dyDescent="0.3">
      <c r="E26" s="6"/>
      <c r="F26" s="6"/>
    </row>
    <row r="27" spans="1:8" x14ac:dyDescent="0.3">
      <c r="A27" t="s">
        <v>9</v>
      </c>
      <c r="E27" s="6"/>
      <c r="F27" s="6"/>
    </row>
    <row r="28" spans="1:8" ht="15" hidden="1" thickBot="1" x14ac:dyDescent="0.35">
      <c r="A28" s="4"/>
      <c r="B28" s="4"/>
      <c r="C28" s="4"/>
      <c r="E28" s="16"/>
      <c r="F28" s="16"/>
    </row>
    <row r="29" spans="1:8" ht="15" hidden="1" thickBot="1" x14ac:dyDescent="0.35">
      <c r="A29" s="23" t="s">
        <v>4</v>
      </c>
      <c r="B29" s="32"/>
      <c r="C29" s="32"/>
      <c r="D29" s="24">
        <v>0.1002</v>
      </c>
      <c r="E29" s="25"/>
      <c r="F29" s="25"/>
    </row>
    <row r="30" spans="1:8" ht="15" hidden="1" thickBot="1" x14ac:dyDescent="0.35">
      <c r="A30" s="26" t="s">
        <v>5</v>
      </c>
      <c r="B30" s="33"/>
      <c r="C30" s="33"/>
      <c r="D30" s="27">
        <v>0.1002</v>
      </c>
      <c r="E30" s="25"/>
      <c r="F30" s="25"/>
    </row>
    <row r="31" spans="1:8" ht="15" hidden="1" thickBot="1" x14ac:dyDescent="0.35">
      <c r="A31" s="26" t="s">
        <v>6</v>
      </c>
      <c r="B31" s="33"/>
      <c r="C31" s="33"/>
      <c r="D31" s="27">
        <v>0.12920000000000001</v>
      </c>
      <c r="E31" s="25"/>
      <c r="F31" s="25"/>
    </row>
    <row r="32" spans="1:8" ht="15" hidden="1" thickBot="1" x14ac:dyDescent="0.35">
      <c r="A32" s="26" t="s">
        <v>7</v>
      </c>
      <c r="B32" s="33"/>
      <c r="C32" s="33"/>
      <c r="D32" s="27">
        <v>0.13020000000000001</v>
      </c>
      <c r="E32" s="25"/>
      <c r="F32" s="25"/>
    </row>
    <row r="33" spans="1:3" hidden="1" x14ac:dyDescent="0.3">
      <c r="A33" s="28"/>
      <c r="B33" s="28"/>
      <c r="C33" s="28"/>
    </row>
  </sheetData>
  <sheetProtection algorithmName="SHA-512" hashValue="wUunhGE8NrC7Qqq+EspbHZn+U9anTVTmpZP6rx9UhnW1TPYjhrmUoXXq9OY6s212/BLa/4hpAgNwafyMoQnUlw==" saltValue="HS7htNpcDmd/xcz6UO3HGQ==" spinCount="100000" sheet="1" selectLockedCells="1"/>
  <dataValidations count="1">
    <dataValidation type="whole" allowBlank="1" showInputMessage="1" showErrorMessage="1" error="Veuillez saisir un âge entre 22 et 70 ans" sqref="E14" xr:uid="{6D0E04DD-9BF5-4E77-81DA-ECFFC87B592D}">
      <formula1>22</formula1>
      <formula2>70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mensuel</vt:lpstr>
      <vt:lpstr>mensuel!Zone_d_impression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Nolfo Angelo</dc:creator>
  <cp:lastModifiedBy>SPO</cp:lastModifiedBy>
  <cp:lastPrinted>2021-11-02T12:13:52Z</cp:lastPrinted>
  <dcterms:created xsi:type="dcterms:W3CDTF">2017-05-26T12:30:36Z</dcterms:created>
  <dcterms:modified xsi:type="dcterms:W3CDTF">2025-11-03T09:28:53Z</dcterms:modified>
</cp:coreProperties>
</file>