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030" windowWidth="15480" windowHeight="5850" firstSheet="12" activeTab="16"/>
  </bookViews>
  <sheets>
    <sheet name="Table des matières" sheetId="33" r:id="rId1"/>
    <sheet name="ISB-1 2011" sheetId="5" r:id="rId2"/>
    <sheet name="ISB-2 2012" sheetId="6" r:id="rId3"/>
    <sheet name="ISB-3 2013" sheetId="7" r:id="rId4"/>
    <sheet name="ISB-4 pondération" sheetId="9" r:id="rId5"/>
    <sheet name="ISB-5 DPOP" sheetId="12" r:id="rId6"/>
    <sheet name="ISB-6 TE" sheetId="13" r:id="rId7"/>
    <sheet name="ISB-7 CRPOP" sheetId="15" r:id="rId8"/>
    <sheet name="ISB-8 PA80" sheetId="16" r:id="rId9"/>
    <sheet name="ISB-9 SCOB" sheetId="17" r:id="rId10"/>
    <sheet name="ISB-10 Indices 2015" sheetId="18" r:id="rId11"/>
    <sheet name="ISB-11 Répartition 2015" sheetId="27" r:id="rId12"/>
    <sheet name="ISB-12 Répartition 2015 triée" sheetId="28" r:id="rId13"/>
    <sheet name="ISB-13 Indices 2015 (COPIL)" sheetId="30" r:id="rId14"/>
    <sheet name="ISB-14  comparaison gagnants" sheetId="34" r:id="rId15"/>
    <sheet name="ISB-15  2015 GC  (puissance)" sheetId="31" r:id="rId16"/>
    <sheet name="ISB-16 2015 Copil (puissa " sheetId="32" r:id="rId17"/>
  </sheets>
  <externalReferences>
    <externalReference r:id="rId18"/>
  </externalReferences>
  <definedNames>
    <definedName name="_xlnm._FilterDatabase" localSheetId="1" hidden="1">'ISB-1 2011'!$B$1:$E$194</definedName>
    <definedName name="_xlnm._FilterDatabase" localSheetId="10" hidden="1">'ISB-10 Indices 2015'!$B$1:$B$196</definedName>
    <definedName name="_xlnm._FilterDatabase" localSheetId="11" hidden="1">'ISB-11 Répartition 2015'!$B$1:$B$196</definedName>
    <definedName name="_xlnm._FilterDatabase" localSheetId="12" hidden="1">'ISB-12 Répartition 2015 triée'!$B$1:$B$196</definedName>
    <definedName name="_xlnm._FilterDatabase" localSheetId="13" hidden="1">'ISB-13 Indices 2015 (COPIL)'!$B$1:$B$195</definedName>
    <definedName name="_xlnm._FilterDatabase" localSheetId="14" hidden="1">'ISB-14  comparaison gagnants'!$B$1:$B$195</definedName>
    <definedName name="_xlnm._FilterDatabase" localSheetId="15" hidden="1">'ISB-15  2015 GC  (puissance)'!$B$1:$B$196</definedName>
    <definedName name="_xlnm._FilterDatabase" localSheetId="16" hidden="1">'ISB-16 2015 Copil (puissa '!$B$1:$B$196</definedName>
    <definedName name="_xlnm._FilterDatabase" localSheetId="2" hidden="1">'ISB-2 2012'!$B$1:$E$194</definedName>
    <definedName name="_xlnm._FilterDatabase" localSheetId="3" hidden="1">'ISB-3 2013'!$B$1:$E$194</definedName>
    <definedName name="_xlnm._FilterDatabase" localSheetId="5" hidden="1">'ISB-5 DPOP'!$B$1:$B$196</definedName>
    <definedName name="_xlnm._FilterDatabase" localSheetId="6" hidden="1">'ISB-6 TE'!$B$1:$B$196</definedName>
    <definedName name="_xlnm._FilterDatabase" localSheetId="7" hidden="1">'ISB-7 CRPOP'!$B$1:$B$196</definedName>
    <definedName name="_xlnm._FilterDatabase" localSheetId="8" hidden="1">'ISB-8 PA80'!$B$1:$B$196</definedName>
    <definedName name="_xlnm._FilterDatabase" localSheetId="9" hidden="1">'ISB-9 SCOB'!$B$1:$B$196</definedName>
    <definedName name="_xlnm.Print_Titles" localSheetId="1">'ISB-1 2011'!$1:$7</definedName>
    <definedName name="_xlnm.Print_Titles" localSheetId="10">'ISB-10 Indices 2015'!$1:$7</definedName>
    <definedName name="_xlnm.Print_Titles" localSheetId="11">'ISB-11 Répartition 2015'!$A:$C,'ISB-11 Répartition 2015'!$1:$7</definedName>
    <definedName name="_xlnm.Print_Titles" localSheetId="12">'ISB-12 Répartition 2015 triée'!$A:$C,'ISB-12 Répartition 2015 triée'!$1:$7</definedName>
    <definedName name="_xlnm.Print_Titles" localSheetId="13">'ISB-13 Indices 2015 (COPIL)'!$1:$7</definedName>
    <definedName name="_xlnm.Print_Titles" localSheetId="14">'ISB-14  comparaison gagnants'!$1:$7</definedName>
    <definedName name="_xlnm.Print_Titles" localSheetId="15">'ISB-15  2015 GC  (puissance)'!$A:$C,'ISB-15  2015 GC  (puissance)'!$1:$7</definedName>
    <definedName name="_xlnm.Print_Titles" localSheetId="16">'ISB-16 2015 Copil (puissa '!$A:$C,'ISB-16 2015 Copil (puissa '!$1:$7</definedName>
    <definedName name="_xlnm.Print_Titles" localSheetId="2">'ISB-2 2012'!$1:$7</definedName>
    <definedName name="_xlnm.Print_Titles" localSheetId="3">'ISB-3 2013'!$1:$7</definedName>
    <definedName name="_xlnm.Print_Titles" localSheetId="4">'ISB-4 pondération'!$A:$B,'ISB-4 pondération'!$1:$2</definedName>
    <definedName name="_xlnm.Print_Titles" localSheetId="5">'ISB-5 DPOP'!$1:$7</definedName>
    <definedName name="_xlnm.Print_Titles" localSheetId="6">'ISB-6 TE'!$1:$7</definedName>
    <definedName name="_xlnm.Print_Titles" localSheetId="7">'ISB-7 CRPOP'!$1:$7</definedName>
    <definedName name="_xlnm.Print_Titles" localSheetId="8">'ISB-8 PA80'!$1:$7</definedName>
    <definedName name="_xlnm.Print_Titles" localSheetId="9">'ISB-9 SCOB'!$1:$7</definedName>
  </definedNames>
  <calcPr calcId="145621"/>
</workbook>
</file>

<file path=xl/calcChain.xml><?xml version="1.0" encoding="utf-8"?>
<calcChain xmlns="http://schemas.openxmlformats.org/spreadsheetml/2006/main">
  <c r="D28" i="9" l="1"/>
  <c r="E28" i="9"/>
  <c r="G8" i="32" l="1"/>
  <c r="J10" i="32" l="1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J24" i="32"/>
  <c r="J25" i="32"/>
  <c r="J26" i="32"/>
  <c r="J27" i="32"/>
  <c r="J28" i="32"/>
  <c r="J29" i="32"/>
  <c r="J30" i="32"/>
  <c r="J31" i="32"/>
  <c r="J32" i="32"/>
  <c r="J33" i="32"/>
  <c r="J34" i="32"/>
  <c r="J35" i="32"/>
  <c r="J36" i="32"/>
  <c r="J37" i="32"/>
  <c r="J38" i="32"/>
  <c r="J39" i="32"/>
  <c r="J40" i="32"/>
  <c r="J41" i="32"/>
  <c r="J42" i="32"/>
  <c r="J43" i="32"/>
  <c r="J44" i="32"/>
  <c r="J45" i="32"/>
  <c r="J46" i="32"/>
  <c r="J47" i="32"/>
  <c r="J48" i="32"/>
  <c r="J49" i="32"/>
  <c r="J50" i="32"/>
  <c r="J51" i="32"/>
  <c r="J52" i="32"/>
  <c r="J53" i="32"/>
  <c r="J54" i="32"/>
  <c r="J55" i="32"/>
  <c r="J56" i="32"/>
  <c r="J57" i="32"/>
  <c r="J58" i="32"/>
  <c r="J59" i="32"/>
  <c r="J60" i="32"/>
  <c r="J61" i="32"/>
  <c r="J62" i="32"/>
  <c r="J63" i="32"/>
  <c r="J64" i="32"/>
  <c r="J65" i="32"/>
  <c r="J66" i="32"/>
  <c r="J67" i="32"/>
  <c r="J68" i="32"/>
  <c r="J69" i="32"/>
  <c r="J70" i="32"/>
  <c r="J71" i="32"/>
  <c r="J72" i="32"/>
  <c r="J73" i="32"/>
  <c r="J74" i="32"/>
  <c r="J75" i="32"/>
  <c r="J76" i="32"/>
  <c r="J77" i="32"/>
  <c r="J78" i="32"/>
  <c r="J79" i="32"/>
  <c r="J80" i="32"/>
  <c r="J81" i="32"/>
  <c r="J82" i="32"/>
  <c r="J83" i="32"/>
  <c r="J84" i="32"/>
  <c r="J85" i="32"/>
  <c r="J86" i="32"/>
  <c r="J87" i="32"/>
  <c r="J88" i="32"/>
  <c r="J89" i="32"/>
  <c r="J90" i="32"/>
  <c r="J91" i="32"/>
  <c r="J92" i="32"/>
  <c r="J93" i="32"/>
  <c r="J94" i="32"/>
  <c r="J95" i="32"/>
  <c r="J96" i="32"/>
  <c r="J97" i="32"/>
  <c r="J98" i="32"/>
  <c r="J99" i="32"/>
  <c r="J100" i="32"/>
  <c r="J101" i="32"/>
  <c r="J102" i="32"/>
  <c r="J103" i="32"/>
  <c r="J104" i="32"/>
  <c r="J105" i="32"/>
  <c r="J106" i="32"/>
  <c r="J107" i="32"/>
  <c r="J108" i="32"/>
  <c r="J109" i="32"/>
  <c r="J110" i="32"/>
  <c r="J111" i="32"/>
  <c r="J112" i="32"/>
  <c r="J113" i="32"/>
  <c r="J114" i="32"/>
  <c r="J115" i="32"/>
  <c r="J116" i="32"/>
  <c r="J117" i="32"/>
  <c r="J118" i="32"/>
  <c r="J119" i="32"/>
  <c r="J120" i="32"/>
  <c r="J121" i="32"/>
  <c r="J122" i="32"/>
  <c r="J123" i="32"/>
  <c r="J124" i="32"/>
  <c r="J125" i="32"/>
  <c r="J126" i="32"/>
  <c r="J127" i="32"/>
  <c r="J128" i="32"/>
  <c r="J129" i="32"/>
  <c r="J130" i="32"/>
  <c r="J131" i="32"/>
  <c r="J132" i="32"/>
  <c r="J133" i="32"/>
  <c r="J134" i="32"/>
  <c r="J135" i="32"/>
  <c r="J136" i="32"/>
  <c r="J137" i="32"/>
  <c r="J138" i="32"/>
  <c r="J139" i="32"/>
  <c r="J140" i="32"/>
  <c r="J141" i="32"/>
  <c r="J142" i="32"/>
  <c r="J143" i="32"/>
  <c r="J144" i="32"/>
  <c r="J145" i="32"/>
  <c r="J146" i="32"/>
  <c r="J147" i="32"/>
  <c r="J148" i="32"/>
  <c r="J149" i="32"/>
  <c r="J150" i="32"/>
  <c r="J151" i="32"/>
  <c r="J152" i="32"/>
  <c r="J153" i="32"/>
  <c r="J154" i="32"/>
  <c r="J155" i="32"/>
  <c r="J156" i="32"/>
  <c r="J157" i="32"/>
  <c r="J158" i="32"/>
  <c r="J159" i="32"/>
  <c r="J160" i="32"/>
  <c r="J161" i="32"/>
  <c r="J162" i="32"/>
  <c r="J163" i="32"/>
  <c r="J164" i="32"/>
  <c r="J165" i="32"/>
  <c r="J166" i="32"/>
  <c r="J167" i="32"/>
  <c r="J168" i="32"/>
  <c r="J169" i="32"/>
  <c r="J170" i="32"/>
  <c r="J9" i="32"/>
  <c r="J8" i="32"/>
  <c r="H172" i="32"/>
  <c r="G5" i="34" l="1"/>
  <c r="H5" i="34" s="1"/>
  <c r="F5" i="34"/>
  <c r="E5" i="34"/>
  <c r="D5" i="34"/>
  <c r="C5" i="34"/>
  <c r="H9" i="32" l="1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7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5" i="32"/>
  <c r="H66" i="32"/>
  <c r="H67" i="32"/>
  <c r="H68" i="32"/>
  <c r="H69" i="32"/>
  <c r="H70" i="32"/>
  <c r="H71" i="32"/>
  <c r="H72" i="32"/>
  <c r="H73" i="32"/>
  <c r="H74" i="32"/>
  <c r="H75" i="32"/>
  <c r="H76" i="32"/>
  <c r="H77" i="32"/>
  <c r="H78" i="32"/>
  <c r="H79" i="32"/>
  <c r="H80" i="32"/>
  <c r="H81" i="32"/>
  <c r="H82" i="32"/>
  <c r="H83" i="32"/>
  <c r="H84" i="32"/>
  <c r="H85" i="32"/>
  <c r="H86" i="32"/>
  <c r="H87" i="32"/>
  <c r="H88" i="32"/>
  <c r="H89" i="32"/>
  <c r="H90" i="32"/>
  <c r="H91" i="32"/>
  <c r="H92" i="32"/>
  <c r="H93" i="32"/>
  <c r="H94" i="32"/>
  <c r="H95" i="32"/>
  <c r="H96" i="32"/>
  <c r="H97" i="32"/>
  <c r="H98" i="32"/>
  <c r="H99" i="32"/>
  <c r="H100" i="32"/>
  <c r="H101" i="32"/>
  <c r="H102" i="32"/>
  <c r="H103" i="32"/>
  <c r="H104" i="32"/>
  <c r="H105" i="32"/>
  <c r="H106" i="32"/>
  <c r="H107" i="32"/>
  <c r="H108" i="32"/>
  <c r="H109" i="32"/>
  <c r="H110" i="32"/>
  <c r="H111" i="32"/>
  <c r="H112" i="32"/>
  <c r="H113" i="32"/>
  <c r="H114" i="32"/>
  <c r="H115" i="32"/>
  <c r="H116" i="32"/>
  <c r="H117" i="32"/>
  <c r="H118" i="32"/>
  <c r="H119" i="32"/>
  <c r="H120" i="32"/>
  <c r="H121" i="32"/>
  <c r="H122" i="32"/>
  <c r="H123" i="32"/>
  <c r="H124" i="32"/>
  <c r="H125" i="32"/>
  <c r="H126" i="32"/>
  <c r="H127" i="32"/>
  <c r="H128" i="32"/>
  <c r="H129" i="32"/>
  <c r="H130" i="32"/>
  <c r="H131" i="32"/>
  <c r="H132" i="32"/>
  <c r="H133" i="32"/>
  <c r="H134" i="32"/>
  <c r="H135" i="32"/>
  <c r="H136" i="32"/>
  <c r="H137" i="32"/>
  <c r="H138" i="32"/>
  <c r="H139" i="32"/>
  <c r="H140" i="32"/>
  <c r="H141" i="32"/>
  <c r="H142" i="32"/>
  <c r="H143" i="32"/>
  <c r="H144" i="32"/>
  <c r="H145" i="32"/>
  <c r="H146" i="32"/>
  <c r="H147" i="32"/>
  <c r="H148" i="32"/>
  <c r="H149" i="32"/>
  <c r="H150" i="32"/>
  <c r="H151" i="32"/>
  <c r="H152" i="32"/>
  <c r="H153" i="32"/>
  <c r="H154" i="32"/>
  <c r="H155" i="32"/>
  <c r="H156" i="32"/>
  <c r="H157" i="32"/>
  <c r="H158" i="32"/>
  <c r="H159" i="32"/>
  <c r="H160" i="32"/>
  <c r="H161" i="32"/>
  <c r="H162" i="32"/>
  <c r="H163" i="32"/>
  <c r="H164" i="32"/>
  <c r="H165" i="32"/>
  <c r="H166" i="32"/>
  <c r="H167" i="32"/>
  <c r="H168" i="32"/>
  <c r="H169" i="32"/>
  <c r="H170" i="32"/>
  <c r="H8" i="32"/>
  <c r="G172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G39" i="32"/>
  <c r="G40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4" i="32"/>
  <c r="G85" i="32"/>
  <c r="G86" i="32"/>
  <c r="G87" i="32"/>
  <c r="G88" i="32"/>
  <c r="G89" i="32"/>
  <c r="G90" i="32"/>
  <c r="G91" i="32"/>
  <c r="G92" i="32"/>
  <c r="G93" i="32"/>
  <c r="G94" i="32"/>
  <c r="G95" i="32"/>
  <c r="G96" i="32"/>
  <c r="G97" i="32"/>
  <c r="G98" i="32"/>
  <c r="G99" i="32"/>
  <c r="G100" i="32"/>
  <c r="G101" i="32"/>
  <c r="G102" i="32"/>
  <c r="G103" i="32"/>
  <c r="G104" i="32"/>
  <c r="G105" i="32"/>
  <c r="G106" i="32"/>
  <c r="G107" i="32"/>
  <c r="G108" i="32"/>
  <c r="G109" i="32"/>
  <c r="G110" i="32"/>
  <c r="G111" i="32"/>
  <c r="G112" i="32"/>
  <c r="G113" i="32"/>
  <c r="G114" i="32"/>
  <c r="G115" i="32"/>
  <c r="G116" i="32"/>
  <c r="G117" i="32"/>
  <c r="G118" i="32"/>
  <c r="G119" i="32"/>
  <c r="G120" i="32"/>
  <c r="G121" i="32"/>
  <c r="G122" i="32"/>
  <c r="G123" i="32"/>
  <c r="G124" i="32"/>
  <c r="G125" i="32"/>
  <c r="G126" i="32"/>
  <c r="G127" i="32"/>
  <c r="G128" i="32"/>
  <c r="G129" i="32"/>
  <c r="G130" i="32"/>
  <c r="G131" i="32"/>
  <c r="G132" i="32"/>
  <c r="G133" i="32"/>
  <c r="G134" i="32"/>
  <c r="G135" i="32"/>
  <c r="G136" i="32"/>
  <c r="G137" i="32"/>
  <c r="G138" i="32"/>
  <c r="G139" i="32"/>
  <c r="G140" i="32"/>
  <c r="G141" i="32"/>
  <c r="G142" i="32"/>
  <c r="G143" i="32"/>
  <c r="G144" i="32"/>
  <c r="G145" i="32"/>
  <c r="G146" i="32"/>
  <c r="G147" i="32"/>
  <c r="G148" i="32"/>
  <c r="G149" i="32"/>
  <c r="G150" i="32"/>
  <c r="G151" i="32"/>
  <c r="G152" i="32"/>
  <c r="G153" i="32"/>
  <c r="G154" i="32"/>
  <c r="G155" i="32"/>
  <c r="G156" i="32"/>
  <c r="G157" i="32"/>
  <c r="G158" i="32"/>
  <c r="G159" i="32"/>
  <c r="G160" i="32"/>
  <c r="G161" i="32"/>
  <c r="G162" i="32"/>
  <c r="G163" i="32"/>
  <c r="G164" i="32"/>
  <c r="G165" i="32"/>
  <c r="G166" i="32"/>
  <c r="G167" i="32"/>
  <c r="G168" i="32"/>
  <c r="G169" i="32"/>
  <c r="G170" i="32"/>
  <c r="G9" i="32"/>
  <c r="F13" i="32"/>
  <c r="F15" i="32"/>
  <c r="F17" i="32"/>
  <c r="F19" i="32"/>
  <c r="F21" i="32"/>
  <c r="F23" i="32"/>
  <c r="F25" i="32"/>
  <c r="F27" i="32"/>
  <c r="F29" i="32"/>
  <c r="F31" i="32"/>
  <c r="F33" i="32"/>
  <c r="F35" i="32"/>
  <c r="F37" i="32"/>
  <c r="F39" i="32"/>
  <c r="F41" i="32"/>
  <c r="F43" i="32"/>
  <c r="F45" i="32"/>
  <c r="F47" i="32"/>
  <c r="F49" i="32"/>
  <c r="F51" i="32"/>
  <c r="F53" i="32"/>
  <c r="F55" i="32"/>
  <c r="F57" i="32"/>
  <c r="F59" i="32"/>
  <c r="F61" i="32"/>
  <c r="F63" i="32"/>
  <c r="F65" i="32"/>
  <c r="F67" i="32"/>
  <c r="F69" i="32"/>
  <c r="F71" i="32"/>
  <c r="F73" i="32"/>
  <c r="F75" i="32"/>
  <c r="F77" i="32"/>
  <c r="F79" i="32"/>
  <c r="F81" i="32"/>
  <c r="F83" i="32"/>
  <c r="F85" i="32"/>
  <c r="F87" i="32"/>
  <c r="F89" i="32"/>
  <c r="F91" i="32"/>
  <c r="F93" i="32"/>
  <c r="F95" i="32"/>
  <c r="F97" i="32"/>
  <c r="F99" i="32"/>
  <c r="F101" i="32"/>
  <c r="F103" i="32"/>
  <c r="F105" i="32"/>
  <c r="F107" i="32"/>
  <c r="F109" i="32"/>
  <c r="F111" i="32"/>
  <c r="F113" i="32"/>
  <c r="F117" i="32"/>
  <c r="F121" i="32"/>
  <c r="F123" i="32"/>
  <c r="F125" i="32"/>
  <c r="F129" i="32"/>
  <c r="F131" i="32"/>
  <c r="F133" i="32"/>
  <c r="F135" i="32"/>
  <c r="F137" i="32"/>
  <c r="F141" i="32"/>
  <c r="F143" i="32"/>
  <c r="F145" i="32"/>
  <c r="F147" i="32"/>
  <c r="F157" i="32"/>
  <c r="C172" i="32"/>
  <c r="C170" i="32"/>
  <c r="I170" i="32" s="1"/>
  <c r="C166" i="32"/>
  <c r="M166" i="32" s="1"/>
  <c r="C167" i="32"/>
  <c r="F167" i="32" s="1"/>
  <c r="C169" i="32"/>
  <c r="F169" i="32" s="1"/>
  <c r="C162" i="32"/>
  <c r="M162" i="32" s="1"/>
  <c r="C149" i="32"/>
  <c r="I149" i="32" s="1"/>
  <c r="C168" i="32"/>
  <c r="F168" i="32" s="1"/>
  <c r="C165" i="32"/>
  <c r="F165" i="32" s="1"/>
  <c r="C145" i="32"/>
  <c r="I145" i="32" s="1"/>
  <c r="C127" i="32"/>
  <c r="M127" i="32" s="1"/>
  <c r="C164" i="32"/>
  <c r="F164" i="32" s="1"/>
  <c r="C158" i="32"/>
  <c r="F158" i="32" s="1"/>
  <c r="C160" i="32"/>
  <c r="M160" i="32" s="1"/>
  <c r="C161" i="32"/>
  <c r="I161" i="32" s="1"/>
  <c r="C163" i="32"/>
  <c r="F163" i="32" s="1"/>
  <c r="C155" i="32"/>
  <c r="F155" i="32" s="1"/>
  <c r="C151" i="32"/>
  <c r="I151" i="32" s="1"/>
  <c r="C159" i="32"/>
  <c r="M159" i="32" s="1"/>
  <c r="C157" i="32"/>
  <c r="C139" i="32"/>
  <c r="F139" i="32" s="1"/>
  <c r="C119" i="32"/>
  <c r="M119" i="32" s="1"/>
  <c r="C130" i="32"/>
  <c r="I130" i="32" s="1"/>
  <c r="C146" i="32"/>
  <c r="F146" i="32" s="1"/>
  <c r="C138" i="32"/>
  <c r="F138" i="32" s="1"/>
  <c r="C153" i="32"/>
  <c r="I153" i="32" s="1"/>
  <c r="C152" i="32"/>
  <c r="M152" i="32" s="1"/>
  <c r="C115" i="32"/>
  <c r="F115" i="32" s="1"/>
  <c r="C154" i="32"/>
  <c r="F154" i="32" s="1"/>
  <c r="C156" i="32"/>
  <c r="M156" i="32" s="1"/>
  <c r="C85" i="32"/>
  <c r="I85" i="32" s="1"/>
  <c r="C150" i="32"/>
  <c r="F150" i="32" s="1"/>
  <c r="C110" i="32"/>
  <c r="F110" i="32" s="1"/>
  <c r="C144" i="32"/>
  <c r="I144" i="32" s="1"/>
  <c r="C129" i="32"/>
  <c r="M129" i="32" s="1"/>
  <c r="C147" i="32"/>
  <c r="C141" i="32"/>
  <c r="M141" i="32" s="1"/>
  <c r="C105" i="32"/>
  <c r="C134" i="32"/>
  <c r="I134" i="32" s="1"/>
  <c r="C84" i="32"/>
  <c r="I84" i="32" s="1"/>
  <c r="C148" i="32"/>
  <c r="F148" i="32" s="1"/>
  <c r="C89" i="32"/>
  <c r="C108" i="32"/>
  <c r="F108" i="32" s="1"/>
  <c r="C131" i="32"/>
  <c r="I131" i="32" s="1"/>
  <c r="C128" i="32"/>
  <c r="I128" i="32" s="1"/>
  <c r="C58" i="32"/>
  <c r="I58" i="32" s="1"/>
  <c r="C142" i="32"/>
  <c r="F142" i="32" s="1"/>
  <c r="C112" i="32"/>
  <c r="F112" i="32" s="1"/>
  <c r="C143" i="32"/>
  <c r="I143" i="32" s="1"/>
  <c r="C126" i="32"/>
  <c r="I126" i="32" s="1"/>
  <c r="C137" i="32"/>
  <c r="C136" i="32"/>
  <c r="F136" i="32" s="1"/>
  <c r="C133" i="32"/>
  <c r="I133" i="32" s="1"/>
  <c r="C101" i="32"/>
  <c r="C135" i="32"/>
  <c r="C132" i="32"/>
  <c r="I132" i="32" s="1"/>
  <c r="C124" i="32"/>
  <c r="I124" i="32" s="1"/>
  <c r="C123" i="32"/>
  <c r="C109" i="32"/>
  <c r="C116" i="32"/>
  <c r="I116" i="32" s="1"/>
  <c r="C97" i="32"/>
  <c r="I97" i="32" s="1"/>
  <c r="C118" i="32"/>
  <c r="I118" i="32" s="1"/>
  <c r="C60" i="32"/>
  <c r="F60" i="32" s="1"/>
  <c r="C100" i="32"/>
  <c r="F100" i="32" s="1"/>
  <c r="C86" i="32"/>
  <c r="I86" i="32" s="1"/>
  <c r="C35" i="32"/>
  <c r="I35" i="32" s="1"/>
  <c r="C121" i="32"/>
  <c r="C90" i="32"/>
  <c r="F90" i="32" s="1"/>
  <c r="C117" i="32"/>
  <c r="I117" i="32" s="1"/>
  <c r="C113" i="32"/>
  <c r="C140" i="32"/>
  <c r="I140" i="32" s="1"/>
  <c r="C122" i="32"/>
  <c r="F122" i="32" s="1"/>
  <c r="C125" i="32"/>
  <c r="M125" i="32" s="1"/>
  <c r="C120" i="32"/>
  <c r="I120" i="32" s="1"/>
  <c r="C103" i="32"/>
  <c r="C69" i="32"/>
  <c r="C99" i="32"/>
  <c r="I99" i="32" s="1"/>
  <c r="C95" i="32"/>
  <c r="M95" i="32" s="1"/>
  <c r="C106" i="32"/>
  <c r="F106" i="32" s="1"/>
  <c r="C114" i="32"/>
  <c r="F114" i="32" s="1"/>
  <c r="C68" i="32"/>
  <c r="M68" i="32" s="1"/>
  <c r="C88" i="32"/>
  <c r="I88" i="32" s="1"/>
  <c r="C93" i="32"/>
  <c r="C82" i="32"/>
  <c r="F82" i="32" s="1"/>
  <c r="C102" i="32"/>
  <c r="M102" i="32" s="1"/>
  <c r="C94" i="32"/>
  <c r="I94" i="32" s="1"/>
  <c r="C76" i="32"/>
  <c r="F76" i="32" s="1"/>
  <c r="C107" i="32"/>
  <c r="C104" i="32"/>
  <c r="M104" i="32" s="1"/>
  <c r="C91" i="32"/>
  <c r="I91" i="32" s="1"/>
  <c r="C72" i="32"/>
  <c r="F72" i="32" s="1"/>
  <c r="C52" i="32"/>
  <c r="F52" i="32" s="1"/>
  <c r="C51" i="32"/>
  <c r="M51" i="32" s="1"/>
  <c r="C81" i="32"/>
  <c r="I81" i="32" s="1"/>
  <c r="C67" i="32"/>
  <c r="M67" i="32" s="1"/>
  <c r="C87" i="32"/>
  <c r="I87" i="32" s="1"/>
  <c r="C83" i="32"/>
  <c r="I83" i="32" s="1"/>
  <c r="C98" i="32"/>
  <c r="F98" i="32" s="1"/>
  <c r="C74" i="32"/>
  <c r="M74" i="32" s="1"/>
  <c r="C40" i="32"/>
  <c r="I40" i="32" s="1"/>
  <c r="C70" i="32"/>
  <c r="I70" i="32" s="1"/>
  <c r="C44" i="32"/>
  <c r="I44" i="32" s="1"/>
  <c r="C92" i="32"/>
  <c r="I92" i="32" s="1"/>
  <c r="C80" i="32"/>
  <c r="I80" i="32" s="1"/>
  <c r="C61" i="32"/>
  <c r="I61" i="32" s="1"/>
  <c r="C111" i="32"/>
  <c r="I111" i="32" s="1"/>
  <c r="C96" i="32"/>
  <c r="F96" i="32" s="1"/>
  <c r="C59" i="32"/>
  <c r="M59" i="32" s="1"/>
  <c r="C55" i="32"/>
  <c r="I55" i="32" s="1"/>
  <c r="C41" i="32"/>
  <c r="C73" i="32"/>
  <c r="M73" i="32" s="1"/>
  <c r="C75" i="32"/>
  <c r="M75" i="32" s="1"/>
  <c r="C77" i="32"/>
  <c r="C62" i="32"/>
  <c r="F62" i="32" s="1"/>
  <c r="C78" i="32"/>
  <c r="I78" i="32" s="1"/>
  <c r="C71" i="32"/>
  <c r="M71" i="32" s="1"/>
  <c r="C63" i="32"/>
  <c r="C42" i="32"/>
  <c r="F42" i="32" s="1"/>
  <c r="C34" i="32"/>
  <c r="M34" i="32" s="1"/>
  <c r="C50" i="32"/>
  <c r="M50" i="32" s="1"/>
  <c r="C53" i="32"/>
  <c r="C56" i="32"/>
  <c r="F56" i="32" s="1"/>
  <c r="C64" i="32"/>
  <c r="M64" i="32" s="1"/>
  <c r="C57" i="32"/>
  <c r="I57" i="32" s="1"/>
  <c r="C66" i="32"/>
  <c r="F66" i="32" s="1"/>
  <c r="C79" i="32"/>
  <c r="C33" i="32"/>
  <c r="M33" i="32" s="1"/>
  <c r="C48" i="32"/>
  <c r="M48" i="32" s="1"/>
  <c r="C47" i="32"/>
  <c r="C54" i="32"/>
  <c r="F54" i="32" s="1"/>
  <c r="C65" i="32"/>
  <c r="I65" i="32" s="1"/>
  <c r="C49" i="32"/>
  <c r="M49" i="32" s="1"/>
  <c r="C38" i="32"/>
  <c r="F38" i="32" s="1"/>
  <c r="C37" i="32"/>
  <c r="C39" i="32"/>
  <c r="M39" i="32" s="1"/>
  <c r="C43" i="32"/>
  <c r="M43" i="32" s="1"/>
  <c r="C28" i="32"/>
  <c r="F28" i="32" s="1"/>
  <c r="C46" i="32"/>
  <c r="F46" i="32" s="1"/>
  <c r="C32" i="32"/>
  <c r="M32" i="32" s="1"/>
  <c r="C45" i="32"/>
  <c r="I45" i="32" s="1"/>
  <c r="C31" i="32"/>
  <c r="C29" i="32"/>
  <c r="C36" i="32"/>
  <c r="M36" i="32" s="1"/>
  <c r="C30" i="32"/>
  <c r="M30" i="32" s="1"/>
  <c r="C23" i="32"/>
  <c r="C18" i="32"/>
  <c r="F18" i="32" s="1"/>
  <c r="C25" i="32"/>
  <c r="I25" i="32" s="1"/>
  <c r="C27" i="32"/>
  <c r="M27" i="32" s="1"/>
  <c r="C22" i="32"/>
  <c r="F22" i="32" s="1"/>
  <c r="C19" i="32"/>
  <c r="C24" i="32"/>
  <c r="M24" i="32" s="1"/>
  <c r="C20" i="32"/>
  <c r="M20" i="32" s="1"/>
  <c r="C26" i="32"/>
  <c r="F26" i="32" s="1"/>
  <c r="C17" i="32"/>
  <c r="C15" i="32"/>
  <c r="M15" i="32" s="1"/>
  <c r="C13" i="32"/>
  <c r="I13" i="32" s="1"/>
  <c r="C21" i="32"/>
  <c r="C16" i="32"/>
  <c r="F16" i="32" s="1"/>
  <c r="I10" i="32"/>
  <c r="C10" i="32"/>
  <c r="M10" i="32" s="1"/>
  <c r="C12" i="32"/>
  <c r="M12" i="32" s="1"/>
  <c r="C11" i="32"/>
  <c r="F11" i="32" s="1"/>
  <c r="C14" i="32"/>
  <c r="F14" i="32" s="1"/>
  <c r="C9" i="32"/>
  <c r="I9" i="32" s="1"/>
  <c r="C8" i="32"/>
  <c r="M8" i="32" s="1"/>
  <c r="C6" i="32"/>
  <c r="C5" i="32"/>
  <c r="F8" i="32" l="1"/>
  <c r="F159" i="32"/>
  <c r="F151" i="32"/>
  <c r="F127" i="32"/>
  <c r="F119" i="32"/>
  <c r="I156" i="32"/>
  <c r="F170" i="32"/>
  <c r="F166" i="32"/>
  <c r="F162" i="32"/>
  <c r="F134" i="32"/>
  <c r="F130" i="32"/>
  <c r="F126" i="32"/>
  <c r="F118" i="32"/>
  <c r="F102" i="32"/>
  <c r="F94" i="32"/>
  <c r="F86" i="32"/>
  <c r="F78" i="32"/>
  <c r="F74" i="32"/>
  <c r="F70" i="32"/>
  <c r="F58" i="32"/>
  <c r="F50" i="32"/>
  <c r="F34" i="32"/>
  <c r="F30" i="32"/>
  <c r="F10" i="32"/>
  <c r="F161" i="32"/>
  <c r="F153" i="32"/>
  <c r="F149" i="32"/>
  <c r="F9" i="32"/>
  <c r="I8" i="32"/>
  <c r="F160" i="32"/>
  <c r="F156" i="32"/>
  <c r="F152" i="32"/>
  <c r="F144" i="32"/>
  <c r="F140" i="32"/>
  <c r="F132" i="32"/>
  <c r="F128" i="32"/>
  <c r="F124" i="32"/>
  <c r="F120" i="32"/>
  <c r="F116" i="32"/>
  <c r="F104" i="32"/>
  <c r="F92" i="32"/>
  <c r="F88" i="32"/>
  <c r="F84" i="32"/>
  <c r="F80" i="32"/>
  <c r="F68" i="32"/>
  <c r="F64" i="32"/>
  <c r="F48" i="32"/>
  <c r="F44" i="32"/>
  <c r="F40" i="32"/>
  <c r="F36" i="32"/>
  <c r="F32" i="32"/>
  <c r="F24" i="32"/>
  <c r="F20" i="32"/>
  <c r="F12" i="32"/>
  <c r="M85" i="32"/>
  <c r="I33" i="32"/>
  <c r="I27" i="32"/>
  <c r="I71" i="32"/>
  <c r="I12" i="32"/>
  <c r="I15" i="32"/>
  <c r="I48" i="32"/>
  <c r="I64" i="32"/>
  <c r="M140" i="32"/>
  <c r="I160" i="32"/>
  <c r="M161" i="32"/>
  <c r="I43" i="32"/>
  <c r="I36" i="32"/>
  <c r="I73" i="32"/>
  <c r="I59" i="32"/>
  <c r="I102" i="32"/>
  <c r="I119" i="32"/>
  <c r="I162" i="32"/>
  <c r="I20" i="32"/>
  <c r="I30" i="32"/>
  <c r="I32" i="32"/>
  <c r="I49" i="32"/>
  <c r="I50" i="32"/>
  <c r="I75" i="32"/>
  <c r="M94" i="32"/>
  <c r="M130" i="32"/>
  <c r="M149" i="32"/>
  <c r="M45" i="32"/>
  <c r="M61" i="32"/>
  <c r="I74" i="32"/>
  <c r="M84" i="32"/>
  <c r="I167" i="32"/>
  <c r="M55" i="32"/>
  <c r="M70" i="32"/>
  <c r="I67" i="32"/>
  <c r="I51" i="32"/>
  <c r="I95" i="32"/>
  <c r="M99" i="32"/>
  <c r="I90" i="32"/>
  <c r="I123" i="32"/>
  <c r="I136" i="32"/>
  <c r="M148" i="32"/>
  <c r="M13" i="32"/>
  <c r="M57" i="32"/>
  <c r="M134" i="32"/>
  <c r="M9" i="32"/>
  <c r="I24" i="32"/>
  <c r="M25" i="32"/>
  <c r="I39" i="32"/>
  <c r="M65" i="32"/>
  <c r="I34" i="32"/>
  <c r="M78" i="32"/>
  <c r="M92" i="32"/>
  <c r="I98" i="32"/>
  <c r="M83" i="32"/>
  <c r="I52" i="32"/>
  <c r="M72" i="32"/>
  <c r="I104" i="32"/>
  <c r="M88" i="32"/>
  <c r="I68" i="32"/>
  <c r="M120" i="32"/>
  <c r="I125" i="32"/>
  <c r="I113" i="32"/>
  <c r="I100" i="32"/>
  <c r="I101" i="32"/>
  <c r="I112" i="32"/>
  <c r="I129" i="32"/>
  <c r="M144" i="32"/>
  <c r="I152" i="32"/>
  <c r="M153" i="32"/>
  <c r="I159" i="32"/>
  <c r="M151" i="32"/>
  <c r="I127" i="32"/>
  <c r="M145" i="32"/>
  <c r="I166" i="32"/>
  <c r="M170" i="32"/>
  <c r="M18" i="32"/>
  <c r="I18" i="32"/>
  <c r="I28" i="32"/>
  <c r="M28" i="32"/>
  <c r="M54" i="32"/>
  <c r="I54" i="32"/>
  <c r="I21" i="32"/>
  <c r="M21" i="32"/>
  <c r="M19" i="32"/>
  <c r="I19" i="32"/>
  <c r="I31" i="32"/>
  <c r="M31" i="32"/>
  <c r="M37" i="32"/>
  <c r="I37" i="32"/>
  <c r="I66" i="32"/>
  <c r="M66" i="32"/>
  <c r="M42" i="32"/>
  <c r="I42" i="32"/>
  <c r="I53" i="32"/>
  <c r="M53" i="32"/>
  <c r="M62" i="32"/>
  <c r="I62" i="32"/>
  <c r="M96" i="32"/>
  <c r="I96" i="32"/>
  <c r="M16" i="32"/>
  <c r="I16" i="32"/>
  <c r="I22" i="32"/>
  <c r="M22" i="32"/>
  <c r="M29" i="32"/>
  <c r="I29" i="32"/>
  <c r="I38" i="32"/>
  <c r="M38" i="32"/>
  <c r="M79" i="32"/>
  <c r="I79" i="32"/>
  <c r="I63" i="32"/>
  <c r="M63" i="32"/>
  <c r="M41" i="32"/>
  <c r="I41" i="32"/>
  <c r="I14" i="32"/>
  <c r="M14" i="32"/>
  <c r="I26" i="32"/>
  <c r="M26" i="32"/>
  <c r="M11" i="32"/>
  <c r="I11" i="32"/>
  <c r="M17" i="32"/>
  <c r="I17" i="32"/>
  <c r="I23" i="32"/>
  <c r="M23" i="32"/>
  <c r="M46" i="32"/>
  <c r="I46" i="32"/>
  <c r="I47" i="32"/>
  <c r="M47" i="32"/>
  <c r="M56" i="32"/>
  <c r="I56" i="32"/>
  <c r="I77" i="32"/>
  <c r="M77" i="32"/>
  <c r="M44" i="32"/>
  <c r="M98" i="32"/>
  <c r="M81" i="32"/>
  <c r="M107" i="32"/>
  <c r="I107" i="32"/>
  <c r="M82" i="32"/>
  <c r="I82" i="32"/>
  <c r="M114" i="32"/>
  <c r="I114" i="32"/>
  <c r="M69" i="32"/>
  <c r="I69" i="32"/>
  <c r="M122" i="32"/>
  <c r="I122" i="32"/>
  <c r="I163" i="32"/>
  <c r="M163" i="32"/>
  <c r="M80" i="32"/>
  <c r="M40" i="32"/>
  <c r="M87" i="32"/>
  <c r="M52" i="32"/>
  <c r="M111" i="32"/>
  <c r="I72" i="32"/>
  <c r="M91" i="32"/>
  <c r="M90" i="32"/>
  <c r="M100" i="32"/>
  <c r="M116" i="32"/>
  <c r="M132" i="32"/>
  <c r="M136" i="32"/>
  <c r="M112" i="32"/>
  <c r="M131" i="32"/>
  <c r="I150" i="32"/>
  <c r="M150" i="32"/>
  <c r="I76" i="32"/>
  <c r="M76" i="32"/>
  <c r="I93" i="32"/>
  <c r="M93" i="32"/>
  <c r="I106" i="32"/>
  <c r="M106" i="32"/>
  <c r="I103" i="32"/>
  <c r="M103" i="32"/>
  <c r="I158" i="32"/>
  <c r="M158" i="32"/>
  <c r="M121" i="32"/>
  <c r="I121" i="32"/>
  <c r="M60" i="32"/>
  <c r="I60" i="32"/>
  <c r="M109" i="32"/>
  <c r="I109" i="32"/>
  <c r="M135" i="32"/>
  <c r="I135" i="32"/>
  <c r="M137" i="32"/>
  <c r="I137" i="32"/>
  <c r="M142" i="32"/>
  <c r="I142" i="32"/>
  <c r="I108" i="32"/>
  <c r="M108" i="32"/>
  <c r="I154" i="32"/>
  <c r="M154" i="32"/>
  <c r="I147" i="32"/>
  <c r="M147" i="32"/>
  <c r="I110" i="32"/>
  <c r="M110" i="32"/>
  <c r="I157" i="32"/>
  <c r="M157" i="32"/>
  <c r="I155" i="32"/>
  <c r="M155" i="32"/>
  <c r="M117" i="32"/>
  <c r="M86" i="32"/>
  <c r="M97" i="32"/>
  <c r="M124" i="32"/>
  <c r="M133" i="32"/>
  <c r="M143" i="32"/>
  <c r="M128" i="32"/>
  <c r="M89" i="32"/>
  <c r="I89" i="32"/>
  <c r="I115" i="32"/>
  <c r="M115" i="32"/>
  <c r="I138" i="32"/>
  <c r="M138" i="32"/>
  <c r="I164" i="32"/>
  <c r="M164" i="32"/>
  <c r="I165" i="32"/>
  <c r="M165" i="32"/>
  <c r="M113" i="32"/>
  <c r="M35" i="32"/>
  <c r="M118" i="32"/>
  <c r="M123" i="32"/>
  <c r="M101" i="32"/>
  <c r="M126" i="32"/>
  <c r="M58" i="32"/>
  <c r="M105" i="32"/>
  <c r="I105" i="32"/>
  <c r="I146" i="32"/>
  <c r="M146" i="32"/>
  <c r="I139" i="32"/>
  <c r="M139" i="32"/>
  <c r="I168" i="32"/>
  <c r="M168" i="32"/>
  <c r="I169" i="32"/>
  <c r="M169" i="32"/>
  <c r="I148" i="32"/>
  <c r="I141" i="32"/>
  <c r="M167" i="32"/>
  <c r="F172" i="32" l="1"/>
  <c r="M172" i="32"/>
  <c r="N24" i="32" s="1"/>
  <c r="O24" i="32" s="1"/>
  <c r="N153" i="32"/>
  <c r="O153" i="32" s="1"/>
  <c r="N160" i="32"/>
  <c r="O160" i="32" s="1"/>
  <c r="N141" i="32"/>
  <c r="O141" i="32" s="1"/>
  <c r="N134" i="32"/>
  <c r="O134" i="32" s="1"/>
  <c r="N25" i="32"/>
  <c r="O25" i="32" s="1"/>
  <c r="N30" i="32"/>
  <c r="O30" i="32" s="1"/>
  <c r="N144" i="32"/>
  <c r="O144" i="32" s="1"/>
  <c r="N145" i="32"/>
  <c r="O145" i="32" s="1"/>
  <c r="N48" i="32"/>
  <c r="O48" i="32" s="1"/>
  <c r="N143" i="32"/>
  <c r="O143" i="32" s="1"/>
  <c r="N100" i="32"/>
  <c r="O100" i="32" s="1"/>
  <c r="N105" i="32"/>
  <c r="O105" i="32" s="1"/>
  <c r="N123" i="32"/>
  <c r="O123" i="32" s="1"/>
  <c r="N154" i="32"/>
  <c r="O154" i="32" s="1"/>
  <c r="N150" i="32"/>
  <c r="O150" i="32" s="1"/>
  <c r="N163" i="32"/>
  <c r="O163" i="32" s="1"/>
  <c r="N41" i="32"/>
  <c r="O41" i="32" s="1"/>
  <c r="N118" i="32"/>
  <c r="O118" i="32" s="1"/>
  <c r="N147" i="32"/>
  <c r="O147" i="32" s="1"/>
  <c r="N132" i="32"/>
  <c r="O132" i="32" s="1"/>
  <c r="N126" i="32"/>
  <c r="O126" i="32" s="1"/>
  <c r="N165" i="32"/>
  <c r="O165" i="32" s="1"/>
  <c r="N157" i="32"/>
  <c r="O157" i="32" s="1"/>
  <c r="N109" i="32"/>
  <c r="O109" i="32" s="1"/>
  <c r="N80" i="32"/>
  <c r="O80" i="32" s="1"/>
  <c r="N69" i="32"/>
  <c r="O69" i="32" s="1"/>
  <c r="N38" i="32"/>
  <c r="O38" i="32" s="1"/>
  <c r="N29" i="32"/>
  <c r="O29" i="32" s="1"/>
  <c r="N31" i="32"/>
  <c r="O31" i="32" s="1"/>
  <c r="N138" i="32"/>
  <c r="O138" i="32" s="1"/>
  <c r="N86" i="32"/>
  <c r="O86" i="32" s="1"/>
  <c r="I172" i="32"/>
  <c r="K168" i="32" s="1"/>
  <c r="N11" i="32"/>
  <c r="O11" i="32" s="1"/>
  <c r="N53" i="32"/>
  <c r="O53" i="32" s="1"/>
  <c r="N28" i="32"/>
  <c r="O28" i="32" s="1"/>
  <c r="N113" i="32"/>
  <c r="O113" i="32" s="1"/>
  <c r="N89" i="32"/>
  <c r="O89" i="32" s="1"/>
  <c r="N124" i="32"/>
  <c r="O124" i="32" s="1"/>
  <c r="N158" i="32"/>
  <c r="O158" i="32" s="1"/>
  <c r="N103" i="32"/>
  <c r="O103" i="32" s="1"/>
  <c r="N93" i="32"/>
  <c r="O93" i="32" s="1"/>
  <c r="N131" i="32"/>
  <c r="O131" i="32" s="1"/>
  <c r="N116" i="32"/>
  <c r="O116" i="32" s="1"/>
  <c r="N90" i="32"/>
  <c r="O90" i="32" s="1"/>
  <c r="N107" i="32"/>
  <c r="O107" i="32" s="1"/>
  <c r="N44" i="32"/>
  <c r="O44" i="32" s="1"/>
  <c r="N56" i="32"/>
  <c r="O56" i="32" s="1"/>
  <c r="N63" i="32"/>
  <c r="O63" i="32" s="1"/>
  <c r="N66" i="32"/>
  <c r="O66" i="32" s="1"/>
  <c r="N37" i="32"/>
  <c r="O37" i="32" s="1"/>
  <c r="C172" i="31"/>
  <c r="C145" i="31"/>
  <c r="C156" i="31"/>
  <c r="C76" i="31"/>
  <c r="C98" i="31"/>
  <c r="C158" i="31"/>
  <c r="C166" i="31"/>
  <c r="C104" i="31"/>
  <c r="C159" i="31"/>
  <c r="C155" i="31"/>
  <c r="C23" i="31"/>
  <c r="C54" i="31"/>
  <c r="C60" i="31"/>
  <c r="C35" i="31"/>
  <c r="C70" i="31"/>
  <c r="C80" i="31"/>
  <c r="C37" i="31"/>
  <c r="C19" i="31"/>
  <c r="C25" i="31"/>
  <c r="C59" i="31"/>
  <c r="C10" i="31"/>
  <c r="C17" i="31"/>
  <c r="C112" i="31"/>
  <c r="C33" i="31"/>
  <c r="C26" i="31"/>
  <c r="C64" i="31"/>
  <c r="C45" i="31"/>
  <c r="C36" i="31"/>
  <c r="C39" i="31"/>
  <c r="C142" i="31"/>
  <c r="C44" i="31"/>
  <c r="C111" i="31"/>
  <c r="C131" i="31"/>
  <c r="C102" i="31"/>
  <c r="C22" i="31"/>
  <c r="C62" i="31"/>
  <c r="C149" i="31"/>
  <c r="C109" i="31"/>
  <c r="C110" i="31"/>
  <c r="C144" i="31"/>
  <c r="C82" i="31"/>
  <c r="C12" i="31"/>
  <c r="C91" i="31"/>
  <c r="C115" i="31"/>
  <c r="C73" i="31"/>
  <c r="C27" i="31"/>
  <c r="C16" i="31"/>
  <c r="C49" i="31"/>
  <c r="C30" i="31"/>
  <c r="C129" i="31"/>
  <c r="C165" i="31"/>
  <c r="C9" i="31"/>
  <c r="C72" i="31"/>
  <c r="C57" i="31"/>
  <c r="C120" i="31"/>
  <c r="C138" i="31"/>
  <c r="C151" i="31"/>
  <c r="C93" i="31"/>
  <c r="C11" i="31"/>
  <c r="C161" i="31"/>
  <c r="C128" i="31"/>
  <c r="C53" i="31"/>
  <c r="C103" i="31"/>
  <c r="C147" i="31"/>
  <c r="C48" i="31"/>
  <c r="C94" i="31"/>
  <c r="C143" i="31"/>
  <c r="C123" i="31"/>
  <c r="C52" i="31"/>
  <c r="C97" i="31"/>
  <c r="C150" i="31"/>
  <c r="C96" i="31"/>
  <c r="C107" i="31"/>
  <c r="C126" i="31"/>
  <c r="C106" i="31"/>
  <c r="C141" i="31"/>
  <c r="C133" i="31"/>
  <c r="C113" i="31"/>
  <c r="C56" i="31"/>
  <c r="C164" i="31"/>
  <c r="C135" i="31"/>
  <c r="C140" i="31"/>
  <c r="C124" i="31"/>
  <c r="C24" i="31"/>
  <c r="C86" i="31"/>
  <c r="C108" i="31"/>
  <c r="C134" i="31"/>
  <c r="C42" i="31"/>
  <c r="C41" i="31"/>
  <c r="C65" i="31"/>
  <c r="C34" i="31"/>
  <c r="C28" i="31"/>
  <c r="C148" i="31"/>
  <c r="C88" i="31"/>
  <c r="C71" i="31"/>
  <c r="C127" i="31"/>
  <c r="C51" i="31"/>
  <c r="C79" i="31"/>
  <c r="C125" i="31"/>
  <c r="C152" i="31"/>
  <c r="C146" i="31"/>
  <c r="C168" i="31"/>
  <c r="C66" i="31"/>
  <c r="C101" i="31"/>
  <c r="C122" i="31"/>
  <c r="C46" i="31"/>
  <c r="C116" i="31"/>
  <c r="C8" i="31"/>
  <c r="C58" i="31"/>
  <c r="C14" i="31"/>
  <c r="C132" i="31"/>
  <c r="C137" i="31"/>
  <c r="C95" i="31"/>
  <c r="C75" i="31"/>
  <c r="C29" i="31"/>
  <c r="C40" i="31"/>
  <c r="C84" i="31"/>
  <c r="C92" i="31"/>
  <c r="C121" i="31"/>
  <c r="C118" i="31"/>
  <c r="C154" i="31"/>
  <c r="C55" i="31"/>
  <c r="C50" i="31"/>
  <c r="C139" i="31"/>
  <c r="C89" i="31"/>
  <c r="C61" i="31"/>
  <c r="C68" i="31"/>
  <c r="C21" i="31"/>
  <c r="C20" i="31"/>
  <c r="C160" i="31"/>
  <c r="C99" i="31"/>
  <c r="C74" i="31"/>
  <c r="C119" i="31"/>
  <c r="C78" i="31"/>
  <c r="C87" i="31"/>
  <c r="C13" i="31"/>
  <c r="C67" i="31"/>
  <c r="C18" i="31"/>
  <c r="C43" i="31"/>
  <c r="C83" i="31"/>
  <c r="C32" i="31"/>
  <c r="C169" i="31"/>
  <c r="C85" i="31"/>
  <c r="C15" i="31"/>
  <c r="C38" i="31"/>
  <c r="C170" i="31"/>
  <c r="C136" i="31"/>
  <c r="C105" i="31"/>
  <c r="C167" i="31"/>
  <c r="C100" i="31"/>
  <c r="C163" i="31"/>
  <c r="C153" i="31"/>
  <c r="C31" i="31"/>
  <c r="C81" i="31"/>
  <c r="C157" i="31"/>
  <c r="C130" i="31"/>
  <c r="C63" i="31"/>
  <c r="C162" i="31"/>
  <c r="C114" i="31"/>
  <c r="C77" i="31"/>
  <c r="C69" i="31"/>
  <c r="C47" i="31"/>
  <c r="C117" i="31"/>
  <c r="C90" i="31"/>
  <c r="C6" i="31"/>
  <c r="D5" i="31"/>
  <c r="C5" i="31"/>
  <c r="D3" i="31"/>
  <c r="N14" i="32" l="1"/>
  <c r="O14" i="32" s="1"/>
  <c r="N111" i="32"/>
  <c r="O111" i="32" s="1"/>
  <c r="N76" i="32"/>
  <c r="O76" i="32" s="1"/>
  <c r="K60" i="32"/>
  <c r="N146" i="32"/>
  <c r="O146" i="32" s="1"/>
  <c r="N23" i="32"/>
  <c r="O23" i="32" s="1"/>
  <c r="N58" i="32"/>
  <c r="O58" i="32" s="1"/>
  <c r="N98" i="32"/>
  <c r="O98" i="32" s="1"/>
  <c r="N137" i="32"/>
  <c r="O137" i="32" s="1"/>
  <c r="N16" i="32"/>
  <c r="O16" i="32" s="1"/>
  <c r="N42" i="32"/>
  <c r="O42" i="32" s="1"/>
  <c r="N142" i="32"/>
  <c r="O142" i="32" s="1"/>
  <c r="N168" i="32"/>
  <c r="O168" i="32" s="1"/>
  <c r="N51" i="32"/>
  <c r="O51" i="32" s="1"/>
  <c r="N67" i="32"/>
  <c r="O67" i="32" s="1"/>
  <c r="N57" i="32"/>
  <c r="O57" i="32" s="1"/>
  <c r="N55" i="32"/>
  <c r="O55" i="32" s="1"/>
  <c r="N166" i="32"/>
  <c r="O166" i="32" s="1"/>
  <c r="K82" i="32"/>
  <c r="N79" i="32"/>
  <c r="O79" i="32" s="1"/>
  <c r="N77" i="32"/>
  <c r="O77" i="32" s="1"/>
  <c r="N122" i="32"/>
  <c r="O122" i="32" s="1"/>
  <c r="N136" i="32"/>
  <c r="O136" i="32" s="1"/>
  <c r="N106" i="32"/>
  <c r="O106" i="32" s="1"/>
  <c r="N155" i="32"/>
  <c r="O155" i="32" s="1"/>
  <c r="N101" i="32"/>
  <c r="O101" i="32" s="1"/>
  <c r="N22" i="32"/>
  <c r="O22" i="32" s="1"/>
  <c r="N108" i="32"/>
  <c r="O108" i="32" s="1"/>
  <c r="N19" i="32"/>
  <c r="O19" i="32" s="1"/>
  <c r="N46" i="32"/>
  <c r="O46" i="32" s="1"/>
  <c r="N121" i="32"/>
  <c r="O121" i="32" s="1"/>
  <c r="N117" i="32"/>
  <c r="O117" i="32" s="1"/>
  <c r="N26" i="32"/>
  <c r="O26" i="32" s="1"/>
  <c r="N54" i="32"/>
  <c r="O54" i="32" s="1"/>
  <c r="N52" i="32"/>
  <c r="O52" i="32" s="1"/>
  <c r="N97" i="32"/>
  <c r="O97" i="32" s="1"/>
  <c r="N17" i="32"/>
  <c r="O17" i="32" s="1"/>
  <c r="N49" i="32"/>
  <c r="O49" i="32" s="1"/>
  <c r="N104" i="32"/>
  <c r="O104" i="32" s="1"/>
  <c r="N127" i="32"/>
  <c r="O127" i="32" s="1"/>
  <c r="N50" i="32"/>
  <c r="O50" i="32" s="1"/>
  <c r="N99" i="32"/>
  <c r="O99" i="32" s="1"/>
  <c r="N96" i="32"/>
  <c r="O96" i="32" s="1"/>
  <c r="N47" i="32"/>
  <c r="O47" i="32" s="1"/>
  <c r="N87" i="32"/>
  <c r="O87" i="32" s="1"/>
  <c r="N110" i="32"/>
  <c r="O110" i="32" s="1"/>
  <c r="N35" i="32"/>
  <c r="O35" i="32" s="1"/>
  <c r="N114" i="32"/>
  <c r="O114" i="32" s="1"/>
  <c r="N18" i="32"/>
  <c r="O18" i="32" s="1"/>
  <c r="N82" i="32"/>
  <c r="O82" i="32" s="1"/>
  <c r="N60" i="32"/>
  <c r="O60" i="32" s="1"/>
  <c r="N115" i="32"/>
  <c r="O115" i="32" s="1"/>
  <c r="N167" i="32"/>
  <c r="O167" i="32" s="1"/>
  <c r="N164" i="32"/>
  <c r="O164" i="32" s="1"/>
  <c r="N159" i="32"/>
  <c r="O159" i="32" s="1"/>
  <c r="N140" i="32"/>
  <c r="O140" i="32" s="1"/>
  <c r="N130" i="32"/>
  <c r="O130" i="32" s="1"/>
  <c r="N70" i="32"/>
  <c r="O70" i="32" s="1"/>
  <c r="N102" i="32"/>
  <c r="O102" i="32" s="1"/>
  <c r="N12" i="32"/>
  <c r="O12" i="32" s="1"/>
  <c r="N133" i="32"/>
  <c r="O133" i="32" s="1"/>
  <c r="N21" i="32"/>
  <c r="O21" i="32" s="1"/>
  <c r="N91" i="32"/>
  <c r="O91" i="32" s="1"/>
  <c r="N169" i="32"/>
  <c r="O169" i="32" s="1"/>
  <c r="N62" i="32"/>
  <c r="O62" i="32" s="1"/>
  <c r="N40" i="32"/>
  <c r="O40" i="32" s="1"/>
  <c r="N135" i="32"/>
  <c r="O135" i="32" s="1"/>
  <c r="N128" i="32"/>
  <c r="O128" i="32" s="1"/>
  <c r="N139" i="32"/>
  <c r="O139" i="32" s="1"/>
  <c r="N81" i="32"/>
  <c r="O81" i="32" s="1"/>
  <c r="N149" i="32"/>
  <c r="O149" i="32" s="1"/>
  <c r="N9" i="32"/>
  <c r="O9" i="32" s="1"/>
  <c r="N148" i="32"/>
  <c r="O148" i="32" s="1"/>
  <c r="N61" i="32"/>
  <c r="O61" i="32" s="1"/>
  <c r="N43" i="32"/>
  <c r="O43" i="32" s="1"/>
  <c r="N72" i="32"/>
  <c r="O72" i="32" s="1"/>
  <c r="N39" i="32"/>
  <c r="O39" i="32" s="1"/>
  <c r="N161" i="32"/>
  <c r="O161" i="32" s="1"/>
  <c r="N65" i="32"/>
  <c r="O65" i="32" s="1"/>
  <c r="N129" i="32"/>
  <c r="O129" i="32" s="1"/>
  <c r="N125" i="32"/>
  <c r="O125" i="32" s="1"/>
  <c r="N27" i="32"/>
  <c r="O27" i="32" s="1"/>
  <c r="N36" i="32"/>
  <c r="O36" i="32" s="1"/>
  <c r="N119" i="32"/>
  <c r="O119" i="32" s="1"/>
  <c r="N75" i="32"/>
  <c r="O75" i="32" s="1"/>
  <c r="N73" i="32"/>
  <c r="O73" i="32" s="1"/>
  <c r="N34" i="32"/>
  <c r="O34" i="32" s="1"/>
  <c r="N84" i="32"/>
  <c r="O84" i="32" s="1"/>
  <c r="N33" i="32"/>
  <c r="O33" i="32" s="1"/>
  <c r="N112" i="32"/>
  <c r="O112" i="32" s="1"/>
  <c r="N120" i="32"/>
  <c r="O120" i="32" s="1"/>
  <c r="N45" i="32"/>
  <c r="O45" i="32" s="1"/>
  <c r="N170" i="32"/>
  <c r="O170" i="32" s="1"/>
  <c r="N94" i="32"/>
  <c r="O94" i="32" s="1"/>
  <c r="N92" i="32"/>
  <c r="O92" i="32" s="1"/>
  <c r="N13" i="32"/>
  <c r="O13" i="32" s="1"/>
  <c r="N15" i="32"/>
  <c r="O15" i="32" s="1"/>
  <c r="N152" i="32"/>
  <c r="O152" i="32" s="1"/>
  <c r="N95" i="32"/>
  <c r="O95" i="32" s="1"/>
  <c r="N74" i="32"/>
  <c r="O74" i="32" s="1"/>
  <c r="N64" i="32"/>
  <c r="O64" i="32" s="1"/>
  <c r="N59" i="32"/>
  <c r="O59" i="32" s="1"/>
  <c r="N162" i="32"/>
  <c r="O162" i="32" s="1"/>
  <c r="N83" i="32"/>
  <c r="O83" i="32" s="1"/>
  <c r="N32" i="32"/>
  <c r="O32" i="32" s="1"/>
  <c r="K107" i="32"/>
  <c r="K142" i="32"/>
  <c r="K29" i="32"/>
  <c r="K137" i="32"/>
  <c r="K53" i="32"/>
  <c r="K63" i="32"/>
  <c r="K76" i="32"/>
  <c r="N10" i="32"/>
  <c r="O10" i="32" s="1"/>
  <c r="N156" i="32"/>
  <c r="O156" i="32" s="1"/>
  <c r="N68" i="32"/>
  <c r="O68" i="32" s="1"/>
  <c r="N71" i="32"/>
  <c r="O71" i="32" s="1"/>
  <c r="N78" i="32"/>
  <c r="O78" i="32" s="1"/>
  <c r="N151" i="32"/>
  <c r="O151" i="32" s="1"/>
  <c r="N20" i="32"/>
  <c r="O20" i="32" s="1"/>
  <c r="N85" i="32"/>
  <c r="O85" i="32" s="1"/>
  <c r="N88" i="32"/>
  <c r="O88" i="32" s="1"/>
  <c r="N8" i="32"/>
  <c r="K18" i="32"/>
  <c r="K42" i="32"/>
  <c r="K157" i="32"/>
  <c r="K165" i="32"/>
  <c r="K21" i="32"/>
  <c r="K66" i="32"/>
  <c r="K158" i="32"/>
  <c r="K54" i="32"/>
  <c r="K38" i="32"/>
  <c r="K47" i="32"/>
  <c r="K138" i="32"/>
  <c r="K17" i="32"/>
  <c r="K31" i="32"/>
  <c r="K62" i="32"/>
  <c r="K41" i="32"/>
  <c r="K135" i="32"/>
  <c r="K148" i="32"/>
  <c r="K69" i="32"/>
  <c r="K139" i="32"/>
  <c r="K79" i="32"/>
  <c r="K72" i="32"/>
  <c r="K108" i="32"/>
  <c r="K164" i="32"/>
  <c r="K169" i="32"/>
  <c r="K46" i="32"/>
  <c r="K109" i="32"/>
  <c r="K77" i="32"/>
  <c r="K93" i="32"/>
  <c r="K155" i="32"/>
  <c r="K121" i="32"/>
  <c r="K81" i="32"/>
  <c r="K98" i="32"/>
  <c r="K44" i="32"/>
  <c r="K52" i="32"/>
  <c r="K87" i="32"/>
  <c r="K80" i="32"/>
  <c r="K40" i="32"/>
  <c r="K111" i="32"/>
  <c r="K10" i="32"/>
  <c r="K20" i="32"/>
  <c r="K92" i="32"/>
  <c r="K15" i="32"/>
  <c r="K64" i="32"/>
  <c r="K24" i="32"/>
  <c r="K30" i="32"/>
  <c r="K74" i="32"/>
  <c r="K25" i="32"/>
  <c r="K45" i="32"/>
  <c r="K127" i="32"/>
  <c r="K61" i="32"/>
  <c r="K83" i="32"/>
  <c r="K152" i="32"/>
  <c r="K90" i="32"/>
  <c r="K116" i="32"/>
  <c r="K136" i="32"/>
  <c r="K131" i="32"/>
  <c r="K134" i="32"/>
  <c r="K140" i="32"/>
  <c r="K119" i="32"/>
  <c r="K159" i="32"/>
  <c r="K67" i="32"/>
  <c r="K78" i="32"/>
  <c r="K91" i="32"/>
  <c r="K100" i="32"/>
  <c r="K85" i="32"/>
  <c r="K149" i="32"/>
  <c r="K73" i="32"/>
  <c r="K27" i="32"/>
  <c r="K12" i="32"/>
  <c r="K9" i="32"/>
  <c r="K13" i="32"/>
  <c r="K145" i="32"/>
  <c r="K86" i="32"/>
  <c r="K124" i="32"/>
  <c r="K143" i="32"/>
  <c r="K153" i="32"/>
  <c r="K94" i="32"/>
  <c r="K88" i="32"/>
  <c r="K95" i="32"/>
  <c r="K120" i="32"/>
  <c r="K35" i="32"/>
  <c r="K123" i="32"/>
  <c r="K126" i="32"/>
  <c r="K161" i="32"/>
  <c r="K129" i="32"/>
  <c r="K151" i="32"/>
  <c r="K84" i="32"/>
  <c r="K166" i="32"/>
  <c r="K50" i="32"/>
  <c r="K34" i="32"/>
  <c r="K70" i="32"/>
  <c r="K51" i="32"/>
  <c r="K104" i="32"/>
  <c r="K102" i="32"/>
  <c r="K99" i="32"/>
  <c r="K132" i="32"/>
  <c r="K160" i="32"/>
  <c r="K170" i="32"/>
  <c r="K36" i="32"/>
  <c r="K43" i="32"/>
  <c r="K49" i="32"/>
  <c r="K39" i="32"/>
  <c r="K48" i="32"/>
  <c r="K32" i="32"/>
  <c r="K65" i="32"/>
  <c r="K57" i="32"/>
  <c r="K55" i="32"/>
  <c r="K117" i="32"/>
  <c r="K97" i="32"/>
  <c r="K133" i="32"/>
  <c r="K128" i="32"/>
  <c r="K113" i="32"/>
  <c r="K118" i="32"/>
  <c r="K101" i="32"/>
  <c r="K58" i="32"/>
  <c r="K156" i="32"/>
  <c r="K167" i="32"/>
  <c r="K130" i="32"/>
  <c r="K162" i="32"/>
  <c r="K71" i="32"/>
  <c r="K33" i="32"/>
  <c r="K75" i="32"/>
  <c r="K59" i="32"/>
  <c r="K68" i="32"/>
  <c r="K125" i="32"/>
  <c r="K112" i="32"/>
  <c r="K144" i="32"/>
  <c r="K141" i="32"/>
  <c r="K22" i="32"/>
  <c r="K26" i="32"/>
  <c r="K56" i="32"/>
  <c r="K122" i="32"/>
  <c r="K147" i="32"/>
  <c r="K14" i="32"/>
  <c r="K106" i="32"/>
  <c r="K163" i="32"/>
  <c r="K154" i="32"/>
  <c r="K110" i="32"/>
  <c r="K105" i="32"/>
  <c r="K19" i="32"/>
  <c r="K150" i="32"/>
  <c r="K28" i="32"/>
  <c r="K37" i="32"/>
  <c r="K23" i="32"/>
  <c r="K89" i="32"/>
  <c r="K115" i="32"/>
  <c r="K16" i="32"/>
  <c r="K11" i="32"/>
  <c r="K114" i="32"/>
  <c r="K103" i="32"/>
  <c r="K146" i="32"/>
  <c r="K96" i="32"/>
  <c r="G5" i="30"/>
  <c r="H5" i="30" s="1"/>
  <c r="F5" i="30"/>
  <c r="E5" i="30"/>
  <c r="D5" i="30"/>
  <c r="C5" i="30"/>
  <c r="F8" i="9"/>
  <c r="F7" i="9"/>
  <c r="F6" i="9"/>
  <c r="F5" i="9"/>
  <c r="F4" i="9"/>
  <c r="C6" i="34" l="1"/>
  <c r="G6" i="34"/>
  <c r="D6" i="34"/>
  <c r="E6" i="34"/>
  <c r="F6" i="34"/>
  <c r="N172" i="32"/>
  <c r="O172" i="32" s="1"/>
  <c r="O8" i="32"/>
  <c r="J172" i="32"/>
  <c r="K172" i="32" s="1"/>
  <c r="K8" i="32"/>
  <c r="C6" i="30"/>
  <c r="F6" i="30"/>
  <c r="G6" i="30"/>
  <c r="D6" i="30"/>
  <c r="F9" i="9"/>
  <c r="E6" i="30"/>
  <c r="H6" i="34" l="1"/>
  <c r="H6" i="30"/>
  <c r="D3" i="27"/>
  <c r="D5" i="27"/>
  <c r="I3" i="18"/>
  <c r="I5" i="18"/>
  <c r="H172" i="6"/>
  <c r="G172" i="6"/>
  <c r="F172" i="6"/>
  <c r="E172" i="6"/>
  <c r="D172" i="6"/>
  <c r="C172" i="6"/>
  <c r="H5" i="6"/>
  <c r="G5" i="6"/>
  <c r="D5" i="6"/>
  <c r="H172" i="5"/>
  <c r="G172" i="5"/>
  <c r="F172" i="5"/>
  <c r="E172" i="5"/>
  <c r="D172" i="5"/>
  <c r="C172" i="5"/>
  <c r="H5" i="5"/>
  <c r="G5" i="5"/>
  <c r="D5" i="5"/>
  <c r="H5" i="7" l="1"/>
  <c r="G5" i="7"/>
  <c r="E172" i="7" l="1"/>
  <c r="J5" i="7"/>
  <c r="K5" i="7"/>
  <c r="L5" i="7"/>
  <c r="M5" i="7"/>
  <c r="I5" i="7"/>
  <c r="D5" i="7"/>
  <c r="J5" i="6"/>
  <c r="K5" i="6"/>
  <c r="L5" i="6"/>
  <c r="M5" i="6"/>
  <c r="I5" i="6"/>
  <c r="D5" i="12" s="1"/>
  <c r="D5" i="17" s="1"/>
  <c r="J5" i="5"/>
  <c r="K5" i="5"/>
  <c r="L5" i="5"/>
  <c r="M5" i="5"/>
  <c r="I5" i="5"/>
  <c r="F7" i="12"/>
  <c r="C5" i="27"/>
  <c r="E5" i="12"/>
  <c r="E5" i="16" s="1"/>
  <c r="C5" i="12"/>
  <c r="C5" i="13" s="1"/>
  <c r="K172" i="5"/>
  <c r="H7" i="13"/>
  <c r="G7" i="15"/>
  <c r="F7" i="16"/>
  <c r="F7" i="17"/>
  <c r="C9" i="9"/>
  <c r="G7" i="12"/>
  <c r="H7" i="12"/>
  <c r="G7" i="13"/>
  <c r="H7" i="16"/>
  <c r="H7" i="17"/>
  <c r="C9" i="27"/>
  <c r="C10" i="27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C43" i="27"/>
  <c r="C44" i="27"/>
  <c r="C45" i="27"/>
  <c r="C46" i="27"/>
  <c r="C47" i="27"/>
  <c r="C48" i="27"/>
  <c r="C49" i="27"/>
  <c r="C50" i="27"/>
  <c r="C51" i="27"/>
  <c r="C52" i="27"/>
  <c r="C53" i="27"/>
  <c r="C54" i="27"/>
  <c r="C55" i="27"/>
  <c r="C56" i="27"/>
  <c r="C57" i="27"/>
  <c r="C58" i="27"/>
  <c r="C59" i="27"/>
  <c r="C60" i="27"/>
  <c r="C61" i="27"/>
  <c r="C62" i="27"/>
  <c r="C63" i="27"/>
  <c r="C64" i="27"/>
  <c r="C65" i="27"/>
  <c r="C66" i="27"/>
  <c r="C67" i="27"/>
  <c r="C68" i="27"/>
  <c r="C69" i="27"/>
  <c r="C70" i="27"/>
  <c r="C71" i="27"/>
  <c r="C72" i="27"/>
  <c r="C73" i="27"/>
  <c r="C74" i="27"/>
  <c r="C75" i="27"/>
  <c r="C76" i="27"/>
  <c r="C77" i="27"/>
  <c r="C78" i="27"/>
  <c r="C79" i="27"/>
  <c r="C80" i="27"/>
  <c r="C81" i="27"/>
  <c r="C82" i="27"/>
  <c r="C83" i="27"/>
  <c r="C84" i="27"/>
  <c r="C85" i="27"/>
  <c r="C86" i="27"/>
  <c r="C87" i="27"/>
  <c r="C88" i="27"/>
  <c r="C89" i="27"/>
  <c r="C90" i="27"/>
  <c r="C91" i="27"/>
  <c r="C92" i="27"/>
  <c r="C93" i="27"/>
  <c r="C94" i="27"/>
  <c r="C95" i="27"/>
  <c r="C96" i="27"/>
  <c r="C97" i="27"/>
  <c r="C98" i="27"/>
  <c r="C99" i="27"/>
  <c r="C100" i="27"/>
  <c r="C101" i="27"/>
  <c r="C102" i="27"/>
  <c r="C103" i="27"/>
  <c r="C104" i="27"/>
  <c r="C105" i="27"/>
  <c r="C106" i="27"/>
  <c r="C107" i="27"/>
  <c r="C108" i="27"/>
  <c r="C109" i="27"/>
  <c r="C110" i="27"/>
  <c r="C111" i="27"/>
  <c r="C112" i="27"/>
  <c r="C113" i="27"/>
  <c r="C114" i="27"/>
  <c r="C115" i="27"/>
  <c r="C116" i="27"/>
  <c r="C117" i="27"/>
  <c r="C118" i="27"/>
  <c r="C119" i="27"/>
  <c r="C120" i="27"/>
  <c r="C121" i="27"/>
  <c r="C122" i="27"/>
  <c r="C123" i="27"/>
  <c r="C124" i="27"/>
  <c r="C125" i="27"/>
  <c r="C126" i="27"/>
  <c r="C127" i="27"/>
  <c r="C128" i="27"/>
  <c r="C129" i="27"/>
  <c r="C130" i="27"/>
  <c r="C131" i="27"/>
  <c r="C132" i="27"/>
  <c r="C133" i="27"/>
  <c r="C134" i="27"/>
  <c r="C135" i="27"/>
  <c r="C136" i="27"/>
  <c r="C137" i="27"/>
  <c r="C138" i="27"/>
  <c r="C139" i="27"/>
  <c r="C140" i="27"/>
  <c r="C141" i="27"/>
  <c r="C142" i="27"/>
  <c r="C143" i="27"/>
  <c r="C144" i="27"/>
  <c r="C145" i="27"/>
  <c r="C146" i="27"/>
  <c r="C147" i="27"/>
  <c r="C148" i="27"/>
  <c r="C149" i="27"/>
  <c r="C150" i="27"/>
  <c r="C151" i="27"/>
  <c r="C152" i="27"/>
  <c r="C153" i="27"/>
  <c r="C154" i="27"/>
  <c r="C155" i="27"/>
  <c r="C156" i="27"/>
  <c r="C157" i="27"/>
  <c r="C158" i="27"/>
  <c r="C159" i="27"/>
  <c r="C160" i="27"/>
  <c r="C161" i="27"/>
  <c r="C162" i="27"/>
  <c r="C163" i="27"/>
  <c r="C164" i="27"/>
  <c r="C165" i="27"/>
  <c r="C166" i="27"/>
  <c r="C167" i="27"/>
  <c r="C168" i="27"/>
  <c r="C169" i="27"/>
  <c r="C170" i="27"/>
  <c r="C8" i="27"/>
  <c r="H172" i="7"/>
  <c r="C172" i="7"/>
  <c r="K172" i="7" s="1"/>
  <c r="G172" i="7"/>
  <c r="D172" i="7"/>
  <c r="F172" i="7"/>
  <c r="J172" i="7" s="1"/>
  <c r="E172" i="13" s="1"/>
  <c r="H172" i="13" s="1"/>
  <c r="M170" i="7"/>
  <c r="E170" i="17" s="1"/>
  <c r="L170" i="7"/>
  <c r="E170" i="16" s="1"/>
  <c r="K170" i="7"/>
  <c r="J170" i="7"/>
  <c r="E170" i="13" s="1"/>
  <c r="I170" i="7"/>
  <c r="E170" i="12" s="1"/>
  <c r="M169" i="7"/>
  <c r="E169" i="17" s="1"/>
  <c r="L169" i="7"/>
  <c r="E169" i="16" s="1"/>
  <c r="K169" i="7"/>
  <c r="J169" i="7"/>
  <c r="E169" i="13" s="1"/>
  <c r="I169" i="7"/>
  <c r="E169" i="12" s="1"/>
  <c r="M168" i="7"/>
  <c r="E168" i="17" s="1"/>
  <c r="L168" i="7"/>
  <c r="E168" i="16" s="1"/>
  <c r="K168" i="7"/>
  <c r="J168" i="7"/>
  <c r="E168" i="13" s="1"/>
  <c r="I168" i="7"/>
  <c r="E168" i="12" s="1"/>
  <c r="M167" i="7"/>
  <c r="E167" i="17" s="1"/>
  <c r="L167" i="7"/>
  <c r="E167" i="16" s="1"/>
  <c r="K167" i="7"/>
  <c r="J167" i="7"/>
  <c r="E167" i="13" s="1"/>
  <c r="I167" i="7"/>
  <c r="E167" i="12" s="1"/>
  <c r="M166" i="7"/>
  <c r="E166" i="17" s="1"/>
  <c r="L166" i="7"/>
  <c r="E166" i="16" s="1"/>
  <c r="K166" i="7"/>
  <c r="J166" i="7"/>
  <c r="E166" i="13" s="1"/>
  <c r="I166" i="7"/>
  <c r="E166" i="12" s="1"/>
  <c r="M165" i="7"/>
  <c r="E165" i="17" s="1"/>
  <c r="L165" i="7"/>
  <c r="E165" i="16" s="1"/>
  <c r="K165" i="7"/>
  <c r="J165" i="7"/>
  <c r="E165" i="13" s="1"/>
  <c r="I165" i="7"/>
  <c r="E165" i="12" s="1"/>
  <c r="M164" i="7"/>
  <c r="E164" i="17" s="1"/>
  <c r="L164" i="7"/>
  <c r="E164" i="16" s="1"/>
  <c r="K164" i="7"/>
  <c r="J164" i="7"/>
  <c r="E164" i="13" s="1"/>
  <c r="I164" i="7"/>
  <c r="E164" i="12" s="1"/>
  <c r="M163" i="7"/>
  <c r="E163" i="17" s="1"/>
  <c r="L163" i="7"/>
  <c r="E163" i="16" s="1"/>
  <c r="K163" i="7"/>
  <c r="J163" i="7"/>
  <c r="E163" i="13" s="1"/>
  <c r="I163" i="7"/>
  <c r="E163" i="12" s="1"/>
  <c r="M162" i="7"/>
  <c r="E162" i="17" s="1"/>
  <c r="L162" i="7"/>
  <c r="E162" i="16" s="1"/>
  <c r="K162" i="7"/>
  <c r="J162" i="7"/>
  <c r="E162" i="13" s="1"/>
  <c r="I162" i="7"/>
  <c r="E162" i="12" s="1"/>
  <c r="M161" i="7"/>
  <c r="E161" i="17" s="1"/>
  <c r="L161" i="7"/>
  <c r="E161" i="16" s="1"/>
  <c r="K161" i="7"/>
  <c r="J161" i="7"/>
  <c r="E161" i="13" s="1"/>
  <c r="I161" i="7"/>
  <c r="E161" i="12" s="1"/>
  <c r="M160" i="7"/>
  <c r="E160" i="17" s="1"/>
  <c r="L160" i="7"/>
  <c r="E160" i="16" s="1"/>
  <c r="K160" i="7"/>
  <c r="J160" i="7"/>
  <c r="E160" i="13" s="1"/>
  <c r="H160" i="13" s="1"/>
  <c r="I160" i="7"/>
  <c r="E160" i="12" s="1"/>
  <c r="M159" i="7"/>
  <c r="E159" i="17" s="1"/>
  <c r="L159" i="7"/>
  <c r="E159" i="16" s="1"/>
  <c r="K159" i="7"/>
  <c r="J159" i="7"/>
  <c r="E159" i="13" s="1"/>
  <c r="I159" i="7"/>
  <c r="E159" i="12" s="1"/>
  <c r="M158" i="7"/>
  <c r="E158" i="17" s="1"/>
  <c r="L158" i="7"/>
  <c r="E158" i="16" s="1"/>
  <c r="K158" i="7"/>
  <c r="J158" i="7"/>
  <c r="E158" i="13" s="1"/>
  <c r="H158" i="13" s="1"/>
  <c r="I158" i="7"/>
  <c r="E158" i="12" s="1"/>
  <c r="M157" i="7"/>
  <c r="E157" i="17" s="1"/>
  <c r="L157" i="7"/>
  <c r="E157" i="16" s="1"/>
  <c r="K157" i="7"/>
  <c r="J157" i="7"/>
  <c r="E157" i="13" s="1"/>
  <c r="I157" i="7"/>
  <c r="E157" i="12" s="1"/>
  <c r="M156" i="7"/>
  <c r="E156" i="17" s="1"/>
  <c r="L156" i="7"/>
  <c r="E156" i="16" s="1"/>
  <c r="K156" i="7"/>
  <c r="J156" i="7"/>
  <c r="E156" i="13" s="1"/>
  <c r="I156" i="7"/>
  <c r="E156" i="12" s="1"/>
  <c r="M155" i="7"/>
  <c r="E155" i="17" s="1"/>
  <c r="L155" i="7"/>
  <c r="E155" i="16" s="1"/>
  <c r="K155" i="7"/>
  <c r="J155" i="7"/>
  <c r="E155" i="13" s="1"/>
  <c r="I155" i="7"/>
  <c r="E155" i="12" s="1"/>
  <c r="M154" i="7"/>
  <c r="E154" i="17" s="1"/>
  <c r="L154" i="7"/>
  <c r="E154" i="16" s="1"/>
  <c r="K154" i="7"/>
  <c r="J154" i="7"/>
  <c r="E154" i="13" s="1"/>
  <c r="H154" i="13" s="1"/>
  <c r="I154" i="7"/>
  <c r="E154" i="12" s="1"/>
  <c r="M153" i="7"/>
  <c r="E153" i="17" s="1"/>
  <c r="L153" i="7"/>
  <c r="E153" i="16" s="1"/>
  <c r="K153" i="7"/>
  <c r="J153" i="7"/>
  <c r="E153" i="13" s="1"/>
  <c r="I153" i="7"/>
  <c r="E153" i="12" s="1"/>
  <c r="M152" i="7"/>
  <c r="E152" i="17" s="1"/>
  <c r="L152" i="7"/>
  <c r="E152" i="16" s="1"/>
  <c r="K152" i="7"/>
  <c r="J152" i="7"/>
  <c r="E152" i="13" s="1"/>
  <c r="I152" i="7"/>
  <c r="E152" i="12" s="1"/>
  <c r="M151" i="7"/>
  <c r="E151" i="17" s="1"/>
  <c r="L151" i="7"/>
  <c r="E151" i="16" s="1"/>
  <c r="K151" i="7"/>
  <c r="J151" i="7"/>
  <c r="E151" i="13" s="1"/>
  <c r="I151" i="7"/>
  <c r="E151" i="12" s="1"/>
  <c r="M150" i="7"/>
  <c r="E150" i="17" s="1"/>
  <c r="L150" i="7"/>
  <c r="E150" i="16" s="1"/>
  <c r="K150" i="7"/>
  <c r="J150" i="7"/>
  <c r="E150" i="13" s="1"/>
  <c r="I150" i="7"/>
  <c r="E150" i="12" s="1"/>
  <c r="M149" i="7"/>
  <c r="E149" i="17" s="1"/>
  <c r="L149" i="7"/>
  <c r="E149" i="16" s="1"/>
  <c r="K149" i="7"/>
  <c r="J149" i="7"/>
  <c r="E149" i="13" s="1"/>
  <c r="I149" i="7"/>
  <c r="E149" i="12" s="1"/>
  <c r="M148" i="7"/>
  <c r="E148" i="17" s="1"/>
  <c r="L148" i="7"/>
  <c r="E148" i="16" s="1"/>
  <c r="K148" i="7"/>
  <c r="J148" i="7"/>
  <c r="E148" i="13" s="1"/>
  <c r="I148" i="7"/>
  <c r="E148" i="12" s="1"/>
  <c r="M147" i="7"/>
  <c r="E147" i="17" s="1"/>
  <c r="L147" i="7"/>
  <c r="E147" i="16" s="1"/>
  <c r="K147" i="7"/>
  <c r="J147" i="7"/>
  <c r="E147" i="13" s="1"/>
  <c r="I147" i="7"/>
  <c r="E147" i="12" s="1"/>
  <c r="M146" i="7"/>
  <c r="E146" i="17" s="1"/>
  <c r="L146" i="7"/>
  <c r="E146" i="16" s="1"/>
  <c r="K146" i="7"/>
  <c r="J146" i="7"/>
  <c r="E146" i="13" s="1"/>
  <c r="H146" i="13" s="1"/>
  <c r="I146" i="7"/>
  <c r="E146" i="12" s="1"/>
  <c r="M145" i="7"/>
  <c r="E145" i="17" s="1"/>
  <c r="L145" i="7"/>
  <c r="E145" i="16" s="1"/>
  <c r="K145" i="7"/>
  <c r="J145" i="7"/>
  <c r="E145" i="13" s="1"/>
  <c r="I145" i="7"/>
  <c r="E145" i="12" s="1"/>
  <c r="M144" i="7"/>
  <c r="E144" i="17" s="1"/>
  <c r="L144" i="7"/>
  <c r="E144" i="16" s="1"/>
  <c r="K144" i="7"/>
  <c r="J144" i="7"/>
  <c r="E144" i="13" s="1"/>
  <c r="I144" i="7"/>
  <c r="E144" i="12" s="1"/>
  <c r="M143" i="7"/>
  <c r="E143" i="17" s="1"/>
  <c r="L143" i="7"/>
  <c r="E143" i="16" s="1"/>
  <c r="K143" i="7"/>
  <c r="J143" i="7"/>
  <c r="E143" i="13" s="1"/>
  <c r="I143" i="7"/>
  <c r="E143" i="12" s="1"/>
  <c r="M142" i="7"/>
  <c r="E142" i="17" s="1"/>
  <c r="L142" i="7"/>
  <c r="E142" i="16" s="1"/>
  <c r="K142" i="7"/>
  <c r="J142" i="7"/>
  <c r="E142" i="13" s="1"/>
  <c r="H142" i="13" s="1"/>
  <c r="I142" i="7"/>
  <c r="E142" i="12" s="1"/>
  <c r="M141" i="7"/>
  <c r="E141" i="17" s="1"/>
  <c r="L141" i="7"/>
  <c r="E141" i="16" s="1"/>
  <c r="K141" i="7"/>
  <c r="J141" i="7"/>
  <c r="E141" i="13" s="1"/>
  <c r="I141" i="7"/>
  <c r="E141" i="12" s="1"/>
  <c r="M140" i="7"/>
  <c r="E140" i="17" s="1"/>
  <c r="L140" i="7"/>
  <c r="E140" i="16" s="1"/>
  <c r="K140" i="7"/>
  <c r="J140" i="7"/>
  <c r="E140" i="13" s="1"/>
  <c r="I140" i="7"/>
  <c r="E140" i="12" s="1"/>
  <c r="M139" i="7"/>
  <c r="E139" i="17" s="1"/>
  <c r="L139" i="7"/>
  <c r="E139" i="16" s="1"/>
  <c r="K139" i="7"/>
  <c r="J139" i="7"/>
  <c r="E139" i="13" s="1"/>
  <c r="I139" i="7"/>
  <c r="E139" i="12" s="1"/>
  <c r="M138" i="7"/>
  <c r="E138" i="17" s="1"/>
  <c r="L138" i="7"/>
  <c r="E138" i="16" s="1"/>
  <c r="K138" i="7"/>
  <c r="J138" i="7"/>
  <c r="E138" i="13" s="1"/>
  <c r="H138" i="13" s="1"/>
  <c r="I138" i="7"/>
  <c r="E138" i="12" s="1"/>
  <c r="M137" i="7"/>
  <c r="E137" i="17" s="1"/>
  <c r="L137" i="7"/>
  <c r="E137" i="16" s="1"/>
  <c r="K137" i="7"/>
  <c r="E137" i="15" s="1"/>
  <c r="H137" i="15" s="1"/>
  <c r="J137" i="7"/>
  <c r="E137" i="13" s="1"/>
  <c r="I137" i="7"/>
  <c r="E137" i="12" s="1"/>
  <c r="M136" i="7"/>
  <c r="E136" i="17" s="1"/>
  <c r="L136" i="7"/>
  <c r="E136" i="16" s="1"/>
  <c r="K136" i="7"/>
  <c r="J136" i="7"/>
  <c r="E136" i="13" s="1"/>
  <c r="I136" i="7"/>
  <c r="E136" i="12" s="1"/>
  <c r="M135" i="7"/>
  <c r="E135" i="17" s="1"/>
  <c r="L135" i="7"/>
  <c r="E135" i="16" s="1"/>
  <c r="K135" i="7"/>
  <c r="J135" i="7"/>
  <c r="E135" i="13" s="1"/>
  <c r="I135" i="7"/>
  <c r="E135" i="12" s="1"/>
  <c r="M134" i="7"/>
  <c r="E134" i="17" s="1"/>
  <c r="L134" i="7"/>
  <c r="E134" i="16" s="1"/>
  <c r="K134" i="7"/>
  <c r="J134" i="7"/>
  <c r="E134" i="13" s="1"/>
  <c r="H134" i="13" s="1"/>
  <c r="I134" i="7"/>
  <c r="E134" i="12" s="1"/>
  <c r="M133" i="7"/>
  <c r="E133" i="17" s="1"/>
  <c r="L133" i="7"/>
  <c r="E133" i="16" s="1"/>
  <c r="K133" i="7"/>
  <c r="J133" i="7"/>
  <c r="E133" i="13" s="1"/>
  <c r="I133" i="7"/>
  <c r="E133" i="12" s="1"/>
  <c r="M132" i="7"/>
  <c r="E132" i="17" s="1"/>
  <c r="L132" i="7"/>
  <c r="E132" i="16" s="1"/>
  <c r="K132" i="7"/>
  <c r="J132" i="7"/>
  <c r="E132" i="13" s="1"/>
  <c r="I132" i="7"/>
  <c r="E132" i="12" s="1"/>
  <c r="M131" i="7"/>
  <c r="E131" i="17" s="1"/>
  <c r="L131" i="7"/>
  <c r="E131" i="16" s="1"/>
  <c r="K131" i="7"/>
  <c r="J131" i="7"/>
  <c r="E131" i="13" s="1"/>
  <c r="I131" i="7"/>
  <c r="E131" i="12" s="1"/>
  <c r="M130" i="7"/>
  <c r="E130" i="17" s="1"/>
  <c r="L130" i="7"/>
  <c r="E130" i="16" s="1"/>
  <c r="K130" i="7"/>
  <c r="J130" i="7"/>
  <c r="E130" i="13" s="1"/>
  <c r="H130" i="13" s="1"/>
  <c r="I130" i="7"/>
  <c r="E130" i="12" s="1"/>
  <c r="M129" i="7"/>
  <c r="E129" i="17" s="1"/>
  <c r="L129" i="7"/>
  <c r="E129" i="16" s="1"/>
  <c r="K129" i="7"/>
  <c r="J129" i="7"/>
  <c r="E129" i="13" s="1"/>
  <c r="I129" i="7"/>
  <c r="E129" i="12" s="1"/>
  <c r="M128" i="7"/>
  <c r="E128" i="17" s="1"/>
  <c r="L128" i="7"/>
  <c r="E128" i="16" s="1"/>
  <c r="K128" i="7"/>
  <c r="J128" i="7"/>
  <c r="E128" i="13" s="1"/>
  <c r="I128" i="7"/>
  <c r="E128" i="12" s="1"/>
  <c r="M127" i="7"/>
  <c r="E127" i="17" s="1"/>
  <c r="L127" i="7"/>
  <c r="E127" i="16" s="1"/>
  <c r="K127" i="7"/>
  <c r="J127" i="7"/>
  <c r="E127" i="13" s="1"/>
  <c r="I127" i="7"/>
  <c r="E127" i="12" s="1"/>
  <c r="M126" i="7"/>
  <c r="E126" i="17" s="1"/>
  <c r="L126" i="7"/>
  <c r="E126" i="16" s="1"/>
  <c r="K126" i="7"/>
  <c r="J126" i="7"/>
  <c r="E126" i="13" s="1"/>
  <c r="H126" i="13" s="1"/>
  <c r="I126" i="7"/>
  <c r="E126" i="12" s="1"/>
  <c r="M125" i="7"/>
  <c r="E125" i="17" s="1"/>
  <c r="L125" i="7"/>
  <c r="E125" i="16" s="1"/>
  <c r="K125" i="7"/>
  <c r="J125" i="7"/>
  <c r="E125" i="13" s="1"/>
  <c r="I125" i="7"/>
  <c r="E125" i="12" s="1"/>
  <c r="M124" i="7"/>
  <c r="E124" i="17" s="1"/>
  <c r="L124" i="7"/>
  <c r="E124" i="16" s="1"/>
  <c r="K124" i="7"/>
  <c r="J124" i="7"/>
  <c r="E124" i="13" s="1"/>
  <c r="I124" i="7"/>
  <c r="E124" i="12" s="1"/>
  <c r="M123" i="7"/>
  <c r="E123" i="17" s="1"/>
  <c r="L123" i="7"/>
  <c r="E123" i="16" s="1"/>
  <c r="K123" i="7"/>
  <c r="J123" i="7"/>
  <c r="E123" i="13" s="1"/>
  <c r="I123" i="7"/>
  <c r="E123" i="12" s="1"/>
  <c r="M122" i="7"/>
  <c r="E122" i="17" s="1"/>
  <c r="L122" i="7"/>
  <c r="E122" i="16" s="1"/>
  <c r="K122" i="7"/>
  <c r="J122" i="7"/>
  <c r="E122" i="13" s="1"/>
  <c r="H122" i="13" s="1"/>
  <c r="I122" i="7"/>
  <c r="E122" i="12" s="1"/>
  <c r="M121" i="7"/>
  <c r="E121" i="17" s="1"/>
  <c r="L121" i="7"/>
  <c r="E121" i="16" s="1"/>
  <c r="K121" i="7"/>
  <c r="J121" i="7"/>
  <c r="E121" i="13" s="1"/>
  <c r="I121" i="7"/>
  <c r="E121" i="12" s="1"/>
  <c r="M120" i="7"/>
  <c r="E120" i="17" s="1"/>
  <c r="L120" i="7"/>
  <c r="E120" i="16" s="1"/>
  <c r="K120" i="7"/>
  <c r="J120" i="7"/>
  <c r="E120" i="13" s="1"/>
  <c r="I120" i="7"/>
  <c r="E120" i="12" s="1"/>
  <c r="M119" i="7"/>
  <c r="E119" i="17" s="1"/>
  <c r="L119" i="7"/>
  <c r="E119" i="16" s="1"/>
  <c r="K119" i="7"/>
  <c r="J119" i="7"/>
  <c r="E119" i="13" s="1"/>
  <c r="I119" i="7"/>
  <c r="E119" i="12" s="1"/>
  <c r="M118" i="7"/>
  <c r="E118" i="17" s="1"/>
  <c r="L118" i="7"/>
  <c r="E118" i="16" s="1"/>
  <c r="K118" i="7"/>
  <c r="J118" i="7"/>
  <c r="E118" i="13" s="1"/>
  <c r="I118" i="7"/>
  <c r="E118" i="12" s="1"/>
  <c r="M117" i="7"/>
  <c r="E117" i="17" s="1"/>
  <c r="L117" i="7"/>
  <c r="E117" i="16" s="1"/>
  <c r="K117" i="7"/>
  <c r="J117" i="7"/>
  <c r="E117" i="13" s="1"/>
  <c r="I117" i="7"/>
  <c r="E117" i="12" s="1"/>
  <c r="M116" i="7"/>
  <c r="E116" i="17" s="1"/>
  <c r="L116" i="7"/>
  <c r="E116" i="16" s="1"/>
  <c r="K116" i="7"/>
  <c r="J116" i="7"/>
  <c r="E116" i="13" s="1"/>
  <c r="I116" i="7"/>
  <c r="E116" i="12" s="1"/>
  <c r="M115" i="7"/>
  <c r="E115" i="17" s="1"/>
  <c r="L115" i="7"/>
  <c r="E115" i="16" s="1"/>
  <c r="K115" i="7"/>
  <c r="J115" i="7"/>
  <c r="E115" i="13" s="1"/>
  <c r="I115" i="7"/>
  <c r="E115" i="12" s="1"/>
  <c r="M114" i="7"/>
  <c r="E114" i="17" s="1"/>
  <c r="L114" i="7"/>
  <c r="E114" i="16" s="1"/>
  <c r="K114" i="7"/>
  <c r="J114" i="7"/>
  <c r="E114" i="13" s="1"/>
  <c r="I114" i="7"/>
  <c r="E114" i="12" s="1"/>
  <c r="M113" i="7"/>
  <c r="E113" i="17" s="1"/>
  <c r="L113" i="7"/>
  <c r="E113" i="16" s="1"/>
  <c r="K113" i="7"/>
  <c r="J113" i="7"/>
  <c r="E113" i="13" s="1"/>
  <c r="I113" i="7"/>
  <c r="E113" i="12" s="1"/>
  <c r="M112" i="7"/>
  <c r="E112" i="17" s="1"/>
  <c r="L112" i="7"/>
  <c r="E112" i="16" s="1"/>
  <c r="K112" i="7"/>
  <c r="J112" i="7"/>
  <c r="E112" i="13" s="1"/>
  <c r="I112" i="7"/>
  <c r="E112" i="12" s="1"/>
  <c r="M111" i="7"/>
  <c r="E111" i="17" s="1"/>
  <c r="L111" i="7"/>
  <c r="E111" i="16" s="1"/>
  <c r="K111" i="7"/>
  <c r="J111" i="7"/>
  <c r="E111" i="13" s="1"/>
  <c r="I111" i="7"/>
  <c r="E111" i="12" s="1"/>
  <c r="M110" i="7"/>
  <c r="E110" i="17" s="1"/>
  <c r="L110" i="7"/>
  <c r="E110" i="16" s="1"/>
  <c r="K110" i="7"/>
  <c r="J110" i="7"/>
  <c r="E110" i="13" s="1"/>
  <c r="I110" i="7"/>
  <c r="E110" i="12" s="1"/>
  <c r="M109" i="7"/>
  <c r="E109" i="17" s="1"/>
  <c r="L109" i="7"/>
  <c r="E109" i="16" s="1"/>
  <c r="K109" i="7"/>
  <c r="J109" i="7"/>
  <c r="E109" i="13" s="1"/>
  <c r="I109" i="7"/>
  <c r="E109" i="12" s="1"/>
  <c r="M108" i="7"/>
  <c r="E108" i="17" s="1"/>
  <c r="L108" i="7"/>
  <c r="E108" i="16" s="1"/>
  <c r="H108" i="16" s="1"/>
  <c r="K108" i="7"/>
  <c r="J108" i="7"/>
  <c r="E108" i="13" s="1"/>
  <c r="I108" i="7"/>
  <c r="E108" i="12" s="1"/>
  <c r="M107" i="7"/>
  <c r="E107" i="17" s="1"/>
  <c r="L107" i="7"/>
  <c r="E107" i="16" s="1"/>
  <c r="K107" i="7"/>
  <c r="J107" i="7"/>
  <c r="E107" i="13" s="1"/>
  <c r="I107" i="7"/>
  <c r="E107" i="12" s="1"/>
  <c r="H107" i="12" s="1"/>
  <c r="M106" i="7"/>
  <c r="E106" i="17" s="1"/>
  <c r="L106" i="7"/>
  <c r="E106" i="16" s="1"/>
  <c r="K106" i="7"/>
  <c r="J106" i="7"/>
  <c r="E106" i="13" s="1"/>
  <c r="H106" i="13" s="1"/>
  <c r="I106" i="7"/>
  <c r="E106" i="12" s="1"/>
  <c r="M105" i="7"/>
  <c r="E105" i="17" s="1"/>
  <c r="L105" i="7"/>
  <c r="E105" i="16" s="1"/>
  <c r="K105" i="7"/>
  <c r="J105" i="7"/>
  <c r="E105" i="13" s="1"/>
  <c r="I105" i="7"/>
  <c r="E105" i="12" s="1"/>
  <c r="M104" i="7"/>
  <c r="E104" i="17" s="1"/>
  <c r="L104" i="7"/>
  <c r="E104" i="16" s="1"/>
  <c r="K104" i="7"/>
  <c r="J104" i="7"/>
  <c r="E104" i="13" s="1"/>
  <c r="I104" i="7"/>
  <c r="E104" i="12" s="1"/>
  <c r="M103" i="7"/>
  <c r="E103" i="17" s="1"/>
  <c r="L103" i="7"/>
  <c r="E103" i="16" s="1"/>
  <c r="K103" i="7"/>
  <c r="J103" i="7"/>
  <c r="E103" i="13" s="1"/>
  <c r="I103" i="7"/>
  <c r="E103" i="12" s="1"/>
  <c r="M102" i="7"/>
  <c r="E102" i="17" s="1"/>
  <c r="L102" i="7"/>
  <c r="E102" i="16" s="1"/>
  <c r="K102" i="7"/>
  <c r="J102" i="7"/>
  <c r="E102" i="13" s="1"/>
  <c r="H102" i="13" s="1"/>
  <c r="I102" i="7"/>
  <c r="E102" i="12" s="1"/>
  <c r="M101" i="7"/>
  <c r="E101" i="17" s="1"/>
  <c r="L101" i="7"/>
  <c r="E101" i="16" s="1"/>
  <c r="K101" i="7"/>
  <c r="J101" i="7"/>
  <c r="E101" i="13" s="1"/>
  <c r="I101" i="7"/>
  <c r="E101" i="12" s="1"/>
  <c r="M100" i="7"/>
  <c r="E100" i="17" s="1"/>
  <c r="L100" i="7"/>
  <c r="E100" i="16" s="1"/>
  <c r="K100" i="7"/>
  <c r="J100" i="7"/>
  <c r="E100" i="13" s="1"/>
  <c r="I100" i="7"/>
  <c r="E100" i="12" s="1"/>
  <c r="M99" i="7"/>
  <c r="E99" i="17" s="1"/>
  <c r="L99" i="7"/>
  <c r="E99" i="16" s="1"/>
  <c r="K99" i="7"/>
  <c r="J99" i="7"/>
  <c r="E99" i="13" s="1"/>
  <c r="I99" i="7"/>
  <c r="E99" i="12" s="1"/>
  <c r="M98" i="7"/>
  <c r="E98" i="17" s="1"/>
  <c r="L98" i="7"/>
  <c r="E98" i="16" s="1"/>
  <c r="K98" i="7"/>
  <c r="J98" i="7"/>
  <c r="E98" i="13" s="1"/>
  <c r="H98" i="13" s="1"/>
  <c r="I98" i="7"/>
  <c r="E98" i="12" s="1"/>
  <c r="M97" i="7"/>
  <c r="E97" i="17" s="1"/>
  <c r="L97" i="7"/>
  <c r="E97" i="16" s="1"/>
  <c r="K97" i="7"/>
  <c r="J97" i="7"/>
  <c r="E97" i="13" s="1"/>
  <c r="I97" i="7"/>
  <c r="E97" i="12" s="1"/>
  <c r="M96" i="7"/>
  <c r="E96" i="17" s="1"/>
  <c r="L96" i="7"/>
  <c r="E96" i="16" s="1"/>
  <c r="K96" i="7"/>
  <c r="J96" i="7"/>
  <c r="E96" i="13" s="1"/>
  <c r="I96" i="7"/>
  <c r="E96" i="12" s="1"/>
  <c r="M95" i="7"/>
  <c r="E95" i="17" s="1"/>
  <c r="L95" i="7"/>
  <c r="E95" i="16" s="1"/>
  <c r="K95" i="7"/>
  <c r="J95" i="7"/>
  <c r="E95" i="13" s="1"/>
  <c r="I95" i="7"/>
  <c r="E95" i="12" s="1"/>
  <c r="M94" i="7"/>
  <c r="E94" i="17" s="1"/>
  <c r="L94" i="7"/>
  <c r="E94" i="16" s="1"/>
  <c r="K94" i="7"/>
  <c r="J94" i="7"/>
  <c r="E94" i="13" s="1"/>
  <c r="H94" i="13" s="1"/>
  <c r="I94" i="7"/>
  <c r="E94" i="12" s="1"/>
  <c r="M93" i="7"/>
  <c r="E93" i="17" s="1"/>
  <c r="L93" i="7"/>
  <c r="E93" i="16" s="1"/>
  <c r="K93" i="7"/>
  <c r="J93" i="7"/>
  <c r="E93" i="13" s="1"/>
  <c r="I93" i="7"/>
  <c r="E93" i="12" s="1"/>
  <c r="M92" i="7"/>
  <c r="E92" i="17" s="1"/>
  <c r="L92" i="7"/>
  <c r="E92" i="16" s="1"/>
  <c r="K92" i="7"/>
  <c r="J92" i="7"/>
  <c r="E92" i="13" s="1"/>
  <c r="I92" i="7"/>
  <c r="E92" i="12" s="1"/>
  <c r="M91" i="7"/>
  <c r="E91" i="17" s="1"/>
  <c r="L91" i="7"/>
  <c r="E91" i="16" s="1"/>
  <c r="K91" i="7"/>
  <c r="J91" i="7"/>
  <c r="E91" i="13" s="1"/>
  <c r="I91" i="7"/>
  <c r="E91" i="12" s="1"/>
  <c r="M90" i="7"/>
  <c r="E90" i="17" s="1"/>
  <c r="L90" i="7"/>
  <c r="E90" i="16" s="1"/>
  <c r="K90" i="7"/>
  <c r="J90" i="7"/>
  <c r="E90" i="13" s="1"/>
  <c r="H90" i="13" s="1"/>
  <c r="I90" i="7"/>
  <c r="E90" i="12" s="1"/>
  <c r="M89" i="7"/>
  <c r="E89" i="17" s="1"/>
  <c r="L89" i="7"/>
  <c r="E89" i="16" s="1"/>
  <c r="K89" i="7"/>
  <c r="J89" i="7"/>
  <c r="E89" i="13" s="1"/>
  <c r="I89" i="7"/>
  <c r="E89" i="12" s="1"/>
  <c r="M88" i="7"/>
  <c r="E88" i="17" s="1"/>
  <c r="L88" i="7"/>
  <c r="E88" i="16" s="1"/>
  <c r="K88" i="7"/>
  <c r="J88" i="7"/>
  <c r="E88" i="13" s="1"/>
  <c r="I88" i="7"/>
  <c r="E88" i="12" s="1"/>
  <c r="M87" i="7"/>
  <c r="E87" i="17" s="1"/>
  <c r="L87" i="7"/>
  <c r="E87" i="16" s="1"/>
  <c r="K87" i="7"/>
  <c r="J87" i="7"/>
  <c r="E87" i="13" s="1"/>
  <c r="I87" i="7"/>
  <c r="E87" i="12" s="1"/>
  <c r="M86" i="7"/>
  <c r="E86" i="17" s="1"/>
  <c r="L86" i="7"/>
  <c r="E86" i="16" s="1"/>
  <c r="K86" i="7"/>
  <c r="J86" i="7"/>
  <c r="E86" i="13" s="1"/>
  <c r="H86" i="13" s="1"/>
  <c r="I86" i="7"/>
  <c r="E86" i="12" s="1"/>
  <c r="M85" i="7"/>
  <c r="E85" i="17" s="1"/>
  <c r="L85" i="7"/>
  <c r="E85" i="16" s="1"/>
  <c r="K85" i="7"/>
  <c r="J85" i="7"/>
  <c r="E85" i="13" s="1"/>
  <c r="I85" i="7"/>
  <c r="E85" i="12" s="1"/>
  <c r="M84" i="7"/>
  <c r="E84" i="17" s="1"/>
  <c r="L84" i="7"/>
  <c r="E84" i="16" s="1"/>
  <c r="K84" i="7"/>
  <c r="J84" i="7"/>
  <c r="E84" i="13" s="1"/>
  <c r="I84" i="7"/>
  <c r="E84" i="12" s="1"/>
  <c r="M83" i="7"/>
  <c r="E83" i="17" s="1"/>
  <c r="L83" i="7"/>
  <c r="E83" i="16" s="1"/>
  <c r="K83" i="7"/>
  <c r="J83" i="7"/>
  <c r="E83" i="13" s="1"/>
  <c r="I83" i="7"/>
  <c r="E83" i="12" s="1"/>
  <c r="H83" i="12" s="1"/>
  <c r="M82" i="7"/>
  <c r="E82" i="17" s="1"/>
  <c r="L82" i="7"/>
  <c r="E82" i="16" s="1"/>
  <c r="K82" i="7"/>
  <c r="J82" i="7"/>
  <c r="E82" i="13" s="1"/>
  <c r="I82" i="7"/>
  <c r="E82" i="12" s="1"/>
  <c r="M81" i="7"/>
  <c r="E81" i="17" s="1"/>
  <c r="L81" i="7"/>
  <c r="E81" i="16" s="1"/>
  <c r="K81" i="7"/>
  <c r="J81" i="7"/>
  <c r="E81" i="13" s="1"/>
  <c r="I81" i="7"/>
  <c r="E81" i="12" s="1"/>
  <c r="M80" i="7"/>
  <c r="E80" i="17" s="1"/>
  <c r="L80" i="7"/>
  <c r="E80" i="16" s="1"/>
  <c r="K80" i="7"/>
  <c r="J80" i="7"/>
  <c r="E80" i="13" s="1"/>
  <c r="I80" i="7"/>
  <c r="E80" i="12" s="1"/>
  <c r="M79" i="7"/>
  <c r="E79" i="17" s="1"/>
  <c r="L79" i="7"/>
  <c r="E79" i="16" s="1"/>
  <c r="K79" i="7"/>
  <c r="J79" i="7"/>
  <c r="E79" i="13" s="1"/>
  <c r="I79" i="7"/>
  <c r="E79" i="12" s="1"/>
  <c r="M78" i="7"/>
  <c r="E78" i="17" s="1"/>
  <c r="L78" i="7"/>
  <c r="E78" i="16" s="1"/>
  <c r="K78" i="7"/>
  <c r="J78" i="7"/>
  <c r="E78" i="13" s="1"/>
  <c r="I78" i="7"/>
  <c r="E78" i="12" s="1"/>
  <c r="M77" i="7"/>
  <c r="E77" i="17" s="1"/>
  <c r="L77" i="7"/>
  <c r="E77" i="16" s="1"/>
  <c r="K77" i="7"/>
  <c r="J77" i="7"/>
  <c r="E77" i="13" s="1"/>
  <c r="I77" i="7"/>
  <c r="E77" i="12" s="1"/>
  <c r="M76" i="7"/>
  <c r="E76" i="17" s="1"/>
  <c r="L76" i="7"/>
  <c r="E76" i="16" s="1"/>
  <c r="K76" i="7"/>
  <c r="J76" i="7"/>
  <c r="E76" i="13" s="1"/>
  <c r="I76" i="7"/>
  <c r="E76" i="12" s="1"/>
  <c r="M75" i="7"/>
  <c r="E75" i="17" s="1"/>
  <c r="L75" i="7"/>
  <c r="E75" i="16" s="1"/>
  <c r="K75" i="7"/>
  <c r="J75" i="7"/>
  <c r="E75" i="13" s="1"/>
  <c r="I75" i="7"/>
  <c r="E75" i="12" s="1"/>
  <c r="M74" i="7"/>
  <c r="E74" i="17" s="1"/>
  <c r="L74" i="7"/>
  <c r="E74" i="16" s="1"/>
  <c r="K74" i="7"/>
  <c r="J74" i="7"/>
  <c r="E74" i="13" s="1"/>
  <c r="I74" i="7"/>
  <c r="E74" i="12" s="1"/>
  <c r="M73" i="7"/>
  <c r="E73" i="17" s="1"/>
  <c r="L73" i="7"/>
  <c r="E73" i="16" s="1"/>
  <c r="K73" i="7"/>
  <c r="J73" i="7"/>
  <c r="E73" i="13" s="1"/>
  <c r="I73" i="7"/>
  <c r="E73" i="12" s="1"/>
  <c r="M72" i="7"/>
  <c r="E72" i="17" s="1"/>
  <c r="L72" i="7"/>
  <c r="E72" i="16" s="1"/>
  <c r="K72" i="7"/>
  <c r="J72" i="7"/>
  <c r="E72" i="13" s="1"/>
  <c r="I72" i="7"/>
  <c r="E72" i="12" s="1"/>
  <c r="M71" i="7"/>
  <c r="E71" i="17" s="1"/>
  <c r="L71" i="7"/>
  <c r="E71" i="16" s="1"/>
  <c r="K71" i="7"/>
  <c r="J71" i="7"/>
  <c r="E71" i="13" s="1"/>
  <c r="I71" i="7"/>
  <c r="E71" i="12" s="1"/>
  <c r="M70" i="7"/>
  <c r="E70" i="17" s="1"/>
  <c r="L70" i="7"/>
  <c r="E70" i="16" s="1"/>
  <c r="K70" i="7"/>
  <c r="J70" i="7"/>
  <c r="E70" i="13" s="1"/>
  <c r="I70" i="7"/>
  <c r="E70" i="12" s="1"/>
  <c r="M69" i="7"/>
  <c r="E69" i="17" s="1"/>
  <c r="L69" i="7"/>
  <c r="E69" i="16" s="1"/>
  <c r="K69" i="7"/>
  <c r="J69" i="7"/>
  <c r="E69" i="13" s="1"/>
  <c r="I69" i="7"/>
  <c r="E69" i="12" s="1"/>
  <c r="M68" i="7"/>
  <c r="E68" i="17" s="1"/>
  <c r="L68" i="7"/>
  <c r="E68" i="16" s="1"/>
  <c r="K68" i="7"/>
  <c r="J68" i="7"/>
  <c r="E68" i="13" s="1"/>
  <c r="I68" i="7"/>
  <c r="E68" i="12" s="1"/>
  <c r="M67" i="7"/>
  <c r="E67" i="17" s="1"/>
  <c r="L67" i="7"/>
  <c r="E67" i="16" s="1"/>
  <c r="K67" i="7"/>
  <c r="J67" i="7"/>
  <c r="E67" i="13" s="1"/>
  <c r="I67" i="7"/>
  <c r="E67" i="12" s="1"/>
  <c r="M66" i="7"/>
  <c r="E66" i="17" s="1"/>
  <c r="L66" i="7"/>
  <c r="E66" i="16" s="1"/>
  <c r="K66" i="7"/>
  <c r="J66" i="7"/>
  <c r="E66" i="13" s="1"/>
  <c r="I66" i="7"/>
  <c r="E66" i="12" s="1"/>
  <c r="M65" i="7"/>
  <c r="E65" i="17" s="1"/>
  <c r="L65" i="7"/>
  <c r="E65" i="16" s="1"/>
  <c r="K65" i="7"/>
  <c r="J65" i="7"/>
  <c r="E65" i="13" s="1"/>
  <c r="I65" i="7"/>
  <c r="E65" i="12" s="1"/>
  <c r="M64" i="7"/>
  <c r="E64" i="17" s="1"/>
  <c r="L64" i="7"/>
  <c r="E64" i="16" s="1"/>
  <c r="K64" i="7"/>
  <c r="J64" i="7"/>
  <c r="E64" i="13" s="1"/>
  <c r="I64" i="7"/>
  <c r="E64" i="12" s="1"/>
  <c r="M63" i="7"/>
  <c r="E63" i="17" s="1"/>
  <c r="L63" i="7"/>
  <c r="E63" i="16" s="1"/>
  <c r="K63" i="7"/>
  <c r="J63" i="7"/>
  <c r="E63" i="13" s="1"/>
  <c r="I63" i="7"/>
  <c r="E63" i="12" s="1"/>
  <c r="M62" i="7"/>
  <c r="E62" i="17" s="1"/>
  <c r="L62" i="7"/>
  <c r="E62" i="16" s="1"/>
  <c r="K62" i="7"/>
  <c r="J62" i="7"/>
  <c r="E62" i="13" s="1"/>
  <c r="I62" i="7"/>
  <c r="E62" i="12" s="1"/>
  <c r="M61" i="7"/>
  <c r="E61" i="17" s="1"/>
  <c r="L61" i="7"/>
  <c r="E61" i="16" s="1"/>
  <c r="K61" i="7"/>
  <c r="J61" i="7"/>
  <c r="E61" i="13" s="1"/>
  <c r="I61" i="7"/>
  <c r="E61" i="12" s="1"/>
  <c r="M60" i="7"/>
  <c r="E60" i="17" s="1"/>
  <c r="L60" i="7"/>
  <c r="E60" i="16" s="1"/>
  <c r="K60" i="7"/>
  <c r="J60" i="7"/>
  <c r="E60" i="13" s="1"/>
  <c r="I60" i="7"/>
  <c r="E60" i="12" s="1"/>
  <c r="M59" i="7"/>
  <c r="E59" i="17" s="1"/>
  <c r="L59" i="7"/>
  <c r="E59" i="16" s="1"/>
  <c r="K59" i="7"/>
  <c r="J59" i="7"/>
  <c r="E59" i="13" s="1"/>
  <c r="I59" i="7"/>
  <c r="E59" i="12" s="1"/>
  <c r="M58" i="7"/>
  <c r="E58" i="17" s="1"/>
  <c r="L58" i="7"/>
  <c r="E58" i="16" s="1"/>
  <c r="K58" i="7"/>
  <c r="J58" i="7"/>
  <c r="E58" i="13" s="1"/>
  <c r="H58" i="13" s="1"/>
  <c r="I58" i="7"/>
  <c r="E58" i="12" s="1"/>
  <c r="M57" i="7"/>
  <c r="E57" i="17" s="1"/>
  <c r="L57" i="7"/>
  <c r="E57" i="16" s="1"/>
  <c r="K57" i="7"/>
  <c r="J57" i="7"/>
  <c r="E57" i="13" s="1"/>
  <c r="I57" i="7"/>
  <c r="E57" i="12" s="1"/>
  <c r="M56" i="7"/>
  <c r="E56" i="17" s="1"/>
  <c r="L56" i="7"/>
  <c r="E56" i="16" s="1"/>
  <c r="K56" i="7"/>
  <c r="J56" i="7"/>
  <c r="E56" i="13" s="1"/>
  <c r="I56" i="7"/>
  <c r="E56" i="12" s="1"/>
  <c r="M55" i="7"/>
  <c r="E55" i="17" s="1"/>
  <c r="L55" i="7"/>
  <c r="E55" i="16" s="1"/>
  <c r="K55" i="7"/>
  <c r="J55" i="7"/>
  <c r="E55" i="13" s="1"/>
  <c r="I55" i="7"/>
  <c r="E55" i="12" s="1"/>
  <c r="M54" i="7"/>
  <c r="E54" i="17" s="1"/>
  <c r="L54" i="7"/>
  <c r="E54" i="16" s="1"/>
  <c r="K54" i="7"/>
  <c r="J54" i="7"/>
  <c r="E54" i="13" s="1"/>
  <c r="H54" i="13" s="1"/>
  <c r="I54" i="7"/>
  <c r="E54" i="12" s="1"/>
  <c r="M53" i="7"/>
  <c r="E53" i="17" s="1"/>
  <c r="L53" i="7"/>
  <c r="E53" i="16" s="1"/>
  <c r="K53" i="7"/>
  <c r="J53" i="7"/>
  <c r="E53" i="13" s="1"/>
  <c r="I53" i="7"/>
  <c r="E53" i="12" s="1"/>
  <c r="M52" i="7"/>
  <c r="E52" i="17" s="1"/>
  <c r="L52" i="7"/>
  <c r="E52" i="16" s="1"/>
  <c r="K52" i="7"/>
  <c r="J52" i="7"/>
  <c r="E52" i="13" s="1"/>
  <c r="I52" i="7"/>
  <c r="E52" i="12" s="1"/>
  <c r="M51" i="7"/>
  <c r="E51" i="17" s="1"/>
  <c r="L51" i="7"/>
  <c r="E51" i="16" s="1"/>
  <c r="K51" i="7"/>
  <c r="J51" i="7"/>
  <c r="E51" i="13" s="1"/>
  <c r="I51" i="7"/>
  <c r="E51" i="12" s="1"/>
  <c r="M50" i="7"/>
  <c r="E50" i="17" s="1"/>
  <c r="L50" i="7"/>
  <c r="E50" i="16" s="1"/>
  <c r="K50" i="7"/>
  <c r="J50" i="7"/>
  <c r="E50" i="13" s="1"/>
  <c r="H50" i="13" s="1"/>
  <c r="I50" i="7"/>
  <c r="E50" i="12" s="1"/>
  <c r="M49" i="7"/>
  <c r="E49" i="17" s="1"/>
  <c r="L49" i="7"/>
  <c r="E49" i="16" s="1"/>
  <c r="K49" i="7"/>
  <c r="J49" i="7"/>
  <c r="E49" i="13" s="1"/>
  <c r="I49" i="7"/>
  <c r="E49" i="12" s="1"/>
  <c r="M48" i="7"/>
  <c r="E48" i="17" s="1"/>
  <c r="L48" i="7"/>
  <c r="E48" i="16" s="1"/>
  <c r="K48" i="7"/>
  <c r="J48" i="7"/>
  <c r="E48" i="13" s="1"/>
  <c r="I48" i="7"/>
  <c r="E48" i="12" s="1"/>
  <c r="M47" i="7"/>
  <c r="E47" i="17" s="1"/>
  <c r="L47" i="7"/>
  <c r="E47" i="16" s="1"/>
  <c r="K47" i="7"/>
  <c r="J47" i="7"/>
  <c r="E47" i="13" s="1"/>
  <c r="I47" i="7"/>
  <c r="E47" i="12" s="1"/>
  <c r="M46" i="7"/>
  <c r="E46" i="17" s="1"/>
  <c r="L46" i="7"/>
  <c r="E46" i="16" s="1"/>
  <c r="K46" i="7"/>
  <c r="J46" i="7"/>
  <c r="E46" i="13" s="1"/>
  <c r="H46" i="13" s="1"/>
  <c r="I46" i="7"/>
  <c r="E46" i="12" s="1"/>
  <c r="M45" i="7"/>
  <c r="E45" i="17" s="1"/>
  <c r="L45" i="7"/>
  <c r="E45" i="16" s="1"/>
  <c r="K45" i="7"/>
  <c r="J45" i="7"/>
  <c r="E45" i="13" s="1"/>
  <c r="I45" i="7"/>
  <c r="E45" i="12" s="1"/>
  <c r="M44" i="7"/>
  <c r="E44" i="17" s="1"/>
  <c r="L44" i="7"/>
  <c r="E44" i="16" s="1"/>
  <c r="K44" i="7"/>
  <c r="J44" i="7"/>
  <c r="E44" i="13" s="1"/>
  <c r="I44" i="7"/>
  <c r="E44" i="12" s="1"/>
  <c r="M43" i="7"/>
  <c r="E43" i="17" s="1"/>
  <c r="L43" i="7"/>
  <c r="E43" i="16" s="1"/>
  <c r="K43" i="7"/>
  <c r="J43" i="7"/>
  <c r="E43" i="13" s="1"/>
  <c r="I43" i="7"/>
  <c r="E43" i="12" s="1"/>
  <c r="M42" i="7"/>
  <c r="E42" i="17" s="1"/>
  <c r="L42" i="7"/>
  <c r="E42" i="16" s="1"/>
  <c r="K42" i="7"/>
  <c r="J42" i="7"/>
  <c r="E42" i="13" s="1"/>
  <c r="H42" i="13" s="1"/>
  <c r="I42" i="7"/>
  <c r="E42" i="12" s="1"/>
  <c r="M41" i="7"/>
  <c r="E41" i="17" s="1"/>
  <c r="L41" i="7"/>
  <c r="E41" i="16" s="1"/>
  <c r="K41" i="7"/>
  <c r="J41" i="7"/>
  <c r="E41" i="13" s="1"/>
  <c r="I41" i="7"/>
  <c r="E41" i="12" s="1"/>
  <c r="M40" i="7"/>
  <c r="E40" i="17" s="1"/>
  <c r="L40" i="7"/>
  <c r="E40" i="16" s="1"/>
  <c r="K40" i="7"/>
  <c r="J40" i="7"/>
  <c r="E40" i="13" s="1"/>
  <c r="I40" i="7"/>
  <c r="E40" i="12" s="1"/>
  <c r="M39" i="7"/>
  <c r="E39" i="17" s="1"/>
  <c r="L39" i="7"/>
  <c r="E39" i="16" s="1"/>
  <c r="K39" i="7"/>
  <c r="J39" i="7"/>
  <c r="E39" i="13" s="1"/>
  <c r="I39" i="7"/>
  <c r="E39" i="12" s="1"/>
  <c r="M38" i="7"/>
  <c r="E38" i="17" s="1"/>
  <c r="L38" i="7"/>
  <c r="E38" i="16" s="1"/>
  <c r="K38" i="7"/>
  <c r="J38" i="7"/>
  <c r="E38" i="13" s="1"/>
  <c r="H38" i="13" s="1"/>
  <c r="I38" i="7"/>
  <c r="E38" i="12" s="1"/>
  <c r="M37" i="7"/>
  <c r="E37" i="17" s="1"/>
  <c r="L37" i="7"/>
  <c r="E37" i="16" s="1"/>
  <c r="K37" i="7"/>
  <c r="J37" i="7"/>
  <c r="E37" i="13" s="1"/>
  <c r="I37" i="7"/>
  <c r="E37" i="12" s="1"/>
  <c r="M36" i="7"/>
  <c r="E36" i="17" s="1"/>
  <c r="L36" i="7"/>
  <c r="E36" i="16" s="1"/>
  <c r="K36" i="7"/>
  <c r="J36" i="7"/>
  <c r="E36" i="13" s="1"/>
  <c r="I36" i="7"/>
  <c r="E36" i="12" s="1"/>
  <c r="M35" i="7"/>
  <c r="E35" i="17" s="1"/>
  <c r="L35" i="7"/>
  <c r="E35" i="16" s="1"/>
  <c r="K35" i="7"/>
  <c r="J35" i="7"/>
  <c r="E35" i="13" s="1"/>
  <c r="I35" i="7"/>
  <c r="E35" i="12" s="1"/>
  <c r="M34" i="7"/>
  <c r="E34" i="17" s="1"/>
  <c r="L34" i="7"/>
  <c r="E34" i="16" s="1"/>
  <c r="K34" i="7"/>
  <c r="J34" i="7"/>
  <c r="E34" i="13" s="1"/>
  <c r="H34" i="13" s="1"/>
  <c r="I34" i="7"/>
  <c r="E34" i="12" s="1"/>
  <c r="M33" i="7"/>
  <c r="E33" i="17" s="1"/>
  <c r="L33" i="7"/>
  <c r="E33" i="16" s="1"/>
  <c r="K33" i="7"/>
  <c r="J33" i="7"/>
  <c r="E33" i="13" s="1"/>
  <c r="I33" i="7"/>
  <c r="E33" i="12" s="1"/>
  <c r="M32" i="7"/>
  <c r="E32" i="17" s="1"/>
  <c r="L32" i="7"/>
  <c r="E32" i="16" s="1"/>
  <c r="K32" i="7"/>
  <c r="J32" i="7"/>
  <c r="E32" i="13" s="1"/>
  <c r="I32" i="7"/>
  <c r="E32" i="12" s="1"/>
  <c r="M31" i="7"/>
  <c r="E31" i="17" s="1"/>
  <c r="L31" i="7"/>
  <c r="E31" i="16" s="1"/>
  <c r="K31" i="7"/>
  <c r="J31" i="7"/>
  <c r="E31" i="13" s="1"/>
  <c r="I31" i="7"/>
  <c r="E31" i="12" s="1"/>
  <c r="M30" i="7"/>
  <c r="E30" i="17" s="1"/>
  <c r="L30" i="7"/>
  <c r="E30" i="16" s="1"/>
  <c r="K30" i="7"/>
  <c r="J30" i="7"/>
  <c r="E30" i="13" s="1"/>
  <c r="H30" i="13" s="1"/>
  <c r="I30" i="7"/>
  <c r="E30" i="12" s="1"/>
  <c r="M29" i="7"/>
  <c r="E29" i="17" s="1"/>
  <c r="L29" i="7"/>
  <c r="E29" i="16" s="1"/>
  <c r="K29" i="7"/>
  <c r="J29" i="7"/>
  <c r="E29" i="13" s="1"/>
  <c r="I29" i="7"/>
  <c r="E29" i="12" s="1"/>
  <c r="M28" i="7"/>
  <c r="E28" i="17" s="1"/>
  <c r="L28" i="7"/>
  <c r="E28" i="16" s="1"/>
  <c r="K28" i="7"/>
  <c r="J28" i="7"/>
  <c r="E28" i="13" s="1"/>
  <c r="I28" i="7"/>
  <c r="E28" i="12" s="1"/>
  <c r="M27" i="7"/>
  <c r="E27" i="17" s="1"/>
  <c r="L27" i="7"/>
  <c r="E27" i="16" s="1"/>
  <c r="K27" i="7"/>
  <c r="J27" i="7"/>
  <c r="E27" i="13" s="1"/>
  <c r="I27" i="7"/>
  <c r="E27" i="12" s="1"/>
  <c r="M26" i="7"/>
  <c r="E26" i="17" s="1"/>
  <c r="L26" i="7"/>
  <c r="E26" i="16" s="1"/>
  <c r="K26" i="7"/>
  <c r="J26" i="7"/>
  <c r="E26" i="13" s="1"/>
  <c r="I26" i="7"/>
  <c r="E26" i="12" s="1"/>
  <c r="M25" i="7"/>
  <c r="E25" i="17" s="1"/>
  <c r="L25" i="7"/>
  <c r="E25" i="16" s="1"/>
  <c r="K25" i="7"/>
  <c r="J25" i="7"/>
  <c r="E25" i="13" s="1"/>
  <c r="I25" i="7"/>
  <c r="E25" i="12" s="1"/>
  <c r="M24" i="7"/>
  <c r="E24" i="17" s="1"/>
  <c r="L24" i="7"/>
  <c r="E24" i="16" s="1"/>
  <c r="K24" i="7"/>
  <c r="J24" i="7"/>
  <c r="E24" i="13" s="1"/>
  <c r="I24" i="7"/>
  <c r="E24" i="12" s="1"/>
  <c r="M23" i="7"/>
  <c r="E23" i="17" s="1"/>
  <c r="L23" i="7"/>
  <c r="E23" i="16" s="1"/>
  <c r="K23" i="7"/>
  <c r="J23" i="7"/>
  <c r="E23" i="13" s="1"/>
  <c r="I23" i="7"/>
  <c r="E23" i="12" s="1"/>
  <c r="M22" i="7"/>
  <c r="E22" i="17" s="1"/>
  <c r="L22" i="7"/>
  <c r="E22" i="16" s="1"/>
  <c r="K22" i="7"/>
  <c r="J22" i="7"/>
  <c r="E22" i="13" s="1"/>
  <c r="H22" i="13" s="1"/>
  <c r="I22" i="7"/>
  <c r="E22" i="12" s="1"/>
  <c r="M21" i="7"/>
  <c r="E21" i="17" s="1"/>
  <c r="L21" i="7"/>
  <c r="E21" i="16" s="1"/>
  <c r="K21" i="7"/>
  <c r="J21" i="7"/>
  <c r="E21" i="13" s="1"/>
  <c r="I21" i="7"/>
  <c r="E21" i="12" s="1"/>
  <c r="M20" i="7"/>
  <c r="E20" i="17" s="1"/>
  <c r="L20" i="7"/>
  <c r="E20" i="16" s="1"/>
  <c r="K20" i="7"/>
  <c r="J20" i="7"/>
  <c r="E20" i="13" s="1"/>
  <c r="I20" i="7"/>
  <c r="E20" i="12" s="1"/>
  <c r="M19" i="7"/>
  <c r="E19" i="17" s="1"/>
  <c r="L19" i="7"/>
  <c r="E19" i="16" s="1"/>
  <c r="K19" i="7"/>
  <c r="J19" i="7"/>
  <c r="E19" i="13" s="1"/>
  <c r="I19" i="7"/>
  <c r="E19" i="12" s="1"/>
  <c r="M18" i="7"/>
  <c r="E18" i="17" s="1"/>
  <c r="L18" i="7"/>
  <c r="E18" i="16" s="1"/>
  <c r="K18" i="7"/>
  <c r="J18" i="7"/>
  <c r="E18" i="13" s="1"/>
  <c r="H18" i="13" s="1"/>
  <c r="I18" i="7"/>
  <c r="E18" i="12" s="1"/>
  <c r="M17" i="7"/>
  <c r="E17" i="17" s="1"/>
  <c r="L17" i="7"/>
  <c r="E17" i="16" s="1"/>
  <c r="K17" i="7"/>
  <c r="J17" i="7"/>
  <c r="E17" i="13" s="1"/>
  <c r="I17" i="7"/>
  <c r="E17" i="12" s="1"/>
  <c r="M16" i="7"/>
  <c r="E16" i="17" s="1"/>
  <c r="L16" i="7"/>
  <c r="E16" i="16" s="1"/>
  <c r="K16" i="7"/>
  <c r="J16" i="7"/>
  <c r="E16" i="13" s="1"/>
  <c r="I16" i="7"/>
  <c r="E16" i="12" s="1"/>
  <c r="M15" i="7"/>
  <c r="E15" i="17" s="1"/>
  <c r="L15" i="7"/>
  <c r="E15" i="16" s="1"/>
  <c r="K15" i="7"/>
  <c r="J15" i="7"/>
  <c r="E15" i="13" s="1"/>
  <c r="I15" i="7"/>
  <c r="E15" i="12" s="1"/>
  <c r="M14" i="7"/>
  <c r="E14" i="17" s="1"/>
  <c r="L14" i="7"/>
  <c r="E14" i="16" s="1"/>
  <c r="K14" i="7"/>
  <c r="J14" i="7"/>
  <c r="E14" i="13" s="1"/>
  <c r="H14" i="13" s="1"/>
  <c r="I14" i="7"/>
  <c r="E14" i="12" s="1"/>
  <c r="M13" i="7"/>
  <c r="E13" i="17" s="1"/>
  <c r="L13" i="7"/>
  <c r="E13" i="16" s="1"/>
  <c r="K13" i="7"/>
  <c r="J13" i="7"/>
  <c r="E13" i="13" s="1"/>
  <c r="I13" i="7"/>
  <c r="E13" i="12" s="1"/>
  <c r="M12" i="7"/>
  <c r="E12" i="17" s="1"/>
  <c r="L12" i="7"/>
  <c r="E12" i="16" s="1"/>
  <c r="K12" i="7"/>
  <c r="J12" i="7"/>
  <c r="E12" i="13" s="1"/>
  <c r="I12" i="7"/>
  <c r="E12" i="12" s="1"/>
  <c r="M11" i="7"/>
  <c r="E11" i="17" s="1"/>
  <c r="L11" i="7"/>
  <c r="E11" i="16" s="1"/>
  <c r="K11" i="7"/>
  <c r="J11" i="7"/>
  <c r="E11" i="13" s="1"/>
  <c r="I11" i="7"/>
  <c r="E11" i="12" s="1"/>
  <c r="M10" i="7"/>
  <c r="E10" i="17" s="1"/>
  <c r="L10" i="7"/>
  <c r="E10" i="16" s="1"/>
  <c r="K10" i="7"/>
  <c r="J10" i="7"/>
  <c r="E10" i="13" s="1"/>
  <c r="H10" i="13" s="1"/>
  <c r="I10" i="7"/>
  <c r="E10" i="12" s="1"/>
  <c r="M9" i="7"/>
  <c r="E9" i="17" s="1"/>
  <c r="L9" i="7"/>
  <c r="E9" i="16" s="1"/>
  <c r="K9" i="7"/>
  <c r="J9" i="7"/>
  <c r="E9" i="13" s="1"/>
  <c r="I9" i="7"/>
  <c r="E9" i="12" s="1"/>
  <c r="M8" i="7"/>
  <c r="E8" i="17" s="1"/>
  <c r="L8" i="7"/>
  <c r="E8" i="16" s="1"/>
  <c r="K8" i="7"/>
  <c r="J8" i="7"/>
  <c r="E8" i="13" s="1"/>
  <c r="I8" i="7"/>
  <c r="E8" i="12" s="1"/>
  <c r="M6" i="7"/>
  <c r="E6" i="17" s="1"/>
  <c r="L6" i="7"/>
  <c r="E6" i="16" s="1"/>
  <c r="K6" i="7"/>
  <c r="J6" i="7"/>
  <c r="E6" i="13" s="1"/>
  <c r="I6" i="7"/>
  <c r="E6" i="12" s="1"/>
  <c r="H6" i="12" s="1"/>
  <c r="L172" i="6"/>
  <c r="D172" i="16" s="1"/>
  <c r="G172" i="16" s="1"/>
  <c r="M170" i="6"/>
  <c r="D170" i="17" s="1"/>
  <c r="L170" i="6"/>
  <c r="D170" i="16" s="1"/>
  <c r="K170" i="6"/>
  <c r="J170" i="6"/>
  <c r="D170" i="13" s="1"/>
  <c r="G170" i="13" s="1"/>
  <c r="I170" i="6"/>
  <c r="D170" i="12" s="1"/>
  <c r="M169" i="6"/>
  <c r="D169" i="17" s="1"/>
  <c r="L169" i="6"/>
  <c r="D169" i="16" s="1"/>
  <c r="K169" i="6"/>
  <c r="D169" i="15" s="1"/>
  <c r="G169" i="15" s="1"/>
  <c r="J169" i="6"/>
  <c r="D169" i="13" s="1"/>
  <c r="I169" i="6"/>
  <c r="D169" i="12" s="1"/>
  <c r="M168" i="6"/>
  <c r="D168" i="17" s="1"/>
  <c r="L168" i="6"/>
  <c r="D168" i="16" s="1"/>
  <c r="K168" i="6"/>
  <c r="J168" i="6"/>
  <c r="D168" i="13" s="1"/>
  <c r="G168" i="13" s="1"/>
  <c r="I168" i="6"/>
  <c r="D168" i="12" s="1"/>
  <c r="M167" i="6"/>
  <c r="D167" i="17" s="1"/>
  <c r="L167" i="6"/>
  <c r="D167" i="16" s="1"/>
  <c r="K167" i="6"/>
  <c r="J167" i="6"/>
  <c r="D167" i="13" s="1"/>
  <c r="I167" i="6"/>
  <c r="D167" i="12" s="1"/>
  <c r="M166" i="6"/>
  <c r="D166" i="17" s="1"/>
  <c r="L166" i="6"/>
  <c r="D166" i="16" s="1"/>
  <c r="G166" i="16" s="1"/>
  <c r="K166" i="6"/>
  <c r="J166" i="6"/>
  <c r="D166" i="13" s="1"/>
  <c r="G166" i="13" s="1"/>
  <c r="I166" i="6"/>
  <c r="D166" i="12" s="1"/>
  <c r="M165" i="6"/>
  <c r="D165" i="17" s="1"/>
  <c r="L165" i="6"/>
  <c r="D165" i="16" s="1"/>
  <c r="K165" i="6"/>
  <c r="D165" i="15" s="1"/>
  <c r="G165" i="15" s="1"/>
  <c r="J165" i="6"/>
  <c r="D165" i="13" s="1"/>
  <c r="I165" i="6"/>
  <c r="D165" i="12" s="1"/>
  <c r="M164" i="6"/>
  <c r="D164" i="17" s="1"/>
  <c r="L164" i="6"/>
  <c r="D164" i="16" s="1"/>
  <c r="K164" i="6"/>
  <c r="J164" i="6"/>
  <c r="D164" i="13" s="1"/>
  <c r="I164" i="6"/>
  <c r="D164" i="12" s="1"/>
  <c r="M163" i="6"/>
  <c r="D163" i="17" s="1"/>
  <c r="L163" i="6"/>
  <c r="D163" i="16" s="1"/>
  <c r="K163" i="6"/>
  <c r="D163" i="15" s="1"/>
  <c r="G163" i="15" s="1"/>
  <c r="J163" i="6"/>
  <c r="D163" i="13" s="1"/>
  <c r="I163" i="6"/>
  <c r="D163" i="12" s="1"/>
  <c r="M162" i="6"/>
  <c r="D162" i="17" s="1"/>
  <c r="L162" i="6"/>
  <c r="D162" i="16" s="1"/>
  <c r="K162" i="6"/>
  <c r="J162" i="6"/>
  <c r="D162" i="13" s="1"/>
  <c r="G162" i="13" s="1"/>
  <c r="I162" i="6"/>
  <c r="D162" i="12" s="1"/>
  <c r="M161" i="6"/>
  <c r="D161" i="17" s="1"/>
  <c r="L161" i="6"/>
  <c r="D161" i="16" s="1"/>
  <c r="K161" i="6"/>
  <c r="J161" i="6"/>
  <c r="D161" i="13" s="1"/>
  <c r="I161" i="6"/>
  <c r="D161" i="12" s="1"/>
  <c r="M160" i="6"/>
  <c r="D160" i="17" s="1"/>
  <c r="L160" i="6"/>
  <c r="D160" i="16" s="1"/>
  <c r="K160" i="6"/>
  <c r="J160" i="6"/>
  <c r="D160" i="13" s="1"/>
  <c r="I160" i="6"/>
  <c r="D160" i="12" s="1"/>
  <c r="M159" i="6"/>
  <c r="D159" i="17" s="1"/>
  <c r="L159" i="6"/>
  <c r="D159" i="16" s="1"/>
  <c r="K159" i="6"/>
  <c r="J159" i="6"/>
  <c r="D159" i="13" s="1"/>
  <c r="I159" i="6"/>
  <c r="D159" i="12" s="1"/>
  <c r="M158" i="6"/>
  <c r="D158" i="17" s="1"/>
  <c r="L158" i="6"/>
  <c r="D158" i="16" s="1"/>
  <c r="K158" i="6"/>
  <c r="J158" i="6"/>
  <c r="D158" i="13" s="1"/>
  <c r="I158" i="6"/>
  <c r="D158" i="12" s="1"/>
  <c r="M157" i="6"/>
  <c r="D157" i="17" s="1"/>
  <c r="L157" i="6"/>
  <c r="D157" i="16" s="1"/>
  <c r="K157" i="6"/>
  <c r="J157" i="6"/>
  <c r="D157" i="13" s="1"/>
  <c r="I157" i="6"/>
  <c r="D157" i="12" s="1"/>
  <c r="M156" i="6"/>
  <c r="D156" i="17" s="1"/>
  <c r="L156" i="6"/>
  <c r="D156" i="16" s="1"/>
  <c r="K156" i="6"/>
  <c r="J156" i="6"/>
  <c r="D156" i="13" s="1"/>
  <c r="I156" i="6"/>
  <c r="D156" i="12" s="1"/>
  <c r="M155" i="6"/>
  <c r="D155" i="17" s="1"/>
  <c r="L155" i="6"/>
  <c r="D155" i="16" s="1"/>
  <c r="K155" i="6"/>
  <c r="J155" i="6"/>
  <c r="D155" i="13" s="1"/>
  <c r="I155" i="6"/>
  <c r="D155" i="12" s="1"/>
  <c r="M154" i="6"/>
  <c r="D154" i="17" s="1"/>
  <c r="L154" i="6"/>
  <c r="D154" i="16" s="1"/>
  <c r="K154" i="6"/>
  <c r="J154" i="6"/>
  <c r="D154" i="13" s="1"/>
  <c r="I154" i="6"/>
  <c r="D154" i="12" s="1"/>
  <c r="M153" i="6"/>
  <c r="D153" i="17" s="1"/>
  <c r="L153" i="6"/>
  <c r="D153" i="16" s="1"/>
  <c r="K153" i="6"/>
  <c r="J153" i="6"/>
  <c r="D153" i="13" s="1"/>
  <c r="I153" i="6"/>
  <c r="D153" i="12" s="1"/>
  <c r="M152" i="6"/>
  <c r="D152" i="17" s="1"/>
  <c r="L152" i="6"/>
  <c r="D152" i="16" s="1"/>
  <c r="K152" i="6"/>
  <c r="J152" i="6"/>
  <c r="D152" i="13" s="1"/>
  <c r="I152" i="6"/>
  <c r="D152" i="12" s="1"/>
  <c r="M151" i="6"/>
  <c r="D151" i="17" s="1"/>
  <c r="L151" i="6"/>
  <c r="D151" i="16" s="1"/>
  <c r="K151" i="6"/>
  <c r="J151" i="6"/>
  <c r="D151" i="13" s="1"/>
  <c r="I151" i="6"/>
  <c r="D151" i="12" s="1"/>
  <c r="M150" i="6"/>
  <c r="D150" i="17" s="1"/>
  <c r="L150" i="6"/>
  <c r="D150" i="16" s="1"/>
  <c r="K150" i="6"/>
  <c r="J150" i="6"/>
  <c r="D150" i="13" s="1"/>
  <c r="G150" i="13" s="1"/>
  <c r="I150" i="6"/>
  <c r="D150" i="12" s="1"/>
  <c r="M149" i="6"/>
  <c r="D149" i="17" s="1"/>
  <c r="L149" i="6"/>
  <c r="D149" i="16" s="1"/>
  <c r="K149" i="6"/>
  <c r="J149" i="6"/>
  <c r="D149" i="13" s="1"/>
  <c r="I149" i="6"/>
  <c r="D149" i="12" s="1"/>
  <c r="M148" i="6"/>
  <c r="D148" i="17" s="1"/>
  <c r="L148" i="6"/>
  <c r="D148" i="16" s="1"/>
  <c r="K148" i="6"/>
  <c r="J148" i="6"/>
  <c r="D148" i="13" s="1"/>
  <c r="I148" i="6"/>
  <c r="D148" i="12" s="1"/>
  <c r="M147" i="6"/>
  <c r="D147" i="17" s="1"/>
  <c r="L147" i="6"/>
  <c r="D147" i="16" s="1"/>
  <c r="K147" i="6"/>
  <c r="D147" i="15" s="1"/>
  <c r="G147" i="15" s="1"/>
  <c r="J147" i="6"/>
  <c r="D147" i="13" s="1"/>
  <c r="I147" i="6"/>
  <c r="D147" i="12" s="1"/>
  <c r="M146" i="6"/>
  <c r="D146" i="17" s="1"/>
  <c r="L146" i="6"/>
  <c r="D146" i="16" s="1"/>
  <c r="K146" i="6"/>
  <c r="J146" i="6"/>
  <c r="D146" i="13" s="1"/>
  <c r="G146" i="13" s="1"/>
  <c r="I146" i="6"/>
  <c r="D146" i="12" s="1"/>
  <c r="M145" i="6"/>
  <c r="D145" i="17" s="1"/>
  <c r="L145" i="6"/>
  <c r="D145" i="16" s="1"/>
  <c r="K145" i="6"/>
  <c r="J145" i="6"/>
  <c r="D145" i="13" s="1"/>
  <c r="I145" i="6"/>
  <c r="D145" i="12" s="1"/>
  <c r="M144" i="6"/>
  <c r="D144" i="17" s="1"/>
  <c r="L144" i="6"/>
  <c r="D144" i="16" s="1"/>
  <c r="K144" i="6"/>
  <c r="J144" i="6"/>
  <c r="D144" i="13" s="1"/>
  <c r="I144" i="6"/>
  <c r="D144" i="12" s="1"/>
  <c r="M143" i="6"/>
  <c r="D143" i="17" s="1"/>
  <c r="L143" i="6"/>
  <c r="D143" i="16" s="1"/>
  <c r="K143" i="6"/>
  <c r="J143" i="6"/>
  <c r="D143" i="13" s="1"/>
  <c r="I143" i="6"/>
  <c r="D143" i="12" s="1"/>
  <c r="M142" i="6"/>
  <c r="D142" i="17" s="1"/>
  <c r="L142" i="6"/>
  <c r="D142" i="16" s="1"/>
  <c r="K142" i="6"/>
  <c r="J142" i="6"/>
  <c r="D142" i="13" s="1"/>
  <c r="G142" i="13" s="1"/>
  <c r="I142" i="6"/>
  <c r="D142" i="12" s="1"/>
  <c r="M141" i="6"/>
  <c r="D141" i="17" s="1"/>
  <c r="L141" i="6"/>
  <c r="D141" i="16" s="1"/>
  <c r="K141" i="6"/>
  <c r="J141" i="6"/>
  <c r="D141" i="13" s="1"/>
  <c r="I141" i="6"/>
  <c r="D141" i="12" s="1"/>
  <c r="M140" i="6"/>
  <c r="D140" i="17" s="1"/>
  <c r="L140" i="6"/>
  <c r="D140" i="16" s="1"/>
  <c r="K140" i="6"/>
  <c r="J140" i="6"/>
  <c r="D140" i="13" s="1"/>
  <c r="I140" i="6"/>
  <c r="D140" i="12" s="1"/>
  <c r="M139" i="6"/>
  <c r="D139" i="17" s="1"/>
  <c r="L139" i="6"/>
  <c r="D139" i="16" s="1"/>
  <c r="K139" i="6"/>
  <c r="D139" i="15" s="1"/>
  <c r="G139" i="15" s="1"/>
  <c r="J139" i="6"/>
  <c r="D139" i="13" s="1"/>
  <c r="I139" i="6"/>
  <c r="D139" i="12" s="1"/>
  <c r="M138" i="6"/>
  <c r="D138" i="17" s="1"/>
  <c r="L138" i="6"/>
  <c r="D138" i="16" s="1"/>
  <c r="K138" i="6"/>
  <c r="J138" i="6"/>
  <c r="D138" i="13" s="1"/>
  <c r="G138" i="13" s="1"/>
  <c r="I138" i="6"/>
  <c r="D138" i="12" s="1"/>
  <c r="M137" i="6"/>
  <c r="D137" i="17" s="1"/>
  <c r="L137" i="6"/>
  <c r="D137" i="16" s="1"/>
  <c r="K137" i="6"/>
  <c r="J137" i="6"/>
  <c r="D137" i="13" s="1"/>
  <c r="I137" i="6"/>
  <c r="D137" i="12" s="1"/>
  <c r="M136" i="6"/>
  <c r="D136" i="17" s="1"/>
  <c r="L136" i="6"/>
  <c r="D136" i="16" s="1"/>
  <c r="K136" i="6"/>
  <c r="J136" i="6"/>
  <c r="D136" i="13" s="1"/>
  <c r="G136" i="13" s="1"/>
  <c r="I136" i="6"/>
  <c r="D136" i="12" s="1"/>
  <c r="M135" i="6"/>
  <c r="D135" i="17" s="1"/>
  <c r="L135" i="6"/>
  <c r="D135" i="16" s="1"/>
  <c r="K135" i="6"/>
  <c r="J135" i="6"/>
  <c r="D135" i="13" s="1"/>
  <c r="I135" i="6"/>
  <c r="D135" i="12" s="1"/>
  <c r="M134" i="6"/>
  <c r="D134" i="17" s="1"/>
  <c r="L134" i="6"/>
  <c r="D134" i="16" s="1"/>
  <c r="G134" i="16" s="1"/>
  <c r="K134" i="6"/>
  <c r="J134" i="6"/>
  <c r="D134" i="13" s="1"/>
  <c r="G134" i="13" s="1"/>
  <c r="I134" i="6"/>
  <c r="D134" i="12" s="1"/>
  <c r="M133" i="6"/>
  <c r="D133" i="17" s="1"/>
  <c r="L133" i="6"/>
  <c r="D133" i="16" s="1"/>
  <c r="K133" i="6"/>
  <c r="J133" i="6"/>
  <c r="D133" i="13" s="1"/>
  <c r="I133" i="6"/>
  <c r="D133" i="12" s="1"/>
  <c r="M132" i="6"/>
  <c r="D132" i="17" s="1"/>
  <c r="L132" i="6"/>
  <c r="D132" i="16" s="1"/>
  <c r="K132" i="6"/>
  <c r="J132" i="6"/>
  <c r="D132" i="13" s="1"/>
  <c r="I132" i="6"/>
  <c r="D132" i="12" s="1"/>
  <c r="M131" i="6"/>
  <c r="D131" i="17" s="1"/>
  <c r="L131" i="6"/>
  <c r="D131" i="16" s="1"/>
  <c r="K131" i="6"/>
  <c r="D131" i="15" s="1"/>
  <c r="G131" i="15" s="1"/>
  <c r="J131" i="6"/>
  <c r="D131" i="13" s="1"/>
  <c r="I131" i="6"/>
  <c r="D131" i="12" s="1"/>
  <c r="M130" i="6"/>
  <c r="D130" i="17" s="1"/>
  <c r="L130" i="6"/>
  <c r="D130" i="16" s="1"/>
  <c r="K130" i="6"/>
  <c r="J130" i="6"/>
  <c r="D130" i="13" s="1"/>
  <c r="I130" i="6"/>
  <c r="D130" i="12" s="1"/>
  <c r="M129" i="6"/>
  <c r="D129" i="17" s="1"/>
  <c r="G129" i="17" s="1"/>
  <c r="L129" i="6"/>
  <c r="D129" i="16" s="1"/>
  <c r="K129" i="6"/>
  <c r="J129" i="6"/>
  <c r="D129" i="13" s="1"/>
  <c r="I129" i="6"/>
  <c r="D129" i="12" s="1"/>
  <c r="M128" i="6"/>
  <c r="D128" i="17" s="1"/>
  <c r="L128" i="6"/>
  <c r="D128" i="16" s="1"/>
  <c r="K128" i="6"/>
  <c r="J128" i="6"/>
  <c r="D128" i="13" s="1"/>
  <c r="I128" i="6"/>
  <c r="D128" i="12" s="1"/>
  <c r="M127" i="6"/>
  <c r="D127" i="17" s="1"/>
  <c r="L127" i="6"/>
  <c r="D127" i="16" s="1"/>
  <c r="K127" i="6"/>
  <c r="D127" i="15" s="1"/>
  <c r="G127" i="15" s="1"/>
  <c r="J127" i="6"/>
  <c r="D127" i="13" s="1"/>
  <c r="I127" i="6"/>
  <c r="D127" i="12" s="1"/>
  <c r="M126" i="6"/>
  <c r="D126" i="17" s="1"/>
  <c r="L126" i="6"/>
  <c r="D126" i="16" s="1"/>
  <c r="K126" i="6"/>
  <c r="J126" i="6"/>
  <c r="D126" i="13" s="1"/>
  <c r="G126" i="13" s="1"/>
  <c r="I126" i="6"/>
  <c r="D126" i="12" s="1"/>
  <c r="M125" i="6"/>
  <c r="D125" i="17" s="1"/>
  <c r="L125" i="6"/>
  <c r="D125" i="16" s="1"/>
  <c r="K125" i="6"/>
  <c r="J125" i="6"/>
  <c r="D125" i="13" s="1"/>
  <c r="I125" i="6"/>
  <c r="D125" i="12" s="1"/>
  <c r="M124" i="6"/>
  <c r="D124" i="17" s="1"/>
  <c r="L124" i="6"/>
  <c r="D124" i="16" s="1"/>
  <c r="K124" i="6"/>
  <c r="J124" i="6"/>
  <c r="D124" i="13" s="1"/>
  <c r="I124" i="6"/>
  <c r="D124" i="12" s="1"/>
  <c r="M123" i="6"/>
  <c r="D123" i="17" s="1"/>
  <c r="L123" i="6"/>
  <c r="D123" i="16" s="1"/>
  <c r="K123" i="6"/>
  <c r="D123" i="15" s="1"/>
  <c r="G123" i="15" s="1"/>
  <c r="J123" i="6"/>
  <c r="D123" i="13" s="1"/>
  <c r="I123" i="6"/>
  <c r="D123" i="12" s="1"/>
  <c r="M122" i="6"/>
  <c r="D122" i="17" s="1"/>
  <c r="L122" i="6"/>
  <c r="D122" i="16" s="1"/>
  <c r="K122" i="6"/>
  <c r="J122" i="6"/>
  <c r="D122" i="13" s="1"/>
  <c r="I122" i="6"/>
  <c r="D122" i="12" s="1"/>
  <c r="M121" i="6"/>
  <c r="D121" i="17" s="1"/>
  <c r="L121" i="6"/>
  <c r="D121" i="16" s="1"/>
  <c r="K121" i="6"/>
  <c r="J121" i="6"/>
  <c r="D121" i="13" s="1"/>
  <c r="I121" i="6"/>
  <c r="D121" i="12" s="1"/>
  <c r="M120" i="6"/>
  <c r="D120" i="17" s="1"/>
  <c r="L120" i="6"/>
  <c r="D120" i="16" s="1"/>
  <c r="K120" i="6"/>
  <c r="J120" i="6"/>
  <c r="D120" i="13" s="1"/>
  <c r="I120" i="6"/>
  <c r="D120" i="12" s="1"/>
  <c r="M119" i="6"/>
  <c r="D119" i="17" s="1"/>
  <c r="L119" i="6"/>
  <c r="D119" i="16" s="1"/>
  <c r="K119" i="6"/>
  <c r="D119" i="15" s="1"/>
  <c r="G119" i="15" s="1"/>
  <c r="J119" i="6"/>
  <c r="D119" i="13" s="1"/>
  <c r="I119" i="6"/>
  <c r="D119" i="12" s="1"/>
  <c r="M118" i="6"/>
  <c r="D118" i="17" s="1"/>
  <c r="L118" i="6"/>
  <c r="D118" i="16" s="1"/>
  <c r="K118" i="6"/>
  <c r="J118" i="6"/>
  <c r="D118" i="13" s="1"/>
  <c r="I118" i="6"/>
  <c r="D118" i="12" s="1"/>
  <c r="M117" i="6"/>
  <c r="D117" i="17" s="1"/>
  <c r="L117" i="6"/>
  <c r="D117" i="16" s="1"/>
  <c r="K117" i="6"/>
  <c r="J117" i="6"/>
  <c r="D117" i="13" s="1"/>
  <c r="I117" i="6"/>
  <c r="D117" i="12" s="1"/>
  <c r="M116" i="6"/>
  <c r="D116" i="17" s="1"/>
  <c r="L116" i="6"/>
  <c r="D116" i="16" s="1"/>
  <c r="K116" i="6"/>
  <c r="J116" i="6"/>
  <c r="D116" i="13" s="1"/>
  <c r="I116" i="6"/>
  <c r="D116" i="12" s="1"/>
  <c r="M115" i="6"/>
  <c r="D115" i="17" s="1"/>
  <c r="L115" i="6"/>
  <c r="D115" i="16" s="1"/>
  <c r="K115" i="6"/>
  <c r="D115" i="15" s="1"/>
  <c r="G115" i="15" s="1"/>
  <c r="J115" i="6"/>
  <c r="D115" i="13" s="1"/>
  <c r="I115" i="6"/>
  <c r="D115" i="12" s="1"/>
  <c r="M114" i="6"/>
  <c r="D114" i="17" s="1"/>
  <c r="L114" i="6"/>
  <c r="D114" i="16" s="1"/>
  <c r="K114" i="6"/>
  <c r="J114" i="6"/>
  <c r="D114" i="13" s="1"/>
  <c r="G114" i="13" s="1"/>
  <c r="I114" i="6"/>
  <c r="D114" i="12" s="1"/>
  <c r="M113" i="6"/>
  <c r="D113" i="17" s="1"/>
  <c r="L113" i="6"/>
  <c r="D113" i="16" s="1"/>
  <c r="K113" i="6"/>
  <c r="J113" i="6"/>
  <c r="D113" i="13" s="1"/>
  <c r="I113" i="6"/>
  <c r="D113" i="12" s="1"/>
  <c r="G113" i="12" s="1"/>
  <c r="M112" i="6"/>
  <c r="D112" i="17" s="1"/>
  <c r="L112" i="6"/>
  <c r="D112" i="16" s="1"/>
  <c r="K112" i="6"/>
  <c r="J112" i="6"/>
  <c r="D112" i="13" s="1"/>
  <c r="I112" i="6"/>
  <c r="D112" i="12" s="1"/>
  <c r="M111" i="6"/>
  <c r="D111" i="17" s="1"/>
  <c r="L111" i="6"/>
  <c r="D111" i="16" s="1"/>
  <c r="K111" i="6"/>
  <c r="J111" i="6"/>
  <c r="D111" i="13" s="1"/>
  <c r="I111" i="6"/>
  <c r="D111" i="12" s="1"/>
  <c r="M110" i="6"/>
  <c r="D110" i="17" s="1"/>
  <c r="L110" i="6"/>
  <c r="D110" i="16" s="1"/>
  <c r="K110" i="6"/>
  <c r="J110" i="6"/>
  <c r="D110" i="13" s="1"/>
  <c r="G110" i="13" s="1"/>
  <c r="I110" i="6"/>
  <c r="D110" i="12" s="1"/>
  <c r="M109" i="6"/>
  <c r="D109" i="17" s="1"/>
  <c r="L109" i="6"/>
  <c r="D109" i="16" s="1"/>
  <c r="K109" i="6"/>
  <c r="J109" i="6"/>
  <c r="D109" i="13" s="1"/>
  <c r="I109" i="6"/>
  <c r="D109" i="12" s="1"/>
  <c r="M108" i="6"/>
  <c r="D108" i="17" s="1"/>
  <c r="L108" i="6"/>
  <c r="D108" i="16" s="1"/>
  <c r="K108" i="6"/>
  <c r="J108" i="6"/>
  <c r="D108" i="13" s="1"/>
  <c r="I108" i="6"/>
  <c r="D108" i="12" s="1"/>
  <c r="M107" i="6"/>
  <c r="D107" i="17" s="1"/>
  <c r="L107" i="6"/>
  <c r="D107" i="16" s="1"/>
  <c r="K107" i="6"/>
  <c r="J107" i="6"/>
  <c r="D107" i="13" s="1"/>
  <c r="I107" i="6"/>
  <c r="D107" i="12" s="1"/>
  <c r="M106" i="6"/>
  <c r="D106" i="17" s="1"/>
  <c r="L106" i="6"/>
  <c r="D106" i="16" s="1"/>
  <c r="K106" i="6"/>
  <c r="J106" i="6"/>
  <c r="D106" i="13" s="1"/>
  <c r="I106" i="6"/>
  <c r="D106" i="12" s="1"/>
  <c r="M105" i="6"/>
  <c r="D105" i="17" s="1"/>
  <c r="L105" i="6"/>
  <c r="D105" i="16" s="1"/>
  <c r="K105" i="6"/>
  <c r="J105" i="6"/>
  <c r="D105" i="13" s="1"/>
  <c r="I105" i="6"/>
  <c r="D105" i="12" s="1"/>
  <c r="M104" i="6"/>
  <c r="D104" i="17" s="1"/>
  <c r="L104" i="6"/>
  <c r="D104" i="16" s="1"/>
  <c r="K104" i="6"/>
  <c r="J104" i="6"/>
  <c r="D104" i="13" s="1"/>
  <c r="I104" i="6"/>
  <c r="D104" i="12" s="1"/>
  <c r="M103" i="6"/>
  <c r="D103" i="17" s="1"/>
  <c r="L103" i="6"/>
  <c r="D103" i="16" s="1"/>
  <c r="K103" i="6"/>
  <c r="J103" i="6"/>
  <c r="D103" i="13" s="1"/>
  <c r="I103" i="6"/>
  <c r="D103" i="12" s="1"/>
  <c r="M102" i="6"/>
  <c r="D102" i="17" s="1"/>
  <c r="L102" i="6"/>
  <c r="D102" i="16" s="1"/>
  <c r="K102" i="6"/>
  <c r="J102" i="6"/>
  <c r="D102" i="13" s="1"/>
  <c r="I102" i="6"/>
  <c r="D102" i="12" s="1"/>
  <c r="M101" i="6"/>
  <c r="D101" i="17" s="1"/>
  <c r="L101" i="6"/>
  <c r="D101" i="16" s="1"/>
  <c r="K101" i="6"/>
  <c r="J101" i="6"/>
  <c r="D101" i="13" s="1"/>
  <c r="I101" i="6"/>
  <c r="D101" i="12" s="1"/>
  <c r="M100" i="6"/>
  <c r="D100" i="17" s="1"/>
  <c r="L100" i="6"/>
  <c r="D100" i="16" s="1"/>
  <c r="K100" i="6"/>
  <c r="J100" i="6"/>
  <c r="D100" i="13" s="1"/>
  <c r="I100" i="6"/>
  <c r="D100" i="12" s="1"/>
  <c r="M99" i="6"/>
  <c r="D99" i="17" s="1"/>
  <c r="L99" i="6"/>
  <c r="D99" i="16" s="1"/>
  <c r="K99" i="6"/>
  <c r="J99" i="6"/>
  <c r="D99" i="13" s="1"/>
  <c r="I99" i="6"/>
  <c r="D99" i="12" s="1"/>
  <c r="M98" i="6"/>
  <c r="D98" i="17" s="1"/>
  <c r="L98" i="6"/>
  <c r="D98" i="16" s="1"/>
  <c r="K98" i="6"/>
  <c r="J98" i="6"/>
  <c r="D98" i="13" s="1"/>
  <c r="G98" i="13" s="1"/>
  <c r="I98" i="6"/>
  <c r="D98" i="12" s="1"/>
  <c r="M97" i="6"/>
  <c r="D97" i="17" s="1"/>
  <c r="L97" i="6"/>
  <c r="D97" i="16" s="1"/>
  <c r="K97" i="6"/>
  <c r="J97" i="6"/>
  <c r="D97" i="13" s="1"/>
  <c r="I97" i="6"/>
  <c r="D97" i="12" s="1"/>
  <c r="M96" i="6"/>
  <c r="D96" i="17" s="1"/>
  <c r="L96" i="6"/>
  <c r="D96" i="16" s="1"/>
  <c r="K96" i="6"/>
  <c r="J96" i="6"/>
  <c r="D96" i="13" s="1"/>
  <c r="I96" i="6"/>
  <c r="D96" i="12" s="1"/>
  <c r="M95" i="6"/>
  <c r="D95" i="17" s="1"/>
  <c r="L95" i="6"/>
  <c r="D95" i="16" s="1"/>
  <c r="K95" i="6"/>
  <c r="D95" i="15" s="1"/>
  <c r="G95" i="15" s="1"/>
  <c r="J95" i="6"/>
  <c r="D95" i="13" s="1"/>
  <c r="I95" i="6"/>
  <c r="D95" i="12" s="1"/>
  <c r="M94" i="6"/>
  <c r="D94" i="17" s="1"/>
  <c r="L94" i="6"/>
  <c r="D94" i="16" s="1"/>
  <c r="K94" i="6"/>
  <c r="J94" i="6"/>
  <c r="D94" i="13" s="1"/>
  <c r="G94" i="13" s="1"/>
  <c r="I94" i="6"/>
  <c r="D94" i="12" s="1"/>
  <c r="M93" i="6"/>
  <c r="D93" i="17" s="1"/>
  <c r="L93" i="6"/>
  <c r="D93" i="16" s="1"/>
  <c r="K93" i="6"/>
  <c r="J93" i="6"/>
  <c r="D93" i="13" s="1"/>
  <c r="I93" i="6"/>
  <c r="D93" i="12" s="1"/>
  <c r="M92" i="6"/>
  <c r="D92" i="17" s="1"/>
  <c r="L92" i="6"/>
  <c r="D92" i="16" s="1"/>
  <c r="K92" i="6"/>
  <c r="J92" i="6"/>
  <c r="D92" i="13" s="1"/>
  <c r="I92" i="6"/>
  <c r="D92" i="12" s="1"/>
  <c r="M91" i="6"/>
  <c r="D91" i="17" s="1"/>
  <c r="L91" i="6"/>
  <c r="D91" i="16" s="1"/>
  <c r="K91" i="6"/>
  <c r="D91" i="15" s="1"/>
  <c r="G91" i="15" s="1"/>
  <c r="J91" i="6"/>
  <c r="D91" i="13" s="1"/>
  <c r="I91" i="6"/>
  <c r="D91" i="12" s="1"/>
  <c r="G91" i="12" s="1"/>
  <c r="M90" i="6"/>
  <c r="D90" i="17" s="1"/>
  <c r="L90" i="6"/>
  <c r="D90" i="16" s="1"/>
  <c r="K90" i="6"/>
  <c r="J90" i="6"/>
  <c r="D90" i="13" s="1"/>
  <c r="I90" i="6"/>
  <c r="D90" i="12" s="1"/>
  <c r="M89" i="6"/>
  <c r="D89" i="17" s="1"/>
  <c r="L89" i="6"/>
  <c r="D89" i="16" s="1"/>
  <c r="K89" i="6"/>
  <c r="J89" i="6"/>
  <c r="D89" i="13" s="1"/>
  <c r="I89" i="6"/>
  <c r="D89" i="12" s="1"/>
  <c r="M88" i="6"/>
  <c r="D88" i="17" s="1"/>
  <c r="L88" i="6"/>
  <c r="D88" i="16" s="1"/>
  <c r="K88" i="6"/>
  <c r="J88" i="6"/>
  <c r="D88" i="13" s="1"/>
  <c r="I88" i="6"/>
  <c r="D88" i="12" s="1"/>
  <c r="M87" i="6"/>
  <c r="D87" i="17" s="1"/>
  <c r="L87" i="6"/>
  <c r="D87" i="16" s="1"/>
  <c r="K87" i="6"/>
  <c r="J87" i="6"/>
  <c r="D87" i="13" s="1"/>
  <c r="I87" i="6"/>
  <c r="D87" i="12" s="1"/>
  <c r="M86" i="6"/>
  <c r="D86" i="17" s="1"/>
  <c r="L86" i="6"/>
  <c r="D86" i="16" s="1"/>
  <c r="K86" i="6"/>
  <c r="J86" i="6"/>
  <c r="D86" i="13" s="1"/>
  <c r="I86" i="6"/>
  <c r="D86" i="12" s="1"/>
  <c r="M85" i="6"/>
  <c r="D85" i="17" s="1"/>
  <c r="L85" i="6"/>
  <c r="D85" i="16" s="1"/>
  <c r="K85" i="6"/>
  <c r="J85" i="6"/>
  <c r="D85" i="13" s="1"/>
  <c r="I85" i="6"/>
  <c r="D85" i="12" s="1"/>
  <c r="M84" i="6"/>
  <c r="D84" i="17" s="1"/>
  <c r="L84" i="6"/>
  <c r="D84" i="16" s="1"/>
  <c r="K84" i="6"/>
  <c r="J84" i="6"/>
  <c r="D84" i="13" s="1"/>
  <c r="I84" i="6"/>
  <c r="D84" i="12" s="1"/>
  <c r="M83" i="6"/>
  <c r="D83" i="17" s="1"/>
  <c r="L83" i="6"/>
  <c r="D83" i="16" s="1"/>
  <c r="K83" i="6"/>
  <c r="D83" i="15" s="1"/>
  <c r="G83" i="15" s="1"/>
  <c r="J83" i="6"/>
  <c r="D83" i="13" s="1"/>
  <c r="I83" i="6"/>
  <c r="D83" i="12" s="1"/>
  <c r="M82" i="6"/>
  <c r="D82" i="17" s="1"/>
  <c r="L82" i="6"/>
  <c r="D82" i="16" s="1"/>
  <c r="K82" i="6"/>
  <c r="J82" i="6"/>
  <c r="D82" i="13" s="1"/>
  <c r="I82" i="6"/>
  <c r="D82" i="12" s="1"/>
  <c r="M81" i="6"/>
  <c r="D81" i="17" s="1"/>
  <c r="L81" i="6"/>
  <c r="D81" i="16" s="1"/>
  <c r="K81" i="6"/>
  <c r="J81" i="6"/>
  <c r="D81" i="13" s="1"/>
  <c r="I81" i="6"/>
  <c r="D81" i="12" s="1"/>
  <c r="G81" i="12" s="1"/>
  <c r="M80" i="6"/>
  <c r="D80" i="17" s="1"/>
  <c r="L80" i="6"/>
  <c r="D80" i="16" s="1"/>
  <c r="K80" i="6"/>
  <c r="J80" i="6"/>
  <c r="D80" i="13" s="1"/>
  <c r="I80" i="6"/>
  <c r="D80" i="12" s="1"/>
  <c r="M79" i="6"/>
  <c r="D79" i="17" s="1"/>
  <c r="L79" i="6"/>
  <c r="D79" i="16" s="1"/>
  <c r="K79" i="6"/>
  <c r="D79" i="15" s="1"/>
  <c r="G79" i="15" s="1"/>
  <c r="J79" i="6"/>
  <c r="D79" i="13" s="1"/>
  <c r="I79" i="6"/>
  <c r="D79" i="12" s="1"/>
  <c r="G79" i="12" s="1"/>
  <c r="M78" i="6"/>
  <c r="D78" i="17" s="1"/>
  <c r="L78" i="6"/>
  <c r="D78" i="16" s="1"/>
  <c r="K78" i="6"/>
  <c r="J78" i="6"/>
  <c r="D78" i="13" s="1"/>
  <c r="G78" i="13" s="1"/>
  <c r="I78" i="6"/>
  <c r="D78" i="12" s="1"/>
  <c r="M77" i="6"/>
  <c r="D77" i="17" s="1"/>
  <c r="L77" i="6"/>
  <c r="D77" i="16" s="1"/>
  <c r="K77" i="6"/>
  <c r="J77" i="6"/>
  <c r="D77" i="13" s="1"/>
  <c r="I77" i="6"/>
  <c r="D77" i="12" s="1"/>
  <c r="M76" i="6"/>
  <c r="D76" i="17" s="1"/>
  <c r="L76" i="6"/>
  <c r="D76" i="16" s="1"/>
  <c r="G76" i="16" s="1"/>
  <c r="K76" i="6"/>
  <c r="J76" i="6"/>
  <c r="D76" i="13" s="1"/>
  <c r="I76" i="6"/>
  <c r="D76" i="12" s="1"/>
  <c r="M75" i="6"/>
  <c r="D75" i="17" s="1"/>
  <c r="L75" i="6"/>
  <c r="D75" i="16" s="1"/>
  <c r="K75" i="6"/>
  <c r="J75" i="6"/>
  <c r="D75" i="13" s="1"/>
  <c r="I75" i="6"/>
  <c r="D75" i="12" s="1"/>
  <c r="M74" i="6"/>
  <c r="D74" i="17" s="1"/>
  <c r="L74" i="6"/>
  <c r="D74" i="16" s="1"/>
  <c r="K74" i="6"/>
  <c r="J74" i="6"/>
  <c r="D74" i="13" s="1"/>
  <c r="I74" i="6"/>
  <c r="D74" i="12" s="1"/>
  <c r="M73" i="6"/>
  <c r="D73" i="17" s="1"/>
  <c r="L73" i="6"/>
  <c r="D73" i="16" s="1"/>
  <c r="K73" i="6"/>
  <c r="J73" i="6"/>
  <c r="D73" i="13" s="1"/>
  <c r="I73" i="6"/>
  <c r="D73" i="12" s="1"/>
  <c r="M72" i="6"/>
  <c r="D72" i="17" s="1"/>
  <c r="L72" i="6"/>
  <c r="D72" i="16" s="1"/>
  <c r="G72" i="16" s="1"/>
  <c r="K72" i="6"/>
  <c r="J72" i="6"/>
  <c r="D72" i="13" s="1"/>
  <c r="I72" i="6"/>
  <c r="D72" i="12" s="1"/>
  <c r="M71" i="6"/>
  <c r="D71" i="17" s="1"/>
  <c r="L71" i="6"/>
  <c r="D71" i="16" s="1"/>
  <c r="K71" i="6"/>
  <c r="J71" i="6"/>
  <c r="D71" i="13" s="1"/>
  <c r="I71" i="6"/>
  <c r="D71" i="12" s="1"/>
  <c r="M70" i="6"/>
  <c r="D70" i="17" s="1"/>
  <c r="L70" i="6"/>
  <c r="D70" i="16" s="1"/>
  <c r="K70" i="6"/>
  <c r="J70" i="6"/>
  <c r="D70" i="13" s="1"/>
  <c r="G70" i="13" s="1"/>
  <c r="I70" i="6"/>
  <c r="D70" i="12" s="1"/>
  <c r="M69" i="6"/>
  <c r="D69" i="17" s="1"/>
  <c r="L69" i="6"/>
  <c r="D69" i="16" s="1"/>
  <c r="K69" i="6"/>
  <c r="J69" i="6"/>
  <c r="D69" i="13" s="1"/>
  <c r="I69" i="6"/>
  <c r="D69" i="12" s="1"/>
  <c r="M68" i="6"/>
  <c r="D68" i="17" s="1"/>
  <c r="L68" i="6"/>
  <c r="D68" i="16" s="1"/>
  <c r="G68" i="16" s="1"/>
  <c r="K68" i="6"/>
  <c r="J68" i="6"/>
  <c r="D68" i="13" s="1"/>
  <c r="I68" i="6"/>
  <c r="D68" i="12" s="1"/>
  <c r="M67" i="6"/>
  <c r="D67" i="17" s="1"/>
  <c r="L67" i="6"/>
  <c r="D67" i="16" s="1"/>
  <c r="K67" i="6"/>
  <c r="D67" i="15" s="1"/>
  <c r="G67" i="15" s="1"/>
  <c r="J67" i="6"/>
  <c r="D67" i="13" s="1"/>
  <c r="I67" i="6"/>
  <c r="D67" i="12" s="1"/>
  <c r="M66" i="6"/>
  <c r="D66" i="17" s="1"/>
  <c r="L66" i="6"/>
  <c r="D66" i="16" s="1"/>
  <c r="K66" i="6"/>
  <c r="J66" i="6"/>
  <c r="D66" i="13" s="1"/>
  <c r="G66" i="13" s="1"/>
  <c r="I66" i="6"/>
  <c r="D66" i="12" s="1"/>
  <c r="M65" i="6"/>
  <c r="D65" i="17" s="1"/>
  <c r="L65" i="6"/>
  <c r="D65" i="16" s="1"/>
  <c r="K65" i="6"/>
  <c r="J65" i="6"/>
  <c r="D65" i="13" s="1"/>
  <c r="I65" i="6"/>
  <c r="D65" i="12" s="1"/>
  <c r="M64" i="6"/>
  <c r="D64" i="17" s="1"/>
  <c r="L64" i="6"/>
  <c r="D64" i="16" s="1"/>
  <c r="K64" i="6"/>
  <c r="J64" i="6"/>
  <c r="D64" i="13" s="1"/>
  <c r="I64" i="6"/>
  <c r="D64" i="12" s="1"/>
  <c r="M63" i="6"/>
  <c r="D63" i="17" s="1"/>
  <c r="L63" i="6"/>
  <c r="D63" i="16" s="1"/>
  <c r="K63" i="6"/>
  <c r="D63" i="15" s="1"/>
  <c r="G63" i="15" s="1"/>
  <c r="J63" i="6"/>
  <c r="D63" i="13" s="1"/>
  <c r="I63" i="6"/>
  <c r="D63" i="12" s="1"/>
  <c r="M62" i="6"/>
  <c r="D62" i="17" s="1"/>
  <c r="L62" i="6"/>
  <c r="D62" i="16" s="1"/>
  <c r="K62" i="6"/>
  <c r="J62" i="6"/>
  <c r="D62" i="13" s="1"/>
  <c r="G62" i="13" s="1"/>
  <c r="I62" i="6"/>
  <c r="D62" i="12" s="1"/>
  <c r="M61" i="6"/>
  <c r="D61" i="17" s="1"/>
  <c r="L61" i="6"/>
  <c r="D61" i="16" s="1"/>
  <c r="K61" i="6"/>
  <c r="J61" i="6"/>
  <c r="D61" i="13" s="1"/>
  <c r="I61" i="6"/>
  <c r="D61" i="12" s="1"/>
  <c r="M60" i="6"/>
  <c r="D60" i="17" s="1"/>
  <c r="L60" i="6"/>
  <c r="D60" i="16" s="1"/>
  <c r="K60" i="6"/>
  <c r="J60" i="6"/>
  <c r="D60" i="13" s="1"/>
  <c r="G60" i="13" s="1"/>
  <c r="I60" i="6"/>
  <c r="D60" i="12" s="1"/>
  <c r="M59" i="6"/>
  <c r="D59" i="17" s="1"/>
  <c r="L59" i="6"/>
  <c r="D59" i="16" s="1"/>
  <c r="K59" i="6"/>
  <c r="D59" i="15" s="1"/>
  <c r="G59" i="15" s="1"/>
  <c r="J59" i="6"/>
  <c r="D59" i="13" s="1"/>
  <c r="I59" i="6"/>
  <c r="D59" i="12" s="1"/>
  <c r="M58" i="6"/>
  <c r="D58" i="17" s="1"/>
  <c r="L58" i="6"/>
  <c r="D58" i="16" s="1"/>
  <c r="K58" i="6"/>
  <c r="J58" i="6"/>
  <c r="D58" i="13" s="1"/>
  <c r="G58" i="13" s="1"/>
  <c r="I58" i="6"/>
  <c r="D58" i="12" s="1"/>
  <c r="M57" i="6"/>
  <c r="D57" i="17" s="1"/>
  <c r="L57" i="6"/>
  <c r="D57" i="16" s="1"/>
  <c r="K57" i="6"/>
  <c r="D57" i="15" s="1"/>
  <c r="G57" i="15" s="1"/>
  <c r="J57" i="6"/>
  <c r="D57" i="13" s="1"/>
  <c r="I57" i="6"/>
  <c r="D57" i="12" s="1"/>
  <c r="M56" i="6"/>
  <c r="D56" i="17" s="1"/>
  <c r="L56" i="6"/>
  <c r="D56" i="16" s="1"/>
  <c r="K56" i="6"/>
  <c r="J56" i="6"/>
  <c r="D56" i="13" s="1"/>
  <c r="I56" i="6"/>
  <c r="D56" i="12" s="1"/>
  <c r="M55" i="6"/>
  <c r="D55" i="17" s="1"/>
  <c r="L55" i="6"/>
  <c r="D55" i="16" s="1"/>
  <c r="K55" i="6"/>
  <c r="J55" i="6"/>
  <c r="D55" i="13" s="1"/>
  <c r="I55" i="6"/>
  <c r="D55" i="12" s="1"/>
  <c r="M54" i="6"/>
  <c r="D54" i="17" s="1"/>
  <c r="L54" i="6"/>
  <c r="D54" i="16" s="1"/>
  <c r="K54" i="6"/>
  <c r="J54" i="6"/>
  <c r="D54" i="13" s="1"/>
  <c r="I54" i="6"/>
  <c r="D54" i="12" s="1"/>
  <c r="M53" i="6"/>
  <c r="D53" i="17" s="1"/>
  <c r="L53" i="6"/>
  <c r="D53" i="16" s="1"/>
  <c r="K53" i="6"/>
  <c r="D53" i="15" s="1"/>
  <c r="G53" i="15" s="1"/>
  <c r="J53" i="6"/>
  <c r="D53" i="13" s="1"/>
  <c r="I53" i="6"/>
  <c r="D53" i="12" s="1"/>
  <c r="M52" i="6"/>
  <c r="D52" i="17" s="1"/>
  <c r="L52" i="6"/>
  <c r="D52" i="16" s="1"/>
  <c r="G52" i="16" s="1"/>
  <c r="K52" i="6"/>
  <c r="J52" i="6"/>
  <c r="D52" i="13" s="1"/>
  <c r="G52" i="13" s="1"/>
  <c r="I52" i="6"/>
  <c r="D52" i="12" s="1"/>
  <c r="M51" i="6"/>
  <c r="D51" i="17" s="1"/>
  <c r="L51" i="6"/>
  <c r="D51" i="16" s="1"/>
  <c r="K51" i="6"/>
  <c r="J51" i="6"/>
  <c r="D51" i="13" s="1"/>
  <c r="I51" i="6"/>
  <c r="D51" i="12" s="1"/>
  <c r="M50" i="6"/>
  <c r="D50" i="17" s="1"/>
  <c r="L50" i="6"/>
  <c r="D50" i="16" s="1"/>
  <c r="G50" i="16" s="1"/>
  <c r="K50" i="6"/>
  <c r="J50" i="6"/>
  <c r="D50" i="13" s="1"/>
  <c r="I50" i="6"/>
  <c r="D50" i="12" s="1"/>
  <c r="M49" i="6"/>
  <c r="D49" i="17" s="1"/>
  <c r="L49" i="6"/>
  <c r="D49" i="16" s="1"/>
  <c r="K49" i="6"/>
  <c r="D49" i="15" s="1"/>
  <c r="G49" i="15" s="1"/>
  <c r="J49" i="6"/>
  <c r="D49" i="13" s="1"/>
  <c r="I49" i="6"/>
  <c r="D49" i="12" s="1"/>
  <c r="M48" i="6"/>
  <c r="D48" i="17" s="1"/>
  <c r="L48" i="6"/>
  <c r="D48" i="16" s="1"/>
  <c r="G48" i="16" s="1"/>
  <c r="K48" i="6"/>
  <c r="J48" i="6"/>
  <c r="D48" i="13" s="1"/>
  <c r="I48" i="6"/>
  <c r="D48" i="12" s="1"/>
  <c r="M47" i="6"/>
  <c r="D47" i="17" s="1"/>
  <c r="L47" i="6"/>
  <c r="D47" i="16" s="1"/>
  <c r="K47" i="6"/>
  <c r="D47" i="15" s="1"/>
  <c r="G47" i="15" s="1"/>
  <c r="J47" i="6"/>
  <c r="D47" i="13" s="1"/>
  <c r="I47" i="6"/>
  <c r="D47" i="12" s="1"/>
  <c r="M46" i="6"/>
  <c r="D46" i="17" s="1"/>
  <c r="L46" i="6"/>
  <c r="D46" i="16" s="1"/>
  <c r="K46" i="6"/>
  <c r="J46" i="6"/>
  <c r="D46" i="13" s="1"/>
  <c r="G46" i="13" s="1"/>
  <c r="I46" i="6"/>
  <c r="D46" i="12" s="1"/>
  <c r="M45" i="6"/>
  <c r="D45" i="17" s="1"/>
  <c r="L45" i="6"/>
  <c r="D45" i="16" s="1"/>
  <c r="K45" i="6"/>
  <c r="D45" i="15" s="1"/>
  <c r="G45" i="15" s="1"/>
  <c r="J45" i="6"/>
  <c r="D45" i="13" s="1"/>
  <c r="I45" i="6"/>
  <c r="D45" i="12" s="1"/>
  <c r="M44" i="6"/>
  <c r="D44" i="17" s="1"/>
  <c r="L44" i="6"/>
  <c r="D44" i="16" s="1"/>
  <c r="G44" i="16" s="1"/>
  <c r="K44" i="6"/>
  <c r="J44" i="6"/>
  <c r="D44" i="13" s="1"/>
  <c r="G44" i="13" s="1"/>
  <c r="I44" i="6"/>
  <c r="D44" i="12" s="1"/>
  <c r="M43" i="6"/>
  <c r="D43" i="17" s="1"/>
  <c r="L43" i="6"/>
  <c r="D43" i="16" s="1"/>
  <c r="K43" i="6"/>
  <c r="D43" i="15" s="1"/>
  <c r="G43" i="15" s="1"/>
  <c r="J43" i="6"/>
  <c r="D43" i="13" s="1"/>
  <c r="I43" i="6"/>
  <c r="D43" i="12" s="1"/>
  <c r="M42" i="6"/>
  <c r="D42" i="17" s="1"/>
  <c r="L42" i="6"/>
  <c r="D42" i="16" s="1"/>
  <c r="K42" i="6"/>
  <c r="J42" i="6"/>
  <c r="D42" i="13" s="1"/>
  <c r="G42" i="13" s="1"/>
  <c r="I42" i="6"/>
  <c r="D42" i="12" s="1"/>
  <c r="M41" i="6"/>
  <c r="D41" i="17" s="1"/>
  <c r="L41" i="6"/>
  <c r="D41" i="16" s="1"/>
  <c r="K41" i="6"/>
  <c r="D41" i="15" s="1"/>
  <c r="G41" i="15" s="1"/>
  <c r="J41" i="6"/>
  <c r="D41" i="13" s="1"/>
  <c r="I41" i="6"/>
  <c r="D41" i="12" s="1"/>
  <c r="M40" i="6"/>
  <c r="D40" i="17" s="1"/>
  <c r="L40" i="6"/>
  <c r="D40" i="16" s="1"/>
  <c r="G40" i="16" s="1"/>
  <c r="K40" i="6"/>
  <c r="J40" i="6"/>
  <c r="D40" i="13" s="1"/>
  <c r="I40" i="6"/>
  <c r="D40" i="12" s="1"/>
  <c r="M39" i="6"/>
  <c r="D39" i="17" s="1"/>
  <c r="L39" i="6"/>
  <c r="D39" i="16" s="1"/>
  <c r="K39" i="6"/>
  <c r="J39" i="6"/>
  <c r="D39" i="13" s="1"/>
  <c r="I39" i="6"/>
  <c r="D39" i="12" s="1"/>
  <c r="M38" i="6"/>
  <c r="D38" i="17" s="1"/>
  <c r="L38" i="6"/>
  <c r="D38" i="16" s="1"/>
  <c r="K38" i="6"/>
  <c r="J38" i="6"/>
  <c r="D38" i="13" s="1"/>
  <c r="I38" i="6"/>
  <c r="D38" i="12" s="1"/>
  <c r="M37" i="6"/>
  <c r="D37" i="17" s="1"/>
  <c r="L37" i="6"/>
  <c r="D37" i="16" s="1"/>
  <c r="K37" i="6"/>
  <c r="D37" i="15" s="1"/>
  <c r="G37" i="15" s="1"/>
  <c r="J37" i="6"/>
  <c r="D37" i="13" s="1"/>
  <c r="I37" i="6"/>
  <c r="D37" i="12" s="1"/>
  <c r="M36" i="6"/>
  <c r="D36" i="17" s="1"/>
  <c r="L36" i="6"/>
  <c r="D36" i="16" s="1"/>
  <c r="G36" i="16" s="1"/>
  <c r="K36" i="6"/>
  <c r="J36" i="6"/>
  <c r="D36" i="13" s="1"/>
  <c r="I36" i="6"/>
  <c r="D36" i="12" s="1"/>
  <c r="M35" i="6"/>
  <c r="D35" i="17" s="1"/>
  <c r="L35" i="6"/>
  <c r="D35" i="16" s="1"/>
  <c r="K35" i="6"/>
  <c r="D35" i="15" s="1"/>
  <c r="G35" i="15" s="1"/>
  <c r="J35" i="6"/>
  <c r="D35" i="13" s="1"/>
  <c r="I35" i="6"/>
  <c r="D35" i="12" s="1"/>
  <c r="M34" i="6"/>
  <c r="D34" i="17" s="1"/>
  <c r="L34" i="6"/>
  <c r="D34" i="16" s="1"/>
  <c r="K34" i="6"/>
  <c r="J34" i="6"/>
  <c r="D34" i="13" s="1"/>
  <c r="I34" i="6"/>
  <c r="D34" i="12" s="1"/>
  <c r="M33" i="6"/>
  <c r="D33" i="17" s="1"/>
  <c r="L33" i="6"/>
  <c r="D33" i="16" s="1"/>
  <c r="K33" i="6"/>
  <c r="D33" i="15" s="1"/>
  <c r="G33" i="15" s="1"/>
  <c r="J33" i="6"/>
  <c r="D33" i="13" s="1"/>
  <c r="I33" i="6"/>
  <c r="D33" i="12" s="1"/>
  <c r="M32" i="6"/>
  <c r="D32" i="17" s="1"/>
  <c r="L32" i="6"/>
  <c r="D32" i="16" s="1"/>
  <c r="G32" i="16" s="1"/>
  <c r="K32" i="6"/>
  <c r="J32" i="6"/>
  <c r="D32" i="13" s="1"/>
  <c r="G32" i="13" s="1"/>
  <c r="I32" i="6"/>
  <c r="D32" i="12" s="1"/>
  <c r="M31" i="6"/>
  <c r="D31" i="17" s="1"/>
  <c r="L31" i="6"/>
  <c r="D31" i="16" s="1"/>
  <c r="K31" i="6"/>
  <c r="D31" i="15" s="1"/>
  <c r="G31" i="15" s="1"/>
  <c r="J31" i="6"/>
  <c r="D31" i="13" s="1"/>
  <c r="I31" i="6"/>
  <c r="D31" i="12" s="1"/>
  <c r="M30" i="6"/>
  <c r="D30" i="17" s="1"/>
  <c r="L30" i="6"/>
  <c r="D30" i="16" s="1"/>
  <c r="K30" i="6"/>
  <c r="J30" i="6"/>
  <c r="D30" i="13" s="1"/>
  <c r="G30" i="13" s="1"/>
  <c r="I30" i="6"/>
  <c r="D30" i="12" s="1"/>
  <c r="M29" i="6"/>
  <c r="D29" i="17" s="1"/>
  <c r="L29" i="6"/>
  <c r="D29" i="16" s="1"/>
  <c r="K29" i="6"/>
  <c r="D29" i="15" s="1"/>
  <c r="G29" i="15" s="1"/>
  <c r="J29" i="6"/>
  <c r="D29" i="13" s="1"/>
  <c r="I29" i="6"/>
  <c r="D29" i="12" s="1"/>
  <c r="M28" i="6"/>
  <c r="D28" i="17" s="1"/>
  <c r="L28" i="6"/>
  <c r="D28" i="16" s="1"/>
  <c r="G28" i="16" s="1"/>
  <c r="K28" i="6"/>
  <c r="J28" i="6"/>
  <c r="D28" i="13" s="1"/>
  <c r="I28" i="6"/>
  <c r="D28" i="12" s="1"/>
  <c r="M27" i="6"/>
  <c r="D27" i="17" s="1"/>
  <c r="L27" i="6"/>
  <c r="D27" i="16" s="1"/>
  <c r="K27" i="6"/>
  <c r="J27" i="6"/>
  <c r="D27" i="13" s="1"/>
  <c r="I27" i="6"/>
  <c r="D27" i="12" s="1"/>
  <c r="M26" i="6"/>
  <c r="D26" i="17" s="1"/>
  <c r="L26" i="6"/>
  <c r="D26" i="16" s="1"/>
  <c r="G26" i="16" s="1"/>
  <c r="K26" i="6"/>
  <c r="J26" i="6"/>
  <c r="D26" i="13" s="1"/>
  <c r="G26" i="13" s="1"/>
  <c r="I26" i="6"/>
  <c r="D26" i="12" s="1"/>
  <c r="M25" i="6"/>
  <c r="D25" i="17" s="1"/>
  <c r="L25" i="6"/>
  <c r="D25" i="16" s="1"/>
  <c r="K25" i="6"/>
  <c r="D25" i="15" s="1"/>
  <c r="G25" i="15" s="1"/>
  <c r="J25" i="6"/>
  <c r="D25" i="13" s="1"/>
  <c r="I25" i="6"/>
  <c r="D25" i="12" s="1"/>
  <c r="M24" i="6"/>
  <c r="D24" i="17" s="1"/>
  <c r="L24" i="6"/>
  <c r="D24" i="16" s="1"/>
  <c r="G24" i="16" s="1"/>
  <c r="K24" i="6"/>
  <c r="J24" i="6"/>
  <c r="D24" i="13" s="1"/>
  <c r="I24" i="6"/>
  <c r="D24" i="12" s="1"/>
  <c r="M23" i="6"/>
  <c r="D23" i="17" s="1"/>
  <c r="L23" i="6"/>
  <c r="D23" i="16" s="1"/>
  <c r="K23" i="6"/>
  <c r="D23" i="15" s="1"/>
  <c r="G23" i="15" s="1"/>
  <c r="J23" i="6"/>
  <c r="D23" i="13" s="1"/>
  <c r="I23" i="6"/>
  <c r="D23" i="12" s="1"/>
  <c r="M22" i="6"/>
  <c r="D22" i="17" s="1"/>
  <c r="L22" i="6"/>
  <c r="D22" i="16" s="1"/>
  <c r="K22" i="6"/>
  <c r="J22" i="6"/>
  <c r="D22" i="13" s="1"/>
  <c r="I22" i="6"/>
  <c r="D22" i="12" s="1"/>
  <c r="M21" i="6"/>
  <c r="D21" i="17" s="1"/>
  <c r="L21" i="6"/>
  <c r="D21" i="16" s="1"/>
  <c r="K21" i="6"/>
  <c r="D21" i="15" s="1"/>
  <c r="G21" i="15" s="1"/>
  <c r="J21" i="6"/>
  <c r="D21" i="13" s="1"/>
  <c r="I21" i="6"/>
  <c r="D21" i="12" s="1"/>
  <c r="M20" i="6"/>
  <c r="D20" i="17" s="1"/>
  <c r="L20" i="6"/>
  <c r="D20" i="16" s="1"/>
  <c r="G20" i="16" s="1"/>
  <c r="K20" i="6"/>
  <c r="J20" i="6"/>
  <c r="D20" i="13" s="1"/>
  <c r="I20" i="6"/>
  <c r="D20" i="12" s="1"/>
  <c r="M19" i="6"/>
  <c r="D19" i="17" s="1"/>
  <c r="L19" i="6"/>
  <c r="D19" i="16" s="1"/>
  <c r="K19" i="6"/>
  <c r="D19" i="15" s="1"/>
  <c r="G19" i="15" s="1"/>
  <c r="J19" i="6"/>
  <c r="D19" i="13" s="1"/>
  <c r="I19" i="6"/>
  <c r="D19" i="12" s="1"/>
  <c r="M18" i="6"/>
  <c r="D18" i="17" s="1"/>
  <c r="L18" i="6"/>
  <c r="D18" i="16" s="1"/>
  <c r="K18" i="6"/>
  <c r="J18" i="6"/>
  <c r="D18" i="13" s="1"/>
  <c r="I18" i="6"/>
  <c r="D18" i="12" s="1"/>
  <c r="M17" i="6"/>
  <c r="D17" i="17" s="1"/>
  <c r="L17" i="6"/>
  <c r="D17" i="16" s="1"/>
  <c r="K17" i="6"/>
  <c r="D17" i="15" s="1"/>
  <c r="G17" i="15" s="1"/>
  <c r="J17" i="6"/>
  <c r="D17" i="13" s="1"/>
  <c r="I17" i="6"/>
  <c r="D17" i="12" s="1"/>
  <c r="M16" i="6"/>
  <c r="D16" i="17" s="1"/>
  <c r="L16" i="6"/>
  <c r="D16" i="16" s="1"/>
  <c r="K16" i="6"/>
  <c r="J16" i="6"/>
  <c r="D16" i="13" s="1"/>
  <c r="G16" i="13" s="1"/>
  <c r="I16" i="6"/>
  <c r="D16" i="12" s="1"/>
  <c r="M15" i="6"/>
  <c r="D15" i="17" s="1"/>
  <c r="L15" i="6"/>
  <c r="D15" i="16" s="1"/>
  <c r="K15" i="6"/>
  <c r="D15" i="15" s="1"/>
  <c r="G15" i="15" s="1"/>
  <c r="J15" i="6"/>
  <c r="D15" i="13" s="1"/>
  <c r="I15" i="6"/>
  <c r="D15" i="12" s="1"/>
  <c r="M14" i="6"/>
  <c r="D14" i="17" s="1"/>
  <c r="L14" i="6"/>
  <c r="D14" i="16" s="1"/>
  <c r="K14" i="6"/>
  <c r="J14" i="6"/>
  <c r="D14" i="13" s="1"/>
  <c r="I14" i="6"/>
  <c r="D14" i="12" s="1"/>
  <c r="M13" i="6"/>
  <c r="D13" i="17" s="1"/>
  <c r="L13" i="6"/>
  <c r="D13" i="16" s="1"/>
  <c r="K13" i="6"/>
  <c r="D13" i="15" s="1"/>
  <c r="G13" i="15" s="1"/>
  <c r="J13" i="6"/>
  <c r="D13" i="13" s="1"/>
  <c r="G13" i="13" s="1"/>
  <c r="I13" i="6"/>
  <c r="D13" i="12" s="1"/>
  <c r="M12" i="6"/>
  <c r="D12" i="17" s="1"/>
  <c r="L12" i="6"/>
  <c r="D12" i="16" s="1"/>
  <c r="K12" i="6"/>
  <c r="J12" i="6"/>
  <c r="D12" i="13" s="1"/>
  <c r="I12" i="6"/>
  <c r="D12" i="12" s="1"/>
  <c r="M11" i="6"/>
  <c r="D11" i="17" s="1"/>
  <c r="L11" i="6"/>
  <c r="D11" i="16" s="1"/>
  <c r="K11" i="6"/>
  <c r="J11" i="6"/>
  <c r="D11" i="13" s="1"/>
  <c r="I11" i="6"/>
  <c r="D11" i="12" s="1"/>
  <c r="M10" i="6"/>
  <c r="D10" i="17" s="1"/>
  <c r="L10" i="6"/>
  <c r="D10" i="16" s="1"/>
  <c r="K10" i="6"/>
  <c r="J10" i="6"/>
  <c r="D10" i="13" s="1"/>
  <c r="G10" i="13" s="1"/>
  <c r="I10" i="6"/>
  <c r="D10" i="12" s="1"/>
  <c r="M9" i="6"/>
  <c r="D9" i="17" s="1"/>
  <c r="L9" i="6"/>
  <c r="D9" i="16" s="1"/>
  <c r="K9" i="6"/>
  <c r="D9" i="15" s="1"/>
  <c r="G9" i="15" s="1"/>
  <c r="J9" i="6"/>
  <c r="D9" i="13" s="1"/>
  <c r="I9" i="6"/>
  <c r="D9" i="12" s="1"/>
  <c r="M8" i="6"/>
  <c r="D8" i="17" s="1"/>
  <c r="L8" i="6"/>
  <c r="D8" i="16" s="1"/>
  <c r="K8" i="6"/>
  <c r="J8" i="6"/>
  <c r="D8" i="13" s="1"/>
  <c r="I8" i="6"/>
  <c r="D8" i="12" s="1"/>
  <c r="M6" i="6"/>
  <c r="D6" i="17" s="1"/>
  <c r="G157" i="17" s="1"/>
  <c r="L6" i="6"/>
  <c r="D6" i="16" s="1"/>
  <c r="K6" i="6"/>
  <c r="D54" i="15" s="1"/>
  <c r="G54" i="15" s="1"/>
  <c r="J6" i="6"/>
  <c r="D6" i="13" s="1"/>
  <c r="I6" i="6"/>
  <c r="D6" i="12" s="1"/>
  <c r="G138" i="12" s="1"/>
  <c r="L172" i="5"/>
  <c r="C172" i="16" s="1"/>
  <c r="M170" i="5"/>
  <c r="C170" i="17" s="1"/>
  <c r="L170" i="5"/>
  <c r="C170" i="16" s="1"/>
  <c r="K170" i="5"/>
  <c r="J170" i="5"/>
  <c r="C170" i="13" s="1"/>
  <c r="I170" i="5"/>
  <c r="C170" i="12" s="1"/>
  <c r="M169" i="5"/>
  <c r="C169" i="17" s="1"/>
  <c r="L169" i="5"/>
  <c r="C169" i="16" s="1"/>
  <c r="K169" i="5"/>
  <c r="J169" i="5"/>
  <c r="C169" i="13" s="1"/>
  <c r="I169" i="5"/>
  <c r="C169" i="12" s="1"/>
  <c r="M168" i="5"/>
  <c r="C168" i="17" s="1"/>
  <c r="L168" i="5"/>
  <c r="C168" i="16" s="1"/>
  <c r="K168" i="5"/>
  <c r="J168" i="5"/>
  <c r="C168" i="13" s="1"/>
  <c r="I168" i="5"/>
  <c r="C168" i="12" s="1"/>
  <c r="M167" i="5"/>
  <c r="C167" i="17" s="1"/>
  <c r="L167" i="5"/>
  <c r="C167" i="16" s="1"/>
  <c r="K167" i="5"/>
  <c r="J167" i="5"/>
  <c r="C167" i="13" s="1"/>
  <c r="I167" i="5"/>
  <c r="C167" i="12" s="1"/>
  <c r="M166" i="5"/>
  <c r="C166" i="17" s="1"/>
  <c r="L166" i="5"/>
  <c r="C166" i="16" s="1"/>
  <c r="K166" i="5"/>
  <c r="J166" i="5"/>
  <c r="C166" i="13" s="1"/>
  <c r="I166" i="5"/>
  <c r="C166" i="12" s="1"/>
  <c r="M165" i="5"/>
  <c r="C165" i="17" s="1"/>
  <c r="L165" i="5"/>
  <c r="C165" i="16" s="1"/>
  <c r="K165" i="5"/>
  <c r="J165" i="5"/>
  <c r="C165" i="13" s="1"/>
  <c r="I165" i="5"/>
  <c r="C165" i="12" s="1"/>
  <c r="M164" i="5"/>
  <c r="C164" i="17" s="1"/>
  <c r="L164" i="5"/>
  <c r="C164" i="16" s="1"/>
  <c r="K164" i="5"/>
  <c r="J164" i="5"/>
  <c r="C164" i="13" s="1"/>
  <c r="I164" i="5"/>
  <c r="C164" i="12" s="1"/>
  <c r="M163" i="5"/>
  <c r="C163" i="17" s="1"/>
  <c r="L163" i="5"/>
  <c r="C163" i="16" s="1"/>
  <c r="K163" i="5"/>
  <c r="J163" i="5"/>
  <c r="C163" i="13" s="1"/>
  <c r="I163" i="5"/>
  <c r="C163" i="12" s="1"/>
  <c r="M162" i="5"/>
  <c r="C162" i="17" s="1"/>
  <c r="L162" i="5"/>
  <c r="C162" i="16" s="1"/>
  <c r="K162" i="5"/>
  <c r="J162" i="5"/>
  <c r="C162" i="13" s="1"/>
  <c r="I162" i="5"/>
  <c r="C162" i="12" s="1"/>
  <c r="M161" i="5"/>
  <c r="C161" i="17" s="1"/>
  <c r="L161" i="5"/>
  <c r="C161" i="16" s="1"/>
  <c r="K161" i="5"/>
  <c r="J161" i="5"/>
  <c r="C161" i="13" s="1"/>
  <c r="I161" i="5"/>
  <c r="C161" i="12" s="1"/>
  <c r="M160" i="5"/>
  <c r="C160" i="17" s="1"/>
  <c r="L160" i="5"/>
  <c r="C160" i="16" s="1"/>
  <c r="K160" i="5"/>
  <c r="J160" i="5"/>
  <c r="C160" i="13" s="1"/>
  <c r="I160" i="5"/>
  <c r="C160" i="12" s="1"/>
  <c r="M159" i="5"/>
  <c r="C159" i="17" s="1"/>
  <c r="L159" i="5"/>
  <c r="C159" i="16" s="1"/>
  <c r="K159" i="5"/>
  <c r="J159" i="5"/>
  <c r="C159" i="13" s="1"/>
  <c r="I159" i="5"/>
  <c r="C159" i="12" s="1"/>
  <c r="M158" i="5"/>
  <c r="C158" i="17" s="1"/>
  <c r="L158" i="5"/>
  <c r="C158" i="16" s="1"/>
  <c r="K158" i="5"/>
  <c r="J158" i="5"/>
  <c r="C158" i="13" s="1"/>
  <c r="I158" i="5"/>
  <c r="C158" i="12" s="1"/>
  <c r="M157" i="5"/>
  <c r="C157" i="17" s="1"/>
  <c r="L157" i="5"/>
  <c r="C157" i="16" s="1"/>
  <c r="K157" i="5"/>
  <c r="J157" i="5"/>
  <c r="C157" i="13" s="1"/>
  <c r="I157" i="5"/>
  <c r="C157" i="12" s="1"/>
  <c r="M156" i="5"/>
  <c r="C156" i="17" s="1"/>
  <c r="L156" i="5"/>
  <c r="C156" i="16" s="1"/>
  <c r="K156" i="5"/>
  <c r="J156" i="5"/>
  <c r="C156" i="13" s="1"/>
  <c r="I156" i="5"/>
  <c r="C156" i="12" s="1"/>
  <c r="M155" i="5"/>
  <c r="C155" i="17" s="1"/>
  <c r="L155" i="5"/>
  <c r="C155" i="16" s="1"/>
  <c r="K155" i="5"/>
  <c r="J155" i="5"/>
  <c r="C155" i="13" s="1"/>
  <c r="I155" i="5"/>
  <c r="C155" i="12" s="1"/>
  <c r="M154" i="5"/>
  <c r="C154" i="17" s="1"/>
  <c r="L154" i="5"/>
  <c r="C154" i="16" s="1"/>
  <c r="K154" i="5"/>
  <c r="J154" i="5"/>
  <c r="C154" i="13" s="1"/>
  <c r="I154" i="5"/>
  <c r="C154" i="12" s="1"/>
  <c r="M153" i="5"/>
  <c r="C153" i="17" s="1"/>
  <c r="L153" i="5"/>
  <c r="C153" i="16" s="1"/>
  <c r="K153" i="5"/>
  <c r="J153" i="5"/>
  <c r="C153" i="13" s="1"/>
  <c r="I153" i="5"/>
  <c r="C153" i="12" s="1"/>
  <c r="M152" i="5"/>
  <c r="C152" i="17" s="1"/>
  <c r="L152" i="5"/>
  <c r="C152" i="16" s="1"/>
  <c r="K152" i="5"/>
  <c r="J152" i="5"/>
  <c r="C152" i="13" s="1"/>
  <c r="I152" i="5"/>
  <c r="C152" i="12" s="1"/>
  <c r="M151" i="5"/>
  <c r="C151" i="17" s="1"/>
  <c r="L151" i="5"/>
  <c r="C151" i="16" s="1"/>
  <c r="K151" i="5"/>
  <c r="J151" i="5"/>
  <c r="C151" i="13" s="1"/>
  <c r="I151" i="5"/>
  <c r="C151" i="12" s="1"/>
  <c r="M150" i="5"/>
  <c r="C150" i="17" s="1"/>
  <c r="L150" i="5"/>
  <c r="C150" i="16" s="1"/>
  <c r="K150" i="5"/>
  <c r="J150" i="5"/>
  <c r="C150" i="13" s="1"/>
  <c r="I150" i="5"/>
  <c r="C150" i="12" s="1"/>
  <c r="M149" i="5"/>
  <c r="C149" i="17" s="1"/>
  <c r="L149" i="5"/>
  <c r="C149" i="16" s="1"/>
  <c r="K149" i="5"/>
  <c r="J149" i="5"/>
  <c r="C149" i="13" s="1"/>
  <c r="I149" i="5"/>
  <c r="C149" i="12" s="1"/>
  <c r="M148" i="5"/>
  <c r="C148" i="17" s="1"/>
  <c r="L148" i="5"/>
  <c r="C148" i="16" s="1"/>
  <c r="K148" i="5"/>
  <c r="J148" i="5"/>
  <c r="C148" i="13" s="1"/>
  <c r="I148" i="5"/>
  <c r="C148" i="12" s="1"/>
  <c r="M147" i="5"/>
  <c r="C147" i="17" s="1"/>
  <c r="L147" i="5"/>
  <c r="C147" i="16" s="1"/>
  <c r="K147" i="5"/>
  <c r="J147" i="5"/>
  <c r="C147" i="13" s="1"/>
  <c r="I147" i="5"/>
  <c r="C147" i="12" s="1"/>
  <c r="M146" i="5"/>
  <c r="C146" i="17" s="1"/>
  <c r="L146" i="5"/>
  <c r="C146" i="16" s="1"/>
  <c r="K146" i="5"/>
  <c r="J146" i="5"/>
  <c r="C146" i="13" s="1"/>
  <c r="I146" i="5"/>
  <c r="C146" i="12" s="1"/>
  <c r="M145" i="5"/>
  <c r="C145" i="17" s="1"/>
  <c r="L145" i="5"/>
  <c r="C145" i="16" s="1"/>
  <c r="K145" i="5"/>
  <c r="J145" i="5"/>
  <c r="C145" i="13" s="1"/>
  <c r="I145" i="5"/>
  <c r="C145" i="12" s="1"/>
  <c r="M144" i="5"/>
  <c r="C144" i="17" s="1"/>
  <c r="L144" i="5"/>
  <c r="C144" i="16" s="1"/>
  <c r="K144" i="5"/>
  <c r="J144" i="5"/>
  <c r="C144" i="13" s="1"/>
  <c r="I144" i="5"/>
  <c r="C144" i="12" s="1"/>
  <c r="M143" i="5"/>
  <c r="C143" i="17" s="1"/>
  <c r="L143" i="5"/>
  <c r="C143" i="16" s="1"/>
  <c r="K143" i="5"/>
  <c r="J143" i="5"/>
  <c r="C143" i="13" s="1"/>
  <c r="I143" i="5"/>
  <c r="C143" i="12" s="1"/>
  <c r="M142" i="5"/>
  <c r="C142" i="17" s="1"/>
  <c r="L142" i="5"/>
  <c r="C142" i="16" s="1"/>
  <c r="K142" i="5"/>
  <c r="J142" i="5"/>
  <c r="C142" i="13" s="1"/>
  <c r="I142" i="5"/>
  <c r="C142" i="12" s="1"/>
  <c r="M141" i="5"/>
  <c r="C141" i="17" s="1"/>
  <c r="L141" i="5"/>
  <c r="C141" i="16" s="1"/>
  <c r="K141" i="5"/>
  <c r="J141" i="5"/>
  <c r="C141" i="13" s="1"/>
  <c r="I141" i="5"/>
  <c r="C141" i="12" s="1"/>
  <c r="M140" i="5"/>
  <c r="C140" i="17" s="1"/>
  <c r="L140" i="5"/>
  <c r="C140" i="16" s="1"/>
  <c r="K140" i="5"/>
  <c r="J140" i="5"/>
  <c r="C140" i="13" s="1"/>
  <c r="I140" i="5"/>
  <c r="C140" i="12" s="1"/>
  <c r="M139" i="5"/>
  <c r="C139" i="17" s="1"/>
  <c r="L139" i="5"/>
  <c r="C139" i="16" s="1"/>
  <c r="K139" i="5"/>
  <c r="J139" i="5"/>
  <c r="C139" i="13" s="1"/>
  <c r="I139" i="5"/>
  <c r="C139" i="12" s="1"/>
  <c r="M138" i="5"/>
  <c r="C138" i="17" s="1"/>
  <c r="L138" i="5"/>
  <c r="C138" i="16" s="1"/>
  <c r="K138" i="5"/>
  <c r="J138" i="5"/>
  <c r="C138" i="13" s="1"/>
  <c r="I138" i="5"/>
  <c r="C138" i="12" s="1"/>
  <c r="M137" i="5"/>
  <c r="C137" i="17" s="1"/>
  <c r="L137" i="5"/>
  <c r="C137" i="16" s="1"/>
  <c r="K137" i="5"/>
  <c r="J137" i="5"/>
  <c r="C137" i="13" s="1"/>
  <c r="I137" i="5"/>
  <c r="C137" i="12" s="1"/>
  <c r="M136" i="5"/>
  <c r="C136" i="17" s="1"/>
  <c r="L136" i="5"/>
  <c r="C136" i="16" s="1"/>
  <c r="K136" i="5"/>
  <c r="J136" i="5"/>
  <c r="C136" i="13" s="1"/>
  <c r="I136" i="5"/>
  <c r="C136" i="12" s="1"/>
  <c r="M135" i="5"/>
  <c r="C135" i="17" s="1"/>
  <c r="L135" i="5"/>
  <c r="C135" i="16" s="1"/>
  <c r="K135" i="5"/>
  <c r="J135" i="5"/>
  <c r="C135" i="13" s="1"/>
  <c r="I135" i="5"/>
  <c r="C135" i="12" s="1"/>
  <c r="M134" i="5"/>
  <c r="C134" i="17" s="1"/>
  <c r="L134" i="5"/>
  <c r="C134" i="16" s="1"/>
  <c r="K134" i="5"/>
  <c r="J134" i="5"/>
  <c r="C134" i="13" s="1"/>
  <c r="I134" i="5"/>
  <c r="C134" i="12" s="1"/>
  <c r="M133" i="5"/>
  <c r="C133" i="17" s="1"/>
  <c r="L133" i="5"/>
  <c r="C133" i="16" s="1"/>
  <c r="K133" i="5"/>
  <c r="J133" i="5"/>
  <c r="C133" i="13" s="1"/>
  <c r="I133" i="5"/>
  <c r="C133" i="12" s="1"/>
  <c r="M132" i="5"/>
  <c r="C132" i="17" s="1"/>
  <c r="L132" i="5"/>
  <c r="C132" i="16" s="1"/>
  <c r="K132" i="5"/>
  <c r="J132" i="5"/>
  <c r="C132" i="13" s="1"/>
  <c r="I132" i="5"/>
  <c r="C132" i="12" s="1"/>
  <c r="M131" i="5"/>
  <c r="C131" i="17" s="1"/>
  <c r="L131" i="5"/>
  <c r="C131" i="16" s="1"/>
  <c r="K131" i="5"/>
  <c r="J131" i="5"/>
  <c r="C131" i="13" s="1"/>
  <c r="I131" i="5"/>
  <c r="C131" i="12" s="1"/>
  <c r="M130" i="5"/>
  <c r="C130" i="17" s="1"/>
  <c r="L130" i="5"/>
  <c r="C130" i="16" s="1"/>
  <c r="K130" i="5"/>
  <c r="J130" i="5"/>
  <c r="C130" i="13" s="1"/>
  <c r="I130" i="5"/>
  <c r="C130" i="12" s="1"/>
  <c r="M129" i="5"/>
  <c r="C129" i="17" s="1"/>
  <c r="L129" i="5"/>
  <c r="C129" i="16" s="1"/>
  <c r="K129" i="5"/>
  <c r="J129" i="5"/>
  <c r="C129" i="13" s="1"/>
  <c r="I129" i="5"/>
  <c r="C129" i="12" s="1"/>
  <c r="M128" i="5"/>
  <c r="C128" i="17" s="1"/>
  <c r="L128" i="5"/>
  <c r="C128" i="16" s="1"/>
  <c r="K128" i="5"/>
  <c r="J128" i="5"/>
  <c r="C128" i="13" s="1"/>
  <c r="I128" i="5"/>
  <c r="C128" i="12" s="1"/>
  <c r="M127" i="5"/>
  <c r="C127" i="17" s="1"/>
  <c r="L127" i="5"/>
  <c r="C127" i="16" s="1"/>
  <c r="K127" i="5"/>
  <c r="J127" i="5"/>
  <c r="C127" i="13" s="1"/>
  <c r="I127" i="5"/>
  <c r="C127" i="12" s="1"/>
  <c r="M126" i="5"/>
  <c r="C126" i="17" s="1"/>
  <c r="L126" i="5"/>
  <c r="C126" i="16" s="1"/>
  <c r="K126" i="5"/>
  <c r="J126" i="5"/>
  <c r="C126" i="13" s="1"/>
  <c r="I126" i="5"/>
  <c r="C126" i="12" s="1"/>
  <c r="M125" i="5"/>
  <c r="C125" i="17" s="1"/>
  <c r="L125" i="5"/>
  <c r="C125" i="16" s="1"/>
  <c r="K125" i="5"/>
  <c r="J125" i="5"/>
  <c r="C125" i="13" s="1"/>
  <c r="I125" i="5"/>
  <c r="C125" i="12" s="1"/>
  <c r="M124" i="5"/>
  <c r="C124" i="17" s="1"/>
  <c r="L124" i="5"/>
  <c r="C124" i="16" s="1"/>
  <c r="K124" i="5"/>
  <c r="J124" i="5"/>
  <c r="C124" i="13" s="1"/>
  <c r="I124" i="5"/>
  <c r="C124" i="12" s="1"/>
  <c r="M123" i="5"/>
  <c r="C123" i="17" s="1"/>
  <c r="L123" i="5"/>
  <c r="C123" i="16" s="1"/>
  <c r="K123" i="5"/>
  <c r="J123" i="5"/>
  <c r="C123" i="13" s="1"/>
  <c r="I123" i="5"/>
  <c r="C123" i="12" s="1"/>
  <c r="M122" i="5"/>
  <c r="C122" i="17" s="1"/>
  <c r="L122" i="5"/>
  <c r="C122" i="16" s="1"/>
  <c r="K122" i="5"/>
  <c r="J122" i="5"/>
  <c r="C122" i="13" s="1"/>
  <c r="I122" i="5"/>
  <c r="C122" i="12" s="1"/>
  <c r="M121" i="5"/>
  <c r="C121" i="17" s="1"/>
  <c r="L121" i="5"/>
  <c r="C121" i="16" s="1"/>
  <c r="K121" i="5"/>
  <c r="J121" i="5"/>
  <c r="C121" i="13" s="1"/>
  <c r="I121" i="5"/>
  <c r="C121" i="12" s="1"/>
  <c r="M120" i="5"/>
  <c r="C120" i="17" s="1"/>
  <c r="L120" i="5"/>
  <c r="C120" i="16" s="1"/>
  <c r="K120" i="5"/>
  <c r="J120" i="5"/>
  <c r="C120" i="13" s="1"/>
  <c r="I120" i="5"/>
  <c r="C120" i="12" s="1"/>
  <c r="M119" i="5"/>
  <c r="C119" i="17" s="1"/>
  <c r="L119" i="5"/>
  <c r="C119" i="16" s="1"/>
  <c r="K119" i="5"/>
  <c r="J119" i="5"/>
  <c r="C119" i="13" s="1"/>
  <c r="I119" i="5"/>
  <c r="C119" i="12" s="1"/>
  <c r="M118" i="5"/>
  <c r="C118" i="17" s="1"/>
  <c r="L118" i="5"/>
  <c r="C118" i="16" s="1"/>
  <c r="K118" i="5"/>
  <c r="J118" i="5"/>
  <c r="C118" i="13" s="1"/>
  <c r="I118" i="5"/>
  <c r="C118" i="12" s="1"/>
  <c r="M117" i="5"/>
  <c r="C117" i="17" s="1"/>
  <c r="L117" i="5"/>
  <c r="C117" i="16" s="1"/>
  <c r="K117" i="5"/>
  <c r="J117" i="5"/>
  <c r="C117" i="13" s="1"/>
  <c r="I117" i="5"/>
  <c r="C117" i="12" s="1"/>
  <c r="M116" i="5"/>
  <c r="C116" i="17" s="1"/>
  <c r="L116" i="5"/>
  <c r="C116" i="16" s="1"/>
  <c r="K116" i="5"/>
  <c r="J116" i="5"/>
  <c r="C116" i="13" s="1"/>
  <c r="I116" i="5"/>
  <c r="C116" i="12" s="1"/>
  <c r="M115" i="5"/>
  <c r="C115" i="17" s="1"/>
  <c r="L115" i="5"/>
  <c r="C115" i="16" s="1"/>
  <c r="K115" i="5"/>
  <c r="J115" i="5"/>
  <c r="C115" i="13" s="1"/>
  <c r="I115" i="5"/>
  <c r="C115" i="12" s="1"/>
  <c r="M114" i="5"/>
  <c r="C114" i="17" s="1"/>
  <c r="L114" i="5"/>
  <c r="C114" i="16" s="1"/>
  <c r="K114" i="5"/>
  <c r="J114" i="5"/>
  <c r="C114" i="13" s="1"/>
  <c r="I114" i="5"/>
  <c r="C114" i="12" s="1"/>
  <c r="M113" i="5"/>
  <c r="C113" i="17" s="1"/>
  <c r="L113" i="5"/>
  <c r="C113" i="16" s="1"/>
  <c r="K113" i="5"/>
  <c r="J113" i="5"/>
  <c r="C113" i="13" s="1"/>
  <c r="I113" i="5"/>
  <c r="C113" i="12" s="1"/>
  <c r="M112" i="5"/>
  <c r="C112" i="17" s="1"/>
  <c r="L112" i="5"/>
  <c r="C112" i="16" s="1"/>
  <c r="K112" i="5"/>
  <c r="J112" i="5"/>
  <c r="C112" i="13" s="1"/>
  <c r="I112" i="5"/>
  <c r="C112" i="12" s="1"/>
  <c r="M111" i="5"/>
  <c r="C111" i="17" s="1"/>
  <c r="L111" i="5"/>
  <c r="C111" i="16" s="1"/>
  <c r="K111" i="5"/>
  <c r="J111" i="5"/>
  <c r="C111" i="13" s="1"/>
  <c r="I111" i="5"/>
  <c r="C111" i="12" s="1"/>
  <c r="M110" i="5"/>
  <c r="C110" i="17" s="1"/>
  <c r="L110" i="5"/>
  <c r="C110" i="16" s="1"/>
  <c r="K110" i="5"/>
  <c r="J110" i="5"/>
  <c r="C110" i="13" s="1"/>
  <c r="I110" i="5"/>
  <c r="C110" i="12" s="1"/>
  <c r="M109" i="5"/>
  <c r="C109" i="17" s="1"/>
  <c r="L109" i="5"/>
  <c r="C109" i="16" s="1"/>
  <c r="K109" i="5"/>
  <c r="J109" i="5"/>
  <c r="C109" i="13" s="1"/>
  <c r="I109" i="5"/>
  <c r="C109" i="12" s="1"/>
  <c r="M108" i="5"/>
  <c r="C108" i="17" s="1"/>
  <c r="L108" i="5"/>
  <c r="C108" i="16" s="1"/>
  <c r="K108" i="5"/>
  <c r="J108" i="5"/>
  <c r="C108" i="13" s="1"/>
  <c r="I108" i="5"/>
  <c r="C108" i="12" s="1"/>
  <c r="M107" i="5"/>
  <c r="C107" i="17" s="1"/>
  <c r="L107" i="5"/>
  <c r="C107" i="16" s="1"/>
  <c r="K107" i="5"/>
  <c r="J107" i="5"/>
  <c r="C107" i="13" s="1"/>
  <c r="I107" i="5"/>
  <c r="C107" i="12" s="1"/>
  <c r="M106" i="5"/>
  <c r="C106" i="17" s="1"/>
  <c r="L106" i="5"/>
  <c r="C106" i="16" s="1"/>
  <c r="K106" i="5"/>
  <c r="J106" i="5"/>
  <c r="C106" i="13" s="1"/>
  <c r="I106" i="5"/>
  <c r="C106" i="12" s="1"/>
  <c r="M105" i="5"/>
  <c r="C105" i="17" s="1"/>
  <c r="L105" i="5"/>
  <c r="C105" i="16" s="1"/>
  <c r="K105" i="5"/>
  <c r="J105" i="5"/>
  <c r="C105" i="13" s="1"/>
  <c r="I105" i="5"/>
  <c r="C105" i="12" s="1"/>
  <c r="M104" i="5"/>
  <c r="C104" i="17" s="1"/>
  <c r="L104" i="5"/>
  <c r="C104" i="16" s="1"/>
  <c r="K104" i="5"/>
  <c r="J104" i="5"/>
  <c r="C104" i="13" s="1"/>
  <c r="I104" i="5"/>
  <c r="C104" i="12" s="1"/>
  <c r="M103" i="5"/>
  <c r="C103" i="17" s="1"/>
  <c r="L103" i="5"/>
  <c r="C103" i="16" s="1"/>
  <c r="K103" i="5"/>
  <c r="J103" i="5"/>
  <c r="C103" i="13" s="1"/>
  <c r="I103" i="5"/>
  <c r="C103" i="12" s="1"/>
  <c r="M102" i="5"/>
  <c r="C102" i="17" s="1"/>
  <c r="L102" i="5"/>
  <c r="C102" i="16" s="1"/>
  <c r="K102" i="5"/>
  <c r="J102" i="5"/>
  <c r="C102" i="13" s="1"/>
  <c r="I102" i="5"/>
  <c r="C102" i="12" s="1"/>
  <c r="M101" i="5"/>
  <c r="C101" i="17" s="1"/>
  <c r="L101" i="5"/>
  <c r="C101" i="16" s="1"/>
  <c r="K101" i="5"/>
  <c r="J101" i="5"/>
  <c r="C101" i="13" s="1"/>
  <c r="I101" i="5"/>
  <c r="C101" i="12" s="1"/>
  <c r="M100" i="5"/>
  <c r="C100" i="17" s="1"/>
  <c r="L100" i="5"/>
  <c r="C100" i="16" s="1"/>
  <c r="K100" i="5"/>
  <c r="J100" i="5"/>
  <c r="C100" i="13" s="1"/>
  <c r="I100" i="5"/>
  <c r="C100" i="12" s="1"/>
  <c r="M99" i="5"/>
  <c r="C99" i="17" s="1"/>
  <c r="L99" i="5"/>
  <c r="C99" i="16" s="1"/>
  <c r="K99" i="5"/>
  <c r="J99" i="5"/>
  <c r="C99" i="13" s="1"/>
  <c r="I99" i="5"/>
  <c r="C99" i="12" s="1"/>
  <c r="M98" i="5"/>
  <c r="C98" i="17" s="1"/>
  <c r="L98" i="5"/>
  <c r="C98" i="16" s="1"/>
  <c r="K98" i="5"/>
  <c r="J98" i="5"/>
  <c r="C98" i="13" s="1"/>
  <c r="I98" i="5"/>
  <c r="C98" i="12" s="1"/>
  <c r="M97" i="5"/>
  <c r="C97" i="17" s="1"/>
  <c r="L97" i="5"/>
  <c r="C97" i="16" s="1"/>
  <c r="K97" i="5"/>
  <c r="J97" i="5"/>
  <c r="C97" i="13" s="1"/>
  <c r="I97" i="5"/>
  <c r="C97" i="12" s="1"/>
  <c r="M96" i="5"/>
  <c r="C96" i="17" s="1"/>
  <c r="L96" i="5"/>
  <c r="C96" i="16" s="1"/>
  <c r="K96" i="5"/>
  <c r="J96" i="5"/>
  <c r="C96" i="13" s="1"/>
  <c r="I96" i="5"/>
  <c r="C96" i="12" s="1"/>
  <c r="M95" i="5"/>
  <c r="C95" i="17" s="1"/>
  <c r="L95" i="5"/>
  <c r="C95" i="16" s="1"/>
  <c r="K95" i="5"/>
  <c r="J95" i="5"/>
  <c r="C95" i="13" s="1"/>
  <c r="I95" i="5"/>
  <c r="C95" i="12" s="1"/>
  <c r="M94" i="5"/>
  <c r="C94" i="17" s="1"/>
  <c r="L94" i="5"/>
  <c r="C94" i="16" s="1"/>
  <c r="K94" i="5"/>
  <c r="J94" i="5"/>
  <c r="C94" i="13" s="1"/>
  <c r="I94" i="5"/>
  <c r="C94" i="12" s="1"/>
  <c r="M93" i="5"/>
  <c r="C93" i="17" s="1"/>
  <c r="L93" i="5"/>
  <c r="C93" i="16" s="1"/>
  <c r="K93" i="5"/>
  <c r="J93" i="5"/>
  <c r="C93" i="13" s="1"/>
  <c r="I93" i="5"/>
  <c r="C93" i="12" s="1"/>
  <c r="M92" i="5"/>
  <c r="C92" i="17" s="1"/>
  <c r="L92" i="5"/>
  <c r="C92" i="16" s="1"/>
  <c r="K92" i="5"/>
  <c r="J92" i="5"/>
  <c r="C92" i="13" s="1"/>
  <c r="I92" i="5"/>
  <c r="C92" i="12" s="1"/>
  <c r="M91" i="5"/>
  <c r="C91" i="17" s="1"/>
  <c r="L91" i="5"/>
  <c r="C91" i="16" s="1"/>
  <c r="K91" i="5"/>
  <c r="J91" i="5"/>
  <c r="C91" i="13" s="1"/>
  <c r="I91" i="5"/>
  <c r="C91" i="12" s="1"/>
  <c r="M90" i="5"/>
  <c r="C90" i="17" s="1"/>
  <c r="L90" i="5"/>
  <c r="C90" i="16" s="1"/>
  <c r="K90" i="5"/>
  <c r="J90" i="5"/>
  <c r="C90" i="13" s="1"/>
  <c r="I90" i="5"/>
  <c r="C90" i="12" s="1"/>
  <c r="M89" i="5"/>
  <c r="C89" i="17" s="1"/>
  <c r="L89" i="5"/>
  <c r="C89" i="16" s="1"/>
  <c r="K89" i="5"/>
  <c r="J89" i="5"/>
  <c r="C89" i="13" s="1"/>
  <c r="I89" i="5"/>
  <c r="C89" i="12" s="1"/>
  <c r="M88" i="5"/>
  <c r="C88" i="17" s="1"/>
  <c r="L88" i="5"/>
  <c r="C88" i="16" s="1"/>
  <c r="K88" i="5"/>
  <c r="J88" i="5"/>
  <c r="C88" i="13" s="1"/>
  <c r="I88" i="5"/>
  <c r="C88" i="12" s="1"/>
  <c r="M87" i="5"/>
  <c r="C87" i="17" s="1"/>
  <c r="L87" i="5"/>
  <c r="C87" i="16" s="1"/>
  <c r="K87" i="5"/>
  <c r="J87" i="5"/>
  <c r="C87" i="13" s="1"/>
  <c r="I87" i="5"/>
  <c r="C87" i="12" s="1"/>
  <c r="M86" i="5"/>
  <c r="C86" i="17" s="1"/>
  <c r="L86" i="5"/>
  <c r="C86" i="16" s="1"/>
  <c r="F86" i="16" s="1"/>
  <c r="K86" i="5"/>
  <c r="J86" i="5"/>
  <c r="C86" i="13" s="1"/>
  <c r="I86" i="5"/>
  <c r="C86" i="12" s="1"/>
  <c r="M85" i="5"/>
  <c r="C85" i="17" s="1"/>
  <c r="L85" i="5"/>
  <c r="C85" i="16" s="1"/>
  <c r="K85" i="5"/>
  <c r="J85" i="5"/>
  <c r="C85" i="13" s="1"/>
  <c r="I85" i="5"/>
  <c r="C85" i="12" s="1"/>
  <c r="F85" i="12" s="1"/>
  <c r="M84" i="5"/>
  <c r="C84" i="17" s="1"/>
  <c r="L84" i="5"/>
  <c r="C84" i="16" s="1"/>
  <c r="K84" i="5"/>
  <c r="J84" i="5"/>
  <c r="C84" i="13" s="1"/>
  <c r="I84" i="5"/>
  <c r="C84" i="12" s="1"/>
  <c r="M83" i="5"/>
  <c r="C83" i="17" s="1"/>
  <c r="L83" i="5"/>
  <c r="C83" i="16" s="1"/>
  <c r="K83" i="5"/>
  <c r="J83" i="5"/>
  <c r="C83" i="13" s="1"/>
  <c r="I83" i="5"/>
  <c r="C83" i="12" s="1"/>
  <c r="M82" i="5"/>
  <c r="C82" i="17" s="1"/>
  <c r="L82" i="5"/>
  <c r="C82" i="16" s="1"/>
  <c r="K82" i="5"/>
  <c r="J82" i="5"/>
  <c r="C82" i="13" s="1"/>
  <c r="I82" i="5"/>
  <c r="C82" i="12" s="1"/>
  <c r="M81" i="5"/>
  <c r="C81" i="17" s="1"/>
  <c r="L81" i="5"/>
  <c r="C81" i="16" s="1"/>
  <c r="F81" i="16" s="1"/>
  <c r="K81" i="5"/>
  <c r="J81" i="5"/>
  <c r="C81" i="13" s="1"/>
  <c r="I81" i="5"/>
  <c r="C81" i="12" s="1"/>
  <c r="M80" i="5"/>
  <c r="C80" i="17" s="1"/>
  <c r="L80" i="5"/>
  <c r="C80" i="16" s="1"/>
  <c r="K80" i="5"/>
  <c r="J80" i="5"/>
  <c r="C80" i="13" s="1"/>
  <c r="I80" i="5"/>
  <c r="C80" i="12" s="1"/>
  <c r="M79" i="5"/>
  <c r="C79" i="17" s="1"/>
  <c r="L79" i="5"/>
  <c r="C79" i="16" s="1"/>
  <c r="K79" i="5"/>
  <c r="J79" i="5"/>
  <c r="C79" i="13" s="1"/>
  <c r="I79" i="5"/>
  <c r="C79" i="12" s="1"/>
  <c r="M78" i="5"/>
  <c r="C78" i="17" s="1"/>
  <c r="L78" i="5"/>
  <c r="C78" i="16" s="1"/>
  <c r="K78" i="5"/>
  <c r="J78" i="5"/>
  <c r="C78" i="13" s="1"/>
  <c r="I78" i="5"/>
  <c r="C78" i="12" s="1"/>
  <c r="M77" i="5"/>
  <c r="C77" i="17" s="1"/>
  <c r="L77" i="5"/>
  <c r="C77" i="16" s="1"/>
  <c r="K77" i="5"/>
  <c r="J77" i="5"/>
  <c r="C77" i="13" s="1"/>
  <c r="I77" i="5"/>
  <c r="C77" i="12" s="1"/>
  <c r="F77" i="12" s="1"/>
  <c r="M76" i="5"/>
  <c r="C76" i="17" s="1"/>
  <c r="L76" i="5"/>
  <c r="C76" i="16" s="1"/>
  <c r="K76" i="5"/>
  <c r="J76" i="5"/>
  <c r="C76" i="13" s="1"/>
  <c r="I76" i="5"/>
  <c r="C76" i="12" s="1"/>
  <c r="M75" i="5"/>
  <c r="C75" i="17" s="1"/>
  <c r="L75" i="5"/>
  <c r="C75" i="16" s="1"/>
  <c r="K75" i="5"/>
  <c r="J75" i="5"/>
  <c r="C75" i="13" s="1"/>
  <c r="I75" i="5"/>
  <c r="C75" i="12" s="1"/>
  <c r="M74" i="5"/>
  <c r="C74" i="17" s="1"/>
  <c r="L74" i="5"/>
  <c r="C74" i="16" s="1"/>
  <c r="F74" i="16" s="1"/>
  <c r="K74" i="5"/>
  <c r="J74" i="5"/>
  <c r="C74" i="13" s="1"/>
  <c r="I74" i="5"/>
  <c r="C74" i="12" s="1"/>
  <c r="M73" i="5"/>
  <c r="C73" i="17" s="1"/>
  <c r="L73" i="5"/>
  <c r="C73" i="16" s="1"/>
  <c r="K73" i="5"/>
  <c r="J73" i="5"/>
  <c r="C73" i="13" s="1"/>
  <c r="I73" i="5"/>
  <c r="C73" i="12" s="1"/>
  <c r="M72" i="5"/>
  <c r="C72" i="17" s="1"/>
  <c r="L72" i="5"/>
  <c r="C72" i="16" s="1"/>
  <c r="K72" i="5"/>
  <c r="J72" i="5"/>
  <c r="C72" i="13" s="1"/>
  <c r="I72" i="5"/>
  <c r="C72" i="12" s="1"/>
  <c r="M71" i="5"/>
  <c r="C71" i="17" s="1"/>
  <c r="L71" i="5"/>
  <c r="C71" i="16" s="1"/>
  <c r="K71" i="5"/>
  <c r="J71" i="5"/>
  <c r="C71" i="13" s="1"/>
  <c r="I71" i="5"/>
  <c r="C71" i="12" s="1"/>
  <c r="M70" i="5"/>
  <c r="C70" i="17" s="1"/>
  <c r="L70" i="5"/>
  <c r="C70" i="16" s="1"/>
  <c r="K70" i="5"/>
  <c r="J70" i="5"/>
  <c r="C70" i="13" s="1"/>
  <c r="I70" i="5"/>
  <c r="C70" i="12" s="1"/>
  <c r="M69" i="5"/>
  <c r="C69" i="17" s="1"/>
  <c r="L69" i="5"/>
  <c r="C69" i="16" s="1"/>
  <c r="F69" i="16" s="1"/>
  <c r="K69" i="5"/>
  <c r="J69" i="5"/>
  <c r="C69" i="13" s="1"/>
  <c r="I69" i="5"/>
  <c r="C69" i="12" s="1"/>
  <c r="M68" i="5"/>
  <c r="C68" i="17" s="1"/>
  <c r="L68" i="5"/>
  <c r="C68" i="16" s="1"/>
  <c r="K68" i="5"/>
  <c r="J68" i="5"/>
  <c r="C68" i="13" s="1"/>
  <c r="I68" i="5"/>
  <c r="C68" i="12" s="1"/>
  <c r="M67" i="5"/>
  <c r="C67" i="17" s="1"/>
  <c r="L67" i="5"/>
  <c r="C67" i="16" s="1"/>
  <c r="K67" i="5"/>
  <c r="J67" i="5"/>
  <c r="C67" i="13" s="1"/>
  <c r="I67" i="5"/>
  <c r="C67" i="12" s="1"/>
  <c r="M66" i="5"/>
  <c r="C66" i="17" s="1"/>
  <c r="L66" i="5"/>
  <c r="C66" i="16" s="1"/>
  <c r="K66" i="5"/>
  <c r="J66" i="5"/>
  <c r="C66" i="13" s="1"/>
  <c r="I66" i="5"/>
  <c r="C66" i="12" s="1"/>
  <c r="M65" i="5"/>
  <c r="C65" i="17" s="1"/>
  <c r="L65" i="5"/>
  <c r="C65" i="16" s="1"/>
  <c r="K65" i="5"/>
  <c r="J65" i="5"/>
  <c r="C65" i="13" s="1"/>
  <c r="I65" i="5"/>
  <c r="C65" i="12" s="1"/>
  <c r="M64" i="5"/>
  <c r="C64" i="17" s="1"/>
  <c r="L64" i="5"/>
  <c r="C64" i="16" s="1"/>
  <c r="K64" i="5"/>
  <c r="J64" i="5"/>
  <c r="C64" i="13" s="1"/>
  <c r="I64" i="5"/>
  <c r="C64" i="12" s="1"/>
  <c r="M63" i="5"/>
  <c r="C63" i="17" s="1"/>
  <c r="L63" i="5"/>
  <c r="C63" i="16" s="1"/>
  <c r="K63" i="5"/>
  <c r="J63" i="5"/>
  <c r="C63" i="13" s="1"/>
  <c r="I63" i="5"/>
  <c r="C63" i="12" s="1"/>
  <c r="M62" i="5"/>
  <c r="C62" i="17" s="1"/>
  <c r="L62" i="5"/>
  <c r="C62" i="16" s="1"/>
  <c r="F62" i="16" s="1"/>
  <c r="K62" i="5"/>
  <c r="J62" i="5"/>
  <c r="C62" i="13" s="1"/>
  <c r="I62" i="5"/>
  <c r="C62" i="12" s="1"/>
  <c r="M61" i="5"/>
  <c r="C61" i="17" s="1"/>
  <c r="L61" i="5"/>
  <c r="C61" i="16" s="1"/>
  <c r="K61" i="5"/>
  <c r="J61" i="5"/>
  <c r="C61" i="13" s="1"/>
  <c r="I61" i="5"/>
  <c r="C61" i="12" s="1"/>
  <c r="M60" i="5"/>
  <c r="C60" i="17" s="1"/>
  <c r="L60" i="5"/>
  <c r="C60" i="16" s="1"/>
  <c r="K60" i="5"/>
  <c r="J60" i="5"/>
  <c r="C60" i="13" s="1"/>
  <c r="I60" i="5"/>
  <c r="C60" i="12" s="1"/>
  <c r="M59" i="5"/>
  <c r="C59" i="17" s="1"/>
  <c r="L59" i="5"/>
  <c r="C59" i="16" s="1"/>
  <c r="K59" i="5"/>
  <c r="J59" i="5"/>
  <c r="C59" i="13" s="1"/>
  <c r="I59" i="5"/>
  <c r="C59" i="12" s="1"/>
  <c r="M58" i="5"/>
  <c r="C58" i="17" s="1"/>
  <c r="L58" i="5"/>
  <c r="C58" i="16" s="1"/>
  <c r="K58" i="5"/>
  <c r="J58" i="5"/>
  <c r="C58" i="13" s="1"/>
  <c r="I58" i="5"/>
  <c r="C58" i="12" s="1"/>
  <c r="M57" i="5"/>
  <c r="C57" i="17" s="1"/>
  <c r="L57" i="5"/>
  <c r="C57" i="16" s="1"/>
  <c r="F57" i="16" s="1"/>
  <c r="K57" i="5"/>
  <c r="J57" i="5"/>
  <c r="C57" i="13" s="1"/>
  <c r="I57" i="5"/>
  <c r="C57" i="12" s="1"/>
  <c r="M56" i="5"/>
  <c r="C56" i="17" s="1"/>
  <c r="L56" i="5"/>
  <c r="C56" i="16" s="1"/>
  <c r="K56" i="5"/>
  <c r="J56" i="5"/>
  <c r="C56" i="13" s="1"/>
  <c r="I56" i="5"/>
  <c r="C56" i="12" s="1"/>
  <c r="M55" i="5"/>
  <c r="C55" i="17" s="1"/>
  <c r="L55" i="5"/>
  <c r="C55" i="16" s="1"/>
  <c r="K55" i="5"/>
  <c r="J55" i="5"/>
  <c r="C55" i="13" s="1"/>
  <c r="I55" i="5"/>
  <c r="C55" i="12" s="1"/>
  <c r="M54" i="5"/>
  <c r="C54" i="17" s="1"/>
  <c r="L54" i="5"/>
  <c r="C54" i="16" s="1"/>
  <c r="K54" i="5"/>
  <c r="J54" i="5"/>
  <c r="C54" i="13" s="1"/>
  <c r="I54" i="5"/>
  <c r="C54" i="12" s="1"/>
  <c r="M53" i="5"/>
  <c r="C53" i="17" s="1"/>
  <c r="L53" i="5"/>
  <c r="C53" i="16" s="1"/>
  <c r="F53" i="16" s="1"/>
  <c r="K53" i="5"/>
  <c r="J53" i="5"/>
  <c r="C53" i="13" s="1"/>
  <c r="I53" i="5"/>
  <c r="C53" i="12" s="1"/>
  <c r="F53" i="12" s="1"/>
  <c r="M52" i="5"/>
  <c r="C52" i="17" s="1"/>
  <c r="L52" i="5"/>
  <c r="C52" i="16" s="1"/>
  <c r="F52" i="16" s="1"/>
  <c r="K52" i="5"/>
  <c r="J52" i="5"/>
  <c r="C52" i="13" s="1"/>
  <c r="I52" i="5"/>
  <c r="C52" i="12" s="1"/>
  <c r="M51" i="5"/>
  <c r="C51" i="17" s="1"/>
  <c r="L51" i="5"/>
  <c r="C51" i="16" s="1"/>
  <c r="K51" i="5"/>
  <c r="J51" i="5"/>
  <c r="C51" i="13" s="1"/>
  <c r="I51" i="5"/>
  <c r="C51" i="12" s="1"/>
  <c r="M50" i="5"/>
  <c r="C50" i="17" s="1"/>
  <c r="L50" i="5"/>
  <c r="C50" i="16" s="1"/>
  <c r="K50" i="5"/>
  <c r="J50" i="5"/>
  <c r="C50" i="13" s="1"/>
  <c r="I50" i="5"/>
  <c r="C50" i="12" s="1"/>
  <c r="M49" i="5"/>
  <c r="C49" i="17" s="1"/>
  <c r="L49" i="5"/>
  <c r="C49" i="16" s="1"/>
  <c r="F49" i="16" s="1"/>
  <c r="K49" i="5"/>
  <c r="J49" i="5"/>
  <c r="C49" i="13" s="1"/>
  <c r="I49" i="5"/>
  <c r="C49" i="12" s="1"/>
  <c r="M48" i="5"/>
  <c r="C48" i="17" s="1"/>
  <c r="L48" i="5"/>
  <c r="C48" i="16" s="1"/>
  <c r="F48" i="16" s="1"/>
  <c r="K48" i="5"/>
  <c r="J48" i="5"/>
  <c r="C48" i="13" s="1"/>
  <c r="I48" i="5"/>
  <c r="C48" i="12" s="1"/>
  <c r="M47" i="5"/>
  <c r="C47" i="17" s="1"/>
  <c r="L47" i="5"/>
  <c r="C47" i="16" s="1"/>
  <c r="K47" i="5"/>
  <c r="J47" i="5"/>
  <c r="C47" i="13" s="1"/>
  <c r="I47" i="5"/>
  <c r="C47" i="12" s="1"/>
  <c r="M46" i="5"/>
  <c r="C46" i="17" s="1"/>
  <c r="L46" i="5"/>
  <c r="C46" i="16" s="1"/>
  <c r="K46" i="5"/>
  <c r="J46" i="5"/>
  <c r="C46" i="13" s="1"/>
  <c r="I46" i="5"/>
  <c r="C46" i="12" s="1"/>
  <c r="M45" i="5"/>
  <c r="C45" i="17" s="1"/>
  <c r="L45" i="5"/>
  <c r="C45" i="16" s="1"/>
  <c r="F45" i="16" s="1"/>
  <c r="K45" i="5"/>
  <c r="J45" i="5"/>
  <c r="C45" i="13" s="1"/>
  <c r="I45" i="5"/>
  <c r="C45" i="12" s="1"/>
  <c r="M44" i="5"/>
  <c r="C44" i="17" s="1"/>
  <c r="L44" i="5"/>
  <c r="C44" i="16" s="1"/>
  <c r="K44" i="5"/>
  <c r="J44" i="5"/>
  <c r="C44" i="13" s="1"/>
  <c r="I44" i="5"/>
  <c r="C44" i="12" s="1"/>
  <c r="M43" i="5"/>
  <c r="C43" i="17" s="1"/>
  <c r="L43" i="5"/>
  <c r="C43" i="16" s="1"/>
  <c r="K43" i="5"/>
  <c r="J43" i="5"/>
  <c r="C43" i="13" s="1"/>
  <c r="I43" i="5"/>
  <c r="C43" i="12" s="1"/>
  <c r="M42" i="5"/>
  <c r="C42" i="17" s="1"/>
  <c r="L42" i="5"/>
  <c r="C42" i="16" s="1"/>
  <c r="F42" i="16" s="1"/>
  <c r="K42" i="5"/>
  <c r="J42" i="5"/>
  <c r="C42" i="13" s="1"/>
  <c r="I42" i="5"/>
  <c r="C42" i="12" s="1"/>
  <c r="M41" i="5"/>
  <c r="C41" i="17" s="1"/>
  <c r="L41" i="5"/>
  <c r="C41" i="16" s="1"/>
  <c r="F41" i="16" s="1"/>
  <c r="K41" i="5"/>
  <c r="J41" i="5"/>
  <c r="C41" i="13" s="1"/>
  <c r="I41" i="5"/>
  <c r="C41" i="12" s="1"/>
  <c r="M40" i="5"/>
  <c r="C40" i="17" s="1"/>
  <c r="L40" i="5"/>
  <c r="C40" i="16" s="1"/>
  <c r="F40" i="16" s="1"/>
  <c r="K40" i="5"/>
  <c r="J40" i="5"/>
  <c r="C40" i="13" s="1"/>
  <c r="I40" i="5"/>
  <c r="C40" i="12" s="1"/>
  <c r="M39" i="5"/>
  <c r="C39" i="17" s="1"/>
  <c r="L39" i="5"/>
  <c r="C39" i="16" s="1"/>
  <c r="K39" i="5"/>
  <c r="J39" i="5"/>
  <c r="C39" i="13" s="1"/>
  <c r="I39" i="5"/>
  <c r="C39" i="12" s="1"/>
  <c r="M38" i="5"/>
  <c r="C38" i="17" s="1"/>
  <c r="L38" i="5"/>
  <c r="C38" i="16" s="1"/>
  <c r="K38" i="5"/>
  <c r="J38" i="5"/>
  <c r="C38" i="13" s="1"/>
  <c r="I38" i="5"/>
  <c r="C38" i="12" s="1"/>
  <c r="M37" i="5"/>
  <c r="C37" i="17" s="1"/>
  <c r="L37" i="5"/>
  <c r="C37" i="16" s="1"/>
  <c r="F37" i="16" s="1"/>
  <c r="K37" i="5"/>
  <c r="J37" i="5"/>
  <c r="C37" i="13" s="1"/>
  <c r="I37" i="5"/>
  <c r="C37" i="12" s="1"/>
  <c r="M36" i="5"/>
  <c r="C36" i="17" s="1"/>
  <c r="L36" i="5"/>
  <c r="C36" i="16" s="1"/>
  <c r="F36" i="16" s="1"/>
  <c r="K36" i="5"/>
  <c r="J36" i="5"/>
  <c r="C36" i="13" s="1"/>
  <c r="I36" i="5"/>
  <c r="C36" i="12" s="1"/>
  <c r="M35" i="5"/>
  <c r="C35" i="17" s="1"/>
  <c r="L35" i="5"/>
  <c r="C35" i="16" s="1"/>
  <c r="K35" i="5"/>
  <c r="J35" i="5"/>
  <c r="C35" i="13" s="1"/>
  <c r="I35" i="5"/>
  <c r="C35" i="12" s="1"/>
  <c r="M34" i="5"/>
  <c r="C34" i="17" s="1"/>
  <c r="L34" i="5"/>
  <c r="C34" i="16" s="1"/>
  <c r="K34" i="5"/>
  <c r="J34" i="5"/>
  <c r="C34" i="13" s="1"/>
  <c r="I34" i="5"/>
  <c r="C34" i="12" s="1"/>
  <c r="M33" i="5"/>
  <c r="C33" i="17" s="1"/>
  <c r="L33" i="5"/>
  <c r="C33" i="16" s="1"/>
  <c r="F33" i="16" s="1"/>
  <c r="K33" i="5"/>
  <c r="J33" i="5"/>
  <c r="C33" i="13" s="1"/>
  <c r="I33" i="5"/>
  <c r="C33" i="12" s="1"/>
  <c r="M32" i="5"/>
  <c r="C32" i="17" s="1"/>
  <c r="L32" i="5"/>
  <c r="C32" i="16" s="1"/>
  <c r="K32" i="5"/>
  <c r="J32" i="5"/>
  <c r="C32" i="13" s="1"/>
  <c r="I32" i="5"/>
  <c r="C32" i="12" s="1"/>
  <c r="M31" i="5"/>
  <c r="C31" i="17" s="1"/>
  <c r="L31" i="5"/>
  <c r="C31" i="16" s="1"/>
  <c r="K31" i="5"/>
  <c r="J31" i="5"/>
  <c r="C31" i="13" s="1"/>
  <c r="I31" i="5"/>
  <c r="C31" i="12" s="1"/>
  <c r="M30" i="5"/>
  <c r="C30" i="17" s="1"/>
  <c r="L30" i="5"/>
  <c r="C30" i="16" s="1"/>
  <c r="K30" i="5"/>
  <c r="J30" i="5"/>
  <c r="C30" i="13" s="1"/>
  <c r="I30" i="5"/>
  <c r="C30" i="12" s="1"/>
  <c r="M29" i="5"/>
  <c r="C29" i="17" s="1"/>
  <c r="L29" i="5"/>
  <c r="C29" i="16" s="1"/>
  <c r="F29" i="16" s="1"/>
  <c r="K29" i="5"/>
  <c r="J29" i="5"/>
  <c r="C29" i="13" s="1"/>
  <c r="I29" i="5"/>
  <c r="C29" i="12" s="1"/>
  <c r="M28" i="5"/>
  <c r="C28" i="17" s="1"/>
  <c r="L28" i="5"/>
  <c r="C28" i="16" s="1"/>
  <c r="F28" i="16" s="1"/>
  <c r="K28" i="5"/>
  <c r="J28" i="5"/>
  <c r="C28" i="13" s="1"/>
  <c r="I28" i="5"/>
  <c r="C28" i="12" s="1"/>
  <c r="M27" i="5"/>
  <c r="C27" i="17" s="1"/>
  <c r="L27" i="5"/>
  <c r="C27" i="16" s="1"/>
  <c r="K27" i="5"/>
  <c r="J27" i="5"/>
  <c r="C27" i="13" s="1"/>
  <c r="I27" i="5"/>
  <c r="C27" i="12" s="1"/>
  <c r="M26" i="5"/>
  <c r="C26" i="17" s="1"/>
  <c r="L26" i="5"/>
  <c r="C26" i="16" s="1"/>
  <c r="K26" i="5"/>
  <c r="J26" i="5"/>
  <c r="C26" i="13" s="1"/>
  <c r="I26" i="5"/>
  <c r="C26" i="12" s="1"/>
  <c r="M25" i="5"/>
  <c r="C25" i="17" s="1"/>
  <c r="L25" i="5"/>
  <c r="C25" i="16" s="1"/>
  <c r="F25" i="16" s="1"/>
  <c r="K25" i="5"/>
  <c r="J25" i="5"/>
  <c r="C25" i="13" s="1"/>
  <c r="I25" i="5"/>
  <c r="C25" i="12" s="1"/>
  <c r="M24" i="5"/>
  <c r="C24" i="17" s="1"/>
  <c r="L24" i="5"/>
  <c r="C24" i="16" s="1"/>
  <c r="F24" i="16" s="1"/>
  <c r="K24" i="5"/>
  <c r="J24" i="5"/>
  <c r="C24" i="13" s="1"/>
  <c r="I24" i="5"/>
  <c r="C24" i="12" s="1"/>
  <c r="M23" i="5"/>
  <c r="C23" i="17" s="1"/>
  <c r="L23" i="5"/>
  <c r="C23" i="16" s="1"/>
  <c r="K23" i="5"/>
  <c r="J23" i="5"/>
  <c r="C23" i="13" s="1"/>
  <c r="I23" i="5"/>
  <c r="C23" i="12" s="1"/>
  <c r="M22" i="5"/>
  <c r="C22" i="17" s="1"/>
  <c r="L22" i="5"/>
  <c r="C22" i="16" s="1"/>
  <c r="K22" i="5"/>
  <c r="J22" i="5"/>
  <c r="C22" i="13" s="1"/>
  <c r="I22" i="5"/>
  <c r="C22" i="12" s="1"/>
  <c r="M21" i="5"/>
  <c r="C21" i="17" s="1"/>
  <c r="L21" i="5"/>
  <c r="C21" i="16" s="1"/>
  <c r="F21" i="16" s="1"/>
  <c r="K21" i="5"/>
  <c r="J21" i="5"/>
  <c r="C21" i="13" s="1"/>
  <c r="I21" i="5"/>
  <c r="C21" i="12" s="1"/>
  <c r="M20" i="5"/>
  <c r="C20" i="17" s="1"/>
  <c r="L20" i="5"/>
  <c r="C20" i="16" s="1"/>
  <c r="F20" i="16" s="1"/>
  <c r="K20" i="5"/>
  <c r="J20" i="5"/>
  <c r="C20" i="13" s="1"/>
  <c r="I20" i="5"/>
  <c r="C20" i="12" s="1"/>
  <c r="M19" i="5"/>
  <c r="C19" i="17" s="1"/>
  <c r="L19" i="5"/>
  <c r="C19" i="16" s="1"/>
  <c r="K19" i="5"/>
  <c r="J19" i="5"/>
  <c r="C19" i="13" s="1"/>
  <c r="I19" i="5"/>
  <c r="C19" i="12" s="1"/>
  <c r="M18" i="5"/>
  <c r="C18" i="17" s="1"/>
  <c r="L18" i="5"/>
  <c r="C18" i="16" s="1"/>
  <c r="K18" i="5"/>
  <c r="J18" i="5"/>
  <c r="C18" i="13" s="1"/>
  <c r="I18" i="5"/>
  <c r="C18" i="12" s="1"/>
  <c r="M17" i="5"/>
  <c r="C17" i="17" s="1"/>
  <c r="L17" i="5"/>
  <c r="C17" i="16" s="1"/>
  <c r="K17" i="5"/>
  <c r="J17" i="5"/>
  <c r="C17" i="13" s="1"/>
  <c r="I17" i="5"/>
  <c r="C17" i="12" s="1"/>
  <c r="M16" i="5"/>
  <c r="C16" i="17" s="1"/>
  <c r="L16" i="5"/>
  <c r="C16" i="16" s="1"/>
  <c r="K16" i="5"/>
  <c r="J16" i="5"/>
  <c r="C16" i="13" s="1"/>
  <c r="I16" i="5"/>
  <c r="C16" i="12" s="1"/>
  <c r="M15" i="5"/>
  <c r="C15" i="17" s="1"/>
  <c r="L15" i="5"/>
  <c r="C15" i="16" s="1"/>
  <c r="K15" i="5"/>
  <c r="J15" i="5"/>
  <c r="C15" i="13" s="1"/>
  <c r="I15" i="5"/>
  <c r="C15" i="12" s="1"/>
  <c r="M14" i="5"/>
  <c r="C14" i="17" s="1"/>
  <c r="L14" i="5"/>
  <c r="C14" i="16" s="1"/>
  <c r="K14" i="5"/>
  <c r="J14" i="5"/>
  <c r="C14" i="13" s="1"/>
  <c r="I14" i="5"/>
  <c r="C14" i="12" s="1"/>
  <c r="M13" i="5"/>
  <c r="C13" i="17" s="1"/>
  <c r="L13" i="5"/>
  <c r="C13" i="16" s="1"/>
  <c r="K13" i="5"/>
  <c r="J13" i="5"/>
  <c r="C13" i="13" s="1"/>
  <c r="I13" i="5"/>
  <c r="C13" i="12" s="1"/>
  <c r="M12" i="5"/>
  <c r="C12" i="17" s="1"/>
  <c r="L12" i="5"/>
  <c r="C12" i="16" s="1"/>
  <c r="F12" i="16" s="1"/>
  <c r="K12" i="5"/>
  <c r="J12" i="5"/>
  <c r="C12" i="13" s="1"/>
  <c r="I12" i="5"/>
  <c r="C12" i="12" s="1"/>
  <c r="M11" i="5"/>
  <c r="C11" i="17" s="1"/>
  <c r="L11" i="5"/>
  <c r="C11" i="16" s="1"/>
  <c r="K11" i="5"/>
  <c r="J11" i="5"/>
  <c r="C11" i="13" s="1"/>
  <c r="I11" i="5"/>
  <c r="C11" i="12" s="1"/>
  <c r="M10" i="5"/>
  <c r="C10" i="17" s="1"/>
  <c r="L10" i="5"/>
  <c r="C10" i="16" s="1"/>
  <c r="K10" i="5"/>
  <c r="J10" i="5"/>
  <c r="C10" i="13" s="1"/>
  <c r="I10" i="5"/>
  <c r="C10" i="12" s="1"/>
  <c r="M9" i="5"/>
  <c r="C9" i="17" s="1"/>
  <c r="L9" i="5"/>
  <c r="C9" i="16" s="1"/>
  <c r="K9" i="5"/>
  <c r="J9" i="5"/>
  <c r="C9" i="13" s="1"/>
  <c r="I9" i="5"/>
  <c r="C9" i="12" s="1"/>
  <c r="M8" i="5"/>
  <c r="C8" i="17" s="1"/>
  <c r="L8" i="5"/>
  <c r="C8" i="16" s="1"/>
  <c r="F8" i="16" s="1"/>
  <c r="K8" i="5"/>
  <c r="J8" i="5"/>
  <c r="C8" i="13" s="1"/>
  <c r="I8" i="5"/>
  <c r="C8" i="12" s="1"/>
  <c r="M6" i="5"/>
  <c r="C6" i="17" s="1"/>
  <c r="L6" i="5"/>
  <c r="C6" i="16" s="1"/>
  <c r="K6" i="5"/>
  <c r="J6" i="5"/>
  <c r="C6" i="13" s="1"/>
  <c r="I6" i="5"/>
  <c r="C6" i="12" s="1"/>
  <c r="F22" i="12" s="1"/>
  <c r="H6" i="13"/>
  <c r="C6" i="27"/>
  <c r="C172" i="27"/>
  <c r="D9" i="9"/>
  <c r="F6" i="15"/>
  <c r="G6" i="15"/>
  <c r="H6" i="15"/>
  <c r="F139" i="16"/>
  <c r="F143" i="16"/>
  <c r="F163" i="16"/>
  <c r="C166" i="15"/>
  <c r="F166" i="15" s="1"/>
  <c r="G9" i="16"/>
  <c r="D11" i="15"/>
  <c r="G11" i="15" s="1"/>
  <c r="G15" i="16"/>
  <c r="D18" i="15"/>
  <c r="G18" i="15" s="1"/>
  <c r="D20" i="15"/>
  <c r="G20" i="15" s="1"/>
  <c r="D26" i="15"/>
  <c r="G26" i="15" s="1"/>
  <c r="D27" i="15"/>
  <c r="G27" i="15" s="1"/>
  <c r="G34" i="16"/>
  <c r="D39" i="15"/>
  <c r="G39" i="15" s="1"/>
  <c r="D44" i="15"/>
  <c r="G44" i="15" s="1"/>
  <c r="D50" i="15"/>
  <c r="G50" i="15" s="1"/>
  <c r="D51" i="15"/>
  <c r="G51" i="15" s="1"/>
  <c r="D55" i="15"/>
  <c r="G55" i="15" s="1"/>
  <c r="D60" i="15"/>
  <c r="G60" i="15" s="1"/>
  <c r="G66" i="16"/>
  <c r="D71" i="15"/>
  <c r="G71" i="15" s="1"/>
  <c r="D75" i="15"/>
  <c r="G75" i="15" s="1"/>
  <c r="D78" i="15"/>
  <c r="G78" i="15" s="1"/>
  <c r="D82" i="15"/>
  <c r="G82" i="15" s="1"/>
  <c r="D87" i="15"/>
  <c r="G87" i="15" s="1"/>
  <c r="D92" i="15"/>
  <c r="G92" i="15" s="1"/>
  <c r="D96" i="15"/>
  <c r="G96" i="15" s="1"/>
  <c r="D99" i="15"/>
  <c r="G99" i="15" s="1"/>
  <c r="D103" i="15"/>
  <c r="G103" i="15" s="1"/>
  <c r="D107" i="15"/>
  <c r="G107" i="15" s="1"/>
  <c r="D111" i="15"/>
  <c r="G111" i="15" s="1"/>
  <c r="G117" i="13"/>
  <c r="G119" i="16"/>
  <c r="D126" i="15"/>
  <c r="G126" i="15" s="1"/>
  <c r="D128" i="15"/>
  <c r="G128" i="15" s="1"/>
  <c r="D130" i="15"/>
  <c r="G130" i="15" s="1"/>
  <c r="G132" i="13"/>
  <c r="G133" i="16"/>
  <c r="D134" i="15"/>
  <c r="G134" i="15" s="1"/>
  <c r="D135" i="15"/>
  <c r="G135" i="15" s="1"/>
  <c r="G137" i="13"/>
  <c r="G140" i="13"/>
  <c r="G141" i="13"/>
  <c r="D141" i="15"/>
  <c r="G141" i="15" s="1"/>
  <c r="D143" i="15"/>
  <c r="G143" i="15" s="1"/>
  <c r="G144" i="13"/>
  <c r="G146" i="16"/>
  <c r="G148" i="13"/>
  <c r="D151" i="15"/>
  <c r="G151" i="15" s="1"/>
  <c r="G151" i="16"/>
  <c r="G152" i="13"/>
  <c r="D155" i="15"/>
  <c r="G155" i="15" s="1"/>
  <c r="G155" i="16"/>
  <c r="D159" i="15"/>
  <c r="G159" i="15" s="1"/>
  <c r="D162" i="15"/>
  <c r="G162" i="15" s="1"/>
  <c r="G164" i="13"/>
  <c r="D166" i="15"/>
  <c r="G166" i="15" s="1"/>
  <c r="D167" i="15"/>
  <c r="G167" i="15" s="1"/>
  <c r="D168" i="15"/>
  <c r="G168" i="15" s="1"/>
  <c r="D170" i="15"/>
  <c r="G170" i="15" s="1"/>
  <c r="H11" i="13"/>
  <c r="H15" i="13"/>
  <c r="H26" i="13"/>
  <c r="E55" i="15"/>
  <c r="H55" i="15" s="1"/>
  <c r="H87" i="12"/>
  <c r="H87" i="13"/>
  <c r="H102" i="12"/>
  <c r="H107" i="13"/>
  <c r="H111" i="13"/>
  <c r="H113" i="13"/>
  <c r="H115" i="13"/>
  <c r="H124" i="12"/>
  <c r="H134" i="12"/>
  <c r="H142" i="12"/>
  <c r="H150" i="13"/>
  <c r="H155" i="12"/>
  <c r="H162" i="13"/>
  <c r="H169" i="13"/>
  <c r="G157" i="13"/>
  <c r="G161" i="13"/>
  <c r="G36" i="13"/>
  <c r="G7" i="16"/>
  <c r="H51" i="13"/>
  <c r="H77" i="13"/>
  <c r="H88" i="13"/>
  <c r="H33" i="13"/>
  <c r="H75" i="13"/>
  <c r="H79" i="13"/>
  <c r="H82" i="13"/>
  <c r="G63" i="13"/>
  <c r="G75" i="13"/>
  <c r="G79" i="13"/>
  <c r="G12" i="13"/>
  <c r="G27" i="13"/>
  <c r="G31" i="13"/>
  <c r="G43" i="13"/>
  <c r="G47" i="13"/>
  <c r="G77" i="13"/>
  <c r="G11" i="13"/>
  <c r="G15" i="13"/>
  <c r="G61" i="13"/>
  <c r="G83" i="13"/>
  <c r="G87" i="13"/>
  <c r="G99" i="13"/>
  <c r="G103" i="13"/>
  <c r="G115" i="13"/>
  <c r="G27" i="12"/>
  <c r="G45" i="12"/>
  <c r="G40" i="13"/>
  <c r="G48" i="13"/>
  <c r="G55" i="13"/>
  <c r="G59" i="13"/>
  <c r="G89" i="13"/>
  <c r="G93" i="13"/>
  <c r="G101" i="13"/>
  <c r="G109" i="13"/>
  <c r="G113" i="13"/>
  <c r="G36" i="12"/>
  <c r="G97" i="12"/>
  <c r="F99" i="16"/>
  <c r="F94" i="16"/>
  <c r="F19" i="16"/>
  <c r="F73" i="12"/>
  <c r="F82" i="12"/>
  <c r="F23" i="16"/>
  <c r="F27" i="16"/>
  <c r="F30" i="12"/>
  <c r="F35" i="16"/>
  <c r="F39" i="16"/>
  <c r="F43" i="16"/>
  <c r="F47" i="16"/>
  <c r="F51" i="16"/>
  <c r="F63" i="16"/>
  <c r="F67" i="16"/>
  <c r="F44" i="16"/>
  <c r="F59" i="16"/>
  <c r="F66" i="16"/>
  <c r="F30" i="16"/>
  <c r="F83" i="16"/>
  <c r="F91" i="16"/>
  <c r="F11" i="16"/>
  <c r="F15" i="16"/>
  <c r="F32" i="16"/>
  <c r="F55" i="16"/>
  <c r="F70" i="16"/>
  <c r="F78" i="16"/>
  <c r="F6" i="16"/>
  <c r="F72" i="16"/>
  <c r="F87" i="16"/>
  <c r="F54" i="16"/>
  <c r="F70" i="12"/>
  <c r="F71" i="16"/>
  <c r="F75" i="16"/>
  <c r="F79" i="16"/>
  <c r="F82" i="16"/>
  <c r="F90" i="16"/>
  <c r="F25" i="12"/>
  <c r="G7" i="17"/>
  <c r="H7" i="15"/>
  <c r="F7" i="15"/>
  <c r="I6" i="17" l="1"/>
  <c r="G6" i="18" s="1"/>
  <c r="E78" i="15"/>
  <c r="H78" i="15" s="1"/>
  <c r="H34" i="16"/>
  <c r="H15" i="12"/>
  <c r="E65" i="15"/>
  <c r="H65" i="15" s="1"/>
  <c r="E141" i="15"/>
  <c r="H141" i="15" s="1"/>
  <c r="H50" i="12"/>
  <c r="H86" i="16"/>
  <c r="H12" i="16"/>
  <c r="H68" i="16"/>
  <c r="I68" i="16" s="1"/>
  <c r="H80" i="16"/>
  <c r="H91" i="12"/>
  <c r="H92" i="16"/>
  <c r="H96" i="16"/>
  <c r="H111" i="12"/>
  <c r="H115" i="12"/>
  <c r="E121" i="15"/>
  <c r="H121" i="15" s="1"/>
  <c r="E125" i="15"/>
  <c r="H125" i="15" s="1"/>
  <c r="H132" i="16"/>
  <c r="H148" i="16"/>
  <c r="H163" i="12"/>
  <c r="H167" i="12"/>
  <c r="H168" i="12"/>
  <c r="H160" i="12"/>
  <c r="H151" i="16"/>
  <c r="H132" i="12"/>
  <c r="H94" i="12"/>
  <c r="H149" i="16"/>
  <c r="I149" i="16" s="1"/>
  <c r="H85" i="16"/>
  <c r="H127" i="16"/>
  <c r="H99" i="16"/>
  <c r="H11" i="12"/>
  <c r="H128" i="16"/>
  <c r="H94" i="16"/>
  <c r="H166" i="12"/>
  <c r="H159" i="12"/>
  <c r="H138" i="12"/>
  <c r="H128" i="12"/>
  <c r="H120" i="12"/>
  <c r="H61" i="12"/>
  <c r="H9" i="13"/>
  <c r="H13" i="13"/>
  <c r="H17" i="13"/>
  <c r="H19" i="16"/>
  <c r="H21" i="13"/>
  <c r="H25" i="13"/>
  <c r="H29" i="13"/>
  <c r="E36" i="15"/>
  <c r="H36" i="15" s="1"/>
  <c r="H37" i="13"/>
  <c r="H39" i="16"/>
  <c r="H41" i="13"/>
  <c r="H42" i="12"/>
  <c r="H45" i="13"/>
  <c r="H49" i="13"/>
  <c r="H53" i="13"/>
  <c r="H57" i="13"/>
  <c r="E60" i="15"/>
  <c r="H60" i="15" s="1"/>
  <c r="H61" i="13"/>
  <c r="H65" i="13"/>
  <c r="H69" i="13"/>
  <c r="H73" i="13"/>
  <c r="H87" i="16"/>
  <c r="E92" i="15"/>
  <c r="H92" i="15" s="1"/>
  <c r="H95" i="16"/>
  <c r="H97" i="13"/>
  <c r="H105" i="13"/>
  <c r="H107" i="16"/>
  <c r="H109" i="13"/>
  <c r="H117" i="13"/>
  <c r="H119" i="16"/>
  <c r="H122" i="12"/>
  <c r="H126" i="12"/>
  <c r="H130" i="12"/>
  <c r="H131" i="16"/>
  <c r="H139" i="16"/>
  <c r="H146" i="12"/>
  <c r="H150" i="12"/>
  <c r="H154" i="12"/>
  <c r="H158" i="12"/>
  <c r="H161" i="13"/>
  <c r="H162" i="12"/>
  <c r="H165" i="13"/>
  <c r="H167" i="16"/>
  <c r="G11" i="12"/>
  <c r="G66" i="12"/>
  <c r="G46" i="12"/>
  <c r="G92" i="12"/>
  <c r="G139" i="12"/>
  <c r="G52" i="12"/>
  <c r="G58" i="12"/>
  <c r="G144" i="12"/>
  <c r="D138" i="15"/>
  <c r="G138" i="15" s="1"/>
  <c r="D110" i="15"/>
  <c r="G110" i="15" s="1"/>
  <c r="D102" i="15"/>
  <c r="G102" i="15" s="1"/>
  <c r="D76" i="15"/>
  <c r="G76" i="15" s="1"/>
  <c r="D16" i="15"/>
  <c r="G16" i="15" s="1"/>
  <c r="D8" i="15"/>
  <c r="G8" i="15" s="1"/>
  <c r="D12" i="15"/>
  <c r="G12" i="15" s="1"/>
  <c r="G17" i="13"/>
  <c r="D24" i="15"/>
  <c r="G24" i="15" s="1"/>
  <c r="G25" i="13"/>
  <c r="D28" i="15"/>
  <c r="G28" i="15" s="1"/>
  <c r="G29" i="13"/>
  <c r="D32" i="15"/>
  <c r="G32" i="15" s="1"/>
  <c r="D36" i="15"/>
  <c r="G36" i="15" s="1"/>
  <c r="D40" i="15"/>
  <c r="G40" i="15" s="1"/>
  <c r="G41" i="13"/>
  <c r="G45" i="13"/>
  <c r="D48" i="15"/>
  <c r="G48" i="15" s="1"/>
  <c r="D52" i="15"/>
  <c r="G52" i="15" s="1"/>
  <c r="D56" i="15"/>
  <c r="G56" i="15" s="1"/>
  <c r="G57" i="13"/>
  <c r="D64" i="15"/>
  <c r="G64" i="15" s="1"/>
  <c r="D68" i="15"/>
  <c r="G68" i="15" s="1"/>
  <c r="G73" i="13"/>
  <c r="G74" i="12"/>
  <c r="G81" i="13"/>
  <c r="D84" i="15"/>
  <c r="G84" i="15" s="1"/>
  <c r="G85" i="13"/>
  <c r="G97" i="13"/>
  <c r="G105" i="13"/>
  <c r="D108" i="15"/>
  <c r="G108" i="15" s="1"/>
  <c r="D112" i="15"/>
  <c r="G112" i="15" s="1"/>
  <c r="D120" i="15"/>
  <c r="G120" i="15" s="1"/>
  <c r="G122" i="12"/>
  <c r="G125" i="13"/>
  <c r="G127" i="16"/>
  <c r="G133" i="13"/>
  <c r="G134" i="12"/>
  <c r="G145" i="13"/>
  <c r="D152" i="15"/>
  <c r="G152" i="15" s="1"/>
  <c r="D156" i="15"/>
  <c r="G156" i="15" s="1"/>
  <c r="G15" i="12"/>
  <c r="G23" i="12"/>
  <c r="G39" i="12"/>
  <c r="G43" i="12"/>
  <c r="G55" i="12"/>
  <c r="G59" i="12"/>
  <c r="D61" i="15"/>
  <c r="G61" i="15" s="1"/>
  <c r="G63" i="12"/>
  <c r="D65" i="15"/>
  <c r="G65" i="15" s="1"/>
  <c r="D69" i="15"/>
  <c r="G69" i="15" s="1"/>
  <c r="D73" i="15"/>
  <c r="G73" i="15" s="1"/>
  <c r="G75" i="12"/>
  <c r="D77" i="15"/>
  <c r="G77" i="15" s="1"/>
  <c r="D81" i="15"/>
  <c r="G81" i="15" s="1"/>
  <c r="D85" i="15"/>
  <c r="G85" i="15" s="1"/>
  <c r="G87" i="12"/>
  <c r="D89" i="15"/>
  <c r="G89" i="15" s="1"/>
  <c r="D93" i="15"/>
  <c r="G93" i="15" s="1"/>
  <c r="D97" i="15"/>
  <c r="G97" i="15" s="1"/>
  <c r="D101" i="15"/>
  <c r="G101" i="15" s="1"/>
  <c r="G103" i="12"/>
  <c r="D105" i="15"/>
  <c r="G105" i="15" s="1"/>
  <c r="G107" i="12"/>
  <c r="D109" i="15"/>
  <c r="G109" i="15" s="1"/>
  <c r="D113" i="15"/>
  <c r="G113" i="15" s="1"/>
  <c r="D117" i="15"/>
  <c r="G117" i="15" s="1"/>
  <c r="G119" i="17"/>
  <c r="D121" i="15"/>
  <c r="G121" i="15" s="1"/>
  <c r="G123" i="17"/>
  <c r="D125" i="15"/>
  <c r="G125" i="15" s="1"/>
  <c r="D129" i="15"/>
  <c r="G129" i="15" s="1"/>
  <c r="D133" i="15"/>
  <c r="G133" i="15" s="1"/>
  <c r="G135" i="12"/>
  <c r="D137" i="15"/>
  <c r="G137" i="15" s="1"/>
  <c r="D145" i="15"/>
  <c r="G145" i="15" s="1"/>
  <c r="D149" i="15"/>
  <c r="G149" i="15" s="1"/>
  <c r="D153" i="15"/>
  <c r="G153" i="15" s="1"/>
  <c r="G155" i="17"/>
  <c r="D157" i="15"/>
  <c r="G157" i="15" s="1"/>
  <c r="G159" i="12"/>
  <c r="D161" i="15"/>
  <c r="G161" i="15" s="1"/>
  <c r="G163" i="12"/>
  <c r="G20" i="12"/>
  <c r="G10" i="12"/>
  <c r="D158" i="15"/>
  <c r="G158" i="15" s="1"/>
  <c r="D154" i="15"/>
  <c r="G154" i="15" s="1"/>
  <c r="D150" i="15"/>
  <c r="G150" i="15" s="1"/>
  <c r="D146" i="15"/>
  <c r="G146" i="15" s="1"/>
  <c r="D142" i="15"/>
  <c r="G142" i="15" s="1"/>
  <c r="D106" i="15"/>
  <c r="G106" i="15" s="1"/>
  <c r="D98" i="15"/>
  <c r="G98" i="15" s="1"/>
  <c r="D74" i="15"/>
  <c r="G74" i="15" s="1"/>
  <c r="D10" i="15"/>
  <c r="G10" i="15" s="1"/>
  <c r="F78" i="12"/>
  <c r="F86" i="12"/>
  <c r="F19" i="12"/>
  <c r="F23" i="12"/>
  <c r="F27" i="12"/>
  <c r="F31" i="12"/>
  <c r="F39" i="12"/>
  <c r="F55" i="12"/>
  <c r="F56" i="16"/>
  <c r="F59" i="12"/>
  <c r="F60" i="16"/>
  <c r="F64" i="16"/>
  <c r="F68" i="16"/>
  <c r="F71" i="12"/>
  <c r="F76" i="16"/>
  <c r="F80" i="16"/>
  <c r="F84" i="16"/>
  <c r="F87" i="12"/>
  <c r="F88" i="16"/>
  <c r="F92" i="16"/>
  <c r="C133" i="15"/>
  <c r="F133" i="15" s="1"/>
  <c r="F140" i="16"/>
  <c r="F148" i="16"/>
  <c r="C153" i="15"/>
  <c r="F153" i="15" s="1"/>
  <c r="F168" i="16"/>
  <c r="H81" i="16"/>
  <c r="H30" i="16"/>
  <c r="H165" i="16"/>
  <c r="H118" i="16"/>
  <c r="H109" i="16"/>
  <c r="I172" i="7"/>
  <c r="E172" i="12" s="1"/>
  <c r="H172" i="12" s="1"/>
  <c r="H66" i="16"/>
  <c r="H110" i="16"/>
  <c r="H62" i="16"/>
  <c r="I62" i="16" s="1"/>
  <c r="H50" i="16"/>
  <c r="H152" i="12"/>
  <c r="H9" i="12"/>
  <c r="H141" i="16"/>
  <c r="H113" i="16"/>
  <c r="H144" i="12"/>
  <c r="H140" i="12"/>
  <c r="H136" i="12"/>
  <c r="H97" i="12"/>
  <c r="H53" i="12"/>
  <c r="G128" i="17"/>
  <c r="G89" i="17"/>
  <c r="G121" i="17"/>
  <c r="G156" i="17"/>
  <c r="G19" i="12"/>
  <c r="G35" i="12"/>
  <c r="G47" i="12"/>
  <c r="G71" i="12"/>
  <c r="G83" i="12"/>
  <c r="G95" i="12"/>
  <c r="G99" i="12"/>
  <c r="G123" i="12"/>
  <c r="G101" i="12"/>
  <c r="G85" i="12"/>
  <c r="G70" i="12"/>
  <c r="G40" i="12"/>
  <c r="G24" i="12"/>
  <c r="G9" i="12"/>
  <c r="G68" i="12"/>
  <c r="G60" i="12"/>
  <c r="G25" i="12"/>
  <c r="G104" i="12"/>
  <c r="G73" i="12"/>
  <c r="G160" i="12"/>
  <c r="G42" i="16"/>
  <c r="G74" i="16"/>
  <c r="G78" i="16"/>
  <c r="G126" i="16"/>
  <c r="G130" i="16"/>
  <c r="G141" i="16"/>
  <c r="G142" i="16"/>
  <c r="G150" i="16"/>
  <c r="G154" i="16"/>
  <c r="G169" i="16"/>
  <c r="G6" i="16"/>
  <c r="G18" i="16"/>
  <c r="G22" i="16"/>
  <c r="G38" i="16"/>
  <c r="G70" i="16"/>
  <c r="G85" i="16"/>
  <c r="G125" i="16"/>
  <c r="G129" i="16"/>
  <c r="G137" i="16"/>
  <c r="G138" i="16"/>
  <c r="G149" i="16"/>
  <c r="G153" i="16"/>
  <c r="G161" i="16"/>
  <c r="G162" i="16"/>
  <c r="G14" i="12"/>
  <c r="G22" i="12"/>
  <c r="G30" i="12"/>
  <c r="G55" i="16"/>
  <c r="G59" i="16"/>
  <c r="G82" i="12"/>
  <c r="G86" i="12"/>
  <c r="G118" i="17"/>
  <c r="G142" i="12"/>
  <c r="G146" i="12"/>
  <c r="G158" i="12"/>
  <c r="G167" i="16"/>
  <c r="G126" i="12"/>
  <c r="G140" i="12"/>
  <c r="G164" i="12"/>
  <c r="G8" i="12"/>
  <c r="G65" i="12"/>
  <c r="G80" i="12"/>
  <c r="G96" i="12"/>
  <c r="G112" i="12"/>
  <c r="G33" i="12"/>
  <c r="G49" i="12"/>
  <c r="G53" i="12"/>
  <c r="G76" i="12"/>
  <c r="G136" i="12"/>
  <c r="G69" i="12"/>
  <c r="G84" i="12"/>
  <c r="G100" i="12"/>
  <c r="G116" i="12"/>
  <c r="G21" i="12"/>
  <c r="G37" i="12"/>
  <c r="G56" i="12"/>
  <c r="G61" i="12"/>
  <c r="G31" i="12"/>
  <c r="G51" i="12"/>
  <c r="G67" i="12"/>
  <c r="G111" i="12"/>
  <c r="G115" i="12"/>
  <c r="G143" i="12"/>
  <c r="G147" i="12"/>
  <c r="G159" i="17"/>
  <c r="G109" i="12"/>
  <c r="G93" i="12"/>
  <c r="G78" i="12"/>
  <c r="G62" i="12"/>
  <c r="G48" i="12"/>
  <c r="G32" i="12"/>
  <c r="G17" i="12"/>
  <c r="G38" i="12"/>
  <c r="G41" i="12"/>
  <c r="G6" i="12"/>
  <c r="I6" i="12" s="1"/>
  <c r="C6" i="18" s="1"/>
  <c r="G88" i="12"/>
  <c r="G54" i="12"/>
  <c r="G162" i="12"/>
  <c r="G157" i="16"/>
  <c r="G148" i="12"/>
  <c r="G145" i="16"/>
  <c r="G132" i="12"/>
  <c r="G122" i="16"/>
  <c r="G105" i="12"/>
  <c r="G89" i="12"/>
  <c r="G44" i="12"/>
  <c r="G28" i="12"/>
  <c r="G13" i="12"/>
  <c r="G72" i="12"/>
  <c r="G29" i="12"/>
  <c r="G108" i="12"/>
  <c r="G77" i="12"/>
  <c r="G170" i="16"/>
  <c r="G165" i="16"/>
  <c r="G160" i="17"/>
  <c r="G158" i="16"/>
  <c r="G153" i="17"/>
  <c r="G118" i="16"/>
  <c r="G85" i="17"/>
  <c r="G62" i="16"/>
  <c r="G46" i="16"/>
  <c r="G30" i="16"/>
  <c r="G121" i="13"/>
  <c r="G13" i="16"/>
  <c r="D14" i="15"/>
  <c r="G14" i="15" s="1"/>
  <c r="G17" i="16"/>
  <c r="D22" i="15"/>
  <c r="G22" i="15" s="1"/>
  <c r="D30" i="15"/>
  <c r="G30" i="15" s="1"/>
  <c r="D34" i="15"/>
  <c r="G34" i="15" s="1"/>
  <c r="D38" i="15"/>
  <c r="G38" i="15" s="1"/>
  <c r="D42" i="15"/>
  <c r="G42" i="15" s="1"/>
  <c r="D46" i="15"/>
  <c r="G46" i="15" s="1"/>
  <c r="G53" i="16"/>
  <c r="G57" i="16"/>
  <c r="D58" i="15"/>
  <c r="G58" i="15" s="1"/>
  <c r="G61" i="16"/>
  <c r="D62" i="15"/>
  <c r="G62" i="15" s="1"/>
  <c r="D66" i="15"/>
  <c r="G66" i="15" s="1"/>
  <c r="D70" i="15"/>
  <c r="G70" i="15" s="1"/>
  <c r="D86" i="15"/>
  <c r="G86" i="15" s="1"/>
  <c r="D90" i="15"/>
  <c r="G90" i="15" s="1"/>
  <c r="D94" i="15"/>
  <c r="G94" i="15" s="1"/>
  <c r="D114" i="15"/>
  <c r="G114" i="15" s="1"/>
  <c r="D118" i="15"/>
  <c r="G118" i="15" s="1"/>
  <c r="G121" i="16"/>
  <c r="D122" i="15"/>
  <c r="G122" i="15" s="1"/>
  <c r="F35" i="12"/>
  <c r="F43" i="12"/>
  <c r="F69" i="12"/>
  <c r="F62" i="12"/>
  <c r="F37" i="12"/>
  <c r="F65" i="12"/>
  <c r="F89" i="12"/>
  <c r="F81" i="12"/>
  <c r="F74" i="12"/>
  <c r="F42" i="12"/>
  <c r="F26" i="12"/>
  <c r="F29" i="12"/>
  <c r="F58" i="12"/>
  <c r="I66" i="16"/>
  <c r="F34" i="12"/>
  <c r="F66" i="12"/>
  <c r="F46" i="12"/>
  <c r="F90" i="12"/>
  <c r="F6" i="12"/>
  <c r="M172" i="5"/>
  <c r="C172" i="17" s="1"/>
  <c r="F172" i="17" s="1"/>
  <c r="I172" i="5"/>
  <c r="C172" i="12" s="1"/>
  <c r="F47" i="12"/>
  <c r="F54" i="12"/>
  <c r="F8" i="12"/>
  <c r="F12" i="12"/>
  <c r="F32" i="12"/>
  <c r="F36" i="12"/>
  <c r="F40" i="12"/>
  <c r="F44" i="12"/>
  <c r="F48" i="12"/>
  <c r="F52" i="12"/>
  <c r="F56" i="12"/>
  <c r="F60" i="12"/>
  <c r="F61" i="16"/>
  <c r="F64" i="12"/>
  <c r="F65" i="16"/>
  <c r="F68" i="12"/>
  <c r="F72" i="12"/>
  <c r="F73" i="16"/>
  <c r="F76" i="12"/>
  <c r="F77" i="16"/>
  <c r="F80" i="12"/>
  <c r="F84" i="12"/>
  <c r="F85" i="16"/>
  <c r="F88" i="12"/>
  <c r="F89" i="16"/>
  <c r="F133" i="16"/>
  <c r="F145" i="16"/>
  <c r="F149" i="16"/>
  <c r="F157" i="16"/>
  <c r="C162" i="15"/>
  <c r="F162" i="15" s="1"/>
  <c r="F38" i="12"/>
  <c r="F50" i="12"/>
  <c r="F75" i="12"/>
  <c r="F51" i="12"/>
  <c r="F41" i="12"/>
  <c r="G101" i="17"/>
  <c r="G105" i="17"/>
  <c r="G83" i="17"/>
  <c r="H18" i="12"/>
  <c r="H22" i="12"/>
  <c r="H26" i="12"/>
  <c r="H30" i="12"/>
  <c r="H34" i="12"/>
  <c r="H38" i="12"/>
  <c r="I38" i="12" s="1"/>
  <c r="H43" i="16"/>
  <c r="H46" i="12"/>
  <c r="H51" i="16"/>
  <c r="H55" i="16"/>
  <c r="F63" i="12"/>
  <c r="F67" i="12"/>
  <c r="F79" i="12"/>
  <c r="F83" i="12"/>
  <c r="I83" i="12" s="1"/>
  <c r="F91" i="12"/>
  <c r="G124" i="12"/>
  <c r="M172" i="6"/>
  <c r="D172" i="17" s="1"/>
  <c r="G172" i="17" s="1"/>
  <c r="C172" i="15"/>
  <c r="F172" i="15" s="1"/>
  <c r="F9" i="12"/>
  <c r="F18" i="16"/>
  <c r="F21" i="12"/>
  <c r="F22" i="16"/>
  <c r="F26" i="16"/>
  <c r="F34" i="16"/>
  <c r="F38" i="16"/>
  <c r="F45" i="12"/>
  <c r="F46" i="16"/>
  <c r="F49" i="12"/>
  <c r="F50" i="16"/>
  <c r="F57" i="12"/>
  <c r="F58" i="16"/>
  <c r="F61" i="12"/>
  <c r="H64" i="12"/>
  <c r="H65" i="16"/>
  <c r="H67" i="13"/>
  <c r="H69" i="16"/>
  <c r="H71" i="13"/>
  <c r="H83" i="13"/>
  <c r="H89" i="16"/>
  <c r="H91" i="13"/>
  <c r="H105" i="16"/>
  <c r="H148" i="12"/>
  <c r="H156" i="12"/>
  <c r="H164" i="12"/>
  <c r="H167" i="13"/>
  <c r="D72" i="15"/>
  <c r="G72" i="15" s="1"/>
  <c r="D80" i="15"/>
  <c r="G80" i="15" s="1"/>
  <c r="G83" i="16"/>
  <c r="D88" i="15"/>
  <c r="G88" i="15" s="1"/>
  <c r="D100" i="15"/>
  <c r="G100" i="15" s="1"/>
  <c r="D104" i="15"/>
  <c r="G104" i="15" s="1"/>
  <c r="D116" i="15"/>
  <c r="G116" i="15" s="1"/>
  <c r="G123" i="16"/>
  <c r="D124" i="15"/>
  <c r="G124" i="15" s="1"/>
  <c r="G131" i="16"/>
  <c r="D132" i="15"/>
  <c r="G132" i="15" s="1"/>
  <c r="G135" i="16"/>
  <c r="D136" i="15"/>
  <c r="G136" i="15" s="1"/>
  <c r="G139" i="16"/>
  <c r="D140" i="15"/>
  <c r="G140" i="15" s="1"/>
  <c r="G143" i="16"/>
  <c r="D144" i="15"/>
  <c r="G144" i="15" s="1"/>
  <c r="G147" i="16"/>
  <c r="D148" i="15"/>
  <c r="G148" i="15" s="1"/>
  <c r="G159" i="16"/>
  <c r="D160" i="15"/>
  <c r="G160" i="15" s="1"/>
  <c r="G163" i="16"/>
  <c r="D164" i="15"/>
  <c r="G164" i="15" s="1"/>
  <c r="H10" i="16"/>
  <c r="H13" i="12"/>
  <c r="H14" i="16"/>
  <c r="H17" i="12"/>
  <c r="H18" i="16"/>
  <c r="H26" i="16"/>
  <c r="I26" i="16" s="1"/>
  <c r="H42" i="16"/>
  <c r="H57" i="12"/>
  <c r="H68" i="13"/>
  <c r="H70" i="16"/>
  <c r="I70" i="16" s="1"/>
  <c r="E71" i="15"/>
  <c r="H71" i="15" s="1"/>
  <c r="H72" i="13"/>
  <c r="H76" i="13"/>
  <c r="H78" i="16"/>
  <c r="H80" i="13"/>
  <c r="H82" i="16"/>
  <c r="E83" i="15"/>
  <c r="H83" i="15" s="1"/>
  <c r="H84" i="13"/>
  <c r="H92" i="13"/>
  <c r="H98" i="16"/>
  <c r="H100" i="13"/>
  <c r="H105" i="12"/>
  <c r="H109" i="12"/>
  <c r="H113" i="12"/>
  <c r="H117" i="12"/>
  <c r="H120" i="13"/>
  <c r="H124" i="13"/>
  <c r="H128" i="13"/>
  <c r="H132" i="13"/>
  <c r="H136" i="13"/>
  <c r="H140" i="13"/>
  <c r="H144" i="13"/>
  <c r="H148" i="13"/>
  <c r="H152" i="13"/>
  <c r="H153" i="12"/>
  <c r="E155" i="15"/>
  <c r="H155" i="15" s="1"/>
  <c r="H156" i="13"/>
  <c r="H157" i="12"/>
  <c r="H161" i="12"/>
  <c r="H164" i="13"/>
  <c r="L172" i="7"/>
  <c r="E172" i="16" s="1"/>
  <c r="H172" i="16" s="1"/>
  <c r="I172" i="16" s="1"/>
  <c r="F172" i="18" s="1"/>
  <c r="E18" i="15"/>
  <c r="H18" i="15" s="1"/>
  <c r="E26" i="15"/>
  <c r="H26" i="15" s="1"/>
  <c r="E34" i="15"/>
  <c r="H34" i="15" s="1"/>
  <c r="E42" i="15"/>
  <c r="H42" i="15" s="1"/>
  <c r="E50" i="15"/>
  <c r="H50" i="15" s="1"/>
  <c r="E58" i="15"/>
  <c r="H58" i="15" s="1"/>
  <c r="E69" i="15"/>
  <c r="H69" i="15" s="1"/>
  <c r="E72" i="15"/>
  <c r="H72" i="15" s="1"/>
  <c r="E85" i="15"/>
  <c r="H85" i="15" s="1"/>
  <c r="E93" i="15"/>
  <c r="H93" i="15" s="1"/>
  <c r="E97" i="15"/>
  <c r="H97" i="15" s="1"/>
  <c r="E101" i="15"/>
  <c r="H101" i="15" s="1"/>
  <c r="E105" i="15"/>
  <c r="H105" i="15" s="1"/>
  <c r="E109" i="15"/>
  <c r="H109" i="15" s="1"/>
  <c r="E113" i="15"/>
  <c r="H113" i="15" s="1"/>
  <c r="E117" i="15"/>
  <c r="H117" i="15" s="1"/>
  <c r="E149" i="15"/>
  <c r="H149" i="15" s="1"/>
  <c r="E153" i="15"/>
  <c r="H153" i="15" s="1"/>
  <c r="I153" i="15" s="1"/>
  <c r="E160" i="15"/>
  <c r="H160" i="15" s="1"/>
  <c r="E161" i="15"/>
  <c r="H161" i="15" s="1"/>
  <c r="E168" i="15"/>
  <c r="H168" i="15" s="1"/>
  <c r="E9" i="15"/>
  <c r="H9" i="15" s="1"/>
  <c r="E13" i="15"/>
  <c r="H13" i="15" s="1"/>
  <c r="E17" i="15"/>
  <c r="H17" i="15" s="1"/>
  <c r="E25" i="15"/>
  <c r="H25" i="15" s="1"/>
  <c r="E33" i="15"/>
  <c r="H33" i="15" s="1"/>
  <c r="E41" i="15"/>
  <c r="H41" i="15" s="1"/>
  <c r="E49" i="15"/>
  <c r="H49" i="15" s="1"/>
  <c r="E53" i="15"/>
  <c r="H53" i="15" s="1"/>
  <c r="E61" i="15"/>
  <c r="H61" i="15" s="1"/>
  <c r="E73" i="15"/>
  <c r="H73" i="15" s="1"/>
  <c r="E76" i="15"/>
  <c r="H76" i="15" s="1"/>
  <c r="E80" i="15"/>
  <c r="H80" i="15" s="1"/>
  <c r="E88" i="15"/>
  <c r="H88" i="15" s="1"/>
  <c r="E96" i="15"/>
  <c r="H96" i="15" s="1"/>
  <c r="E104" i="15"/>
  <c r="H104" i="15" s="1"/>
  <c r="E108" i="15"/>
  <c r="H108" i="15" s="1"/>
  <c r="E112" i="15"/>
  <c r="H112" i="15" s="1"/>
  <c r="E116" i="15"/>
  <c r="H116" i="15" s="1"/>
  <c r="E120" i="15"/>
  <c r="H120" i="15" s="1"/>
  <c r="E124" i="15"/>
  <c r="H124" i="15" s="1"/>
  <c r="E128" i="15"/>
  <c r="H128" i="15" s="1"/>
  <c r="I128" i="15" s="1"/>
  <c r="E132" i="15"/>
  <c r="H132" i="15" s="1"/>
  <c r="E136" i="15"/>
  <c r="H136" i="15" s="1"/>
  <c r="E140" i="15"/>
  <c r="H140" i="15" s="1"/>
  <c r="E144" i="15"/>
  <c r="H144" i="15" s="1"/>
  <c r="E152" i="15"/>
  <c r="H152" i="15" s="1"/>
  <c r="E157" i="15"/>
  <c r="H157" i="15" s="1"/>
  <c r="E10" i="15"/>
  <c r="H10" i="15" s="1"/>
  <c r="E29" i="15"/>
  <c r="H29" i="15" s="1"/>
  <c r="E46" i="15"/>
  <c r="H46" i="15" s="1"/>
  <c r="E81" i="15"/>
  <c r="H81" i="15" s="1"/>
  <c r="E84" i="15"/>
  <c r="H84" i="15" s="1"/>
  <c r="E129" i="15"/>
  <c r="H129" i="15" s="1"/>
  <c r="E146" i="15"/>
  <c r="H146" i="15" s="1"/>
  <c r="E14" i="15"/>
  <c r="H14" i="15" s="1"/>
  <c r="E21" i="15"/>
  <c r="H21" i="15" s="1"/>
  <c r="E38" i="15"/>
  <c r="H38" i="15" s="1"/>
  <c r="E47" i="15"/>
  <c r="H47" i="15" s="1"/>
  <c r="E57" i="15"/>
  <c r="H57" i="15" s="1"/>
  <c r="E62" i="15"/>
  <c r="H62" i="15" s="1"/>
  <c r="E68" i="15"/>
  <c r="H68" i="15" s="1"/>
  <c r="E82" i="15"/>
  <c r="H82" i="15" s="1"/>
  <c r="E102" i="15"/>
  <c r="H102" i="15" s="1"/>
  <c r="E133" i="15"/>
  <c r="H133" i="15" s="1"/>
  <c r="I133" i="15" s="1"/>
  <c r="E145" i="15"/>
  <c r="H145" i="15" s="1"/>
  <c r="E165" i="15"/>
  <c r="H165" i="15" s="1"/>
  <c r="E169" i="15"/>
  <c r="H169" i="15" s="1"/>
  <c r="E11" i="15"/>
  <c r="H11" i="15" s="1"/>
  <c r="E15" i="15"/>
  <c r="H15" i="15" s="1"/>
  <c r="E19" i="15"/>
  <c r="H19" i="15" s="1"/>
  <c r="E23" i="15"/>
  <c r="H23" i="15" s="1"/>
  <c r="E74" i="15"/>
  <c r="H74" i="15" s="1"/>
  <c r="E90" i="15"/>
  <c r="H90" i="15" s="1"/>
  <c r="E156" i="15"/>
  <c r="H156" i="15" s="1"/>
  <c r="E150" i="15"/>
  <c r="H150" i="15" s="1"/>
  <c r="E148" i="15"/>
  <c r="H148" i="15" s="1"/>
  <c r="E143" i="15"/>
  <c r="H143" i="15" s="1"/>
  <c r="E131" i="15"/>
  <c r="H131" i="15" s="1"/>
  <c r="E127" i="15"/>
  <c r="H127" i="15" s="1"/>
  <c r="E94" i="15"/>
  <c r="H94" i="15" s="1"/>
  <c r="E91" i="15"/>
  <c r="H91" i="15" s="1"/>
  <c r="E77" i="15"/>
  <c r="H77" i="15" s="1"/>
  <c r="E64" i="15"/>
  <c r="H64" i="15" s="1"/>
  <c r="E54" i="15"/>
  <c r="H54" i="15" s="1"/>
  <c r="E39" i="15"/>
  <c r="H39" i="15" s="1"/>
  <c r="E28" i="15"/>
  <c r="H28" i="15" s="1"/>
  <c r="E12" i="15"/>
  <c r="H12" i="15" s="1"/>
  <c r="E8" i="15"/>
  <c r="H8" i="15" s="1"/>
  <c r="H163" i="16"/>
  <c r="H164" i="16"/>
  <c r="H29" i="16"/>
  <c r="H67" i="16"/>
  <c r="H6" i="16"/>
  <c r="H41" i="16"/>
  <c r="H159" i="16"/>
  <c r="H160" i="16"/>
  <c r="H8" i="16"/>
  <c r="H16" i="16"/>
  <c r="H37" i="16"/>
  <c r="H75" i="16"/>
  <c r="H84" i="16"/>
  <c r="H49" i="16"/>
  <c r="H79" i="16"/>
  <c r="H88" i="16"/>
  <c r="H144" i="16"/>
  <c r="H156" i="16"/>
  <c r="H21" i="16"/>
  <c r="H63" i="16"/>
  <c r="H104" i="16"/>
  <c r="H72" i="16"/>
  <c r="I72" i="16" s="1"/>
  <c r="H91" i="16"/>
  <c r="H120" i="16"/>
  <c r="H136" i="16"/>
  <c r="H111" i="16"/>
  <c r="H121" i="16"/>
  <c r="H129" i="16"/>
  <c r="H137" i="16"/>
  <c r="H145" i="16"/>
  <c r="I145" i="16" s="1"/>
  <c r="H100" i="16"/>
  <c r="H152" i="16"/>
  <c r="H157" i="16"/>
  <c r="H45" i="16"/>
  <c r="H25" i="16"/>
  <c r="H71" i="16"/>
  <c r="H73" i="16"/>
  <c r="H11" i="16"/>
  <c r="H15" i="16"/>
  <c r="I15" i="16" s="1"/>
  <c r="E16" i="15"/>
  <c r="H16" i="15" s="1"/>
  <c r="E20" i="15"/>
  <c r="H20" i="15" s="1"/>
  <c r="H23" i="16"/>
  <c r="E24" i="15"/>
  <c r="H24" i="15" s="1"/>
  <c r="H27" i="16"/>
  <c r="H31" i="16"/>
  <c r="E32" i="15"/>
  <c r="H32" i="15" s="1"/>
  <c r="H35" i="16"/>
  <c r="E40" i="15"/>
  <c r="H40" i="15" s="1"/>
  <c r="E44" i="15"/>
  <c r="H44" i="15" s="1"/>
  <c r="H47" i="16"/>
  <c r="E48" i="15"/>
  <c r="H48" i="15" s="1"/>
  <c r="E52" i="15"/>
  <c r="H52" i="15" s="1"/>
  <c r="E56" i="15"/>
  <c r="H56" i="15" s="1"/>
  <c r="H59" i="16"/>
  <c r="I59" i="16" s="1"/>
  <c r="E63" i="15"/>
  <c r="H63" i="15" s="1"/>
  <c r="I63" i="15" s="1"/>
  <c r="E67" i="15"/>
  <c r="H67" i="15" s="1"/>
  <c r="H74" i="16"/>
  <c r="E75" i="15"/>
  <c r="H75" i="15" s="1"/>
  <c r="E79" i="15"/>
  <c r="H79" i="15" s="1"/>
  <c r="E87" i="15"/>
  <c r="H87" i="15" s="1"/>
  <c r="H90" i="16"/>
  <c r="E95" i="15"/>
  <c r="H95" i="15" s="1"/>
  <c r="I95" i="15" s="1"/>
  <c r="E99" i="15"/>
  <c r="H99" i="15" s="1"/>
  <c r="H102" i="16"/>
  <c r="E103" i="15"/>
  <c r="H103" i="15" s="1"/>
  <c r="H106" i="16"/>
  <c r="E107" i="15"/>
  <c r="H107" i="15" s="1"/>
  <c r="E111" i="15"/>
  <c r="H111" i="15" s="1"/>
  <c r="H114" i="16"/>
  <c r="E115" i="15"/>
  <c r="H115" i="15" s="1"/>
  <c r="I115" i="15" s="1"/>
  <c r="E119" i="15"/>
  <c r="H119" i="15" s="1"/>
  <c r="E123" i="15"/>
  <c r="H123" i="15" s="1"/>
  <c r="I123" i="15" s="1"/>
  <c r="E135" i="15"/>
  <c r="H135" i="15" s="1"/>
  <c r="E139" i="15"/>
  <c r="H139" i="15" s="1"/>
  <c r="E147" i="15"/>
  <c r="H147" i="15" s="1"/>
  <c r="H150" i="16"/>
  <c r="E151" i="15"/>
  <c r="H151" i="15" s="1"/>
  <c r="H154" i="16"/>
  <c r="H158" i="16"/>
  <c r="E159" i="15"/>
  <c r="H159" i="15" s="1"/>
  <c r="H162" i="16"/>
  <c r="E163" i="15"/>
  <c r="H163" i="15" s="1"/>
  <c r="H166" i="16"/>
  <c r="E167" i="15"/>
  <c r="H167" i="15" s="1"/>
  <c r="H170" i="16"/>
  <c r="H147" i="16"/>
  <c r="H135" i="16"/>
  <c r="H125" i="16"/>
  <c r="H116" i="16"/>
  <c r="H168" i="16"/>
  <c r="H124" i="16"/>
  <c r="H97" i="16"/>
  <c r="H101" i="16"/>
  <c r="H83" i="16"/>
  <c r="H46" i="16"/>
  <c r="I46" i="16" s="1"/>
  <c r="H22" i="16"/>
  <c r="H56" i="16"/>
  <c r="H169" i="16"/>
  <c r="E164" i="15"/>
  <c r="H164" i="15" s="1"/>
  <c r="E100" i="15"/>
  <c r="H100" i="15" s="1"/>
  <c r="E45" i="15"/>
  <c r="H45" i="15" s="1"/>
  <c r="E31" i="15"/>
  <c r="H31" i="15" s="1"/>
  <c r="H143" i="16"/>
  <c r="H133" i="16"/>
  <c r="I133" i="16" s="1"/>
  <c r="H123" i="16"/>
  <c r="H112" i="16"/>
  <c r="H103" i="16"/>
  <c r="H140" i="16"/>
  <c r="H117" i="16"/>
  <c r="E172" i="15"/>
  <c r="H172" i="15" s="1"/>
  <c r="H93" i="16"/>
  <c r="H52" i="16"/>
  <c r="I52" i="16" s="1"/>
  <c r="H76" i="16"/>
  <c r="H38" i="16"/>
  <c r="H33" i="16"/>
  <c r="H60" i="16"/>
  <c r="E89" i="15"/>
  <c r="H89" i="15" s="1"/>
  <c r="E37" i="15"/>
  <c r="H37" i="15" s="1"/>
  <c r="E30" i="15"/>
  <c r="H30" i="15" s="1"/>
  <c r="E22" i="15"/>
  <c r="H22" i="15" s="1"/>
  <c r="E27" i="15"/>
  <c r="H27" i="15" s="1"/>
  <c r="E35" i="15"/>
  <c r="H35" i="15" s="1"/>
  <c r="E43" i="15"/>
  <c r="H43" i="15" s="1"/>
  <c r="E51" i="15"/>
  <c r="H51" i="15" s="1"/>
  <c r="H54" i="16"/>
  <c r="H58" i="16"/>
  <c r="E59" i="15"/>
  <c r="H59" i="15" s="1"/>
  <c r="E66" i="15"/>
  <c r="H66" i="15" s="1"/>
  <c r="E70" i="15"/>
  <c r="H70" i="15" s="1"/>
  <c r="H77" i="16"/>
  <c r="E86" i="15"/>
  <c r="H86" i="15" s="1"/>
  <c r="E98" i="15"/>
  <c r="H98" i="15" s="1"/>
  <c r="E106" i="15"/>
  <c r="H106" i="15" s="1"/>
  <c r="I106" i="15" s="1"/>
  <c r="E110" i="15"/>
  <c r="H110" i="15" s="1"/>
  <c r="I110" i="15" s="1"/>
  <c r="E114" i="15"/>
  <c r="H114" i="15" s="1"/>
  <c r="E118" i="15"/>
  <c r="H118" i="15" s="1"/>
  <c r="E122" i="15"/>
  <c r="H122" i="15" s="1"/>
  <c r="E126" i="15"/>
  <c r="H126" i="15" s="1"/>
  <c r="E130" i="15"/>
  <c r="H130" i="15" s="1"/>
  <c r="E134" i="15"/>
  <c r="H134" i="15" s="1"/>
  <c r="E138" i="15"/>
  <c r="H138" i="15" s="1"/>
  <c r="E142" i="15"/>
  <c r="H142" i="15" s="1"/>
  <c r="H153" i="16"/>
  <c r="E154" i="15"/>
  <c r="H154" i="15" s="1"/>
  <c r="E158" i="15"/>
  <c r="H158" i="15" s="1"/>
  <c r="H161" i="16"/>
  <c r="E162" i="15"/>
  <c r="H162" i="15" s="1"/>
  <c r="I162" i="15" s="1"/>
  <c r="E166" i="15"/>
  <c r="H166" i="15" s="1"/>
  <c r="I166" i="15" s="1"/>
  <c r="E170" i="15"/>
  <c r="H170" i="15" s="1"/>
  <c r="K172" i="6"/>
  <c r="D172" i="15" s="1"/>
  <c r="G172" i="15" s="1"/>
  <c r="I172" i="15" s="1"/>
  <c r="E172" i="18" s="1"/>
  <c r="J172" i="6"/>
  <c r="D172" i="13" s="1"/>
  <c r="G172" i="13" s="1"/>
  <c r="G120" i="12"/>
  <c r="G128" i="12"/>
  <c r="G156" i="12"/>
  <c r="G117" i="12"/>
  <c r="G152" i="12"/>
  <c r="G168" i="12"/>
  <c r="G93" i="17"/>
  <c r="G109" i="17"/>
  <c r="G149" i="17"/>
  <c r="G152" i="17"/>
  <c r="G165" i="17"/>
  <c r="G168" i="17"/>
  <c r="G169" i="17"/>
  <c r="G97" i="17"/>
  <c r="G113" i="17"/>
  <c r="G125" i="17"/>
  <c r="G132" i="17"/>
  <c r="G133" i="17"/>
  <c r="G136" i="17"/>
  <c r="G137" i="17"/>
  <c r="G140" i="17"/>
  <c r="G141" i="17"/>
  <c r="G144" i="17"/>
  <c r="G145" i="17"/>
  <c r="G148" i="17"/>
  <c r="G161" i="17"/>
  <c r="G164" i="17"/>
  <c r="G14" i="13"/>
  <c r="G18" i="13"/>
  <c r="G22" i="13"/>
  <c r="G34" i="13"/>
  <c r="G38" i="13"/>
  <c r="G50" i="13"/>
  <c r="G54" i="13"/>
  <c r="G65" i="13"/>
  <c r="G69" i="13"/>
  <c r="G129" i="13"/>
  <c r="G130" i="12"/>
  <c r="G150" i="12"/>
  <c r="G154" i="12"/>
  <c r="G165" i="13"/>
  <c r="G166" i="12"/>
  <c r="G169" i="13"/>
  <c r="G170" i="12"/>
  <c r="G124" i="13"/>
  <c r="G160" i="13"/>
  <c r="G20" i="13"/>
  <c r="G33" i="13"/>
  <c r="G49" i="13"/>
  <c r="G67" i="13"/>
  <c r="G6" i="13"/>
  <c r="G80" i="13"/>
  <c r="G72" i="13"/>
  <c r="G91" i="13"/>
  <c r="G107" i="13"/>
  <c r="G120" i="13"/>
  <c r="G128" i="13"/>
  <c r="G156" i="13"/>
  <c r="G9" i="13"/>
  <c r="G24" i="13"/>
  <c r="G28" i="13"/>
  <c r="G21" i="13"/>
  <c r="G37" i="13"/>
  <c r="G56" i="13"/>
  <c r="G71" i="13"/>
  <c r="G8" i="13"/>
  <c r="G84" i="13"/>
  <c r="G53" i="13"/>
  <c r="G76" i="13"/>
  <c r="G95" i="13"/>
  <c r="G111" i="13"/>
  <c r="G12" i="12"/>
  <c r="G16" i="12"/>
  <c r="G19" i="13"/>
  <c r="G23" i="13"/>
  <c r="G35" i="13"/>
  <c r="G39" i="13"/>
  <c r="G51" i="13"/>
  <c r="G86" i="13"/>
  <c r="G90" i="13"/>
  <c r="G102" i="13"/>
  <c r="G106" i="13"/>
  <c r="G118" i="13"/>
  <c r="G119" i="12"/>
  <c r="G122" i="13"/>
  <c r="G130" i="13"/>
  <c r="G135" i="17"/>
  <c r="G139" i="17"/>
  <c r="G143" i="17"/>
  <c r="G147" i="17"/>
  <c r="G151" i="12"/>
  <c r="G151" i="17"/>
  <c r="G154" i="13"/>
  <c r="G155" i="12"/>
  <c r="G158" i="13"/>
  <c r="G163" i="17"/>
  <c r="G167" i="12"/>
  <c r="G167" i="17"/>
  <c r="I172" i="6"/>
  <c r="D172" i="12" s="1"/>
  <c r="G172" i="12" s="1"/>
  <c r="G116" i="16"/>
  <c r="C88" i="15"/>
  <c r="F88" i="15" s="1"/>
  <c r="F104" i="16"/>
  <c r="I6" i="15"/>
  <c r="E6" i="18" s="1"/>
  <c r="I163" i="16"/>
  <c r="I87" i="12"/>
  <c r="I34" i="16"/>
  <c r="I76" i="16"/>
  <c r="I42" i="16"/>
  <c r="I6" i="16"/>
  <c r="F6" i="18" s="1"/>
  <c r="C167" i="15"/>
  <c r="F167" i="15" s="1"/>
  <c r="C159" i="15"/>
  <c r="F159" i="15" s="1"/>
  <c r="F127" i="16"/>
  <c r="F173" i="27"/>
  <c r="C169" i="15"/>
  <c r="F169" i="15" s="1"/>
  <c r="C155" i="15"/>
  <c r="F155" i="15" s="1"/>
  <c r="C49" i="15"/>
  <c r="F49" i="15" s="1"/>
  <c r="H27" i="13"/>
  <c r="G50" i="12"/>
  <c r="G140" i="16"/>
  <c r="F169" i="16"/>
  <c r="F167" i="16"/>
  <c r="F164" i="16"/>
  <c r="F159" i="16"/>
  <c r="F155" i="16"/>
  <c r="C150" i="15"/>
  <c r="F150" i="15" s="1"/>
  <c r="C146" i="15"/>
  <c r="F146" i="15" s="1"/>
  <c r="F141" i="16"/>
  <c r="F136" i="16"/>
  <c r="F128" i="16"/>
  <c r="C102" i="15"/>
  <c r="F102" i="15" s="1"/>
  <c r="C170" i="15"/>
  <c r="F170" i="15" s="1"/>
  <c r="C168" i="15"/>
  <c r="F168" i="15" s="1"/>
  <c r="F165" i="16"/>
  <c r="F161" i="16"/>
  <c r="F156" i="16"/>
  <c r="F152" i="16"/>
  <c r="F147" i="16"/>
  <c r="C143" i="15"/>
  <c r="F143" i="15" s="1"/>
  <c r="C137" i="15"/>
  <c r="F137" i="15" s="1"/>
  <c r="I137" i="15" s="1"/>
  <c r="F131" i="16"/>
  <c r="F118" i="16"/>
  <c r="H28" i="16"/>
  <c r="I28" i="16" s="1"/>
  <c r="F119" i="16"/>
  <c r="G64" i="12"/>
  <c r="G142" i="17"/>
  <c r="G74" i="13"/>
  <c r="G139" i="13"/>
  <c r="C164" i="15"/>
  <c r="F164" i="15" s="1"/>
  <c r="C161" i="15"/>
  <c r="F161" i="15" s="1"/>
  <c r="C144" i="15"/>
  <c r="F144" i="15" s="1"/>
  <c r="I144" i="15" s="1"/>
  <c r="C141" i="15"/>
  <c r="F141" i="15" s="1"/>
  <c r="I141" i="15" s="1"/>
  <c r="C131" i="15"/>
  <c r="F131" i="15" s="1"/>
  <c r="C126" i="15"/>
  <c r="F126" i="15" s="1"/>
  <c r="C86" i="15"/>
  <c r="F86" i="15" s="1"/>
  <c r="C14" i="15"/>
  <c r="F14" i="15" s="1"/>
  <c r="I14" i="15" s="1"/>
  <c r="C11" i="15"/>
  <c r="F11" i="15" s="1"/>
  <c r="C65" i="15"/>
  <c r="F65" i="15" s="1"/>
  <c r="C152" i="15"/>
  <c r="F152" i="15" s="1"/>
  <c r="I152" i="15" s="1"/>
  <c r="C129" i="15"/>
  <c r="F129" i="15" s="1"/>
  <c r="C124" i="15"/>
  <c r="F124" i="15" s="1"/>
  <c r="C105" i="15"/>
  <c r="F105" i="15" s="1"/>
  <c r="C70" i="15"/>
  <c r="F70" i="15" s="1"/>
  <c r="H19" i="13"/>
  <c r="G126" i="17"/>
  <c r="G64" i="16"/>
  <c r="G168" i="16"/>
  <c r="H20" i="16"/>
  <c r="I20" i="16" s="1"/>
  <c r="H35" i="13"/>
  <c r="H39" i="13"/>
  <c r="H43" i="13"/>
  <c r="M172" i="7"/>
  <c r="E172" i="17" s="1"/>
  <c r="H172" i="17" s="1"/>
  <c r="H32" i="16"/>
  <c r="I32" i="16" s="1"/>
  <c r="H36" i="16"/>
  <c r="I36" i="16" s="1"/>
  <c r="H40" i="16"/>
  <c r="I40" i="16" s="1"/>
  <c r="H44" i="16"/>
  <c r="I44" i="16" s="1"/>
  <c r="H23" i="13"/>
  <c r="H24" i="16"/>
  <c r="I24" i="16" s="1"/>
  <c r="H72" i="12"/>
  <c r="G144" i="16"/>
  <c r="G160" i="16"/>
  <c r="G105" i="16"/>
  <c r="G91" i="17"/>
  <c r="G107" i="17"/>
  <c r="G111" i="17"/>
  <c r="G132" i="16"/>
  <c r="C138" i="15"/>
  <c r="F138" i="15" s="1"/>
  <c r="C135" i="15"/>
  <c r="F135" i="15" s="1"/>
  <c r="C110" i="15"/>
  <c r="F110" i="15" s="1"/>
  <c r="C97" i="15"/>
  <c r="F97" i="15" s="1"/>
  <c r="C75" i="15"/>
  <c r="F75" i="15" s="1"/>
  <c r="C51" i="15"/>
  <c r="F51" i="15" s="1"/>
  <c r="C160" i="15"/>
  <c r="F160" i="15" s="1"/>
  <c r="C157" i="15"/>
  <c r="F157" i="15" s="1"/>
  <c r="C154" i="15"/>
  <c r="F154" i="15" s="1"/>
  <c r="C151" i="15"/>
  <c r="F151" i="15" s="1"/>
  <c r="C148" i="15"/>
  <c r="F148" i="15" s="1"/>
  <c r="C145" i="15"/>
  <c r="F145" i="15" s="1"/>
  <c r="C139" i="15"/>
  <c r="F139" i="15" s="1"/>
  <c r="C136" i="15"/>
  <c r="F136" i="15" s="1"/>
  <c r="C132" i="15"/>
  <c r="F132" i="15" s="1"/>
  <c r="C122" i="15"/>
  <c r="F122" i="15" s="1"/>
  <c r="C113" i="15"/>
  <c r="F113" i="15" s="1"/>
  <c r="C98" i="15"/>
  <c r="F98" i="15" s="1"/>
  <c r="C82" i="15"/>
  <c r="F82" i="15" s="1"/>
  <c r="C61" i="15"/>
  <c r="F61" i="15" s="1"/>
  <c r="F31" i="16"/>
  <c r="F33" i="12"/>
  <c r="F146" i="16"/>
  <c r="F162" i="16"/>
  <c r="C165" i="15"/>
  <c r="F165" i="15" s="1"/>
  <c r="C163" i="15"/>
  <c r="F163" i="15" s="1"/>
  <c r="I163" i="15" s="1"/>
  <c r="F160" i="16"/>
  <c r="C158" i="15"/>
  <c r="F158" i="15" s="1"/>
  <c r="C156" i="15"/>
  <c r="F156" i="15" s="1"/>
  <c r="I156" i="15" s="1"/>
  <c r="F153" i="16"/>
  <c r="F151" i="16"/>
  <c r="I151" i="16" s="1"/>
  <c r="C149" i="15"/>
  <c r="F149" i="15" s="1"/>
  <c r="C147" i="15"/>
  <c r="F147" i="15" s="1"/>
  <c r="F144" i="16"/>
  <c r="C142" i="15"/>
  <c r="F142" i="15" s="1"/>
  <c r="C140" i="15"/>
  <c r="F140" i="15" s="1"/>
  <c r="F137" i="16"/>
  <c r="F135" i="16"/>
  <c r="F132" i="16"/>
  <c r="F129" i="16"/>
  <c r="C127" i="15"/>
  <c r="F127" i="15" s="1"/>
  <c r="F121" i="16"/>
  <c r="C114" i="15"/>
  <c r="F114" i="15" s="1"/>
  <c r="C104" i="15"/>
  <c r="F104" i="15" s="1"/>
  <c r="C94" i="15"/>
  <c r="F94" i="15" s="1"/>
  <c r="C77" i="15"/>
  <c r="F77" i="15" s="1"/>
  <c r="C64" i="15"/>
  <c r="F64" i="15" s="1"/>
  <c r="C34" i="15"/>
  <c r="F34" i="15" s="1"/>
  <c r="F16" i="12"/>
  <c r="C134" i="15"/>
  <c r="F134" i="15" s="1"/>
  <c r="C130" i="15"/>
  <c r="F130" i="15" s="1"/>
  <c r="C128" i="15"/>
  <c r="F128" i="15" s="1"/>
  <c r="F124" i="16"/>
  <c r="C120" i="15"/>
  <c r="F120" i="15" s="1"/>
  <c r="C116" i="15"/>
  <c r="F116" i="15" s="1"/>
  <c r="F107" i="16"/>
  <c r="C101" i="15"/>
  <c r="F101" i="15" s="1"/>
  <c r="C92" i="15"/>
  <c r="F92" i="15" s="1"/>
  <c r="I92" i="15" s="1"/>
  <c r="C81" i="15"/>
  <c r="F81" i="15" s="1"/>
  <c r="C69" i="15"/>
  <c r="F69" i="15" s="1"/>
  <c r="C60" i="15"/>
  <c r="F60" i="15" s="1"/>
  <c r="I60" i="15" s="1"/>
  <c r="C32" i="15"/>
  <c r="F32" i="15" s="1"/>
  <c r="I32" i="15" s="1"/>
  <c r="H31" i="13"/>
  <c r="H56" i="13"/>
  <c r="H134" i="16"/>
  <c r="H47" i="13"/>
  <c r="H57" i="16"/>
  <c r="H48" i="16"/>
  <c r="I48" i="16" s="1"/>
  <c r="G34" i="12"/>
  <c r="G42" i="12"/>
  <c r="G134" i="17"/>
  <c r="G138" i="17"/>
  <c r="G11" i="16"/>
  <c r="G18" i="12"/>
  <c r="G26" i="12"/>
  <c r="I26" i="12" s="1"/>
  <c r="G97" i="16"/>
  <c r="G130" i="17"/>
  <c r="G167" i="13"/>
  <c r="G95" i="17"/>
  <c r="G99" i="17"/>
  <c r="G103" i="17"/>
  <c r="G108" i="13"/>
  <c r="G122" i="17"/>
  <c r="G135" i="13"/>
  <c r="G147" i="13"/>
  <c r="G151" i="13"/>
  <c r="G164" i="16"/>
  <c r="G68" i="13"/>
  <c r="G87" i="17"/>
  <c r="G115" i="17"/>
  <c r="G131" i="13"/>
  <c r="G136" i="16"/>
  <c r="G143" i="13"/>
  <c r="G148" i="16"/>
  <c r="G152" i="16"/>
  <c r="G156" i="16"/>
  <c r="F115" i="16"/>
  <c r="F154" i="16"/>
  <c r="F130" i="16"/>
  <c r="F138" i="16"/>
  <c r="F170" i="16"/>
  <c r="F15" i="13"/>
  <c r="H168" i="17"/>
  <c r="H169" i="17"/>
  <c r="H13" i="17"/>
  <c r="H32" i="17"/>
  <c r="H48" i="17"/>
  <c r="H62" i="17"/>
  <c r="H78" i="17"/>
  <c r="H93" i="17"/>
  <c r="H31" i="17"/>
  <c r="H92" i="17"/>
  <c r="H49" i="17"/>
  <c r="H79" i="17"/>
  <c r="H43" i="17"/>
  <c r="H73" i="17"/>
  <c r="H104" i="17"/>
  <c r="H12" i="17"/>
  <c r="H21" i="17"/>
  <c r="H60" i="17"/>
  <c r="H90" i="17"/>
  <c r="H53" i="17"/>
  <c r="H72" i="17"/>
  <c r="H95" i="17"/>
  <c r="H107" i="17"/>
  <c r="H122" i="17"/>
  <c r="H138" i="17"/>
  <c r="H154" i="17"/>
  <c r="H112" i="17"/>
  <c r="H119" i="17"/>
  <c r="H127" i="17"/>
  <c r="H135" i="17"/>
  <c r="H143" i="17"/>
  <c r="H151" i="17"/>
  <c r="H159" i="17"/>
  <c r="H117" i="17"/>
  <c r="H132" i="17"/>
  <c r="H148" i="17"/>
  <c r="H164" i="17"/>
  <c r="H170" i="17"/>
  <c r="H9" i="17"/>
  <c r="H28" i="17"/>
  <c r="H44" i="17"/>
  <c r="H59" i="17"/>
  <c r="H74" i="17"/>
  <c r="H89" i="17"/>
  <c r="H23" i="17"/>
  <c r="H54" i="17"/>
  <c r="H84" i="17"/>
  <c r="H41" i="17"/>
  <c r="H71" i="17"/>
  <c r="H35" i="17"/>
  <c r="H65" i="17"/>
  <c r="H96" i="17"/>
  <c r="H10" i="17"/>
  <c r="H19" i="17"/>
  <c r="H45" i="17"/>
  <c r="H82" i="17"/>
  <c r="H15" i="17"/>
  <c r="H68" i="17"/>
  <c r="H87" i="17"/>
  <c r="H102" i="17"/>
  <c r="H134" i="17"/>
  <c r="H150" i="17"/>
  <c r="H110" i="17"/>
  <c r="H118" i="17"/>
  <c r="H125" i="17"/>
  <c r="H133" i="17"/>
  <c r="H141" i="17"/>
  <c r="H149" i="17"/>
  <c r="H157" i="17"/>
  <c r="H100" i="17"/>
  <c r="H97" i="17"/>
  <c r="H113" i="17"/>
  <c r="H128" i="17"/>
  <c r="H144" i="17"/>
  <c r="H160" i="17"/>
  <c r="H158" i="17"/>
  <c r="H161" i="17"/>
  <c r="H24" i="17"/>
  <c r="H40" i="17"/>
  <c r="H55" i="17"/>
  <c r="H70" i="17"/>
  <c r="H85" i="17"/>
  <c r="H47" i="17"/>
  <c r="H77" i="17"/>
  <c r="H33" i="17"/>
  <c r="H63" i="17"/>
  <c r="H27" i="17"/>
  <c r="H58" i="17"/>
  <c r="H88" i="17"/>
  <c r="H8" i="17"/>
  <c r="H16" i="17"/>
  <c r="H37" i="17"/>
  <c r="H75" i="17"/>
  <c r="H11" i="17"/>
  <c r="H61" i="17"/>
  <c r="H83" i="17"/>
  <c r="H91" i="17"/>
  <c r="H115" i="17"/>
  <c r="H130" i="17"/>
  <c r="H146" i="17"/>
  <c r="H108" i="17"/>
  <c r="H116" i="17"/>
  <c r="H123" i="17"/>
  <c r="H131" i="17"/>
  <c r="H139" i="17"/>
  <c r="H147" i="17"/>
  <c r="H155" i="17"/>
  <c r="H99" i="17"/>
  <c r="H109" i="17"/>
  <c r="H124" i="17"/>
  <c r="H140" i="17"/>
  <c r="H156" i="17"/>
  <c r="H165" i="17"/>
  <c r="H167" i="17"/>
  <c r="H20" i="17"/>
  <c r="H36" i="17"/>
  <c r="H66" i="17"/>
  <c r="H81" i="17"/>
  <c r="H101" i="17"/>
  <c r="H39" i="17"/>
  <c r="H69" i="17"/>
  <c r="H25" i="17"/>
  <c r="H56" i="17"/>
  <c r="H86" i="17"/>
  <c r="H51" i="17"/>
  <c r="H80" i="17"/>
  <c r="H6" i="17"/>
  <c r="H14" i="17"/>
  <c r="H29" i="17"/>
  <c r="H67" i="17"/>
  <c r="H98" i="17"/>
  <c r="H57" i="17"/>
  <c r="H76" i="17"/>
  <c r="H103" i="17"/>
  <c r="H94" i="17"/>
  <c r="H111" i="17"/>
  <c r="H126" i="17"/>
  <c r="H142" i="17"/>
  <c r="H106" i="17"/>
  <c r="H114" i="17"/>
  <c r="H121" i="17"/>
  <c r="H129" i="17"/>
  <c r="H137" i="17"/>
  <c r="H145" i="17"/>
  <c r="H153" i="17"/>
  <c r="H163" i="17"/>
  <c r="H105" i="17"/>
  <c r="H120" i="17"/>
  <c r="H136" i="17"/>
  <c r="H152" i="17"/>
  <c r="H52" i="17"/>
  <c r="H18" i="17"/>
  <c r="H26" i="17"/>
  <c r="H34" i="17"/>
  <c r="H42" i="17"/>
  <c r="H50" i="17"/>
  <c r="H76" i="12"/>
  <c r="H155" i="16"/>
  <c r="H162" i="17"/>
  <c r="H166" i="17"/>
  <c r="H17" i="17"/>
  <c r="H53" i="16"/>
  <c r="I53" i="16" s="1"/>
  <c r="H60" i="13"/>
  <c r="H63" i="13"/>
  <c r="H68" i="12"/>
  <c r="H100" i="12"/>
  <c r="H115" i="16"/>
  <c r="H165" i="12"/>
  <c r="H169" i="12"/>
  <c r="H22" i="17"/>
  <c r="H30" i="17"/>
  <c r="H38" i="17"/>
  <c r="H46" i="17"/>
  <c r="H61" i="16"/>
  <c r="H122" i="16"/>
  <c r="H126" i="16"/>
  <c r="H130" i="16"/>
  <c r="I130" i="16" s="1"/>
  <c r="H138" i="16"/>
  <c r="H142" i="16"/>
  <c r="H146" i="16"/>
  <c r="H166" i="13"/>
  <c r="H170" i="13"/>
  <c r="G163" i="13"/>
  <c r="G88" i="13"/>
  <c r="G93" i="16"/>
  <c r="G98" i="12"/>
  <c r="G100" i="13"/>
  <c r="G113" i="16"/>
  <c r="G121" i="12"/>
  <c r="G123" i="13"/>
  <c r="G128" i="16"/>
  <c r="G137" i="12"/>
  <c r="G149" i="12"/>
  <c r="G157" i="12"/>
  <c r="G165" i="12"/>
  <c r="G57" i="12"/>
  <c r="G81" i="17"/>
  <c r="G89" i="16"/>
  <c r="G101" i="16"/>
  <c r="G106" i="12"/>
  <c r="G109" i="16"/>
  <c r="G118" i="12"/>
  <c r="G119" i="13"/>
  <c r="G124" i="16"/>
  <c r="G141" i="12"/>
  <c r="G146" i="17"/>
  <c r="G154" i="17"/>
  <c r="G162" i="17"/>
  <c r="G170" i="17"/>
  <c r="G94" i="12"/>
  <c r="G96" i="13"/>
  <c r="G114" i="12"/>
  <c r="G116" i="13"/>
  <c r="G120" i="16"/>
  <c r="G129" i="12"/>
  <c r="G145" i="12"/>
  <c r="G153" i="12"/>
  <c r="G161" i="12"/>
  <c r="G169" i="12"/>
  <c r="G82" i="13"/>
  <c r="G90" i="12"/>
  <c r="G92" i="13"/>
  <c r="G102" i="12"/>
  <c r="G104" i="13"/>
  <c r="G110" i="12"/>
  <c r="G112" i="13"/>
  <c r="G117" i="16"/>
  <c r="G125" i="12"/>
  <c r="G127" i="13"/>
  <c r="G133" i="12"/>
  <c r="G150" i="17"/>
  <c r="G158" i="17"/>
  <c r="G166" i="17"/>
  <c r="F125" i="16"/>
  <c r="F123" i="16"/>
  <c r="C121" i="15"/>
  <c r="F121" i="15" s="1"/>
  <c r="C119" i="15"/>
  <c r="F119" i="15" s="1"/>
  <c r="C118" i="15"/>
  <c r="F118" i="15" s="1"/>
  <c r="C115" i="15"/>
  <c r="F115" i="15" s="1"/>
  <c r="C112" i="15"/>
  <c r="F112" i="15" s="1"/>
  <c r="C106" i="15"/>
  <c r="F106" i="15" s="1"/>
  <c r="F103" i="16"/>
  <c r="F100" i="16"/>
  <c r="F96" i="16"/>
  <c r="C91" i="15"/>
  <c r="F91" i="15" s="1"/>
  <c r="C85" i="15"/>
  <c r="F85" i="15" s="1"/>
  <c r="C80" i="15"/>
  <c r="F80" i="15" s="1"/>
  <c r="C74" i="15"/>
  <c r="F74" i="15" s="1"/>
  <c r="C68" i="15"/>
  <c r="F68" i="15" s="1"/>
  <c r="C63" i="15"/>
  <c r="F63" i="15" s="1"/>
  <c r="C58" i="15"/>
  <c r="F58" i="15" s="1"/>
  <c r="C43" i="15"/>
  <c r="F43" i="15" s="1"/>
  <c r="C25" i="15"/>
  <c r="F25" i="15" s="1"/>
  <c r="F92" i="12"/>
  <c r="I128" i="16"/>
  <c r="C125" i="15"/>
  <c r="F125" i="15" s="1"/>
  <c r="I125" i="15" s="1"/>
  <c r="C123" i="15"/>
  <c r="F123" i="15" s="1"/>
  <c r="F120" i="16"/>
  <c r="C117" i="15"/>
  <c r="F117" i="15" s="1"/>
  <c r="F114" i="16"/>
  <c r="C111" i="15"/>
  <c r="F111" i="15" s="1"/>
  <c r="F105" i="16"/>
  <c r="C103" i="15"/>
  <c r="F103" i="15" s="1"/>
  <c r="I103" i="15" s="1"/>
  <c r="C99" i="15"/>
  <c r="F99" i="15" s="1"/>
  <c r="C95" i="15"/>
  <c r="F95" i="15" s="1"/>
  <c r="C89" i="15"/>
  <c r="F89" i="15" s="1"/>
  <c r="C84" i="15"/>
  <c r="F84" i="15" s="1"/>
  <c r="C78" i="15"/>
  <c r="F78" i="15" s="1"/>
  <c r="I78" i="15" s="1"/>
  <c r="C72" i="15"/>
  <c r="F72" i="15" s="1"/>
  <c r="C66" i="15"/>
  <c r="F66" i="15" s="1"/>
  <c r="C62" i="15"/>
  <c r="F62" i="15" s="1"/>
  <c r="C55" i="15"/>
  <c r="F55" i="15" s="1"/>
  <c r="C42" i="15"/>
  <c r="F42" i="15" s="1"/>
  <c r="C23" i="15"/>
  <c r="F23" i="15" s="1"/>
  <c r="F122" i="16"/>
  <c r="F117" i="13"/>
  <c r="F109" i="13"/>
  <c r="F128" i="13"/>
  <c r="F152" i="13"/>
  <c r="F155" i="13"/>
  <c r="F160" i="13"/>
  <c r="F164" i="13"/>
  <c r="F170" i="13"/>
  <c r="F123" i="13"/>
  <c r="F112" i="13"/>
  <c r="F126" i="13"/>
  <c r="F154" i="13"/>
  <c r="F147" i="13"/>
  <c r="F95" i="13"/>
  <c r="F28" i="13"/>
  <c r="F18" i="13"/>
  <c r="F43" i="13"/>
  <c r="F73" i="13"/>
  <c r="F14" i="13"/>
  <c r="F67" i="13"/>
  <c r="F31" i="13"/>
  <c r="F92" i="13"/>
  <c r="F63" i="13"/>
  <c r="F53" i="13"/>
  <c r="F62" i="13"/>
  <c r="F76" i="13"/>
  <c r="F38" i="13"/>
  <c r="F48" i="13"/>
  <c r="F74" i="13"/>
  <c r="F89" i="13"/>
  <c r="F111" i="13"/>
  <c r="F114" i="13"/>
  <c r="F124" i="13"/>
  <c r="F129" i="13"/>
  <c r="F136" i="13"/>
  <c r="F144" i="13"/>
  <c r="F150" i="13"/>
  <c r="F153" i="13"/>
  <c r="F156" i="13"/>
  <c r="F161" i="13"/>
  <c r="F167" i="13"/>
  <c r="F108" i="13"/>
  <c r="F98" i="13"/>
  <c r="F116" i="13"/>
  <c r="F149" i="13"/>
  <c r="F130" i="13"/>
  <c r="F99" i="13"/>
  <c r="F24" i="13"/>
  <c r="F35" i="13"/>
  <c r="F65" i="13"/>
  <c r="F10" i="13"/>
  <c r="F60" i="13"/>
  <c r="F90" i="13"/>
  <c r="F54" i="13"/>
  <c r="F84" i="13"/>
  <c r="F56" i="13"/>
  <c r="F86" i="13"/>
  <c r="F50" i="13"/>
  <c r="F59" i="13"/>
  <c r="F72" i="13"/>
  <c r="F91" i="13"/>
  <c r="F36" i="13"/>
  <c r="F44" i="13"/>
  <c r="F70" i="13"/>
  <c r="F85" i="13"/>
  <c r="F55" i="13"/>
  <c r="F115" i="13"/>
  <c r="F122" i="13"/>
  <c r="F132" i="13"/>
  <c r="F137" i="13"/>
  <c r="F140" i="13"/>
  <c r="F145" i="13"/>
  <c r="F148" i="13"/>
  <c r="F162" i="13"/>
  <c r="F168" i="13"/>
  <c r="F94" i="13"/>
  <c r="F135" i="13"/>
  <c r="F102" i="13"/>
  <c r="F143" i="13"/>
  <c r="F119" i="13"/>
  <c r="F100" i="13"/>
  <c r="F101" i="13"/>
  <c r="F11" i="13"/>
  <c r="F27" i="13"/>
  <c r="F58" i="13"/>
  <c r="F88" i="13"/>
  <c r="F45" i="13"/>
  <c r="F82" i="13"/>
  <c r="F47" i="13"/>
  <c r="F77" i="13"/>
  <c r="F49" i="13"/>
  <c r="F79" i="13"/>
  <c r="F30" i="13"/>
  <c r="F46" i="13"/>
  <c r="F87" i="13"/>
  <c r="F57" i="13"/>
  <c r="F34" i="13"/>
  <c r="F42" i="13"/>
  <c r="F68" i="13"/>
  <c r="F81" i="13"/>
  <c r="F110" i="13"/>
  <c r="F120" i="13"/>
  <c r="F127" i="13"/>
  <c r="F138" i="13"/>
  <c r="F146" i="13"/>
  <c r="F151" i="13"/>
  <c r="F159" i="13"/>
  <c r="F163" i="13"/>
  <c r="F166" i="13"/>
  <c r="F169" i="13"/>
  <c r="F134" i="13"/>
  <c r="F139" i="13"/>
  <c r="F133" i="13"/>
  <c r="F104" i="13"/>
  <c r="F158" i="13"/>
  <c r="F103" i="13"/>
  <c r="F107" i="13"/>
  <c r="F96" i="13"/>
  <c r="F22" i="13"/>
  <c r="F51" i="13"/>
  <c r="F80" i="13"/>
  <c r="F23" i="13"/>
  <c r="F75" i="13"/>
  <c r="F39" i="13"/>
  <c r="F69" i="13"/>
  <c r="F6" i="13"/>
  <c r="F71" i="13"/>
  <c r="F26" i="13"/>
  <c r="F66" i="13"/>
  <c r="F83" i="13"/>
  <c r="F20" i="13"/>
  <c r="F32" i="13"/>
  <c r="F40" i="13"/>
  <c r="F52" i="13"/>
  <c r="F61" i="13"/>
  <c r="F78" i="13"/>
  <c r="C45" i="15"/>
  <c r="F45" i="15" s="1"/>
  <c r="C37" i="15"/>
  <c r="F37" i="15" s="1"/>
  <c r="C28" i="15"/>
  <c r="F28" i="15" s="1"/>
  <c r="C19" i="15"/>
  <c r="F19" i="15" s="1"/>
  <c r="C16" i="15"/>
  <c r="F16" i="15" s="1"/>
  <c r="C20" i="15"/>
  <c r="F20" i="15" s="1"/>
  <c r="F165" i="13"/>
  <c r="I55" i="15"/>
  <c r="C47" i="15"/>
  <c r="F47" i="15" s="1"/>
  <c r="C39" i="15"/>
  <c r="F39" i="15" s="1"/>
  <c r="C30" i="15"/>
  <c r="F30" i="15" s="1"/>
  <c r="C21" i="15"/>
  <c r="F21" i="15" s="1"/>
  <c r="C27" i="15"/>
  <c r="F27" i="15" s="1"/>
  <c r="C36" i="15"/>
  <c r="F36" i="15" s="1"/>
  <c r="F134" i="16"/>
  <c r="F150" i="16"/>
  <c r="F166" i="16"/>
  <c r="G87" i="16"/>
  <c r="G91" i="16"/>
  <c r="G95" i="16"/>
  <c r="G99" i="16"/>
  <c r="G103" i="16"/>
  <c r="G107" i="16"/>
  <c r="G111" i="16"/>
  <c r="G115" i="16"/>
  <c r="C10" i="15"/>
  <c r="F10" i="15" s="1"/>
  <c r="C18" i="15"/>
  <c r="F18" i="15" s="1"/>
  <c r="C22" i="15"/>
  <c r="F22" i="15" s="1"/>
  <c r="C26" i="15"/>
  <c r="F26" i="15" s="1"/>
  <c r="F118" i="13"/>
  <c r="F125" i="13"/>
  <c r="F141" i="13"/>
  <c r="F157" i="13"/>
  <c r="G81" i="16"/>
  <c r="G127" i="12"/>
  <c r="G131" i="12"/>
  <c r="F121" i="13"/>
  <c r="F126" i="16"/>
  <c r="F142" i="16"/>
  <c r="F158" i="16"/>
  <c r="F96" i="12"/>
  <c r="G114" i="17"/>
  <c r="G9" i="17"/>
  <c r="G11" i="17"/>
  <c r="G13" i="17"/>
  <c r="G15" i="17"/>
  <c r="G17" i="17"/>
  <c r="G18" i="17"/>
  <c r="G20" i="17"/>
  <c r="G22" i="17"/>
  <c r="G24" i="17"/>
  <c r="G26" i="17"/>
  <c r="G28" i="17"/>
  <c r="G30" i="17"/>
  <c r="G32" i="17"/>
  <c r="G34" i="17"/>
  <c r="G36" i="17"/>
  <c r="G38" i="17"/>
  <c r="G40" i="17"/>
  <c r="G42" i="17"/>
  <c r="G44" i="17"/>
  <c r="G46" i="17"/>
  <c r="G48" i="17"/>
  <c r="G50" i="17"/>
  <c r="G52" i="17"/>
  <c r="G53" i="17"/>
  <c r="G55" i="17"/>
  <c r="G57" i="17"/>
  <c r="G59" i="17"/>
  <c r="G61" i="17"/>
  <c r="G62" i="17"/>
  <c r="G6" i="17"/>
  <c r="G66" i="17"/>
  <c r="G68" i="17"/>
  <c r="G70" i="17"/>
  <c r="G72" i="17"/>
  <c r="G74" i="17"/>
  <c r="G76" i="17"/>
  <c r="G78" i="17"/>
  <c r="G127" i="17"/>
  <c r="G131" i="17"/>
  <c r="G116" i="17"/>
  <c r="F95" i="12"/>
  <c r="F93" i="12"/>
  <c r="F97" i="12"/>
  <c r="I97" i="12" s="1"/>
  <c r="F99" i="12"/>
  <c r="F101" i="12"/>
  <c r="F106" i="12"/>
  <c r="F113" i="12"/>
  <c r="I113" i="12" s="1"/>
  <c r="F118" i="12"/>
  <c r="F119" i="12"/>
  <c r="F132" i="12"/>
  <c r="F134" i="12"/>
  <c r="I134" i="12" s="1"/>
  <c r="F144" i="12"/>
  <c r="F145" i="12"/>
  <c r="F146" i="12"/>
  <c r="F147" i="12"/>
  <c r="F102" i="12"/>
  <c r="F107" i="12"/>
  <c r="I107" i="12" s="1"/>
  <c r="F109" i="12"/>
  <c r="F114" i="12"/>
  <c r="F115" i="12"/>
  <c r="F116" i="12"/>
  <c r="F120" i="12"/>
  <c r="F121" i="12"/>
  <c r="F122" i="12"/>
  <c r="F123" i="12"/>
  <c r="F125" i="12"/>
  <c r="F126" i="12"/>
  <c r="I126" i="12" s="1"/>
  <c r="F135" i="12"/>
  <c r="F148" i="12"/>
  <c r="F149" i="12"/>
  <c r="F150" i="12"/>
  <c r="I150" i="12" s="1"/>
  <c r="F151" i="12"/>
  <c r="F152" i="12"/>
  <c r="F153" i="12"/>
  <c r="F154" i="12"/>
  <c r="I154" i="12" s="1"/>
  <c r="F94" i="12"/>
  <c r="F98" i="12"/>
  <c r="F100" i="12"/>
  <c r="F110" i="12"/>
  <c r="F111" i="12"/>
  <c r="F112" i="12"/>
  <c r="F124" i="12"/>
  <c r="F127" i="12"/>
  <c r="F128" i="12"/>
  <c r="F129" i="12"/>
  <c r="F130" i="12"/>
  <c r="I130" i="12" s="1"/>
  <c r="F136" i="12"/>
  <c r="I136" i="12" s="1"/>
  <c r="F137" i="12"/>
  <c r="F138" i="12"/>
  <c r="I138" i="12" s="1"/>
  <c r="F139" i="12"/>
  <c r="F141" i="12"/>
  <c r="F142" i="12"/>
  <c r="I142" i="12" s="1"/>
  <c r="F155" i="12"/>
  <c r="F156" i="12"/>
  <c r="F157" i="12"/>
  <c r="I157" i="12" s="1"/>
  <c r="F158" i="12"/>
  <c r="F103" i="12"/>
  <c r="F105" i="12"/>
  <c r="F108" i="12"/>
  <c r="F117" i="12"/>
  <c r="F131" i="12"/>
  <c r="F133" i="12"/>
  <c r="F140" i="12"/>
  <c r="F143" i="12"/>
  <c r="F159" i="12"/>
  <c r="F160" i="12"/>
  <c r="F161" i="12"/>
  <c r="F162" i="12"/>
  <c r="F163" i="12"/>
  <c r="I163" i="12" s="1"/>
  <c r="F164" i="12"/>
  <c r="F165" i="12"/>
  <c r="I165" i="12" s="1"/>
  <c r="F166" i="12"/>
  <c r="F167" i="12"/>
  <c r="F168" i="12"/>
  <c r="F169" i="12"/>
  <c r="F170" i="12"/>
  <c r="G117" i="17"/>
  <c r="G120" i="17"/>
  <c r="G124" i="17"/>
  <c r="F113" i="13"/>
  <c r="F111" i="16"/>
  <c r="F110" i="16"/>
  <c r="F109" i="16"/>
  <c r="F95" i="16"/>
  <c r="F93" i="16"/>
  <c r="C9" i="15"/>
  <c r="F9" i="15" s="1"/>
  <c r="F10" i="12"/>
  <c r="C13" i="15"/>
  <c r="F13" i="15" s="1"/>
  <c r="F14" i="12"/>
  <c r="C15" i="15"/>
  <c r="F15" i="15" s="1"/>
  <c r="F108" i="16"/>
  <c r="F106" i="16"/>
  <c r="F101" i="16"/>
  <c r="F16" i="16"/>
  <c r="C17" i="15"/>
  <c r="F17" i="15" s="1"/>
  <c r="F172" i="16"/>
  <c r="F8" i="13"/>
  <c r="F12" i="13"/>
  <c r="H155" i="13"/>
  <c r="J172" i="5"/>
  <c r="C172" i="13" s="1"/>
  <c r="F172" i="13" s="1"/>
  <c r="I111" i="15"/>
  <c r="F10" i="16"/>
  <c r="F14" i="16"/>
  <c r="F142" i="13"/>
  <c r="F97" i="13"/>
  <c r="F105" i="13"/>
  <c r="F106" i="13"/>
  <c r="F112" i="16"/>
  <c r="F116" i="16"/>
  <c r="F97" i="16"/>
  <c r="F98" i="16"/>
  <c r="F102" i="16"/>
  <c r="F113" i="16"/>
  <c r="F117" i="16"/>
  <c r="F16" i="13"/>
  <c r="F19" i="13"/>
  <c r="C109" i="15"/>
  <c r="F109" i="15" s="1"/>
  <c r="C108" i="15"/>
  <c r="F108" i="15" s="1"/>
  <c r="C107" i="15"/>
  <c r="F107" i="15" s="1"/>
  <c r="F104" i="12"/>
  <c r="C100" i="15"/>
  <c r="F100" i="15" s="1"/>
  <c r="C96" i="15"/>
  <c r="F96" i="15" s="1"/>
  <c r="C93" i="15"/>
  <c r="F93" i="15" s="1"/>
  <c r="C90" i="15"/>
  <c r="F90" i="15" s="1"/>
  <c r="C87" i="15"/>
  <c r="F87" i="15" s="1"/>
  <c r="C83" i="15"/>
  <c r="F83" i="15" s="1"/>
  <c r="C79" i="15"/>
  <c r="F79" i="15" s="1"/>
  <c r="C76" i="15"/>
  <c r="F76" i="15" s="1"/>
  <c r="C73" i="15"/>
  <c r="F73" i="15" s="1"/>
  <c r="C71" i="15"/>
  <c r="F71" i="15" s="1"/>
  <c r="C67" i="15"/>
  <c r="F67" i="15" s="1"/>
  <c r="C59" i="15"/>
  <c r="F59" i="15" s="1"/>
  <c r="C56" i="15"/>
  <c r="F56" i="15" s="1"/>
  <c r="C53" i="15"/>
  <c r="F53" i="15" s="1"/>
  <c r="C50" i="15"/>
  <c r="F50" i="15" s="1"/>
  <c r="C46" i="15"/>
  <c r="F46" i="15" s="1"/>
  <c r="C40" i="15"/>
  <c r="F40" i="15" s="1"/>
  <c r="C33" i="15"/>
  <c r="F33" i="15" s="1"/>
  <c r="C29" i="15"/>
  <c r="F29" i="15" s="1"/>
  <c r="C8" i="15"/>
  <c r="F8" i="15" s="1"/>
  <c r="F9" i="16"/>
  <c r="C12" i="15"/>
  <c r="F12" i="15" s="1"/>
  <c r="F13" i="16"/>
  <c r="F17" i="16"/>
  <c r="G8" i="17"/>
  <c r="G14" i="17"/>
  <c r="G21" i="17"/>
  <c r="G25" i="17"/>
  <c r="G29" i="17"/>
  <c r="G33" i="17"/>
  <c r="G37" i="17"/>
  <c r="G41" i="17"/>
  <c r="G45" i="17"/>
  <c r="G60" i="17"/>
  <c r="G63" i="17"/>
  <c r="H106" i="12"/>
  <c r="F25" i="13"/>
  <c r="F33" i="13"/>
  <c r="F41" i="13"/>
  <c r="G10" i="17"/>
  <c r="G12" i="17"/>
  <c r="F7" i="13"/>
  <c r="C57" i="15"/>
  <c r="F57" i="15" s="1"/>
  <c r="C54" i="15"/>
  <c r="F54" i="15" s="1"/>
  <c r="C52" i="15"/>
  <c r="F52" i="15" s="1"/>
  <c r="C48" i="15"/>
  <c r="F48" i="15" s="1"/>
  <c r="C44" i="15"/>
  <c r="F44" i="15" s="1"/>
  <c r="C41" i="15"/>
  <c r="F41" i="15" s="1"/>
  <c r="C38" i="15"/>
  <c r="F38" i="15" s="1"/>
  <c r="C35" i="15"/>
  <c r="F35" i="15" s="1"/>
  <c r="C31" i="15"/>
  <c r="F31" i="15" s="1"/>
  <c r="C24" i="15"/>
  <c r="F24" i="15" s="1"/>
  <c r="F9" i="13"/>
  <c r="F11" i="12"/>
  <c r="F13" i="13"/>
  <c r="F15" i="12"/>
  <c r="I15" i="12" s="1"/>
  <c r="F17" i="13"/>
  <c r="F18" i="12"/>
  <c r="F20" i="12"/>
  <c r="F21" i="13"/>
  <c r="F29" i="13"/>
  <c r="F37" i="13"/>
  <c r="I37" i="13" s="1"/>
  <c r="G65" i="17"/>
  <c r="G69" i="17"/>
  <c r="F20" i="17"/>
  <c r="F28" i="17"/>
  <c r="I113" i="15"/>
  <c r="F86" i="17"/>
  <c r="F26" i="17"/>
  <c r="F34" i="17"/>
  <c r="F59" i="17"/>
  <c r="F61" i="17"/>
  <c r="F62" i="17"/>
  <c r="F87" i="17"/>
  <c r="F89" i="17"/>
  <c r="F94" i="17"/>
  <c r="F95" i="17"/>
  <c r="F99" i="17"/>
  <c r="F100" i="17"/>
  <c r="F107" i="17"/>
  <c r="F108" i="17"/>
  <c r="F111" i="17"/>
  <c r="F114" i="17"/>
  <c r="F118" i="17"/>
  <c r="F121" i="17"/>
  <c r="F124" i="17"/>
  <c r="F127" i="17"/>
  <c r="F138" i="17"/>
  <c r="F149" i="17"/>
  <c r="F153" i="17"/>
  <c r="I153" i="17" s="1"/>
  <c r="F154" i="17"/>
  <c r="F162" i="17"/>
  <c r="F165" i="17"/>
  <c r="F168" i="17"/>
  <c r="F30" i="17"/>
  <c r="F42" i="17"/>
  <c r="F91" i="17"/>
  <c r="F106" i="17"/>
  <c r="F110" i="17"/>
  <c r="F117" i="17"/>
  <c r="F120" i="17"/>
  <c r="F129" i="17"/>
  <c r="F130" i="17"/>
  <c r="F131" i="17"/>
  <c r="F137" i="17"/>
  <c r="F140" i="17"/>
  <c r="F144" i="17"/>
  <c r="I144" i="17" s="1"/>
  <c r="F148" i="17"/>
  <c r="F152" i="17"/>
  <c r="F157" i="17"/>
  <c r="I157" i="17" s="1"/>
  <c r="F158" i="17"/>
  <c r="F161" i="17"/>
  <c r="F167" i="17"/>
  <c r="F170" i="17"/>
  <c r="F9" i="17"/>
  <c r="F38" i="17"/>
  <c r="F44" i="17"/>
  <c r="F46" i="17"/>
  <c r="F48" i="17"/>
  <c r="F50" i="17"/>
  <c r="F52" i="17"/>
  <c r="F53" i="17"/>
  <c r="F66" i="17"/>
  <c r="F68" i="17"/>
  <c r="F72" i="17"/>
  <c r="F76" i="17"/>
  <c r="I76" i="17" s="1"/>
  <c r="F78" i="17"/>
  <c r="F81" i="17"/>
  <c r="F105" i="17"/>
  <c r="F109" i="17"/>
  <c r="F113" i="17"/>
  <c r="F116" i="17"/>
  <c r="F122" i="17"/>
  <c r="F123" i="17"/>
  <c r="F125" i="17"/>
  <c r="F126" i="17"/>
  <c r="F136" i="17"/>
  <c r="F143" i="17"/>
  <c r="F146" i="17"/>
  <c r="F147" i="17"/>
  <c r="F151" i="17"/>
  <c r="F156" i="17"/>
  <c r="F160" i="17"/>
  <c r="I160" i="17" s="1"/>
  <c r="F164" i="17"/>
  <c r="F169" i="17"/>
  <c r="F13" i="17"/>
  <c r="F22" i="17"/>
  <c r="F55" i="17"/>
  <c r="F57" i="17"/>
  <c r="F70" i="17"/>
  <c r="I70" i="17" s="1"/>
  <c r="F74" i="17"/>
  <c r="F83" i="17"/>
  <c r="F85" i="17"/>
  <c r="F92" i="17"/>
  <c r="F93" i="17"/>
  <c r="F96" i="17"/>
  <c r="F97" i="17"/>
  <c r="F98" i="17"/>
  <c r="F101" i="17"/>
  <c r="I101" i="17" s="1"/>
  <c r="F102" i="17"/>
  <c r="F103" i="17"/>
  <c r="F104" i="17"/>
  <c r="F112" i="17"/>
  <c r="F115" i="17"/>
  <c r="F119" i="17"/>
  <c r="F128" i="17"/>
  <c r="I128" i="17" s="1"/>
  <c r="F132" i="17"/>
  <c r="F133" i="17"/>
  <c r="F134" i="17"/>
  <c r="F135" i="17"/>
  <c r="F139" i="17"/>
  <c r="F141" i="17"/>
  <c r="F142" i="17"/>
  <c r="F145" i="17"/>
  <c r="F150" i="17"/>
  <c r="F155" i="17"/>
  <c r="F159" i="17"/>
  <c r="F163" i="17"/>
  <c r="F166" i="17"/>
  <c r="F17" i="17"/>
  <c r="F11" i="17"/>
  <c r="F15" i="17"/>
  <c r="F18" i="17"/>
  <c r="F24" i="17"/>
  <c r="F32" i="17"/>
  <c r="F40" i="17"/>
  <c r="F12" i="17"/>
  <c r="F16" i="17"/>
  <c r="F172" i="12"/>
  <c r="F33" i="17"/>
  <c r="F45" i="17"/>
  <c r="F90" i="17"/>
  <c r="F13" i="12"/>
  <c r="F17" i="12"/>
  <c r="F28" i="12"/>
  <c r="F54" i="17"/>
  <c r="F67" i="17"/>
  <c r="F75" i="17"/>
  <c r="F93" i="13"/>
  <c r="F19" i="17"/>
  <c r="F31" i="17"/>
  <c r="F35" i="17"/>
  <c r="F39" i="17"/>
  <c r="F84" i="17"/>
  <c r="F82" i="17"/>
  <c r="G80" i="17"/>
  <c r="H20" i="12"/>
  <c r="H24" i="12"/>
  <c r="H28" i="12"/>
  <c r="H32" i="12"/>
  <c r="H36" i="12"/>
  <c r="I36" i="12" s="1"/>
  <c r="H48" i="12"/>
  <c r="H52" i="12"/>
  <c r="I52" i="12" s="1"/>
  <c r="H81" i="13"/>
  <c r="H85" i="13"/>
  <c r="H89" i="13"/>
  <c r="I89" i="13" s="1"/>
  <c r="H93" i="13"/>
  <c r="H151" i="12"/>
  <c r="H157" i="13"/>
  <c r="H170" i="12"/>
  <c r="F56" i="17"/>
  <c r="F63" i="17"/>
  <c r="F64" i="13"/>
  <c r="F64" i="17"/>
  <c r="F65" i="17"/>
  <c r="F73" i="17"/>
  <c r="F77" i="17"/>
  <c r="G16" i="17"/>
  <c r="G19" i="17"/>
  <c r="G23" i="17"/>
  <c r="G27" i="17"/>
  <c r="G31" i="17"/>
  <c r="G35" i="17"/>
  <c r="G39" i="17"/>
  <c r="G43" i="17"/>
  <c r="G47" i="17"/>
  <c r="G58" i="17"/>
  <c r="G67" i="17"/>
  <c r="G79" i="17"/>
  <c r="G104" i="17"/>
  <c r="H65" i="12"/>
  <c r="I65" i="12" s="1"/>
  <c r="H69" i="12"/>
  <c r="H73" i="12"/>
  <c r="H77" i="12"/>
  <c r="H95" i="13"/>
  <c r="G64" i="13"/>
  <c r="G64" i="17"/>
  <c r="G90" i="17"/>
  <c r="G106" i="17"/>
  <c r="H20" i="13"/>
  <c r="H24" i="13"/>
  <c r="H28" i="13"/>
  <c r="H32" i="13"/>
  <c r="H36" i="13"/>
  <c r="H40" i="13"/>
  <c r="H44" i="13"/>
  <c r="H48" i="13"/>
  <c r="H52" i="13"/>
  <c r="H55" i="13"/>
  <c r="H59" i="13"/>
  <c r="H62" i="13"/>
  <c r="H67" i="12"/>
  <c r="H71" i="12"/>
  <c r="H75" i="12"/>
  <c r="H79" i="12"/>
  <c r="H103" i="12"/>
  <c r="I103" i="12" s="1"/>
  <c r="H64" i="13"/>
  <c r="G155" i="13"/>
  <c r="G159" i="13"/>
  <c r="H8" i="12"/>
  <c r="H12" i="12"/>
  <c r="H16" i="12"/>
  <c r="H19" i="12"/>
  <c r="H23" i="12"/>
  <c r="H27" i="12"/>
  <c r="I27" i="12" s="1"/>
  <c r="H31" i="12"/>
  <c r="I31" i="12" s="1"/>
  <c r="H35" i="12"/>
  <c r="H39" i="12"/>
  <c r="H43" i="12"/>
  <c r="H47" i="12"/>
  <c r="I47" i="12" s="1"/>
  <c r="H51" i="12"/>
  <c r="H54" i="12"/>
  <c r="I54" i="12" s="1"/>
  <c r="H58" i="12"/>
  <c r="I58" i="12" s="1"/>
  <c r="H64" i="17"/>
  <c r="H66" i="13"/>
  <c r="H70" i="13"/>
  <c r="H74" i="13"/>
  <c r="H78" i="13"/>
  <c r="H80" i="12"/>
  <c r="H84" i="12"/>
  <c r="H88" i="12"/>
  <c r="H92" i="12"/>
  <c r="I92" i="12" s="1"/>
  <c r="H96" i="12"/>
  <c r="H108" i="12"/>
  <c r="H110" i="13"/>
  <c r="H112" i="12"/>
  <c r="I112" i="12" s="1"/>
  <c r="H116" i="12"/>
  <c r="I116" i="12" s="1"/>
  <c r="H119" i="12"/>
  <c r="H123" i="12"/>
  <c r="H127" i="12"/>
  <c r="H131" i="12"/>
  <c r="I131" i="12" s="1"/>
  <c r="H135" i="12"/>
  <c r="H139" i="12"/>
  <c r="H143" i="12"/>
  <c r="H147" i="12"/>
  <c r="H64" i="16"/>
  <c r="G149" i="13"/>
  <c r="G153" i="13"/>
  <c r="H9" i="16"/>
  <c r="H13" i="16"/>
  <c r="H17" i="16"/>
  <c r="H21" i="12"/>
  <c r="H25" i="12"/>
  <c r="I25" i="12" s="1"/>
  <c r="H29" i="12"/>
  <c r="H33" i="12"/>
  <c r="H37" i="12"/>
  <c r="I37" i="12" s="1"/>
  <c r="H41" i="12"/>
  <c r="H45" i="12"/>
  <c r="H49" i="12"/>
  <c r="H56" i="12"/>
  <c r="H60" i="12"/>
  <c r="H63" i="12"/>
  <c r="H82" i="12"/>
  <c r="H86" i="12"/>
  <c r="I86" i="12" s="1"/>
  <c r="H90" i="12"/>
  <c r="H98" i="12"/>
  <c r="I98" i="12" s="1"/>
  <c r="H104" i="13"/>
  <c r="H110" i="12"/>
  <c r="H112" i="13"/>
  <c r="H114" i="12"/>
  <c r="H118" i="12"/>
  <c r="H121" i="12"/>
  <c r="H125" i="12"/>
  <c r="H129" i="12"/>
  <c r="I129" i="12" s="1"/>
  <c r="H133" i="12"/>
  <c r="H137" i="12"/>
  <c r="H141" i="12"/>
  <c r="H145" i="12"/>
  <c r="H149" i="12"/>
  <c r="H163" i="13"/>
  <c r="F6" i="17"/>
  <c r="F14" i="17"/>
  <c r="F24" i="12"/>
  <c r="F27" i="17"/>
  <c r="F29" i="17"/>
  <c r="F36" i="17"/>
  <c r="F43" i="17"/>
  <c r="F51" i="17"/>
  <c r="F58" i="17"/>
  <c r="F80" i="17"/>
  <c r="F88" i="17"/>
  <c r="G8" i="16"/>
  <c r="G10" i="16"/>
  <c r="G12" i="16"/>
  <c r="I12" i="16" s="1"/>
  <c r="G14" i="16"/>
  <c r="G16" i="16"/>
  <c r="G19" i="16"/>
  <c r="G21" i="16"/>
  <c r="G23" i="16"/>
  <c r="G25" i="16"/>
  <c r="G27" i="16"/>
  <c r="G29" i="16"/>
  <c r="G31" i="16"/>
  <c r="G33" i="16"/>
  <c r="G35" i="16"/>
  <c r="G37" i="16"/>
  <c r="G39" i="16"/>
  <c r="G41" i="16"/>
  <c r="G43" i="16"/>
  <c r="G45" i="16"/>
  <c r="G47" i="16"/>
  <c r="G49" i="16"/>
  <c r="G51" i="16"/>
  <c r="G54" i="16"/>
  <c r="G56" i="16"/>
  <c r="G58" i="16"/>
  <c r="G60" i="16"/>
  <c r="G63" i="16"/>
  <c r="G65" i="16"/>
  <c r="G67" i="16"/>
  <c r="G69" i="16"/>
  <c r="G71" i="16"/>
  <c r="G73" i="16"/>
  <c r="G75" i="16"/>
  <c r="G77" i="16"/>
  <c r="G79" i="16"/>
  <c r="G80" i="16"/>
  <c r="G82" i="16"/>
  <c r="G84" i="16"/>
  <c r="G86" i="16"/>
  <c r="G88" i="16"/>
  <c r="G90" i="16"/>
  <c r="G92" i="16"/>
  <c r="G94" i="16"/>
  <c r="G96" i="16"/>
  <c r="G98" i="16"/>
  <c r="G100" i="16"/>
  <c r="G102" i="16"/>
  <c r="G104" i="16"/>
  <c r="G106" i="16"/>
  <c r="G108" i="16"/>
  <c r="G110" i="16"/>
  <c r="G112" i="16"/>
  <c r="G114" i="16"/>
  <c r="H10" i="12"/>
  <c r="H14" i="12"/>
  <c r="I14" i="12" s="1"/>
  <c r="F5" i="12"/>
  <c r="D5" i="13"/>
  <c r="C5" i="15"/>
  <c r="E5" i="17"/>
  <c r="F60" i="17"/>
  <c r="G49" i="17"/>
  <c r="G51" i="17"/>
  <c r="G54" i="17"/>
  <c r="G56" i="17"/>
  <c r="G71" i="17"/>
  <c r="G73" i="17"/>
  <c r="G75" i="17"/>
  <c r="G77" i="17"/>
  <c r="G82" i="17"/>
  <c r="G84" i="17"/>
  <c r="G86" i="17"/>
  <c r="G88" i="17"/>
  <c r="G92" i="17"/>
  <c r="G94" i="17"/>
  <c r="G96" i="17"/>
  <c r="G98" i="17"/>
  <c r="G100" i="17"/>
  <c r="G102" i="17"/>
  <c r="G108" i="17"/>
  <c r="G110" i="17"/>
  <c r="G112" i="17"/>
  <c r="H96" i="13"/>
  <c r="H108" i="13"/>
  <c r="H114" i="13"/>
  <c r="H116" i="13"/>
  <c r="H118" i="13"/>
  <c r="H119" i="13"/>
  <c r="H121" i="13"/>
  <c r="H123" i="13"/>
  <c r="H125" i="13"/>
  <c r="H127" i="13"/>
  <c r="H129" i="13"/>
  <c r="H131" i="13"/>
  <c r="H133" i="13"/>
  <c r="H135" i="13"/>
  <c r="H137" i="13"/>
  <c r="H139" i="13"/>
  <c r="H141" i="13"/>
  <c r="H143" i="13"/>
  <c r="H145" i="13"/>
  <c r="H147" i="13"/>
  <c r="H149" i="13"/>
  <c r="H151" i="13"/>
  <c r="H159" i="13"/>
  <c r="E5" i="13"/>
  <c r="D5" i="15"/>
  <c r="C5" i="16"/>
  <c r="F8" i="17"/>
  <c r="F21" i="17"/>
  <c r="F37" i="17"/>
  <c r="F47" i="17"/>
  <c r="F69" i="17"/>
  <c r="H8" i="13"/>
  <c r="H12" i="13"/>
  <c r="H16" i="13"/>
  <c r="H99" i="12"/>
  <c r="H101" i="12"/>
  <c r="I101" i="12" s="1"/>
  <c r="H153" i="13"/>
  <c r="H168" i="13"/>
  <c r="H5" i="12"/>
  <c r="I5" i="12" s="1"/>
  <c r="E5" i="15"/>
  <c r="D5" i="16"/>
  <c r="C5" i="17"/>
  <c r="F10" i="17"/>
  <c r="F23" i="17"/>
  <c r="F25" i="17"/>
  <c r="F41" i="17"/>
  <c r="F49" i="17"/>
  <c r="F71" i="17"/>
  <c r="F79" i="17"/>
  <c r="F131" i="13"/>
  <c r="H40" i="12"/>
  <c r="H44" i="12"/>
  <c r="I44" i="12" s="1"/>
  <c r="H55" i="12"/>
  <c r="H59" i="12"/>
  <c r="I59" i="12" s="1"/>
  <c r="H62" i="12"/>
  <c r="I62" i="12" s="1"/>
  <c r="H66" i="12"/>
  <c r="H70" i="12"/>
  <c r="I70" i="12" s="1"/>
  <c r="H74" i="12"/>
  <c r="H78" i="12"/>
  <c r="H81" i="12"/>
  <c r="H85" i="12"/>
  <c r="H89" i="12"/>
  <c r="I89" i="12" s="1"/>
  <c r="H93" i="12"/>
  <c r="H95" i="12"/>
  <c r="I95" i="12" s="1"/>
  <c r="H99" i="13"/>
  <c r="H101" i="13"/>
  <c r="H103" i="13"/>
  <c r="H104" i="12"/>
  <c r="G5" i="12"/>
  <c r="C95" i="18" l="1"/>
  <c r="C101" i="34"/>
  <c r="C134" i="30"/>
  <c r="C89" i="18"/>
  <c r="C54" i="34"/>
  <c r="C112" i="30"/>
  <c r="C59" i="18"/>
  <c r="C88" i="34"/>
  <c r="C99" i="30"/>
  <c r="C14" i="18"/>
  <c r="C145" i="30"/>
  <c r="C50" i="34"/>
  <c r="F12" i="18"/>
  <c r="F63" i="34"/>
  <c r="F67" i="30"/>
  <c r="C129" i="18"/>
  <c r="C34" i="34"/>
  <c r="C68" i="30"/>
  <c r="C98" i="18"/>
  <c r="C9" i="34"/>
  <c r="C58" i="30"/>
  <c r="C54" i="18"/>
  <c r="C139" i="34"/>
  <c r="C114" i="30"/>
  <c r="C103" i="18"/>
  <c r="C49" i="34"/>
  <c r="C50" i="30"/>
  <c r="G128" i="18"/>
  <c r="G119" i="34"/>
  <c r="G124" i="30"/>
  <c r="G70" i="18"/>
  <c r="G167" i="30"/>
  <c r="G135" i="34"/>
  <c r="G76" i="18"/>
  <c r="G128" i="30"/>
  <c r="G110" i="34"/>
  <c r="G157" i="18"/>
  <c r="G22" i="34"/>
  <c r="G44" i="30"/>
  <c r="G153" i="18"/>
  <c r="G44" i="34"/>
  <c r="G25" i="30"/>
  <c r="D37" i="18"/>
  <c r="D129" i="34"/>
  <c r="D102" i="30"/>
  <c r="C130" i="18"/>
  <c r="C23" i="34"/>
  <c r="C12" i="30"/>
  <c r="E55" i="18"/>
  <c r="E141" i="34"/>
  <c r="E107" i="30"/>
  <c r="E103" i="18"/>
  <c r="E49" i="34"/>
  <c r="E50" i="30"/>
  <c r="F128" i="18"/>
  <c r="F119" i="34"/>
  <c r="F124" i="30"/>
  <c r="E60" i="18"/>
  <c r="E79" i="34"/>
  <c r="E129" i="30"/>
  <c r="E156" i="18"/>
  <c r="E52" i="30"/>
  <c r="E37" i="34"/>
  <c r="F40" i="18"/>
  <c r="F148" i="34"/>
  <c r="F98" i="30"/>
  <c r="E152" i="18"/>
  <c r="E120" i="34"/>
  <c r="E77" i="30"/>
  <c r="E144" i="18"/>
  <c r="E89" i="34"/>
  <c r="E43" i="30"/>
  <c r="F28" i="18"/>
  <c r="F21" i="30"/>
  <c r="F96" i="34"/>
  <c r="F34" i="18"/>
  <c r="F40" i="34"/>
  <c r="F17" i="30"/>
  <c r="E106" i="18"/>
  <c r="E86" i="34"/>
  <c r="E95" i="30"/>
  <c r="E128" i="18"/>
  <c r="E119" i="34"/>
  <c r="E124" i="30"/>
  <c r="E153" i="18"/>
  <c r="E44" i="34"/>
  <c r="E25" i="30"/>
  <c r="F66" i="18"/>
  <c r="F143" i="34"/>
  <c r="F79" i="30"/>
  <c r="C70" i="18"/>
  <c r="C135" i="34"/>
  <c r="C167" i="30"/>
  <c r="C25" i="18"/>
  <c r="C157" i="34"/>
  <c r="C147" i="30"/>
  <c r="C131" i="18"/>
  <c r="C128" i="34"/>
  <c r="C91" i="30"/>
  <c r="C116" i="18"/>
  <c r="C144" i="30"/>
  <c r="C152" i="34"/>
  <c r="C65" i="18"/>
  <c r="C136" i="34"/>
  <c r="C132" i="30"/>
  <c r="C52" i="18"/>
  <c r="C56" i="34"/>
  <c r="C101" i="30"/>
  <c r="E111" i="18"/>
  <c r="E113" i="34"/>
  <c r="E131" i="30"/>
  <c r="C163" i="18"/>
  <c r="C126" i="34"/>
  <c r="C158" i="30"/>
  <c r="C138" i="18"/>
  <c r="C121" i="34"/>
  <c r="C113" i="30"/>
  <c r="C107" i="18"/>
  <c r="C87" i="34"/>
  <c r="C57" i="30"/>
  <c r="F53" i="18"/>
  <c r="F149" i="34"/>
  <c r="F137" i="30"/>
  <c r="F48" i="18"/>
  <c r="F30" i="34"/>
  <c r="F110" i="30"/>
  <c r="F24" i="18"/>
  <c r="F127" i="34"/>
  <c r="F121" i="30"/>
  <c r="F36" i="18"/>
  <c r="F14" i="34"/>
  <c r="F10" i="30"/>
  <c r="C87" i="18"/>
  <c r="C112" i="34"/>
  <c r="C94" i="30"/>
  <c r="E166" i="18"/>
  <c r="E160" i="30"/>
  <c r="E144" i="34"/>
  <c r="F52" i="18"/>
  <c r="F56" i="34"/>
  <c r="F101" i="30"/>
  <c r="F133" i="18"/>
  <c r="F117" i="34"/>
  <c r="F118" i="30"/>
  <c r="E123" i="18"/>
  <c r="E60" i="34"/>
  <c r="E29" i="30"/>
  <c r="E133" i="18"/>
  <c r="E117" i="34"/>
  <c r="E118" i="30"/>
  <c r="F70" i="18"/>
  <c r="F135" i="34"/>
  <c r="F167" i="30"/>
  <c r="F26" i="18"/>
  <c r="F170" i="34"/>
  <c r="F170" i="30"/>
  <c r="C83" i="18"/>
  <c r="C131" i="34"/>
  <c r="C65" i="30"/>
  <c r="C38" i="18"/>
  <c r="C91" i="34"/>
  <c r="C81" i="30"/>
  <c r="F149" i="18"/>
  <c r="F106" i="34"/>
  <c r="F116" i="30"/>
  <c r="C44" i="18"/>
  <c r="C69" i="34"/>
  <c r="C24" i="30"/>
  <c r="C101" i="18"/>
  <c r="C26" i="34"/>
  <c r="C119" i="30"/>
  <c r="C86" i="18"/>
  <c r="C67" i="34"/>
  <c r="C100" i="30"/>
  <c r="C37" i="18"/>
  <c r="C129" i="34"/>
  <c r="C102" i="30"/>
  <c r="C112" i="18"/>
  <c r="C13" i="34"/>
  <c r="C127" i="30"/>
  <c r="C92" i="18"/>
  <c r="C163" i="34"/>
  <c r="C168" i="30"/>
  <c r="C47" i="18"/>
  <c r="C98" i="34"/>
  <c r="C93" i="30"/>
  <c r="C31" i="18"/>
  <c r="C105" i="34"/>
  <c r="C45" i="30"/>
  <c r="D89" i="18"/>
  <c r="D54" i="34"/>
  <c r="D112" i="30"/>
  <c r="C15" i="18"/>
  <c r="C58" i="34"/>
  <c r="C55" i="30"/>
  <c r="C142" i="18"/>
  <c r="C162" i="34"/>
  <c r="C156" i="30"/>
  <c r="F130" i="18"/>
  <c r="F23" i="34"/>
  <c r="F12" i="30"/>
  <c r="C26" i="18"/>
  <c r="C170" i="34"/>
  <c r="C170" i="30"/>
  <c r="F151" i="18"/>
  <c r="F14" i="30"/>
  <c r="F55" i="34"/>
  <c r="F32" i="18"/>
  <c r="F104" i="30"/>
  <c r="F138" i="34"/>
  <c r="F42" i="18"/>
  <c r="F166" i="34"/>
  <c r="F164" i="30"/>
  <c r="F163" i="18"/>
  <c r="F126" i="34"/>
  <c r="F158" i="30"/>
  <c r="I172" i="13"/>
  <c r="D172" i="18" s="1"/>
  <c r="E162" i="18"/>
  <c r="E125" i="34"/>
  <c r="E155" i="30"/>
  <c r="F46" i="18"/>
  <c r="F97" i="34"/>
  <c r="F73" i="30"/>
  <c r="E63" i="18"/>
  <c r="E62" i="30"/>
  <c r="E81" i="34"/>
  <c r="F15" i="18"/>
  <c r="F55" i="30"/>
  <c r="F58" i="34"/>
  <c r="F62" i="18"/>
  <c r="F53" i="34"/>
  <c r="F16" i="30"/>
  <c r="C62" i="18"/>
  <c r="C53" i="34"/>
  <c r="C16" i="30"/>
  <c r="I110" i="13"/>
  <c r="C58" i="18"/>
  <c r="C107" i="34"/>
  <c r="C83" i="30"/>
  <c r="C27" i="18"/>
  <c r="C62" i="34"/>
  <c r="C37" i="30"/>
  <c r="C36" i="18"/>
  <c r="C14" i="34"/>
  <c r="C10" i="30"/>
  <c r="G101" i="18"/>
  <c r="G26" i="34"/>
  <c r="G119" i="30"/>
  <c r="G160" i="18"/>
  <c r="G29" i="34"/>
  <c r="G42" i="30"/>
  <c r="G144" i="18"/>
  <c r="G89" i="34"/>
  <c r="G43" i="30"/>
  <c r="E113" i="18"/>
  <c r="E38" i="34"/>
  <c r="E11" i="30"/>
  <c r="C165" i="18"/>
  <c r="C130" i="34"/>
  <c r="C162" i="30"/>
  <c r="C157" i="18"/>
  <c r="C22" i="34"/>
  <c r="C44" i="30"/>
  <c r="C136" i="18"/>
  <c r="C25" i="34"/>
  <c r="C41" i="30"/>
  <c r="C154" i="18"/>
  <c r="C90" i="34"/>
  <c r="C26" i="30"/>
  <c r="C150" i="18"/>
  <c r="C35" i="34"/>
  <c r="C15" i="30"/>
  <c r="C126" i="18"/>
  <c r="C21" i="34"/>
  <c r="C23" i="30"/>
  <c r="C134" i="18"/>
  <c r="C60" i="30"/>
  <c r="C12" i="34"/>
  <c r="C113" i="18"/>
  <c r="C38" i="34"/>
  <c r="C11" i="30"/>
  <c r="C97" i="18"/>
  <c r="C8" i="34"/>
  <c r="C35" i="30"/>
  <c r="E78" i="18"/>
  <c r="E68" i="34"/>
  <c r="E82" i="30"/>
  <c r="E125" i="18"/>
  <c r="E11" i="34"/>
  <c r="E13" i="30"/>
  <c r="E32" i="18"/>
  <c r="E138" i="34"/>
  <c r="E104" i="30"/>
  <c r="E92" i="18"/>
  <c r="E163" i="34"/>
  <c r="E168" i="30"/>
  <c r="E163" i="18"/>
  <c r="E126" i="34"/>
  <c r="E158" i="30"/>
  <c r="F44" i="18"/>
  <c r="F24" i="30"/>
  <c r="F69" i="34"/>
  <c r="F20" i="18"/>
  <c r="F154" i="34"/>
  <c r="F159" i="30"/>
  <c r="E14" i="18"/>
  <c r="E50" i="34"/>
  <c r="E145" i="30"/>
  <c r="E141" i="18"/>
  <c r="E52" i="34"/>
  <c r="E48" i="30"/>
  <c r="E137" i="18"/>
  <c r="E42" i="34"/>
  <c r="E19" i="30"/>
  <c r="F76" i="18"/>
  <c r="F110" i="34"/>
  <c r="F128" i="30"/>
  <c r="E110" i="18"/>
  <c r="E17" i="34"/>
  <c r="E34" i="30"/>
  <c r="E115" i="18"/>
  <c r="E75" i="34"/>
  <c r="E139" i="30"/>
  <c r="E95" i="18"/>
  <c r="E101" i="34"/>
  <c r="E134" i="30"/>
  <c r="F59" i="18"/>
  <c r="F99" i="30"/>
  <c r="F88" i="34"/>
  <c r="F145" i="18"/>
  <c r="F24" i="34"/>
  <c r="F33" i="30"/>
  <c r="F72" i="18"/>
  <c r="F146" i="34"/>
  <c r="F157" i="30"/>
  <c r="F68" i="18"/>
  <c r="F168" i="34"/>
  <c r="F140" i="30"/>
  <c r="I65" i="15"/>
  <c r="I88" i="15"/>
  <c r="I50" i="15"/>
  <c r="I25" i="15"/>
  <c r="I68" i="15"/>
  <c r="I91" i="15"/>
  <c r="I27" i="15"/>
  <c r="I45" i="15"/>
  <c r="I121" i="15"/>
  <c r="I170" i="15"/>
  <c r="I94" i="16"/>
  <c r="I86" i="16"/>
  <c r="I168" i="12"/>
  <c r="I50" i="12"/>
  <c r="I31" i="15"/>
  <c r="I57" i="15"/>
  <c r="I79" i="15"/>
  <c r="I107" i="15"/>
  <c r="I34" i="15"/>
  <c r="I117" i="15"/>
  <c r="I12" i="15"/>
  <c r="I83" i="15"/>
  <c r="I96" i="15"/>
  <c r="I103" i="16"/>
  <c r="I119" i="15"/>
  <c r="I81" i="15"/>
  <c r="I130" i="15"/>
  <c r="I64" i="15"/>
  <c r="I64" i="12"/>
  <c r="I42" i="15"/>
  <c r="I40" i="17"/>
  <c r="I123" i="17"/>
  <c r="I134" i="16"/>
  <c r="I98" i="16"/>
  <c r="I82" i="16"/>
  <c r="I49" i="16"/>
  <c r="I41" i="16"/>
  <c r="I117" i="16"/>
  <c r="I87" i="16"/>
  <c r="I143" i="17"/>
  <c r="I56" i="16"/>
  <c r="I47" i="16"/>
  <c r="I39" i="16"/>
  <c r="I23" i="16"/>
  <c r="I61" i="17"/>
  <c r="I109" i="16"/>
  <c r="I99" i="16"/>
  <c r="I166" i="16"/>
  <c r="I154" i="16"/>
  <c r="I119" i="16"/>
  <c r="I65" i="16"/>
  <c r="I35" i="15"/>
  <c r="I48" i="15"/>
  <c r="I53" i="15"/>
  <c r="I108" i="15"/>
  <c r="I62" i="15"/>
  <c r="I74" i="15"/>
  <c r="I22" i="12"/>
  <c r="I157" i="15"/>
  <c r="I96" i="17"/>
  <c r="I86" i="17"/>
  <c r="I79" i="16"/>
  <c r="I54" i="16"/>
  <c r="I45" i="16"/>
  <c r="I37" i="16"/>
  <c r="I29" i="16"/>
  <c r="I21" i="16"/>
  <c r="I159" i="12"/>
  <c r="I107" i="16"/>
  <c r="I23" i="15"/>
  <c r="I89" i="15"/>
  <c r="I11" i="16"/>
  <c r="I34" i="12"/>
  <c r="I101" i="15"/>
  <c r="I94" i="15"/>
  <c r="I127" i="15"/>
  <c r="I147" i="15"/>
  <c r="I139" i="15"/>
  <c r="I75" i="15"/>
  <c r="I138" i="15"/>
  <c r="I168" i="16"/>
  <c r="I70" i="15"/>
  <c r="I161" i="16"/>
  <c r="I102" i="15"/>
  <c r="I169" i="15"/>
  <c r="I61" i="12"/>
  <c r="I172" i="12"/>
  <c r="C172" i="18" s="1"/>
  <c r="I11" i="12"/>
  <c r="I84" i="15"/>
  <c r="I148" i="16"/>
  <c r="I150" i="15"/>
  <c r="I85" i="15"/>
  <c r="I51" i="16"/>
  <c r="I19" i="16"/>
  <c r="I111" i="12"/>
  <c r="I94" i="12"/>
  <c r="I122" i="12"/>
  <c r="I81" i="16"/>
  <c r="I10" i="15"/>
  <c r="I36" i="15"/>
  <c r="I37" i="15"/>
  <c r="I149" i="15"/>
  <c r="I158" i="15"/>
  <c r="I105" i="15"/>
  <c r="I126" i="15"/>
  <c r="I161" i="15"/>
  <c r="I139" i="16"/>
  <c r="I91" i="12"/>
  <c r="I55" i="16"/>
  <c r="I43" i="17"/>
  <c r="I104" i="13"/>
  <c r="I82" i="12"/>
  <c r="I49" i="12"/>
  <c r="I162" i="12"/>
  <c r="I115" i="12"/>
  <c r="I144" i="12"/>
  <c r="I123" i="16"/>
  <c r="I122" i="15"/>
  <c r="I118" i="16"/>
  <c r="I74" i="16"/>
  <c r="I140" i="12"/>
  <c r="I57" i="16"/>
  <c r="I127" i="16"/>
  <c r="I143" i="16"/>
  <c r="I89" i="16"/>
  <c r="I9" i="12"/>
  <c r="I42" i="12"/>
  <c r="I85" i="12"/>
  <c r="I41" i="12"/>
  <c r="I69" i="12"/>
  <c r="I78" i="17"/>
  <c r="I9" i="17"/>
  <c r="I130" i="17"/>
  <c r="I146" i="12"/>
  <c r="I132" i="12"/>
  <c r="I141" i="16"/>
  <c r="I38" i="16"/>
  <c r="I30" i="16"/>
  <c r="I61" i="16"/>
  <c r="I80" i="16"/>
  <c r="I75" i="12"/>
  <c r="I48" i="12"/>
  <c r="I72" i="12"/>
  <c r="I74" i="12"/>
  <c r="I63" i="12"/>
  <c r="I45" i="12"/>
  <c r="I135" i="12"/>
  <c r="I39" i="12"/>
  <c r="I23" i="12"/>
  <c r="I156" i="16"/>
  <c r="I39" i="15"/>
  <c r="I43" i="12"/>
  <c r="I55" i="12"/>
  <c r="I92" i="16"/>
  <c r="I80" i="12"/>
  <c r="I35" i="12"/>
  <c r="I19" i="12"/>
  <c r="I22" i="16"/>
  <c r="I46" i="12"/>
  <c r="I159" i="17"/>
  <c r="I26" i="15"/>
  <c r="I43" i="15"/>
  <c r="I112" i="15"/>
  <c r="I165" i="16"/>
  <c r="I58" i="16"/>
  <c r="I25" i="16"/>
  <c r="I15" i="17"/>
  <c r="I146" i="17"/>
  <c r="I30" i="17"/>
  <c r="I24" i="15"/>
  <c r="I54" i="15"/>
  <c r="I8" i="15"/>
  <c r="I18" i="15"/>
  <c r="I91" i="16"/>
  <c r="I99" i="15"/>
  <c r="I121" i="16"/>
  <c r="I135" i="16"/>
  <c r="I153" i="16"/>
  <c r="I129" i="15"/>
  <c r="I159" i="16"/>
  <c r="I83" i="16"/>
  <c r="I86" i="15"/>
  <c r="I33" i="15"/>
  <c r="I71" i="15"/>
  <c r="I161" i="12"/>
  <c r="I53" i="12"/>
  <c r="I78" i="16"/>
  <c r="I100" i="16"/>
  <c r="I77" i="16"/>
  <c r="I35" i="16"/>
  <c r="I38" i="15"/>
  <c r="I52" i="15"/>
  <c r="I40" i="15"/>
  <c r="I109" i="15"/>
  <c r="I15" i="15"/>
  <c r="I9" i="15"/>
  <c r="I109" i="12"/>
  <c r="I21" i="15"/>
  <c r="I16" i="15"/>
  <c r="I142" i="15"/>
  <c r="I11" i="15"/>
  <c r="I168" i="15"/>
  <c r="I169" i="16"/>
  <c r="I50" i="16"/>
  <c r="I74" i="13"/>
  <c r="I77" i="12"/>
  <c r="I13" i="12"/>
  <c r="I105" i="12"/>
  <c r="I156" i="12"/>
  <c r="I167" i="16"/>
  <c r="I13" i="16"/>
  <c r="I84" i="12"/>
  <c r="I71" i="12"/>
  <c r="I73" i="12"/>
  <c r="I136" i="17"/>
  <c r="I18" i="12"/>
  <c r="I167" i="12"/>
  <c r="I148" i="12"/>
  <c r="I142" i="16"/>
  <c r="I68" i="12"/>
  <c r="I124" i="15"/>
  <c r="I131" i="16"/>
  <c r="I85" i="16"/>
  <c r="I123" i="12"/>
  <c r="I88" i="12"/>
  <c r="I160" i="12"/>
  <c r="I100" i="12"/>
  <c r="I158" i="16"/>
  <c r="I93" i="12"/>
  <c r="I78" i="12"/>
  <c r="I40" i="12"/>
  <c r="I10" i="17"/>
  <c r="I69" i="17"/>
  <c r="I60" i="12"/>
  <c r="I32" i="12"/>
  <c r="I118" i="17"/>
  <c r="I166" i="12"/>
  <c r="I158" i="12"/>
  <c r="I128" i="12"/>
  <c r="I157" i="16"/>
  <c r="I18" i="16"/>
  <c r="I30" i="12"/>
  <c r="I56" i="12"/>
  <c r="I21" i="12"/>
  <c r="I79" i="12"/>
  <c r="I76" i="12"/>
  <c r="I154" i="15"/>
  <c r="I118" i="15"/>
  <c r="I66" i="15"/>
  <c r="I170" i="16"/>
  <c r="I162" i="16"/>
  <c r="I28" i="15"/>
  <c r="I165" i="15"/>
  <c r="I47" i="15"/>
  <c r="I116" i="15"/>
  <c r="I140" i="15"/>
  <c r="I133" i="12"/>
  <c r="I44" i="13"/>
  <c r="I28" i="13"/>
  <c r="I167" i="15"/>
  <c r="I145" i="15"/>
  <c r="I149" i="12"/>
  <c r="I17" i="16"/>
  <c r="I139" i="12"/>
  <c r="I172" i="17"/>
  <c r="G172" i="18" s="1"/>
  <c r="H172" i="18" s="1"/>
  <c r="I59" i="13"/>
  <c r="I104" i="12"/>
  <c r="I81" i="12"/>
  <c r="I66" i="12"/>
  <c r="I8" i="13"/>
  <c r="I29" i="12"/>
  <c r="I8" i="12"/>
  <c r="I20" i="12"/>
  <c r="I98" i="15"/>
  <c r="I151" i="15"/>
  <c r="I5" i="17"/>
  <c r="G5" i="18" s="1"/>
  <c r="H5" i="18" s="1"/>
  <c r="I5" i="16"/>
  <c r="F5" i="18" s="1"/>
  <c r="I5" i="15"/>
  <c r="E5" i="18" s="1"/>
  <c r="I5" i="13"/>
  <c r="D5" i="18" s="1"/>
  <c r="C5" i="18"/>
  <c r="I8" i="17"/>
  <c r="I137" i="13"/>
  <c r="I112" i="16"/>
  <c r="I14" i="16"/>
  <c r="I55" i="13"/>
  <c r="I157" i="13"/>
  <c r="I85" i="17"/>
  <c r="I170" i="17"/>
  <c r="I129" i="17"/>
  <c r="I152" i="16"/>
  <c r="I155" i="15"/>
  <c r="I159" i="15"/>
  <c r="I101" i="13"/>
  <c r="I47" i="17"/>
  <c r="I151" i="13"/>
  <c r="I143" i="13"/>
  <c r="I127" i="13"/>
  <c r="I119" i="13"/>
  <c r="I108" i="13"/>
  <c r="I108" i="17"/>
  <c r="I75" i="17"/>
  <c r="I54" i="17"/>
  <c r="I110" i="16"/>
  <c r="I102" i="16"/>
  <c r="I71" i="16"/>
  <c r="I63" i="16"/>
  <c r="I141" i="12"/>
  <c r="I125" i="12"/>
  <c r="I90" i="12"/>
  <c r="I9" i="16"/>
  <c r="I147" i="12"/>
  <c r="I96" i="12"/>
  <c r="I66" i="13"/>
  <c r="I51" i="12"/>
  <c r="I67" i="12"/>
  <c r="I52" i="13"/>
  <c r="I36" i="13"/>
  <c r="I63" i="17"/>
  <c r="I24" i="17"/>
  <c r="I133" i="17"/>
  <c r="I115" i="17"/>
  <c r="I164" i="17"/>
  <c r="I147" i="17"/>
  <c r="I126" i="17"/>
  <c r="I116" i="17"/>
  <c r="I81" i="17"/>
  <c r="I68" i="17"/>
  <c r="I50" i="17"/>
  <c r="I167" i="17"/>
  <c r="I152" i="17"/>
  <c r="I91" i="17"/>
  <c r="I165" i="17"/>
  <c r="I121" i="17"/>
  <c r="I95" i="17"/>
  <c r="I62" i="17"/>
  <c r="I93" i="16"/>
  <c r="I155" i="12"/>
  <c r="I58" i="15"/>
  <c r="I80" i="15"/>
  <c r="I155" i="16"/>
  <c r="I61" i="15"/>
  <c r="I143" i="15"/>
  <c r="I146" i="15"/>
  <c r="I135" i="15"/>
  <c r="I69" i="15"/>
  <c r="I129" i="13"/>
  <c r="I60" i="17"/>
  <c r="I31" i="16"/>
  <c r="I108" i="12"/>
  <c r="I70" i="13"/>
  <c r="I40" i="13"/>
  <c r="I85" i="13"/>
  <c r="I103" i="17"/>
  <c r="I164" i="12"/>
  <c r="I124" i="12"/>
  <c r="I153" i="12"/>
  <c r="I19" i="15"/>
  <c r="I57" i="12"/>
  <c r="I164" i="15"/>
  <c r="I99" i="13"/>
  <c r="I79" i="17"/>
  <c r="I25" i="17"/>
  <c r="I153" i="13"/>
  <c r="I12" i="13"/>
  <c r="I141" i="13"/>
  <c r="I133" i="13"/>
  <c r="I73" i="17"/>
  <c r="I10" i="12"/>
  <c r="I108" i="16"/>
  <c r="I69" i="16"/>
  <c r="I43" i="16"/>
  <c r="I29" i="17"/>
  <c r="I16" i="12"/>
  <c r="I62" i="13"/>
  <c r="I95" i="13"/>
  <c r="I17" i="12"/>
  <c r="I33" i="17"/>
  <c r="I18" i="17"/>
  <c r="I166" i="17"/>
  <c r="I93" i="17"/>
  <c r="I22" i="17"/>
  <c r="I125" i="17"/>
  <c r="I113" i="17"/>
  <c r="I48" i="17"/>
  <c r="I161" i="17"/>
  <c r="I117" i="17"/>
  <c r="I42" i="17"/>
  <c r="I107" i="17"/>
  <c r="I29" i="15"/>
  <c r="I67" i="15"/>
  <c r="I93" i="15"/>
  <c r="I138" i="16"/>
  <c r="I114" i="15"/>
  <c r="I160" i="16"/>
  <c r="I82" i="15"/>
  <c r="I132" i="15"/>
  <c r="I148" i="15"/>
  <c r="I160" i="15"/>
  <c r="I147" i="16"/>
  <c r="I104" i="15"/>
  <c r="I49" i="15"/>
  <c r="I72" i="15"/>
  <c r="I102" i="17"/>
  <c r="I84" i="16"/>
  <c r="I156" i="17"/>
  <c r="I53" i="17"/>
  <c r="I158" i="17"/>
  <c r="I114" i="17"/>
  <c r="I89" i="17"/>
  <c r="I120" i="15"/>
  <c r="I144" i="16"/>
  <c r="I131" i="15"/>
  <c r="I49" i="17"/>
  <c r="I90" i="16"/>
  <c r="I75" i="16"/>
  <c r="I67" i="16"/>
  <c r="I60" i="16"/>
  <c r="I27" i="16"/>
  <c r="I32" i="17"/>
  <c r="I119" i="17"/>
  <c r="I97" i="17"/>
  <c r="I105" i="17"/>
  <c r="I87" i="17"/>
  <c r="I41" i="15"/>
  <c r="I46" i="15"/>
  <c r="I59" i="15"/>
  <c r="I73" i="15"/>
  <c r="I87" i="15"/>
  <c r="I100" i="15"/>
  <c r="I17" i="15"/>
  <c r="I13" i="15"/>
  <c r="I126" i="16"/>
  <c r="I150" i="16"/>
  <c r="I20" i="15"/>
  <c r="I124" i="16"/>
  <c r="I137" i="16"/>
  <c r="I46" i="17"/>
  <c r="I56" i="15"/>
  <c r="I22" i="15"/>
  <c r="I134" i="15"/>
  <c r="I77" i="15"/>
  <c r="I136" i="15"/>
  <c r="I51" i="15"/>
  <c r="I41" i="17"/>
  <c r="I77" i="17"/>
  <c r="I88" i="16"/>
  <c r="I73" i="16"/>
  <c r="I33" i="16"/>
  <c r="I8" i="16"/>
  <c r="I27" i="17"/>
  <c r="I17" i="17"/>
  <c r="I155" i="17"/>
  <c r="I141" i="17"/>
  <c r="I83" i="17"/>
  <c r="I55" i="17"/>
  <c r="I38" i="17"/>
  <c r="I137" i="17"/>
  <c r="I120" i="17"/>
  <c r="I149" i="17"/>
  <c r="I26" i="17"/>
  <c r="I20" i="17"/>
  <c r="I44" i="15"/>
  <c r="I76" i="15"/>
  <c r="I90" i="15"/>
  <c r="I97" i="16"/>
  <c r="I169" i="12"/>
  <c r="I30" i="15"/>
  <c r="I125" i="16"/>
  <c r="I136" i="16"/>
  <c r="I129" i="16"/>
  <c r="I97" i="15"/>
  <c r="I140" i="16"/>
  <c r="I135" i="13"/>
  <c r="I64" i="16"/>
  <c r="I12" i="12"/>
  <c r="I150" i="17"/>
  <c r="I139" i="17"/>
  <c r="I132" i="17"/>
  <c r="I162" i="17"/>
  <c r="I138" i="17"/>
  <c r="I113" i="16"/>
  <c r="I120" i="12"/>
  <c r="I23" i="17"/>
  <c r="I37" i="17"/>
  <c r="I149" i="13"/>
  <c r="I118" i="13"/>
  <c r="I96" i="13"/>
  <c r="I80" i="17"/>
  <c r="I36" i="17"/>
  <c r="I14" i="17"/>
  <c r="I112" i="13"/>
  <c r="I64" i="17"/>
  <c r="I163" i="17"/>
  <c r="I145" i="17"/>
  <c r="I135" i="17"/>
  <c r="I13" i="17"/>
  <c r="I109" i="17"/>
  <c r="I154" i="17"/>
  <c r="I127" i="17"/>
  <c r="I59" i="17"/>
  <c r="I101" i="16"/>
  <c r="I152" i="12"/>
  <c r="I105" i="16"/>
  <c r="I145" i="12"/>
  <c r="I114" i="12"/>
  <c r="I119" i="12"/>
  <c r="I65" i="17"/>
  <c r="I148" i="17"/>
  <c r="I116" i="16"/>
  <c r="I21" i="17"/>
  <c r="I58" i="17"/>
  <c r="I11" i="17"/>
  <c r="I142" i="17"/>
  <c r="I134" i="17"/>
  <c r="I57" i="17"/>
  <c r="I169" i="17"/>
  <c r="I151" i="17"/>
  <c r="I122" i="17"/>
  <c r="I72" i="17"/>
  <c r="I52" i="17"/>
  <c r="I44" i="17"/>
  <c r="I140" i="17"/>
  <c r="I168" i="17"/>
  <c r="I111" i="17"/>
  <c r="I99" i="17"/>
  <c r="I34" i="17"/>
  <c r="I28" i="17"/>
  <c r="I106" i="12"/>
  <c r="I117" i="12"/>
  <c r="I102" i="12"/>
  <c r="I94" i="17"/>
  <c r="I24" i="13"/>
  <c r="I170" i="12"/>
  <c r="I103" i="13"/>
  <c r="I99" i="12"/>
  <c r="I147" i="13"/>
  <c r="I139" i="13"/>
  <c r="I123" i="13"/>
  <c r="I116" i="13"/>
  <c r="I112" i="17"/>
  <c r="I100" i="17"/>
  <c r="I92" i="17"/>
  <c r="I82" i="17"/>
  <c r="I114" i="16"/>
  <c r="I106" i="16"/>
  <c r="I10" i="16"/>
  <c r="I163" i="13"/>
  <c r="I137" i="12"/>
  <c r="I121" i="12"/>
  <c r="I110" i="12"/>
  <c r="I143" i="12"/>
  <c r="I127" i="12"/>
  <c r="I78" i="13"/>
  <c r="I20" i="13"/>
  <c r="I146" i="16"/>
  <c r="I125" i="13"/>
  <c r="I168" i="13"/>
  <c r="I16" i="13"/>
  <c r="I159" i="13"/>
  <c r="I145" i="13"/>
  <c r="I121" i="13"/>
  <c r="I114" i="13"/>
  <c r="I56" i="17"/>
  <c r="I104" i="16"/>
  <c r="I96" i="16"/>
  <c r="I16" i="16"/>
  <c r="I118" i="12"/>
  <c r="I33" i="12"/>
  <c r="I155" i="13"/>
  <c r="I48" i="13"/>
  <c r="I32" i="13"/>
  <c r="I151" i="12"/>
  <c r="I81" i="13"/>
  <c r="I115" i="16"/>
  <c r="I164" i="16"/>
  <c r="I24" i="12"/>
  <c r="I84" i="17"/>
  <c r="I45" i="17"/>
  <c r="I12" i="17"/>
  <c r="I74" i="17"/>
  <c r="I66" i="17"/>
  <c r="I131" i="17"/>
  <c r="I110" i="17"/>
  <c r="I98" i="17"/>
  <c r="I124" i="17"/>
  <c r="I120" i="16"/>
  <c r="I71" i="17"/>
  <c r="I132" i="16"/>
  <c r="I95" i="16"/>
  <c r="I111" i="16"/>
  <c r="I29" i="13"/>
  <c r="I17" i="13"/>
  <c r="I64" i="13"/>
  <c r="I131" i="13"/>
  <c r="I122" i="16"/>
  <c r="I21" i="13"/>
  <c r="I13" i="13"/>
  <c r="I9" i="13"/>
  <c r="I25" i="13"/>
  <c r="I97" i="13"/>
  <c r="I150" i="13"/>
  <c r="I132" i="13"/>
  <c r="I102" i="13"/>
  <c r="I65" i="13"/>
  <c r="I90" i="13"/>
  <c r="I86" i="13"/>
  <c r="I91" i="13"/>
  <c r="I154" i="13"/>
  <c r="I107" i="13"/>
  <c r="I31" i="13"/>
  <c r="I50" i="13"/>
  <c r="I156" i="13"/>
  <c r="I124" i="13"/>
  <c r="I18" i="13"/>
  <c r="I14" i="13"/>
  <c r="I69" i="13"/>
  <c r="I57" i="13"/>
  <c r="I130" i="13"/>
  <c r="I22" i="13"/>
  <c r="I58" i="13"/>
  <c r="I47" i="13"/>
  <c r="I26" i="13"/>
  <c r="I152" i="13"/>
  <c r="I140" i="13"/>
  <c r="I120" i="13"/>
  <c r="I170" i="13"/>
  <c r="I35" i="13"/>
  <c r="I60" i="13"/>
  <c r="I56" i="13"/>
  <c r="I76" i="13"/>
  <c r="I162" i="13"/>
  <c r="I15" i="13"/>
  <c r="I165" i="13"/>
  <c r="I67" i="13"/>
  <c r="I63" i="13"/>
  <c r="I164" i="13"/>
  <c r="I136" i="13"/>
  <c r="I94" i="13"/>
  <c r="I80" i="13"/>
  <c r="I39" i="13"/>
  <c r="I83" i="13"/>
  <c r="I126" i="13"/>
  <c r="I100" i="13"/>
  <c r="I27" i="13"/>
  <c r="I82" i="13"/>
  <c r="I79" i="13"/>
  <c r="I61" i="13"/>
  <c r="I169" i="13"/>
  <c r="I144" i="13"/>
  <c r="I122" i="13"/>
  <c r="I161" i="13"/>
  <c r="I109" i="13"/>
  <c r="I23" i="13"/>
  <c r="I84" i="13"/>
  <c r="I46" i="13"/>
  <c r="I6" i="13"/>
  <c r="D6" i="18" s="1"/>
  <c r="H6" i="18" s="1"/>
  <c r="I6" i="18" s="1"/>
  <c r="I113" i="13"/>
  <c r="I73" i="13"/>
  <c r="I92" i="13"/>
  <c r="I166" i="13"/>
  <c r="I138" i="13"/>
  <c r="I117" i="13"/>
  <c r="I51" i="13"/>
  <c r="I75" i="13"/>
  <c r="I53" i="13"/>
  <c r="I42" i="13"/>
  <c r="I98" i="13"/>
  <c r="I49" i="13"/>
  <c r="I87" i="13"/>
  <c r="I160" i="13"/>
  <c r="I146" i="13"/>
  <c r="I128" i="13"/>
  <c r="I167" i="13"/>
  <c r="I11" i="13"/>
  <c r="I10" i="13"/>
  <c r="I54" i="13"/>
  <c r="I30" i="13"/>
  <c r="I38" i="13"/>
  <c r="I134" i="13"/>
  <c r="I43" i="13"/>
  <c r="I68" i="13"/>
  <c r="I148" i="13"/>
  <c r="I111" i="13"/>
  <c r="I45" i="13"/>
  <c r="I71" i="13"/>
  <c r="I34" i="13"/>
  <c r="I158" i="13"/>
  <c r="I115" i="13"/>
  <c r="I88" i="13"/>
  <c r="I77" i="13"/>
  <c r="I72" i="13"/>
  <c r="I33" i="13"/>
  <c r="I19" i="13"/>
  <c r="I105" i="13"/>
  <c r="I35" i="17"/>
  <c r="I41" i="13"/>
  <c r="I106" i="13"/>
  <c r="I93" i="13"/>
  <c r="I142" i="13"/>
  <c r="I31" i="17"/>
  <c r="I28" i="12"/>
  <c r="I16" i="17"/>
  <c r="I106" i="17"/>
  <c r="I39" i="17"/>
  <c r="I67" i="17"/>
  <c r="I104" i="17"/>
  <c r="I19" i="17"/>
  <c r="I90" i="17"/>
  <c r="G5" i="13"/>
  <c r="G5" i="17"/>
  <c r="G5" i="16"/>
  <c r="G5" i="15"/>
  <c r="I51" i="17"/>
  <c r="H5" i="17"/>
  <c r="H5" i="16"/>
  <c r="H5" i="15"/>
  <c r="H5" i="13"/>
  <c r="F5" i="15"/>
  <c r="F5" i="13"/>
  <c r="F5" i="17"/>
  <c r="F5" i="16"/>
  <c r="I88" i="17"/>
  <c r="G88" i="18" l="1"/>
  <c r="G48" i="34"/>
  <c r="G27" i="30"/>
  <c r="G104" i="18"/>
  <c r="G161" i="34"/>
  <c r="G143" i="30"/>
  <c r="D93" i="18"/>
  <c r="H93" i="18" s="1"/>
  <c r="D99" i="34"/>
  <c r="D71" i="30"/>
  <c r="D77" i="18"/>
  <c r="D82" i="34"/>
  <c r="D70" i="30"/>
  <c r="D148" i="18"/>
  <c r="D61" i="34"/>
  <c r="D32" i="30"/>
  <c r="D160" i="18"/>
  <c r="D29" i="34"/>
  <c r="D42" i="30"/>
  <c r="D117" i="18"/>
  <c r="D140" i="34"/>
  <c r="D136" i="30"/>
  <c r="D84" i="18"/>
  <c r="D103" i="34"/>
  <c r="D54" i="30"/>
  <c r="D79" i="18"/>
  <c r="D124" i="34"/>
  <c r="D146" i="30"/>
  <c r="D94" i="18"/>
  <c r="D109" i="30"/>
  <c r="D76" i="34"/>
  <c r="D76" i="18"/>
  <c r="H76" i="18" s="1"/>
  <c r="D110" i="34"/>
  <c r="D128" i="30"/>
  <c r="D26" i="18"/>
  <c r="D170" i="34"/>
  <c r="D170" i="30"/>
  <c r="D18" i="18"/>
  <c r="D66" i="34"/>
  <c r="D72" i="30"/>
  <c r="D86" i="18"/>
  <c r="D67" i="34"/>
  <c r="D100" i="30"/>
  <c r="D132" i="18"/>
  <c r="D32" i="34"/>
  <c r="D115" i="30"/>
  <c r="D131" i="18"/>
  <c r="D128" i="34"/>
  <c r="H128" i="34" s="1"/>
  <c r="D91" i="30"/>
  <c r="H91" i="30" s="1"/>
  <c r="F120" i="18"/>
  <c r="F18" i="34"/>
  <c r="F9" i="30"/>
  <c r="G45" i="18"/>
  <c r="G116" i="34"/>
  <c r="G80" i="30"/>
  <c r="F16" i="18"/>
  <c r="F20" i="34"/>
  <c r="F89" i="30"/>
  <c r="D16" i="18"/>
  <c r="D20" i="34"/>
  <c r="D89" i="30"/>
  <c r="C110" i="18"/>
  <c r="C17" i="34"/>
  <c r="C34" i="30"/>
  <c r="G92" i="18"/>
  <c r="G163" i="34"/>
  <c r="G168" i="30"/>
  <c r="D123" i="18"/>
  <c r="D29" i="30"/>
  <c r="D60" i="34"/>
  <c r="C102" i="18"/>
  <c r="C94" i="34"/>
  <c r="C103" i="30"/>
  <c r="G140" i="18"/>
  <c r="G57" i="34"/>
  <c r="G97" i="30"/>
  <c r="G134" i="18"/>
  <c r="G12" i="34"/>
  <c r="G60" i="30"/>
  <c r="C119" i="18"/>
  <c r="C16" i="34"/>
  <c r="C40" i="30"/>
  <c r="G154" i="18"/>
  <c r="G90" i="34"/>
  <c r="G26" i="30"/>
  <c r="G14" i="18"/>
  <c r="G50" i="34"/>
  <c r="G145" i="30"/>
  <c r="C120" i="18"/>
  <c r="H120" i="18" s="1"/>
  <c r="C18" i="34"/>
  <c r="C9" i="30"/>
  <c r="F64" i="18"/>
  <c r="F8" i="30"/>
  <c r="F27" i="34"/>
  <c r="C169" i="18"/>
  <c r="C167" i="34"/>
  <c r="C163" i="30"/>
  <c r="H163" i="30" s="1"/>
  <c r="G120" i="18"/>
  <c r="G18" i="34"/>
  <c r="G9" i="30"/>
  <c r="G27" i="18"/>
  <c r="G37" i="30"/>
  <c r="G62" i="34"/>
  <c r="E136" i="18"/>
  <c r="E25" i="34"/>
  <c r="E41" i="30"/>
  <c r="E20" i="18"/>
  <c r="E159" i="30"/>
  <c r="E154" i="34"/>
  <c r="E59" i="18"/>
  <c r="E88" i="34"/>
  <c r="E99" i="30"/>
  <c r="F27" i="18"/>
  <c r="F62" i="34"/>
  <c r="F37" i="30"/>
  <c r="E120" i="18"/>
  <c r="E18" i="34"/>
  <c r="E9" i="30"/>
  <c r="E72" i="18"/>
  <c r="E146" i="34"/>
  <c r="E157" i="30"/>
  <c r="E67" i="18"/>
  <c r="E104" i="34"/>
  <c r="E126" i="30"/>
  <c r="G117" i="18"/>
  <c r="G140" i="34"/>
  <c r="G136" i="30"/>
  <c r="G18" i="18"/>
  <c r="G66" i="34"/>
  <c r="G72" i="30"/>
  <c r="F69" i="18"/>
  <c r="F165" i="34"/>
  <c r="F111" i="30"/>
  <c r="G25" i="18"/>
  <c r="G157" i="34"/>
  <c r="G147" i="30"/>
  <c r="C164" i="18"/>
  <c r="H164" i="18" s="1"/>
  <c r="C47" i="34"/>
  <c r="C90" i="30"/>
  <c r="E143" i="18"/>
  <c r="E65" i="34"/>
  <c r="E38" i="30"/>
  <c r="G95" i="18"/>
  <c r="G101" i="34"/>
  <c r="G134" i="30"/>
  <c r="G81" i="18"/>
  <c r="G46" i="30"/>
  <c r="G95" i="34"/>
  <c r="G63" i="18"/>
  <c r="G81" i="34"/>
  <c r="G62" i="30"/>
  <c r="F9" i="18"/>
  <c r="F145" i="34"/>
  <c r="F135" i="30"/>
  <c r="G54" i="18"/>
  <c r="G139" i="34"/>
  <c r="G114" i="30"/>
  <c r="G47" i="18"/>
  <c r="G98" i="34"/>
  <c r="G93" i="30"/>
  <c r="D157" i="18"/>
  <c r="D22" i="34"/>
  <c r="D44" i="30"/>
  <c r="E98" i="18"/>
  <c r="E9" i="34"/>
  <c r="E58" i="30"/>
  <c r="D59" i="18"/>
  <c r="D88" i="34"/>
  <c r="D99" i="30"/>
  <c r="D44" i="18"/>
  <c r="D69" i="34"/>
  <c r="D24" i="30"/>
  <c r="F170" i="18"/>
  <c r="F147" i="34"/>
  <c r="F152" i="30"/>
  <c r="C30" i="18"/>
  <c r="C102" i="34"/>
  <c r="H102" i="34" s="1"/>
  <c r="C166" i="30"/>
  <c r="C60" i="18"/>
  <c r="C129" i="30"/>
  <c r="C79" i="34"/>
  <c r="C78" i="18"/>
  <c r="C82" i="30"/>
  <c r="C68" i="34"/>
  <c r="H68" i="34" s="1"/>
  <c r="C148" i="18"/>
  <c r="H148" i="18" s="1"/>
  <c r="C32" i="30"/>
  <c r="C61" i="34"/>
  <c r="F167" i="18"/>
  <c r="F142" i="34"/>
  <c r="F120" i="30"/>
  <c r="E168" i="18"/>
  <c r="E115" i="34"/>
  <c r="E87" i="30"/>
  <c r="E109" i="18"/>
  <c r="E122" i="34"/>
  <c r="E117" i="30"/>
  <c r="C53" i="18"/>
  <c r="H53" i="18" s="1"/>
  <c r="C149" i="34"/>
  <c r="C137" i="30"/>
  <c r="F153" i="18"/>
  <c r="F44" i="34"/>
  <c r="F25" i="30"/>
  <c r="F91" i="18"/>
  <c r="F133" i="34"/>
  <c r="F141" i="30"/>
  <c r="F25" i="18"/>
  <c r="F147" i="30"/>
  <c r="F157" i="34"/>
  <c r="F22" i="18"/>
  <c r="F122" i="30"/>
  <c r="F132" i="34"/>
  <c r="F156" i="18"/>
  <c r="F37" i="34"/>
  <c r="F52" i="30"/>
  <c r="C48" i="18"/>
  <c r="C30" i="34"/>
  <c r="C110" i="30"/>
  <c r="C146" i="18"/>
  <c r="C72" i="34"/>
  <c r="C59" i="30"/>
  <c r="F57" i="18"/>
  <c r="F109" i="34"/>
  <c r="F36" i="30"/>
  <c r="C162" i="18"/>
  <c r="C125" i="34"/>
  <c r="C155" i="30"/>
  <c r="E161" i="18"/>
  <c r="E41" i="34"/>
  <c r="E22" i="30"/>
  <c r="F81" i="18"/>
  <c r="F46" i="30"/>
  <c r="F95" i="34"/>
  <c r="F148" i="18"/>
  <c r="F61" i="34"/>
  <c r="F32" i="30"/>
  <c r="C61" i="18"/>
  <c r="H61" i="18" s="1"/>
  <c r="C15" i="34"/>
  <c r="C84" i="30"/>
  <c r="E139" i="18"/>
  <c r="E164" i="34"/>
  <c r="E148" i="30"/>
  <c r="E23" i="18"/>
  <c r="E169" i="34"/>
  <c r="E169" i="30"/>
  <c r="F79" i="18"/>
  <c r="F146" i="30"/>
  <c r="F124" i="34"/>
  <c r="E53" i="18"/>
  <c r="E137" i="30"/>
  <c r="E149" i="34"/>
  <c r="F109" i="18"/>
  <c r="F122" i="34"/>
  <c r="F117" i="30"/>
  <c r="F117" i="18"/>
  <c r="F140" i="34"/>
  <c r="F136" i="30"/>
  <c r="E42" i="18"/>
  <c r="E166" i="34"/>
  <c r="E164" i="30"/>
  <c r="E83" i="18"/>
  <c r="E131" i="34"/>
  <c r="E65" i="30"/>
  <c r="C50" i="18"/>
  <c r="C84" i="34"/>
  <c r="C63" i="30"/>
  <c r="E91" i="18"/>
  <c r="E133" i="34"/>
  <c r="E141" i="30"/>
  <c r="H35" i="30"/>
  <c r="H129" i="34"/>
  <c r="H12" i="30"/>
  <c r="G67" i="18"/>
  <c r="H67" i="18" s="1"/>
  <c r="G104" i="34"/>
  <c r="G126" i="30"/>
  <c r="D106" i="18"/>
  <c r="D86" i="34"/>
  <c r="D95" i="30"/>
  <c r="D88" i="18"/>
  <c r="D48" i="34"/>
  <c r="D27" i="30"/>
  <c r="D68" i="18"/>
  <c r="D168" i="34"/>
  <c r="D140" i="30"/>
  <c r="D167" i="18"/>
  <c r="D142" i="34"/>
  <c r="D120" i="30"/>
  <c r="D53" i="18"/>
  <c r="D149" i="34"/>
  <c r="D137" i="30"/>
  <c r="D113" i="18"/>
  <c r="D38" i="34"/>
  <c r="D11" i="30"/>
  <c r="H11" i="30" s="1"/>
  <c r="D144" i="18"/>
  <c r="D89" i="34"/>
  <c r="D43" i="30"/>
  <c r="D83" i="18"/>
  <c r="H83" i="18" s="1"/>
  <c r="D131" i="34"/>
  <c r="D65" i="30"/>
  <c r="D165" i="18"/>
  <c r="D130" i="34"/>
  <c r="H130" i="34" s="1"/>
  <c r="D162" i="30"/>
  <c r="H162" i="30" s="1"/>
  <c r="D120" i="18"/>
  <c r="D18" i="34"/>
  <c r="D9" i="30"/>
  <c r="D57" i="18"/>
  <c r="D109" i="34"/>
  <c r="D36" i="30"/>
  <c r="D90" i="18"/>
  <c r="H90" i="18" s="1"/>
  <c r="D155" i="34"/>
  <c r="D150" i="30"/>
  <c r="D13" i="18"/>
  <c r="D118" i="34"/>
  <c r="D123" i="30"/>
  <c r="F95" i="18"/>
  <c r="F101" i="34"/>
  <c r="F134" i="30"/>
  <c r="G66" i="18"/>
  <c r="G143" i="34"/>
  <c r="G79" i="30"/>
  <c r="D81" i="18"/>
  <c r="D95" i="34"/>
  <c r="D46" i="30"/>
  <c r="F96" i="18"/>
  <c r="F85" i="30"/>
  <c r="F10" i="34"/>
  <c r="D168" i="18"/>
  <c r="D115" i="34"/>
  <c r="D87" i="30"/>
  <c r="C121" i="18"/>
  <c r="C39" i="34"/>
  <c r="C149" i="30"/>
  <c r="G100" i="18"/>
  <c r="G28" i="34"/>
  <c r="G69" i="30"/>
  <c r="C170" i="18"/>
  <c r="H170" i="18" s="1"/>
  <c r="C147" i="34"/>
  <c r="H147" i="34" s="1"/>
  <c r="C152" i="30"/>
  <c r="G99" i="18"/>
  <c r="G43" i="34"/>
  <c r="G86" i="30"/>
  <c r="G151" i="18"/>
  <c r="G14" i="30"/>
  <c r="G55" i="34"/>
  <c r="C114" i="18"/>
  <c r="C114" i="34"/>
  <c r="C106" i="30"/>
  <c r="G109" i="18"/>
  <c r="H109" i="18" s="1"/>
  <c r="G122" i="34"/>
  <c r="G117" i="30"/>
  <c r="G36" i="18"/>
  <c r="G14" i="34"/>
  <c r="G10" i="30"/>
  <c r="F113" i="18"/>
  <c r="F11" i="30"/>
  <c r="F38" i="34"/>
  <c r="D135" i="18"/>
  <c r="H135" i="18" s="1"/>
  <c r="D45" i="34"/>
  <c r="D130" i="30"/>
  <c r="F97" i="18"/>
  <c r="F8" i="34"/>
  <c r="F35" i="30"/>
  <c r="G137" i="18"/>
  <c r="G19" i="30"/>
  <c r="G42" i="34"/>
  <c r="G141" i="18"/>
  <c r="G52" i="34"/>
  <c r="G48" i="30"/>
  <c r="G77" i="18"/>
  <c r="G82" i="34"/>
  <c r="G70" i="30"/>
  <c r="F150" i="18"/>
  <c r="F15" i="30"/>
  <c r="F35" i="34"/>
  <c r="E46" i="18"/>
  <c r="E73" i="30"/>
  <c r="E97" i="34"/>
  <c r="F60" i="18"/>
  <c r="F79" i="34"/>
  <c r="F129" i="30"/>
  <c r="G49" i="18"/>
  <c r="H49" i="18" s="1"/>
  <c r="G77" i="34"/>
  <c r="G56" i="30"/>
  <c r="G156" i="18"/>
  <c r="G37" i="34"/>
  <c r="G52" i="30"/>
  <c r="E148" i="18"/>
  <c r="E61" i="34"/>
  <c r="E32" i="30"/>
  <c r="E29" i="18"/>
  <c r="E59" i="34"/>
  <c r="E76" i="30"/>
  <c r="G22" i="18"/>
  <c r="H22" i="18" s="1"/>
  <c r="G132" i="34"/>
  <c r="G122" i="30"/>
  <c r="F108" i="18"/>
  <c r="F78" i="34"/>
  <c r="F138" i="30"/>
  <c r="G79" i="18"/>
  <c r="G124" i="34"/>
  <c r="G146" i="30"/>
  <c r="G103" i="18"/>
  <c r="G49" i="34"/>
  <c r="G50" i="30"/>
  <c r="C108" i="18"/>
  <c r="H108" i="18" s="1"/>
  <c r="C78" i="34"/>
  <c r="C138" i="30"/>
  <c r="E61" i="18"/>
  <c r="E15" i="34"/>
  <c r="E84" i="30"/>
  <c r="G167" i="18"/>
  <c r="G142" i="34"/>
  <c r="G120" i="30"/>
  <c r="G115" i="18"/>
  <c r="G75" i="34"/>
  <c r="G139" i="30"/>
  <c r="D66" i="18"/>
  <c r="H66" i="18" s="1"/>
  <c r="D143" i="34"/>
  <c r="D79" i="30"/>
  <c r="F71" i="18"/>
  <c r="F150" i="34"/>
  <c r="F153" i="30"/>
  <c r="D127" i="18"/>
  <c r="D85" i="34"/>
  <c r="D74" i="30"/>
  <c r="G129" i="18"/>
  <c r="G34" i="34"/>
  <c r="G68" i="30"/>
  <c r="D55" i="18"/>
  <c r="D141" i="34"/>
  <c r="D107" i="30"/>
  <c r="C20" i="18"/>
  <c r="C154" i="34"/>
  <c r="H154" i="34" s="1"/>
  <c r="C159" i="30"/>
  <c r="C66" i="18"/>
  <c r="C143" i="34"/>
  <c r="H143" i="34" s="1"/>
  <c r="C79" i="30"/>
  <c r="H79" i="30" s="1"/>
  <c r="E145" i="18"/>
  <c r="E24" i="34"/>
  <c r="E33" i="30"/>
  <c r="E165" i="18"/>
  <c r="H165" i="18" s="1"/>
  <c r="E130" i="34"/>
  <c r="E162" i="30"/>
  <c r="C79" i="18"/>
  <c r="H79" i="18" s="1"/>
  <c r="C124" i="34"/>
  <c r="C146" i="30"/>
  <c r="C166" i="18"/>
  <c r="C144" i="34"/>
  <c r="C160" i="30"/>
  <c r="H160" i="30" s="1"/>
  <c r="C93" i="18"/>
  <c r="C99" i="34"/>
  <c r="C71" i="30"/>
  <c r="E124" i="18"/>
  <c r="E93" i="34"/>
  <c r="E64" i="30"/>
  <c r="C71" i="18"/>
  <c r="C150" i="34"/>
  <c r="H150" i="34" s="1"/>
  <c r="C153" i="30"/>
  <c r="D74" i="18"/>
  <c r="D31" i="34"/>
  <c r="D51" i="30"/>
  <c r="C109" i="18"/>
  <c r="C122" i="34"/>
  <c r="C117" i="30"/>
  <c r="F77" i="18"/>
  <c r="H77" i="18" s="1"/>
  <c r="F82" i="34"/>
  <c r="F70" i="30"/>
  <c r="F83" i="18"/>
  <c r="F131" i="34"/>
  <c r="F65" i="30"/>
  <c r="E18" i="18"/>
  <c r="E66" i="34"/>
  <c r="E72" i="30"/>
  <c r="E26" i="18"/>
  <c r="E170" i="34"/>
  <c r="E170" i="30"/>
  <c r="C55" i="18"/>
  <c r="H55" i="18" s="1"/>
  <c r="C141" i="34"/>
  <c r="C107" i="30"/>
  <c r="C63" i="18"/>
  <c r="C81" i="34"/>
  <c r="H81" i="34" s="1"/>
  <c r="C62" i="30"/>
  <c r="F38" i="18"/>
  <c r="F91" i="34"/>
  <c r="F81" i="30"/>
  <c r="C41" i="18"/>
  <c r="C125" i="30"/>
  <c r="C137" i="34"/>
  <c r="C140" i="18"/>
  <c r="H140" i="18" s="1"/>
  <c r="C57" i="34"/>
  <c r="C97" i="30"/>
  <c r="C49" i="18"/>
  <c r="C77" i="34"/>
  <c r="H77" i="34" s="1"/>
  <c r="C56" i="30"/>
  <c r="E126" i="18"/>
  <c r="E21" i="34"/>
  <c r="E23" i="30"/>
  <c r="C122" i="18"/>
  <c r="C46" i="34"/>
  <c r="C108" i="30"/>
  <c r="E84" i="18"/>
  <c r="H84" i="18" s="1"/>
  <c r="E103" i="34"/>
  <c r="E54" i="30"/>
  <c r="F168" i="18"/>
  <c r="H168" i="18" s="1"/>
  <c r="F115" i="34"/>
  <c r="F87" i="30"/>
  <c r="C34" i="18"/>
  <c r="C40" i="34"/>
  <c r="C17" i="30"/>
  <c r="H17" i="30" s="1"/>
  <c r="F37" i="18"/>
  <c r="F129" i="34"/>
  <c r="F102" i="30"/>
  <c r="E74" i="18"/>
  <c r="H74" i="18" s="1"/>
  <c r="E31" i="34"/>
  <c r="E51" i="30"/>
  <c r="F154" i="18"/>
  <c r="F90" i="34"/>
  <c r="F26" i="30"/>
  <c r="F56" i="18"/>
  <c r="F83" i="34"/>
  <c r="F49" i="30"/>
  <c r="F134" i="18"/>
  <c r="F12" i="34"/>
  <c r="F60" i="30"/>
  <c r="E119" i="18"/>
  <c r="H119" i="18" s="1"/>
  <c r="E16" i="34"/>
  <c r="E40" i="30"/>
  <c r="E79" i="18"/>
  <c r="E124" i="34"/>
  <c r="E146" i="30"/>
  <c r="E121" i="18"/>
  <c r="E149" i="30"/>
  <c r="E39" i="34"/>
  <c r="E65" i="18"/>
  <c r="E136" i="34"/>
  <c r="E132" i="30"/>
  <c r="H8" i="34"/>
  <c r="H44" i="30"/>
  <c r="H170" i="34"/>
  <c r="H55" i="30"/>
  <c r="H69" i="34"/>
  <c r="H56" i="34"/>
  <c r="H23" i="34"/>
  <c r="H50" i="30"/>
  <c r="G90" i="18"/>
  <c r="G155" i="34"/>
  <c r="G150" i="30"/>
  <c r="G39" i="18"/>
  <c r="G134" i="34"/>
  <c r="G133" i="30"/>
  <c r="G31" i="18"/>
  <c r="G105" i="34"/>
  <c r="G45" i="30"/>
  <c r="D41" i="18"/>
  <c r="D137" i="34"/>
  <c r="D125" i="30"/>
  <c r="D33" i="18"/>
  <c r="D64" i="34"/>
  <c r="D47" i="30"/>
  <c r="D115" i="18"/>
  <c r="H115" i="18" s="1"/>
  <c r="D75" i="34"/>
  <c r="D139" i="30"/>
  <c r="D45" i="18"/>
  <c r="D116" i="34"/>
  <c r="D80" i="30"/>
  <c r="D43" i="18"/>
  <c r="D51" i="34"/>
  <c r="D20" i="30"/>
  <c r="D54" i="18"/>
  <c r="D114" i="30"/>
  <c r="H114" i="30" s="1"/>
  <c r="D139" i="34"/>
  <c r="D128" i="18"/>
  <c r="D119" i="34"/>
  <c r="D124" i="30"/>
  <c r="D49" i="18"/>
  <c r="D77" i="34"/>
  <c r="D56" i="30"/>
  <c r="D75" i="18"/>
  <c r="D70" i="34"/>
  <c r="D53" i="30"/>
  <c r="D166" i="18"/>
  <c r="D144" i="34"/>
  <c r="D160" i="30"/>
  <c r="D6" i="27"/>
  <c r="D6" i="31"/>
  <c r="D109" i="18"/>
  <c r="D122" i="34"/>
  <c r="D117" i="30"/>
  <c r="D169" i="18"/>
  <c r="H169" i="18" s="1"/>
  <c r="D167" i="34"/>
  <c r="D163" i="30"/>
  <c r="D27" i="18"/>
  <c r="H27" i="18" s="1"/>
  <c r="D62" i="34"/>
  <c r="D37" i="30"/>
  <c r="D39" i="18"/>
  <c r="D134" i="34"/>
  <c r="D133" i="30"/>
  <c r="D164" i="18"/>
  <c r="D47" i="34"/>
  <c r="D90" i="30"/>
  <c r="D15" i="18"/>
  <c r="H15" i="18" s="1"/>
  <c r="D58" i="34"/>
  <c r="D55" i="30"/>
  <c r="D60" i="18"/>
  <c r="H60" i="18" s="1"/>
  <c r="D79" i="34"/>
  <c r="D129" i="30"/>
  <c r="D140" i="18"/>
  <c r="D57" i="34"/>
  <c r="D97" i="30"/>
  <c r="D58" i="18"/>
  <c r="D107" i="34"/>
  <c r="D83" i="30"/>
  <c r="H83" i="30" s="1"/>
  <c r="D69" i="18"/>
  <c r="D165" i="34"/>
  <c r="D111" i="30"/>
  <c r="D156" i="18"/>
  <c r="D37" i="34"/>
  <c r="D52" i="30"/>
  <c r="D154" i="18"/>
  <c r="D90" i="34"/>
  <c r="D26" i="30"/>
  <c r="D65" i="18"/>
  <c r="D136" i="34"/>
  <c r="D132" i="30"/>
  <c r="D97" i="18"/>
  <c r="H97" i="18" s="1"/>
  <c r="D8" i="34"/>
  <c r="D35" i="30"/>
  <c r="D21" i="18"/>
  <c r="H21" i="18" s="1"/>
  <c r="D160" i="34"/>
  <c r="D165" i="30"/>
  <c r="D17" i="18"/>
  <c r="D151" i="34"/>
  <c r="D161" i="30"/>
  <c r="F132" i="18"/>
  <c r="F32" i="34"/>
  <c r="F115" i="30"/>
  <c r="G98" i="18"/>
  <c r="G9" i="34"/>
  <c r="G58" i="30"/>
  <c r="G74" i="18"/>
  <c r="G31" i="34"/>
  <c r="G51" i="30"/>
  <c r="C24" i="18"/>
  <c r="C127" i="34"/>
  <c r="C121" i="30"/>
  <c r="H121" i="30" s="1"/>
  <c r="C151" i="18"/>
  <c r="C55" i="34"/>
  <c r="C14" i="30"/>
  <c r="C33" i="18"/>
  <c r="H33" i="18" s="1"/>
  <c r="C64" i="34"/>
  <c r="C47" i="30"/>
  <c r="F104" i="18"/>
  <c r="F161" i="34"/>
  <c r="F143" i="30"/>
  <c r="D145" i="18"/>
  <c r="D33" i="30"/>
  <c r="D24" i="34"/>
  <c r="D125" i="18"/>
  <c r="D11" i="34"/>
  <c r="D13" i="30"/>
  <c r="C127" i="18"/>
  <c r="C85" i="34"/>
  <c r="C74" i="30"/>
  <c r="C137" i="18"/>
  <c r="H137" i="18" s="1"/>
  <c r="C42" i="34"/>
  <c r="C19" i="30"/>
  <c r="F114" i="18"/>
  <c r="F114" i="34"/>
  <c r="F106" i="30"/>
  <c r="G112" i="18"/>
  <c r="G13" i="34"/>
  <c r="G127" i="30"/>
  <c r="D147" i="18"/>
  <c r="D19" i="34"/>
  <c r="D18" i="30"/>
  <c r="D24" i="18"/>
  <c r="H24" i="18" s="1"/>
  <c r="D127" i="34"/>
  <c r="D121" i="30"/>
  <c r="C106" i="18"/>
  <c r="C95" i="30"/>
  <c r="H95" i="30" s="1"/>
  <c r="C86" i="34"/>
  <c r="G111" i="18"/>
  <c r="G113" i="34"/>
  <c r="G131" i="30"/>
  <c r="G52" i="18"/>
  <c r="G101" i="30"/>
  <c r="G56" i="34"/>
  <c r="G169" i="18"/>
  <c r="G167" i="34"/>
  <c r="G163" i="30"/>
  <c r="G11" i="18"/>
  <c r="G153" i="34"/>
  <c r="G92" i="30"/>
  <c r="G148" i="18"/>
  <c r="G61" i="34"/>
  <c r="G32" i="30"/>
  <c r="C145" i="18"/>
  <c r="H145" i="18" s="1"/>
  <c r="C24" i="34"/>
  <c r="C33" i="30"/>
  <c r="G59" i="18"/>
  <c r="G88" i="34"/>
  <c r="H88" i="34" s="1"/>
  <c r="G99" i="30"/>
  <c r="G13" i="18"/>
  <c r="G118" i="34"/>
  <c r="G123" i="30"/>
  <c r="G64" i="18"/>
  <c r="G27" i="34"/>
  <c r="G8" i="30"/>
  <c r="G80" i="18"/>
  <c r="G92" i="34"/>
  <c r="G30" i="30"/>
  <c r="G37" i="18"/>
  <c r="H37" i="18" s="1"/>
  <c r="G129" i="34"/>
  <c r="G102" i="30"/>
  <c r="G138" i="18"/>
  <c r="G121" i="34"/>
  <c r="G113" i="30"/>
  <c r="G150" i="18"/>
  <c r="G35" i="34"/>
  <c r="G15" i="30"/>
  <c r="F140" i="18"/>
  <c r="F97" i="30"/>
  <c r="F57" i="34"/>
  <c r="F125" i="18"/>
  <c r="F11" i="34"/>
  <c r="F13" i="30"/>
  <c r="E90" i="18"/>
  <c r="E155" i="34"/>
  <c r="E150" i="30"/>
  <c r="G26" i="18"/>
  <c r="G170" i="34"/>
  <c r="G170" i="30"/>
  <c r="G38" i="18"/>
  <c r="G91" i="34"/>
  <c r="G81" i="30"/>
  <c r="G155" i="18"/>
  <c r="G74" i="34"/>
  <c r="G39" i="30"/>
  <c r="F33" i="18"/>
  <c r="F64" i="34"/>
  <c r="F47" i="30"/>
  <c r="G41" i="18"/>
  <c r="G137" i="34"/>
  <c r="G125" i="30"/>
  <c r="E134" i="18"/>
  <c r="H134" i="18" s="1"/>
  <c r="E12" i="34"/>
  <c r="E60" i="30"/>
  <c r="F137" i="18"/>
  <c r="F19" i="30"/>
  <c r="F42" i="34"/>
  <c r="F126" i="18"/>
  <c r="F21" i="34"/>
  <c r="F23" i="30"/>
  <c r="E87" i="18"/>
  <c r="E94" i="30"/>
  <c r="E112" i="34"/>
  <c r="E41" i="18"/>
  <c r="E137" i="34"/>
  <c r="E125" i="30"/>
  <c r="G119" i="18"/>
  <c r="G16" i="34"/>
  <c r="G40" i="30"/>
  <c r="F67" i="18"/>
  <c r="F126" i="30"/>
  <c r="F104" i="34"/>
  <c r="E131" i="18"/>
  <c r="E128" i="34"/>
  <c r="E91" i="30"/>
  <c r="G114" i="18"/>
  <c r="G114" i="34"/>
  <c r="G106" i="30"/>
  <c r="F84" i="18"/>
  <c r="F103" i="34"/>
  <c r="F54" i="30"/>
  <c r="E104" i="18"/>
  <c r="E161" i="34"/>
  <c r="E143" i="30"/>
  <c r="E132" i="18"/>
  <c r="E32" i="34"/>
  <c r="E115" i="30"/>
  <c r="F138" i="18"/>
  <c r="F121" i="34"/>
  <c r="F113" i="30"/>
  <c r="G107" i="18"/>
  <c r="G87" i="34"/>
  <c r="G57" i="30"/>
  <c r="G48" i="18"/>
  <c r="G30" i="34"/>
  <c r="G110" i="30"/>
  <c r="G93" i="18"/>
  <c r="G99" i="34"/>
  <c r="G71" i="30"/>
  <c r="C17" i="18"/>
  <c r="C151" i="34"/>
  <c r="C161" i="30"/>
  <c r="G29" i="18"/>
  <c r="G59" i="34"/>
  <c r="G76" i="30"/>
  <c r="C10" i="18"/>
  <c r="C108" i="34"/>
  <c r="C66" i="30"/>
  <c r="D12" i="18"/>
  <c r="D63" i="34"/>
  <c r="D67" i="30"/>
  <c r="D99" i="18"/>
  <c r="D43" i="34"/>
  <c r="D86" i="30"/>
  <c r="C153" i="18"/>
  <c r="H153" i="18" s="1"/>
  <c r="C44" i="34"/>
  <c r="H44" i="34" s="1"/>
  <c r="C25" i="30"/>
  <c r="D85" i="18"/>
  <c r="D36" i="34"/>
  <c r="D105" i="30"/>
  <c r="F31" i="18"/>
  <c r="F45" i="30"/>
  <c r="F105" i="34"/>
  <c r="E135" i="18"/>
  <c r="E45" i="34"/>
  <c r="E130" i="30"/>
  <c r="F155" i="18"/>
  <c r="F74" i="34"/>
  <c r="F39" i="30"/>
  <c r="F93" i="18"/>
  <c r="F99" i="34"/>
  <c r="F71" i="30"/>
  <c r="G165" i="18"/>
  <c r="G130" i="34"/>
  <c r="G162" i="30"/>
  <c r="G50" i="18"/>
  <c r="G84" i="34"/>
  <c r="G63" i="30"/>
  <c r="G126" i="18"/>
  <c r="G23" i="30"/>
  <c r="G21" i="34"/>
  <c r="G133" i="18"/>
  <c r="G117" i="34"/>
  <c r="G118" i="30"/>
  <c r="D52" i="18"/>
  <c r="D56" i="34"/>
  <c r="D101" i="30"/>
  <c r="H101" i="30" s="1"/>
  <c r="C96" i="18"/>
  <c r="H96" i="18" s="1"/>
  <c r="C10" i="34"/>
  <c r="C85" i="30"/>
  <c r="C125" i="18"/>
  <c r="C11" i="34"/>
  <c r="C13" i="30"/>
  <c r="F102" i="18"/>
  <c r="F94" i="34"/>
  <c r="F103" i="30"/>
  <c r="G108" i="18"/>
  <c r="G78" i="34"/>
  <c r="G138" i="30"/>
  <c r="D143" i="18"/>
  <c r="D65" i="34"/>
  <c r="D38" i="30"/>
  <c r="E159" i="18"/>
  <c r="E100" i="34"/>
  <c r="E75" i="30"/>
  <c r="G170" i="18"/>
  <c r="G147" i="34"/>
  <c r="G152" i="30"/>
  <c r="F14" i="18"/>
  <c r="F50" i="34"/>
  <c r="F145" i="30"/>
  <c r="C8" i="18"/>
  <c r="H8" i="18" s="1"/>
  <c r="C73" i="34"/>
  <c r="C88" i="30"/>
  <c r="C81" i="18"/>
  <c r="H81" i="18" s="1"/>
  <c r="C95" i="34"/>
  <c r="C46" i="30"/>
  <c r="C139" i="18"/>
  <c r="C164" i="34"/>
  <c r="C148" i="30"/>
  <c r="E167" i="18"/>
  <c r="E142" i="34"/>
  <c r="E120" i="30"/>
  <c r="E140" i="18"/>
  <c r="E57" i="34"/>
  <c r="E97" i="30"/>
  <c r="E28" i="18"/>
  <c r="E96" i="34"/>
  <c r="E21" i="30"/>
  <c r="E118" i="18"/>
  <c r="E123" i="34"/>
  <c r="E78" i="30"/>
  <c r="C21" i="18"/>
  <c r="C160" i="34"/>
  <c r="C165" i="30"/>
  <c r="F157" i="18"/>
  <c r="F22" i="34"/>
  <c r="F44" i="30"/>
  <c r="G118" i="18"/>
  <c r="G123" i="34"/>
  <c r="G78" i="30"/>
  <c r="G10" i="18"/>
  <c r="G108" i="34"/>
  <c r="G66" i="30"/>
  <c r="F158" i="18"/>
  <c r="F33" i="34"/>
  <c r="F28" i="30"/>
  <c r="C123" i="18"/>
  <c r="C29" i="30"/>
  <c r="C60" i="34"/>
  <c r="C68" i="18"/>
  <c r="H68" i="18" s="1"/>
  <c r="C168" i="34"/>
  <c r="H168" i="34" s="1"/>
  <c r="C140" i="30"/>
  <c r="C18" i="18"/>
  <c r="C66" i="34"/>
  <c r="C72" i="30"/>
  <c r="C84" i="18"/>
  <c r="C103" i="34"/>
  <c r="C54" i="30"/>
  <c r="C105" i="18"/>
  <c r="C159" i="34"/>
  <c r="C154" i="30"/>
  <c r="F50" i="18"/>
  <c r="F63" i="30"/>
  <c r="F84" i="34"/>
  <c r="E142" i="18"/>
  <c r="E162" i="34"/>
  <c r="E156" i="30"/>
  <c r="E9" i="18"/>
  <c r="E145" i="34"/>
  <c r="E135" i="30"/>
  <c r="E52" i="18"/>
  <c r="H52" i="18" s="1"/>
  <c r="E56" i="34"/>
  <c r="E101" i="30"/>
  <c r="F100" i="18"/>
  <c r="F28" i="34"/>
  <c r="F69" i="30"/>
  <c r="E71" i="18"/>
  <c r="E150" i="34"/>
  <c r="E153" i="30"/>
  <c r="F159" i="18"/>
  <c r="F75" i="30"/>
  <c r="F100" i="34"/>
  <c r="F121" i="18"/>
  <c r="F39" i="34"/>
  <c r="F149" i="30"/>
  <c r="E8" i="18"/>
  <c r="E73" i="34"/>
  <c r="E88" i="30"/>
  <c r="G146" i="18"/>
  <c r="G72" i="34"/>
  <c r="G59" i="30"/>
  <c r="F165" i="18"/>
  <c r="F130" i="34"/>
  <c r="F162" i="30"/>
  <c r="G159" i="18"/>
  <c r="G100" i="34"/>
  <c r="G75" i="30"/>
  <c r="C35" i="18"/>
  <c r="C71" i="34"/>
  <c r="C61" i="30"/>
  <c r="C43" i="18"/>
  <c r="C51" i="34"/>
  <c r="H51" i="34" s="1"/>
  <c r="C20" i="30"/>
  <c r="H20" i="30" s="1"/>
  <c r="C39" i="18"/>
  <c r="C134" i="34"/>
  <c r="C133" i="30"/>
  <c r="C74" i="18"/>
  <c r="C31" i="34"/>
  <c r="C51" i="30"/>
  <c r="F80" i="18"/>
  <c r="F30" i="30"/>
  <c r="F92" i="34"/>
  <c r="F141" i="18"/>
  <c r="F52" i="34"/>
  <c r="F48" i="30"/>
  <c r="G9" i="18"/>
  <c r="G135" i="30"/>
  <c r="G145" i="34"/>
  <c r="C85" i="18"/>
  <c r="C36" i="34"/>
  <c r="C105" i="30"/>
  <c r="F143" i="18"/>
  <c r="F38" i="30"/>
  <c r="F65" i="34"/>
  <c r="F74" i="18"/>
  <c r="F31" i="34"/>
  <c r="F51" i="30"/>
  <c r="C144" i="18"/>
  <c r="C89" i="34"/>
  <c r="C43" i="30"/>
  <c r="C82" i="18"/>
  <c r="H82" i="18" s="1"/>
  <c r="C158" i="34"/>
  <c r="C96" i="30"/>
  <c r="C91" i="18"/>
  <c r="C133" i="34"/>
  <c r="C141" i="30"/>
  <c r="E105" i="18"/>
  <c r="E159" i="34"/>
  <c r="E154" i="30"/>
  <c r="E36" i="18"/>
  <c r="E14" i="34"/>
  <c r="E10" i="30"/>
  <c r="C94" i="18"/>
  <c r="C76" i="34"/>
  <c r="C109" i="30"/>
  <c r="E85" i="18"/>
  <c r="E36" i="34"/>
  <c r="E105" i="30"/>
  <c r="C11" i="18"/>
  <c r="C153" i="34"/>
  <c r="C92" i="30"/>
  <c r="E102" i="18"/>
  <c r="E94" i="34"/>
  <c r="E103" i="30"/>
  <c r="E138" i="18"/>
  <c r="E121" i="34"/>
  <c r="E113" i="30"/>
  <c r="E127" i="18"/>
  <c r="E85" i="34"/>
  <c r="E74" i="30"/>
  <c r="F11" i="18"/>
  <c r="F153" i="34"/>
  <c r="F92" i="30"/>
  <c r="C159" i="18"/>
  <c r="C100" i="34"/>
  <c r="C75" i="30"/>
  <c r="H75" i="30" s="1"/>
  <c r="F45" i="18"/>
  <c r="H45" i="18" s="1"/>
  <c r="F116" i="34"/>
  <c r="F80" i="30"/>
  <c r="G96" i="18"/>
  <c r="G10" i="34"/>
  <c r="G85" i="30"/>
  <c r="E62" i="18"/>
  <c r="E53" i="34"/>
  <c r="E16" i="30"/>
  <c r="E35" i="18"/>
  <c r="E71" i="34"/>
  <c r="E61" i="30"/>
  <c r="F166" i="18"/>
  <c r="F160" i="30"/>
  <c r="F144" i="34"/>
  <c r="F23" i="18"/>
  <c r="F169" i="34"/>
  <c r="F169" i="30"/>
  <c r="G143" i="18"/>
  <c r="G65" i="34"/>
  <c r="G38" i="30"/>
  <c r="F49" i="18"/>
  <c r="F56" i="30"/>
  <c r="F77" i="34"/>
  <c r="G123" i="18"/>
  <c r="G60" i="34"/>
  <c r="G29" i="30"/>
  <c r="E64" i="18"/>
  <c r="E27" i="34"/>
  <c r="E8" i="30"/>
  <c r="F103" i="18"/>
  <c r="F50" i="30"/>
  <c r="F49" i="34"/>
  <c r="E117" i="18"/>
  <c r="E140" i="34"/>
  <c r="E136" i="30"/>
  <c r="E57" i="18"/>
  <c r="E109" i="34"/>
  <c r="E36" i="30"/>
  <c r="F86" i="18"/>
  <c r="F100" i="30"/>
  <c r="F67" i="34"/>
  <c r="E45" i="18"/>
  <c r="E116" i="34"/>
  <c r="E80" i="30"/>
  <c r="E25" i="18"/>
  <c r="E157" i="34"/>
  <c r="E147" i="30"/>
  <c r="H12" i="34"/>
  <c r="H22" i="34"/>
  <c r="H37" i="30"/>
  <c r="H58" i="34"/>
  <c r="H26" i="34"/>
  <c r="H158" i="30"/>
  <c r="G16" i="18"/>
  <c r="G20" i="34"/>
  <c r="G89" i="30"/>
  <c r="D105" i="18"/>
  <c r="D159" i="34"/>
  <c r="D154" i="30"/>
  <c r="D34" i="18"/>
  <c r="D40" i="34"/>
  <c r="D17" i="30"/>
  <c r="D38" i="18"/>
  <c r="D91" i="34"/>
  <c r="D81" i="30"/>
  <c r="D11" i="18"/>
  <c r="D153" i="34"/>
  <c r="D92" i="30"/>
  <c r="D42" i="18"/>
  <c r="D166" i="34"/>
  <c r="D164" i="30"/>
  <c r="D73" i="18"/>
  <c r="D156" i="34"/>
  <c r="D142" i="30"/>
  <c r="D122" i="18"/>
  <c r="D46" i="34"/>
  <c r="D108" i="30"/>
  <c r="D126" i="18"/>
  <c r="D21" i="34"/>
  <c r="H21" i="34" s="1"/>
  <c r="D23" i="30"/>
  <c r="D67" i="18"/>
  <c r="D104" i="34"/>
  <c r="D126" i="30"/>
  <c r="D170" i="18"/>
  <c r="D147" i="34"/>
  <c r="D152" i="30"/>
  <c r="D130" i="18"/>
  <c r="D23" i="34"/>
  <c r="D12" i="30"/>
  <c r="D31" i="18"/>
  <c r="D45" i="30"/>
  <c r="D105" i="34"/>
  <c r="D9" i="18"/>
  <c r="D145" i="34"/>
  <c r="D135" i="30"/>
  <c r="F111" i="18"/>
  <c r="F113" i="34"/>
  <c r="F131" i="30"/>
  <c r="G131" i="18"/>
  <c r="H131" i="18" s="1"/>
  <c r="G128" i="34"/>
  <c r="G91" i="30"/>
  <c r="F115" i="18"/>
  <c r="F75" i="34"/>
  <c r="F139" i="30"/>
  <c r="D48" i="18"/>
  <c r="D30" i="34"/>
  <c r="D110" i="30"/>
  <c r="D114" i="18"/>
  <c r="D114" i="34"/>
  <c r="D106" i="30"/>
  <c r="D20" i="18"/>
  <c r="H20" i="18" s="1"/>
  <c r="D154" i="34"/>
  <c r="D159" i="30"/>
  <c r="F10" i="18"/>
  <c r="F108" i="34"/>
  <c r="F66" i="30"/>
  <c r="D103" i="18"/>
  <c r="D49" i="34"/>
  <c r="H49" i="34" s="1"/>
  <c r="D50" i="30"/>
  <c r="G34" i="18"/>
  <c r="G40" i="34"/>
  <c r="G17" i="30"/>
  <c r="G122" i="18"/>
  <c r="G46" i="34"/>
  <c r="G108" i="30"/>
  <c r="G21" i="18"/>
  <c r="G160" i="34"/>
  <c r="G165" i="30"/>
  <c r="C152" i="18"/>
  <c r="C120" i="34"/>
  <c r="C77" i="30"/>
  <c r="H77" i="30" s="1"/>
  <c r="G145" i="18"/>
  <c r="G24" i="34"/>
  <c r="G33" i="30"/>
  <c r="D118" i="18"/>
  <c r="H118" i="18" s="1"/>
  <c r="D123" i="34"/>
  <c r="D78" i="30"/>
  <c r="G132" i="18"/>
  <c r="G32" i="34"/>
  <c r="G115" i="30"/>
  <c r="F129" i="18"/>
  <c r="F34" i="34"/>
  <c r="F68" i="30"/>
  <c r="E44" i="18"/>
  <c r="E24" i="30"/>
  <c r="E69" i="34"/>
  <c r="G83" i="18"/>
  <c r="G131" i="34"/>
  <c r="G65" i="30"/>
  <c r="H65" i="30" s="1"/>
  <c r="F88" i="18"/>
  <c r="F27" i="30"/>
  <c r="F48" i="34"/>
  <c r="E56" i="18"/>
  <c r="E83" i="34"/>
  <c r="E49" i="30"/>
  <c r="E17" i="18"/>
  <c r="E151" i="34"/>
  <c r="E161" i="30"/>
  <c r="G105" i="18"/>
  <c r="G159" i="34"/>
  <c r="G154" i="30"/>
  <c r="F90" i="18"/>
  <c r="F155" i="34"/>
  <c r="F150" i="30"/>
  <c r="G53" i="18"/>
  <c r="G149" i="34"/>
  <c r="G137" i="30"/>
  <c r="E160" i="18"/>
  <c r="E29" i="34"/>
  <c r="E42" i="30"/>
  <c r="F160" i="18"/>
  <c r="F29" i="34"/>
  <c r="F42" i="30"/>
  <c r="G125" i="18"/>
  <c r="G11" i="34"/>
  <c r="G13" i="30"/>
  <c r="D62" i="18"/>
  <c r="D53" i="34"/>
  <c r="H53" i="34" s="1"/>
  <c r="D16" i="30"/>
  <c r="H16" i="30" s="1"/>
  <c r="D133" i="18"/>
  <c r="D117" i="34"/>
  <c r="D118" i="30"/>
  <c r="C57" i="18"/>
  <c r="C109" i="34"/>
  <c r="C36" i="30"/>
  <c r="D70" i="18"/>
  <c r="H70" i="18" s="1"/>
  <c r="D135" i="34"/>
  <c r="H135" i="34" s="1"/>
  <c r="D167" i="30"/>
  <c r="D129" i="18"/>
  <c r="D34" i="34"/>
  <c r="D68" i="30"/>
  <c r="H68" i="30" s="1"/>
  <c r="E58" i="18"/>
  <c r="E107" i="34"/>
  <c r="E83" i="30"/>
  <c r="G152" i="18"/>
  <c r="G120" i="34"/>
  <c r="G77" i="30"/>
  <c r="G164" i="18"/>
  <c r="G47" i="34"/>
  <c r="G90" i="30"/>
  <c r="C51" i="18"/>
  <c r="C111" i="34"/>
  <c r="C151" i="30"/>
  <c r="F63" i="18"/>
  <c r="F62" i="30"/>
  <c r="F81" i="34"/>
  <c r="D119" i="18"/>
  <c r="D16" i="34"/>
  <c r="D40" i="30"/>
  <c r="F152" i="18"/>
  <c r="F120" i="34"/>
  <c r="F77" i="30"/>
  <c r="D137" i="18"/>
  <c r="D42" i="34"/>
  <c r="D19" i="30"/>
  <c r="D8" i="18"/>
  <c r="D73" i="34"/>
  <c r="D88" i="30"/>
  <c r="C149" i="18"/>
  <c r="C106" i="34"/>
  <c r="C116" i="30"/>
  <c r="E47" i="18"/>
  <c r="H47" i="18" s="1"/>
  <c r="E98" i="34"/>
  <c r="H98" i="34" s="1"/>
  <c r="E93" i="30"/>
  <c r="C76" i="18"/>
  <c r="C110" i="34"/>
  <c r="C128" i="30"/>
  <c r="C158" i="18"/>
  <c r="C28" i="30"/>
  <c r="C33" i="34"/>
  <c r="C160" i="18"/>
  <c r="H160" i="18" s="1"/>
  <c r="C29" i="34"/>
  <c r="H29" i="34" s="1"/>
  <c r="C42" i="30"/>
  <c r="F131" i="18"/>
  <c r="F128" i="34"/>
  <c r="F91" i="30"/>
  <c r="C73" i="18"/>
  <c r="C156" i="34"/>
  <c r="C142" i="30"/>
  <c r="C77" i="18"/>
  <c r="C82" i="34"/>
  <c r="C70" i="30"/>
  <c r="E21" i="18"/>
  <c r="E160" i="34"/>
  <c r="E165" i="30"/>
  <c r="F35" i="18"/>
  <c r="F71" i="34"/>
  <c r="F61" i="30"/>
  <c r="E86" i="18"/>
  <c r="E67" i="34"/>
  <c r="E100" i="30"/>
  <c r="H100" i="30" s="1"/>
  <c r="E24" i="18"/>
  <c r="E127" i="34"/>
  <c r="E121" i="30"/>
  <c r="E43" i="18"/>
  <c r="E51" i="34"/>
  <c r="E20" i="30"/>
  <c r="F92" i="18"/>
  <c r="F168" i="30"/>
  <c r="F163" i="34"/>
  <c r="C45" i="18"/>
  <c r="C116" i="34"/>
  <c r="H116" i="34" s="1"/>
  <c r="C80" i="30"/>
  <c r="H80" i="30" s="1"/>
  <c r="F30" i="18"/>
  <c r="F102" i="34"/>
  <c r="F166" i="30"/>
  <c r="C69" i="18"/>
  <c r="H69" i="18" s="1"/>
  <c r="C165" i="34"/>
  <c r="C111" i="30"/>
  <c r="C9" i="18"/>
  <c r="H9" i="18" s="1"/>
  <c r="C145" i="34"/>
  <c r="H145" i="34" s="1"/>
  <c r="C135" i="30"/>
  <c r="E122" i="18"/>
  <c r="E46" i="34"/>
  <c r="E108" i="30"/>
  <c r="G43" i="18"/>
  <c r="G51" i="34"/>
  <c r="G20" i="30"/>
  <c r="E149" i="18"/>
  <c r="E106" i="34"/>
  <c r="E116" i="30"/>
  <c r="F19" i="18"/>
  <c r="F80" i="34"/>
  <c r="F31" i="30"/>
  <c r="E70" i="18"/>
  <c r="E135" i="34"/>
  <c r="E167" i="30"/>
  <c r="H167" i="30" s="1"/>
  <c r="E101" i="18"/>
  <c r="E26" i="34"/>
  <c r="E119" i="30"/>
  <c r="H119" i="30" s="1"/>
  <c r="F29" i="18"/>
  <c r="F59" i="34"/>
  <c r="F76" i="30"/>
  <c r="C22" i="18"/>
  <c r="C132" i="34"/>
  <c r="H132" i="34" s="1"/>
  <c r="C122" i="30"/>
  <c r="F119" i="18"/>
  <c r="F40" i="30"/>
  <c r="F16" i="34"/>
  <c r="F47" i="18"/>
  <c r="F98" i="34"/>
  <c r="F93" i="30"/>
  <c r="F98" i="18"/>
  <c r="H98" i="18" s="1"/>
  <c r="F9" i="34"/>
  <c r="F58" i="30"/>
  <c r="E81" i="18"/>
  <c r="E95" i="34"/>
  <c r="E46" i="30"/>
  <c r="E107" i="18"/>
  <c r="E87" i="34"/>
  <c r="E57" i="30"/>
  <c r="E170" i="18"/>
  <c r="E147" i="34"/>
  <c r="E152" i="30"/>
  <c r="E88" i="18"/>
  <c r="H88" i="18" s="1"/>
  <c r="E48" i="34"/>
  <c r="E27" i="30"/>
  <c r="H90" i="34"/>
  <c r="D110" i="18"/>
  <c r="D17" i="34"/>
  <c r="D34" i="30"/>
  <c r="H170" i="30"/>
  <c r="H24" i="30"/>
  <c r="H57" i="30"/>
  <c r="G51" i="18"/>
  <c r="G111" i="34"/>
  <c r="G151" i="30"/>
  <c r="C28" i="18"/>
  <c r="H28" i="18" s="1"/>
  <c r="C96" i="34"/>
  <c r="C21" i="30"/>
  <c r="D19" i="18"/>
  <c r="D80" i="34"/>
  <c r="D31" i="30"/>
  <c r="D71" i="18"/>
  <c r="D150" i="34"/>
  <c r="D153" i="30"/>
  <c r="D30" i="18"/>
  <c r="D102" i="34"/>
  <c r="D166" i="30"/>
  <c r="D87" i="18"/>
  <c r="D112" i="34"/>
  <c r="D94" i="30"/>
  <c r="H94" i="30" s="1"/>
  <c r="D138" i="18"/>
  <c r="D121" i="34"/>
  <c r="H121" i="34" s="1"/>
  <c r="D113" i="30"/>
  <c r="H113" i="30" s="1"/>
  <c r="D23" i="18"/>
  <c r="D169" i="30"/>
  <c r="D169" i="34"/>
  <c r="D82" i="18"/>
  <c r="D96" i="30"/>
  <c r="D158" i="34"/>
  <c r="D136" i="18"/>
  <c r="H136" i="18" s="1"/>
  <c r="D25" i="34"/>
  <c r="D41" i="30"/>
  <c r="H41" i="30" s="1"/>
  <c r="D56" i="18"/>
  <c r="D83" i="34"/>
  <c r="D49" i="30"/>
  <c r="D47" i="18"/>
  <c r="D98" i="34"/>
  <c r="D93" i="30"/>
  <c r="H93" i="30" s="1"/>
  <c r="D124" i="18"/>
  <c r="D93" i="34"/>
  <c r="D64" i="30"/>
  <c r="D107" i="18"/>
  <c r="D87" i="34"/>
  <c r="H87" i="34" s="1"/>
  <c r="D57" i="30"/>
  <c r="D150" i="18"/>
  <c r="D35" i="34"/>
  <c r="H35" i="34" s="1"/>
  <c r="D15" i="30"/>
  <c r="D64" i="18"/>
  <c r="D27" i="34"/>
  <c r="D8" i="30"/>
  <c r="G124" i="18"/>
  <c r="G93" i="34"/>
  <c r="G64" i="30"/>
  <c r="G84" i="18"/>
  <c r="G103" i="34"/>
  <c r="G54" i="30"/>
  <c r="D155" i="18"/>
  <c r="D74" i="34"/>
  <c r="D39" i="30"/>
  <c r="D121" i="18"/>
  <c r="D39" i="34"/>
  <c r="D149" i="30"/>
  <c r="D78" i="18"/>
  <c r="H78" i="18" s="1"/>
  <c r="D68" i="34"/>
  <c r="D82" i="30"/>
  <c r="F106" i="18"/>
  <c r="H106" i="18" s="1"/>
  <c r="F86" i="34"/>
  <c r="F95" i="30"/>
  <c r="D139" i="18"/>
  <c r="D164" i="34"/>
  <c r="D148" i="30"/>
  <c r="C117" i="18"/>
  <c r="C140" i="34"/>
  <c r="C136" i="30"/>
  <c r="H136" i="30" s="1"/>
  <c r="G44" i="18"/>
  <c r="H44" i="18" s="1"/>
  <c r="G69" i="34"/>
  <c r="G24" i="30"/>
  <c r="G142" i="18"/>
  <c r="G162" i="34"/>
  <c r="G156" i="30"/>
  <c r="F116" i="18"/>
  <c r="F152" i="34"/>
  <c r="F144" i="30"/>
  <c r="F101" i="18"/>
  <c r="F26" i="34"/>
  <c r="F119" i="30"/>
  <c r="G163" i="18"/>
  <c r="G126" i="34"/>
  <c r="G158" i="30"/>
  <c r="D149" i="18"/>
  <c r="D106" i="34"/>
  <c r="D116" i="30"/>
  <c r="G139" i="18"/>
  <c r="G164" i="34"/>
  <c r="G148" i="30"/>
  <c r="F136" i="18"/>
  <c r="F25" i="34"/>
  <c r="F41" i="30"/>
  <c r="G20" i="18"/>
  <c r="G154" i="34"/>
  <c r="G159" i="30"/>
  <c r="F8" i="18"/>
  <c r="F73" i="34"/>
  <c r="F88" i="30"/>
  <c r="E77" i="18"/>
  <c r="E82" i="34"/>
  <c r="E70" i="30"/>
  <c r="G46" i="18"/>
  <c r="G97" i="34"/>
  <c r="G73" i="30"/>
  <c r="E100" i="18"/>
  <c r="E28" i="34"/>
  <c r="E69" i="30"/>
  <c r="G97" i="18"/>
  <c r="G8" i="34"/>
  <c r="G35" i="30"/>
  <c r="G89" i="18"/>
  <c r="G54" i="34"/>
  <c r="G112" i="30"/>
  <c r="E49" i="18"/>
  <c r="E77" i="34"/>
  <c r="E56" i="30"/>
  <c r="E114" i="18"/>
  <c r="E114" i="34"/>
  <c r="E106" i="30"/>
  <c r="G161" i="18"/>
  <c r="G41" i="34"/>
  <c r="G22" i="30"/>
  <c r="G33" i="18"/>
  <c r="G64" i="34"/>
  <c r="G47" i="30"/>
  <c r="C16" i="18"/>
  <c r="C20" i="34"/>
  <c r="C89" i="30"/>
  <c r="D141" i="18"/>
  <c r="D52" i="34"/>
  <c r="D48" i="30"/>
  <c r="E19" i="18"/>
  <c r="E80" i="34"/>
  <c r="E31" i="30"/>
  <c r="E69" i="18"/>
  <c r="E165" i="34"/>
  <c r="E111" i="30"/>
  <c r="C155" i="18"/>
  <c r="C74" i="34"/>
  <c r="C39" i="30"/>
  <c r="G121" i="18"/>
  <c r="G39" i="34"/>
  <c r="G149" i="30"/>
  <c r="G116" i="18"/>
  <c r="G144" i="30"/>
  <c r="G152" i="34"/>
  <c r="D36" i="18"/>
  <c r="D14" i="34"/>
  <c r="H14" i="34" s="1"/>
  <c r="D10" i="30"/>
  <c r="C90" i="18"/>
  <c r="C155" i="34"/>
  <c r="C150" i="30"/>
  <c r="G75" i="18"/>
  <c r="G70" i="34"/>
  <c r="G53" i="30"/>
  <c r="D101" i="18"/>
  <c r="H101" i="18" s="1"/>
  <c r="D26" i="34"/>
  <c r="D119" i="30"/>
  <c r="G8" i="18"/>
  <c r="G73" i="34"/>
  <c r="G88" i="30"/>
  <c r="C133" i="18"/>
  <c r="C117" i="34"/>
  <c r="C118" i="30"/>
  <c r="E66" i="18"/>
  <c r="E143" i="34"/>
  <c r="E79" i="30"/>
  <c r="F18" i="18"/>
  <c r="H18" i="18" s="1"/>
  <c r="F72" i="30"/>
  <c r="F66" i="34"/>
  <c r="G69" i="18"/>
  <c r="G165" i="34"/>
  <c r="G111" i="30"/>
  <c r="C88" i="18"/>
  <c r="C48" i="34"/>
  <c r="C27" i="30"/>
  <c r="C167" i="18"/>
  <c r="C142" i="34"/>
  <c r="C120" i="30"/>
  <c r="C156" i="18"/>
  <c r="H156" i="18" s="1"/>
  <c r="C37" i="34"/>
  <c r="C52" i="30"/>
  <c r="H52" i="30" s="1"/>
  <c r="E11" i="18"/>
  <c r="E153" i="34"/>
  <c r="E92" i="30"/>
  <c r="E40" i="18"/>
  <c r="E148" i="34"/>
  <c r="E98" i="30"/>
  <c r="C161" i="18"/>
  <c r="C41" i="34"/>
  <c r="C22" i="30"/>
  <c r="F135" i="18"/>
  <c r="F45" i="34"/>
  <c r="F130" i="30"/>
  <c r="G30" i="18"/>
  <c r="G102" i="34"/>
  <c r="G166" i="30"/>
  <c r="F58" i="18"/>
  <c r="F107" i="34"/>
  <c r="F83" i="30"/>
  <c r="C19" i="18"/>
  <c r="C80" i="34"/>
  <c r="C31" i="30"/>
  <c r="C23" i="18"/>
  <c r="C169" i="34"/>
  <c r="C169" i="30"/>
  <c r="C75" i="18"/>
  <c r="C70" i="34"/>
  <c r="C53" i="30"/>
  <c r="H53" i="30" s="1"/>
  <c r="G130" i="18"/>
  <c r="G23" i="34"/>
  <c r="G12" i="30"/>
  <c r="F89" i="18"/>
  <c r="F112" i="30"/>
  <c r="F54" i="34"/>
  <c r="F123" i="18"/>
  <c r="F60" i="34"/>
  <c r="F29" i="30"/>
  <c r="F55" i="18"/>
  <c r="F141" i="34"/>
  <c r="F107" i="30"/>
  <c r="E37" i="18"/>
  <c r="E129" i="34"/>
  <c r="E102" i="30"/>
  <c r="H102" i="30" s="1"/>
  <c r="F51" i="18"/>
  <c r="F111" i="34"/>
  <c r="F151" i="30"/>
  <c r="E169" i="18"/>
  <c r="E167" i="34"/>
  <c r="E163" i="30"/>
  <c r="E147" i="18"/>
  <c r="E19" i="34"/>
  <c r="E18" i="30"/>
  <c r="F107" i="18"/>
  <c r="F87" i="34"/>
  <c r="F57" i="30"/>
  <c r="G86" i="18"/>
  <c r="G67" i="34"/>
  <c r="G100" i="30"/>
  <c r="E48" i="18"/>
  <c r="E30" i="34"/>
  <c r="E110" i="30"/>
  <c r="G61" i="18"/>
  <c r="G15" i="34"/>
  <c r="G84" i="30"/>
  <c r="F41" i="18"/>
  <c r="F125" i="30"/>
  <c r="F137" i="34"/>
  <c r="C64" i="18"/>
  <c r="H64" i="18" s="1"/>
  <c r="C27" i="34"/>
  <c r="C8" i="30"/>
  <c r="E12" i="18"/>
  <c r="E67" i="30"/>
  <c r="E63" i="34"/>
  <c r="C168" i="18"/>
  <c r="C115" i="34"/>
  <c r="C87" i="30"/>
  <c r="E68" i="18"/>
  <c r="E168" i="34"/>
  <c r="E140" i="30"/>
  <c r="G19" i="18"/>
  <c r="G80" i="34"/>
  <c r="G31" i="30"/>
  <c r="G106" i="18"/>
  <c r="G86" i="34"/>
  <c r="G95" i="30"/>
  <c r="D142" i="18"/>
  <c r="D162" i="34"/>
  <c r="D156" i="30"/>
  <c r="H156" i="30" s="1"/>
  <c r="G35" i="18"/>
  <c r="G71" i="34"/>
  <c r="G61" i="30"/>
  <c r="D72" i="18"/>
  <c r="D146" i="34"/>
  <c r="D157" i="30"/>
  <c r="D158" i="18"/>
  <c r="H158" i="18" s="1"/>
  <c r="D33" i="34"/>
  <c r="D28" i="30"/>
  <c r="D111" i="18"/>
  <c r="D113" i="34"/>
  <c r="D131" i="30"/>
  <c r="D134" i="18"/>
  <c r="D12" i="34"/>
  <c r="D60" i="30"/>
  <c r="H60" i="30" s="1"/>
  <c r="D10" i="18"/>
  <c r="H10" i="18" s="1"/>
  <c r="D108" i="34"/>
  <c r="D66" i="30"/>
  <c r="D146" i="18"/>
  <c r="H146" i="18" s="1"/>
  <c r="D72" i="34"/>
  <c r="D59" i="30"/>
  <c r="D98" i="18"/>
  <c r="D9" i="34"/>
  <c r="H9" i="34" s="1"/>
  <c r="D58" i="30"/>
  <c r="H58" i="30" s="1"/>
  <c r="D51" i="18"/>
  <c r="D111" i="34"/>
  <c r="D151" i="30"/>
  <c r="D92" i="18"/>
  <c r="D163" i="34"/>
  <c r="H163" i="34" s="1"/>
  <c r="D168" i="30"/>
  <c r="H168" i="30" s="1"/>
  <c r="D46" i="18"/>
  <c r="D97" i="34"/>
  <c r="D73" i="30"/>
  <c r="D161" i="18"/>
  <c r="D41" i="34"/>
  <c r="D22" i="30"/>
  <c r="D61" i="18"/>
  <c r="D15" i="34"/>
  <c r="D84" i="30"/>
  <c r="D100" i="18"/>
  <c r="D28" i="34"/>
  <c r="D69" i="30"/>
  <c r="D80" i="18"/>
  <c r="D92" i="34"/>
  <c r="D30" i="30"/>
  <c r="D63" i="18"/>
  <c r="D81" i="34"/>
  <c r="D62" i="30"/>
  <c r="D162" i="18"/>
  <c r="D155" i="30"/>
  <c r="D125" i="34"/>
  <c r="D35" i="18"/>
  <c r="D71" i="34"/>
  <c r="D61" i="30"/>
  <c r="D152" i="18"/>
  <c r="H152" i="18" s="1"/>
  <c r="D77" i="30"/>
  <c r="D120" i="34"/>
  <c r="D22" i="18"/>
  <c r="D132" i="34"/>
  <c r="D122" i="30"/>
  <c r="D14" i="18"/>
  <c r="H14" i="18" s="1"/>
  <c r="D145" i="30"/>
  <c r="H145" i="30" s="1"/>
  <c r="D50" i="34"/>
  <c r="H50" i="34" s="1"/>
  <c r="D50" i="18"/>
  <c r="H50" i="18" s="1"/>
  <c r="D84" i="34"/>
  <c r="D63" i="30"/>
  <c r="D91" i="18"/>
  <c r="D133" i="34"/>
  <c r="D141" i="30"/>
  <c r="D102" i="18"/>
  <c r="D94" i="34"/>
  <c r="D103" i="30"/>
  <c r="D25" i="18"/>
  <c r="D157" i="34"/>
  <c r="H157" i="34" s="1"/>
  <c r="D147" i="30"/>
  <c r="H147" i="30" s="1"/>
  <c r="F122" i="18"/>
  <c r="F46" i="34"/>
  <c r="F108" i="30"/>
  <c r="D29" i="18"/>
  <c r="D59" i="34"/>
  <c r="D76" i="30"/>
  <c r="G71" i="18"/>
  <c r="G150" i="34"/>
  <c r="G153" i="30"/>
  <c r="G110" i="18"/>
  <c r="G17" i="34"/>
  <c r="G34" i="30"/>
  <c r="G12" i="18"/>
  <c r="G63" i="34"/>
  <c r="G67" i="30"/>
  <c r="F164" i="18"/>
  <c r="F90" i="30"/>
  <c r="F47" i="34"/>
  <c r="D32" i="18"/>
  <c r="D138" i="34"/>
  <c r="D104" i="30"/>
  <c r="C118" i="18"/>
  <c r="C123" i="34"/>
  <c r="C78" i="30"/>
  <c r="G56" i="18"/>
  <c r="G83" i="34"/>
  <c r="G49" i="30"/>
  <c r="D159" i="18"/>
  <c r="D100" i="34"/>
  <c r="D75" i="30"/>
  <c r="F146" i="18"/>
  <c r="F72" i="34"/>
  <c r="F59" i="30"/>
  <c r="C143" i="18"/>
  <c r="C65" i="34"/>
  <c r="C38" i="30"/>
  <c r="D163" i="18"/>
  <c r="H163" i="18" s="1"/>
  <c r="D126" i="34"/>
  <c r="H126" i="34" s="1"/>
  <c r="D158" i="30"/>
  <c r="G82" i="18"/>
  <c r="G158" i="34"/>
  <c r="G96" i="30"/>
  <c r="D116" i="18"/>
  <c r="D152" i="34"/>
  <c r="H152" i="34" s="1"/>
  <c r="D144" i="30"/>
  <c r="C99" i="18"/>
  <c r="C43" i="34"/>
  <c r="C86" i="30"/>
  <c r="G94" i="18"/>
  <c r="G76" i="34"/>
  <c r="G109" i="30"/>
  <c r="G28" i="18"/>
  <c r="G96" i="34"/>
  <c r="G21" i="30"/>
  <c r="G168" i="18"/>
  <c r="G115" i="34"/>
  <c r="G87" i="30"/>
  <c r="G72" i="18"/>
  <c r="G146" i="34"/>
  <c r="G157" i="30"/>
  <c r="G57" i="18"/>
  <c r="G109" i="34"/>
  <c r="G36" i="30"/>
  <c r="G58" i="18"/>
  <c r="G107" i="34"/>
  <c r="H107" i="34" s="1"/>
  <c r="G83" i="30"/>
  <c r="G65" i="18"/>
  <c r="G136" i="34"/>
  <c r="G132" i="30"/>
  <c r="H132" i="30" s="1"/>
  <c r="F105" i="18"/>
  <c r="F154" i="30"/>
  <c r="F159" i="34"/>
  <c r="G127" i="18"/>
  <c r="G85" i="34"/>
  <c r="G74" i="30"/>
  <c r="G135" i="18"/>
  <c r="G45" i="34"/>
  <c r="G130" i="30"/>
  <c r="D112" i="18"/>
  <c r="D13" i="34"/>
  <c r="H13" i="34" s="1"/>
  <c r="D127" i="30"/>
  <c r="D96" i="18"/>
  <c r="D10" i="34"/>
  <c r="D85" i="30"/>
  <c r="G23" i="18"/>
  <c r="H23" i="18" s="1"/>
  <c r="G169" i="34"/>
  <c r="G169" i="30"/>
  <c r="G162" i="18"/>
  <c r="G125" i="34"/>
  <c r="G155" i="30"/>
  <c r="C12" i="18"/>
  <c r="C63" i="34"/>
  <c r="H63" i="34" s="1"/>
  <c r="C67" i="30"/>
  <c r="H67" i="30" s="1"/>
  <c r="E97" i="18"/>
  <c r="E8" i="34"/>
  <c r="E35" i="30"/>
  <c r="E30" i="18"/>
  <c r="E102" i="34"/>
  <c r="E166" i="30"/>
  <c r="E76" i="18"/>
  <c r="E128" i="30"/>
  <c r="E110" i="34"/>
  <c r="G149" i="18"/>
  <c r="G106" i="34"/>
  <c r="G116" i="30"/>
  <c r="G55" i="18"/>
  <c r="G141" i="34"/>
  <c r="G107" i="30"/>
  <c r="G17" i="18"/>
  <c r="G151" i="34"/>
  <c r="G161" i="30"/>
  <c r="F73" i="18"/>
  <c r="H73" i="18" s="1"/>
  <c r="F156" i="34"/>
  <c r="F142" i="30"/>
  <c r="E51" i="18"/>
  <c r="E111" i="34"/>
  <c r="E151" i="30"/>
  <c r="E22" i="18"/>
  <c r="E132" i="34"/>
  <c r="E122" i="30"/>
  <c r="F124" i="18"/>
  <c r="F93" i="34"/>
  <c r="F64" i="30"/>
  <c r="E13" i="18"/>
  <c r="E118" i="34"/>
  <c r="E123" i="30"/>
  <c r="E73" i="18"/>
  <c r="E156" i="34"/>
  <c r="E142" i="30"/>
  <c r="G87" i="18"/>
  <c r="G94" i="30"/>
  <c r="G112" i="34"/>
  <c r="G32" i="18"/>
  <c r="H32" i="18" s="1"/>
  <c r="G138" i="34"/>
  <c r="G104" i="30"/>
  <c r="F75" i="18"/>
  <c r="F70" i="34"/>
  <c r="F53" i="30"/>
  <c r="F144" i="18"/>
  <c r="F89" i="34"/>
  <c r="F43" i="30"/>
  <c r="G158" i="18"/>
  <c r="G33" i="34"/>
  <c r="G28" i="30"/>
  <c r="G102" i="18"/>
  <c r="G94" i="34"/>
  <c r="G103" i="30"/>
  <c r="F147" i="18"/>
  <c r="F18" i="30"/>
  <c r="F19" i="34"/>
  <c r="E82" i="18"/>
  <c r="E158" i="34"/>
  <c r="E96" i="30"/>
  <c r="E93" i="18"/>
  <c r="E99" i="34"/>
  <c r="E71" i="30"/>
  <c r="G42" i="18"/>
  <c r="G166" i="34"/>
  <c r="G164" i="30"/>
  <c r="G113" i="18"/>
  <c r="H113" i="18" s="1"/>
  <c r="G38" i="34"/>
  <c r="H38" i="34" s="1"/>
  <c r="G11" i="30"/>
  <c r="G166" i="18"/>
  <c r="G144" i="34"/>
  <c r="G160" i="30"/>
  <c r="D95" i="18"/>
  <c r="D101" i="34"/>
  <c r="H101" i="34" s="1"/>
  <c r="D134" i="30"/>
  <c r="F43" i="18"/>
  <c r="F51" i="34"/>
  <c r="F20" i="30"/>
  <c r="G73" i="18"/>
  <c r="G156" i="34"/>
  <c r="G142" i="30"/>
  <c r="D153" i="18"/>
  <c r="D44" i="34"/>
  <c r="D25" i="30"/>
  <c r="E164" i="18"/>
  <c r="E47" i="34"/>
  <c r="E90" i="30"/>
  <c r="C124" i="18"/>
  <c r="C93" i="34"/>
  <c r="H93" i="34" s="1"/>
  <c r="C64" i="30"/>
  <c r="H64" i="30" s="1"/>
  <c r="D40" i="18"/>
  <c r="D148" i="34"/>
  <c r="D98" i="30"/>
  <c r="G60" i="18"/>
  <c r="G79" i="34"/>
  <c r="G129" i="30"/>
  <c r="E146" i="18"/>
  <c r="E72" i="34"/>
  <c r="E59" i="30"/>
  <c r="E80" i="18"/>
  <c r="E92" i="34"/>
  <c r="E30" i="30"/>
  <c r="G62" i="18"/>
  <c r="G53" i="34"/>
  <c r="G16" i="30"/>
  <c r="G91" i="18"/>
  <c r="G133" i="34"/>
  <c r="G141" i="30"/>
  <c r="G68" i="18"/>
  <c r="G168" i="34"/>
  <c r="G140" i="30"/>
  <c r="G147" i="18"/>
  <c r="G19" i="34"/>
  <c r="G18" i="30"/>
  <c r="G24" i="18"/>
  <c r="G127" i="34"/>
  <c r="G121" i="30"/>
  <c r="C67" i="18"/>
  <c r="C104" i="34"/>
  <c r="C126" i="30"/>
  <c r="H126" i="30" s="1"/>
  <c r="C147" i="18"/>
  <c r="C19" i="34"/>
  <c r="C18" i="30"/>
  <c r="C141" i="18"/>
  <c r="H141" i="18" s="1"/>
  <c r="C52" i="34"/>
  <c r="C48" i="30"/>
  <c r="F110" i="18"/>
  <c r="H110" i="18" s="1"/>
  <c r="F34" i="30"/>
  <c r="F17" i="34"/>
  <c r="D108" i="18"/>
  <c r="D78" i="34"/>
  <c r="D138" i="30"/>
  <c r="D151" i="18"/>
  <c r="D55" i="34"/>
  <c r="D14" i="30"/>
  <c r="E155" i="18"/>
  <c r="E74" i="34"/>
  <c r="E39" i="30"/>
  <c r="G85" i="18"/>
  <c r="G36" i="34"/>
  <c r="G105" i="30"/>
  <c r="F112" i="18"/>
  <c r="F13" i="34"/>
  <c r="F127" i="30"/>
  <c r="E151" i="18"/>
  <c r="E55" i="34"/>
  <c r="E14" i="30"/>
  <c r="C29" i="18"/>
  <c r="H29" i="18" s="1"/>
  <c r="C59" i="34"/>
  <c r="C76" i="30"/>
  <c r="C104" i="18"/>
  <c r="H104" i="18" s="1"/>
  <c r="C161" i="34"/>
  <c r="H161" i="34" s="1"/>
  <c r="C143" i="30"/>
  <c r="F17" i="18"/>
  <c r="F151" i="34"/>
  <c r="F161" i="30"/>
  <c r="D28" i="18"/>
  <c r="D96" i="34"/>
  <c r="D21" i="30"/>
  <c r="E116" i="18"/>
  <c r="H116" i="18" s="1"/>
  <c r="E152" i="34"/>
  <c r="E144" i="30"/>
  <c r="F162" i="18"/>
  <c r="H162" i="18" s="1"/>
  <c r="F125" i="34"/>
  <c r="F155" i="30"/>
  <c r="E154" i="18"/>
  <c r="E90" i="34"/>
  <c r="E26" i="30"/>
  <c r="C56" i="18"/>
  <c r="H56" i="18" s="1"/>
  <c r="C83" i="34"/>
  <c r="C49" i="30"/>
  <c r="C128" i="18"/>
  <c r="H128" i="18" s="1"/>
  <c r="C119" i="34"/>
  <c r="C124" i="30"/>
  <c r="H124" i="30" s="1"/>
  <c r="C32" i="18"/>
  <c r="C138" i="34"/>
  <c r="H138" i="34" s="1"/>
  <c r="C104" i="30"/>
  <c r="C40" i="18"/>
  <c r="C148" i="34"/>
  <c r="C98" i="30"/>
  <c r="H98" i="30" s="1"/>
  <c r="C100" i="18"/>
  <c r="C28" i="34"/>
  <c r="C69" i="30"/>
  <c r="H69" i="30" s="1"/>
  <c r="F85" i="18"/>
  <c r="F36" i="34"/>
  <c r="F105" i="30"/>
  <c r="F142" i="18"/>
  <c r="F162" i="34"/>
  <c r="H162" i="34" s="1"/>
  <c r="F156" i="30"/>
  <c r="G136" i="18"/>
  <c r="G25" i="34"/>
  <c r="G41" i="30"/>
  <c r="F13" i="18"/>
  <c r="F118" i="34"/>
  <c r="F123" i="30"/>
  <c r="C13" i="18"/>
  <c r="C118" i="34"/>
  <c r="C123" i="30"/>
  <c r="F169" i="18"/>
  <c r="F167" i="34"/>
  <c r="F163" i="30"/>
  <c r="E16" i="18"/>
  <c r="E20" i="34"/>
  <c r="E89" i="30"/>
  <c r="E15" i="18"/>
  <c r="E58" i="34"/>
  <c r="E55" i="30"/>
  <c r="E38" i="18"/>
  <c r="E91" i="34"/>
  <c r="E81" i="30"/>
  <c r="F78" i="18"/>
  <c r="F82" i="30"/>
  <c r="F68" i="34"/>
  <c r="E33" i="18"/>
  <c r="E64" i="34"/>
  <c r="E47" i="30"/>
  <c r="E129" i="18"/>
  <c r="H129" i="18" s="1"/>
  <c r="E34" i="34"/>
  <c r="E68" i="30"/>
  <c r="E99" i="18"/>
  <c r="E43" i="34"/>
  <c r="E86" i="30"/>
  <c r="E54" i="18"/>
  <c r="E139" i="34"/>
  <c r="H139" i="34" s="1"/>
  <c r="E114" i="30"/>
  <c r="G15" i="18"/>
  <c r="G58" i="34"/>
  <c r="G55" i="30"/>
  <c r="E112" i="18"/>
  <c r="E13" i="34"/>
  <c r="E127" i="30"/>
  <c r="C46" i="18"/>
  <c r="C97" i="34"/>
  <c r="C73" i="30"/>
  <c r="C80" i="18"/>
  <c r="H80" i="18" s="1"/>
  <c r="C92" i="34"/>
  <c r="H92" i="34" s="1"/>
  <c r="C30" i="30"/>
  <c r="E39" i="18"/>
  <c r="E134" i="34"/>
  <c r="E133" i="30"/>
  <c r="C135" i="18"/>
  <c r="C45" i="34"/>
  <c r="C130" i="30"/>
  <c r="H130" i="30" s="1"/>
  <c r="C72" i="18"/>
  <c r="H72" i="18" s="1"/>
  <c r="C146" i="34"/>
  <c r="H146" i="34" s="1"/>
  <c r="C157" i="30"/>
  <c r="F61" i="18"/>
  <c r="F15" i="34"/>
  <c r="F84" i="30"/>
  <c r="C132" i="18"/>
  <c r="C32" i="34"/>
  <c r="C115" i="30"/>
  <c r="H115" i="30" s="1"/>
  <c r="G78" i="18"/>
  <c r="G68" i="34"/>
  <c r="G82" i="30"/>
  <c r="C42" i="18"/>
  <c r="C166" i="34"/>
  <c r="C164" i="30"/>
  <c r="F127" i="18"/>
  <c r="F74" i="30"/>
  <c r="F85" i="34"/>
  <c r="F118" i="18"/>
  <c r="F78" i="30"/>
  <c r="F123" i="34"/>
  <c r="C115" i="18"/>
  <c r="C75" i="34"/>
  <c r="C139" i="30"/>
  <c r="H139" i="30" s="1"/>
  <c r="D104" i="18"/>
  <c r="D161" i="34"/>
  <c r="D143" i="30"/>
  <c r="F139" i="18"/>
  <c r="F164" i="34"/>
  <c r="F148" i="30"/>
  <c r="E158" i="18"/>
  <c r="E33" i="34"/>
  <c r="E28" i="30"/>
  <c r="E10" i="18"/>
  <c r="E108" i="34"/>
  <c r="E66" i="30"/>
  <c r="C111" i="18"/>
  <c r="H111" i="18" s="1"/>
  <c r="C113" i="34"/>
  <c r="C131" i="30"/>
  <c r="E150" i="18"/>
  <c r="H150" i="18" s="1"/>
  <c r="E35" i="34"/>
  <c r="E15" i="30"/>
  <c r="F161" i="18"/>
  <c r="F41" i="34"/>
  <c r="F22" i="30"/>
  <c r="E75" i="18"/>
  <c r="H75" i="18" s="1"/>
  <c r="E70" i="34"/>
  <c r="E53" i="30"/>
  <c r="E94" i="18"/>
  <c r="E109" i="30"/>
  <c r="E76" i="34"/>
  <c r="E89" i="18"/>
  <c r="H89" i="18" s="1"/>
  <c r="E54" i="34"/>
  <c r="H54" i="34" s="1"/>
  <c r="E112" i="30"/>
  <c r="H112" i="30" s="1"/>
  <c r="F21" i="18"/>
  <c r="F160" i="34"/>
  <c r="F165" i="30"/>
  <c r="F54" i="18"/>
  <c r="F139" i="34"/>
  <c r="F114" i="30"/>
  <c r="E157" i="18"/>
  <c r="E22" i="34"/>
  <c r="E44" i="30"/>
  <c r="E108" i="18"/>
  <c r="E78" i="34"/>
  <c r="E138" i="30"/>
  <c r="F65" i="18"/>
  <c r="F132" i="30"/>
  <c r="F136" i="34"/>
  <c r="F99" i="18"/>
  <c r="F43" i="34"/>
  <c r="F86" i="30"/>
  <c r="F39" i="18"/>
  <c r="F133" i="30"/>
  <c r="F134" i="34"/>
  <c r="F87" i="18"/>
  <c r="F112" i="34"/>
  <c r="F94" i="30"/>
  <c r="F82" i="18"/>
  <c r="F158" i="34"/>
  <c r="F96" i="30"/>
  <c r="G40" i="18"/>
  <c r="G148" i="34"/>
  <c r="G98" i="30"/>
  <c r="E130" i="18"/>
  <c r="E23" i="34"/>
  <c r="E12" i="30"/>
  <c r="E96" i="18"/>
  <c r="E10" i="34"/>
  <c r="E85" i="30"/>
  <c r="E34" i="18"/>
  <c r="E40" i="34"/>
  <c r="E17" i="30"/>
  <c r="E31" i="18"/>
  <c r="E105" i="34"/>
  <c r="H105" i="34" s="1"/>
  <c r="E45" i="30"/>
  <c r="F94" i="18"/>
  <c r="F76" i="34"/>
  <c r="F109" i="30"/>
  <c r="E27" i="18"/>
  <c r="E62" i="34"/>
  <c r="E37" i="30"/>
  <c r="E50" i="18"/>
  <c r="E84" i="34"/>
  <c r="E63" i="30"/>
  <c r="H25" i="34"/>
  <c r="H45" i="30"/>
  <c r="H67" i="34"/>
  <c r="H91" i="34"/>
  <c r="H144" i="30"/>
  <c r="H34" i="34"/>
  <c r="H99" i="30"/>
  <c r="H65" i="18"/>
  <c r="H85" i="18"/>
  <c r="I85" i="18" s="1"/>
  <c r="H54" i="18"/>
  <c r="H154" i="18"/>
  <c r="H62" i="18"/>
  <c r="H161" i="18"/>
  <c r="H71" i="18"/>
  <c r="H105" i="18"/>
  <c r="H63" i="18"/>
  <c r="H34" i="18"/>
  <c r="H59" i="18"/>
  <c r="H159" i="18"/>
  <c r="H48" i="18"/>
  <c r="H58" i="18"/>
  <c r="H39" i="18"/>
  <c r="H126" i="18"/>
  <c r="H31" i="18"/>
  <c r="H86" i="18"/>
  <c r="H92" i="18"/>
  <c r="H91" i="18"/>
  <c r="H25" i="18"/>
  <c r="H133" i="18"/>
  <c r="H144" i="18"/>
  <c r="H95" i="18"/>
  <c r="H12" i="18"/>
  <c r="H114" i="18"/>
  <c r="H36" i="18"/>
  <c r="H121" i="18"/>
  <c r="H26" i="18"/>
  <c r="H127" i="18"/>
  <c r="H139" i="18"/>
  <c r="H41" i="18"/>
  <c r="H103" i="18"/>
  <c r="H102" i="18"/>
  <c r="H155" i="18"/>
  <c r="H11" i="18"/>
  <c r="H151" i="18"/>
  <c r="H125" i="18"/>
  <c r="H142" i="18"/>
  <c r="H87" i="18"/>
  <c r="H138" i="18"/>
  <c r="H107" i="18"/>
  <c r="H143" i="18"/>
  <c r="H40" i="18"/>
  <c r="H13" i="18"/>
  <c r="I37" i="18"/>
  <c r="I70" i="18"/>
  <c r="H16" i="18"/>
  <c r="H117" i="18"/>
  <c r="H35" i="18"/>
  <c r="H132" i="18"/>
  <c r="H51" i="18"/>
  <c r="I119" i="18" l="1"/>
  <c r="I16" i="34"/>
  <c r="I40" i="30"/>
  <c r="I74" i="18"/>
  <c r="I31" i="34"/>
  <c r="I51" i="30"/>
  <c r="I140" i="18"/>
  <c r="I57" i="34"/>
  <c r="I97" i="30"/>
  <c r="I22" i="18"/>
  <c r="I132" i="34"/>
  <c r="I122" i="30"/>
  <c r="I104" i="34"/>
  <c r="I126" i="30"/>
  <c r="D85" i="27"/>
  <c r="E85" i="27" s="1"/>
  <c r="D134" i="31"/>
  <c r="I111" i="34"/>
  <c r="I151" i="30"/>
  <c r="I102" i="18"/>
  <c r="I94" i="34"/>
  <c r="I103" i="30"/>
  <c r="I121" i="18"/>
  <c r="I39" i="34"/>
  <c r="I149" i="30"/>
  <c r="I126" i="18"/>
  <c r="I21" i="34"/>
  <c r="J21" i="34" s="1"/>
  <c r="I23" i="30"/>
  <c r="I161" i="18"/>
  <c r="I41" i="34"/>
  <c r="I22" i="30"/>
  <c r="I129" i="18"/>
  <c r="I34" i="34"/>
  <c r="I68" i="30"/>
  <c r="I9" i="18"/>
  <c r="I145" i="34"/>
  <c r="I135" i="30"/>
  <c r="I47" i="18"/>
  <c r="I98" i="34"/>
  <c r="J98" i="34" s="1"/>
  <c r="I93" i="30"/>
  <c r="I68" i="18"/>
  <c r="I168" i="34"/>
  <c r="I140" i="30"/>
  <c r="I81" i="18"/>
  <c r="I95" i="34"/>
  <c r="I46" i="30"/>
  <c r="I24" i="18"/>
  <c r="I127" i="34"/>
  <c r="I121" i="30"/>
  <c r="I21" i="18"/>
  <c r="I160" i="34"/>
  <c r="I165" i="30"/>
  <c r="I60" i="18"/>
  <c r="I79" i="34"/>
  <c r="I129" i="30"/>
  <c r="I84" i="18"/>
  <c r="I103" i="34"/>
  <c r="I54" i="30"/>
  <c r="I71" i="34"/>
  <c r="I61" i="30"/>
  <c r="I40" i="18"/>
  <c r="I148" i="34"/>
  <c r="I98" i="30"/>
  <c r="I127" i="18"/>
  <c r="I85" i="34"/>
  <c r="I74" i="30"/>
  <c r="I114" i="18"/>
  <c r="I114" i="34"/>
  <c r="I106" i="30"/>
  <c r="I86" i="18"/>
  <c r="I67" i="34"/>
  <c r="I100" i="30"/>
  <c r="I105" i="18"/>
  <c r="I159" i="34"/>
  <c r="I154" i="30"/>
  <c r="I154" i="18"/>
  <c r="I90" i="34"/>
  <c r="J90" i="34" s="1"/>
  <c r="I26" i="30"/>
  <c r="I89" i="18"/>
  <c r="I54" i="34"/>
  <c r="I112" i="30"/>
  <c r="I150" i="18"/>
  <c r="I35" i="34"/>
  <c r="J35" i="34" s="1"/>
  <c r="I15" i="30"/>
  <c r="I80" i="18"/>
  <c r="I92" i="34"/>
  <c r="I30" i="30"/>
  <c r="I162" i="18"/>
  <c r="I125" i="34"/>
  <c r="I155" i="30"/>
  <c r="I104" i="18"/>
  <c r="I161" i="34"/>
  <c r="I143" i="30"/>
  <c r="I110" i="18"/>
  <c r="I17" i="34"/>
  <c r="I34" i="30"/>
  <c r="H134" i="30"/>
  <c r="I113" i="18"/>
  <c r="I38" i="34"/>
  <c r="I11" i="30"/>
  <c r="I73" i="18"/>
  <c r="I156" i="34"/>
  <c r="I142" i="30"/>
  <c r="J50" i="34"/>
  <c r="I120" i="34"/>
  <c r="I77" i="30"/>
  <c r="J9" i="34"/>
  <c r="I146" i="18"/>
  <c r="I72" i="34"/>
  <c r="I59" i="30"/>
  <c r="I158" i="18"/>
  <c r="I33" i="34"/>
  <c r="I28" i="30"/>
  <c r="I156" i="18"/>
  <c r="I37" i="34"/>
  <c r="I52" i="30"/>
  <c r="I18" i="18"/>
  <c r="I66" i="34"/>
  <c r="I72" i="30"/>
  <c r="I101" i="18"/>
  <c r="I26" i="34"/>
  <c r="I119" i="30"/>
  <c r="J14" i="34"/>
  <c r="I86" i="34"/>
  <c r="I95" i="30"/>
  <c r="I136" i="18"/>
  <c r="I25" i="34"/>
  <c r="J25" i="34" s="1"/>
  <c r="I41" i="30"/>
  <c r="I28" i="18"/>
  <c r="I96" i="34"/>
  <c r="I21" i="30"/>
  <c r="H23" i="30"/>
  <c r="J56" i="34"/>
  <c r="J129" i="34"/>
  <c r="I143" i="18"/>
  <c r="I65" i="34"/>
  <c r="I38" i="30"/>
  <c r="I142" i="18"/>
  <c r="I162" i="34"/>
  <c r="I156" i="30"/>
  <c r="I155" i="18"/>
  <c r="I74" i="34"/>
  <c r="I39" i="30"/>
  <c r="I12" i="18"/>
  <c r="I63" i="34"/>
  <c r="J63" i="34" s="1"/>
  <c r="I67" i="30"/>
  <c r="I25" i="18"/>
  <c r="I157" i="34"/>
  <c r="I147" i="30"/>
  <c r="I71" i="18"/>
  <c r="I150" i="34"/>
  <c r="I153" i="30"/>
  <c r="I54" i="18"/>
  <c r="I139" i="34"/>
  <c r="J139" i="34" s="1"/>
  <c r="I114" i="30"/>
  <c r="H81" i="30"/>
  <c r="J101" i="34"/>
  <c r="J157" i="34"/>
  <c r="I48" i="34"/>
  <c r="I27" i="30"/>
  <c r="I98" i="18"/>
  <c r="I9" i="34"/>
  <c r="I58" i="30"/>
  <c r="J132" i="34"/>
  <c r="J145" i="34"/>
  <c r="I69" i="18"/>
  <c r="I165" i="34"/>
  <c r="I111" i="30"/>
  <c r="H43" i="18"/>
  <c r="H142" i="30"/>
  <c r="I160" i="18"/>
  <c r="I29" i="34"/>
  <c r="I42" i="30"/>
  <c r="H128" i="30"/>
  <c r="H149" i="18"/>
  <c r="H151" i="30"/>
  <c r="H57" i="18"/>
  <c r="I118" i="18"/>
  <c r="I123" i="34"/>
  <c r="I78" i="30"/>
  <c r="I20" i="18"/>
  <c r="I154" i="34"/>
  <c r="I159" i="30"/>
  <c r="I131" i="18"/>
  <c r="I128" i="34"/>
  <c r="I91" i="30"/>
  <c r="H130" i="18"/>
  <c r="H122" i="18"/>
  <c r="H38" i="18"/>
  <c r="J26" i="34"/>
  <c r="I45" i="18"/>
  <c r="I116" i="34"/>
  <c r="J116" i="34" s="1"/>
  <c r="I80" i="30"/>
  <c r="H92" i="30"/>
  <c r="H94" i="18"/>
  <c r="H133" i="34"/>
  <c r="J133" i="34" s="1"/>
  <c r="I158" i="34"/>
  <c r="I96" i="30"/>
  <c r="I82" i="18"/>
  <c r="H71" i="34"/>
  <c r="J71" i="34" s="1"/>
  <c r="I52" i="18"/>
  <c r="I56" i="34"/>
  <c r="I101" i="30"/>
  <c r="H72" i="30"/>
  <c r="J168" i="34"/>
  <c r="H123" i="18"/>
  <c r="H148" i="30"/>
  <c r="H95" i="34"/>
  <c r="J95" i="34" s="1"/>
  <c r="I8" i="18"/>
  <c r="I73" i="34"/>
  <c r="I88" i="30"/>
  <c r="H11" i="34"/>
  <c r="I96" i="18"/>
  <c r="I10" i="34"/>
  <c r="I85" i="30"/>
  <c r="H99" i="18"/>
  <c r="H66" i="30"/>
  <c r="H17" i="18"/>
  <c r="I134" i="18"/>
  <c r="I12" i="34"/>
  <c r="J12" i="34" s="1"/>
  <c r="I60" i="30"/>
  <c r="I145" i="18"/>
  <c r="I24" i="34"/>
  <c r="I33" i="30"/>
  <c r="H86" i="34"/>
  <c r="H147" i="18"/>
  <c r="H42" i="34"/>
  <c r="J42" i="34" s="1"/>
  <c r="I64" i="34"/>
  <c r="I47" i="30"/>
  <c r="I97" i="18"/>
  <c r="I8" i="34"/>
  <c r="J8" i="34" s="1"/>
  <c r="I35" i="30"/>
  <c r="H26" i="30"/>
  <c r="I58" i="34"/>
  <c r="J58" i="34" s="1"/>
  <c r="I55" i="30"/>
  <c r="I15" i="18"/>
  <c r="H62" i="34"/>
  <c r="I169" i="18"/>
  <c r="I167" i="34"/>
  <c r="I163" i="30"/>
  <c r="H166" i="18"/>
  <c r="H63" i="30"/>
  <c r="H131" i="34"/>
  <c r="H15" i="34"/>
  <c r="I53" i="18"/>
  <c r="I149" i="34"/>
  <c r="I137" i="30"/>
  <c r="I61" i="34"/>
  <c r="I32" i="30"/>
  <c r="I148" i="18"/>
  <c r="H157" i="18"/>
  <c r="I164" i="18"/>
  <c r="I47" i="34"/>
  <c r="I90" i="30"/>
  <c r="I18" i="34"/>
  <c r="I9" i="30"/>
  <c r="I140" i="34"/>
  <c r="I136" i="30"/>
  <c r="I107" i="18"/>
  <c r="I87" i="34"/>
  <c r="I57" i="30"/>
  <c r="I41" i="18"/>
  <c r="I137" i="34"/>
  <c r="I125" i="30"/>
  <c r="I48" i="18"/>
  <c r="I30" i="34"/>
  <c r="I110" i="30"/>
  <c r="I36" i="34"/>
  <c r="I105" i="30"/>
  <c r="I75" i="18"/>
  <c r="I70" i="34"/>
  <c r="I53" i="30"/>
  <c r="I56" i="18"/>
  <c r="I83" i="34"/>
  <c r="I49" i="30"/>
  <c r="I14" i="18"/>
  <c r="I50" i="34"/>
  <c r="I145" i="30"/>
  <c r="I153" i="18"/>
  <c r="I44" i="34"/>
  <c r="J44" i="34" s="1"/>
  <c r="I25" i="30"/>
  <c r="I137" i="18"/>
  <c r="I42" i="34"/>
  <c r="I19" i="30"/>
  <c r="I27" i="18"/>
  <c r="I62" i="34"/>
  <c r="I37" i="30"/>
  <c r="I115" i="18"/>
  <c r="I75" i="34"/>
  <c r="I139" i="30"/>
  <c r="I141" i="34"/>
  <c r="I107" i="30"/>
  <c r="I55" i="18"/>
  <c r="I77" i="18"/>
  <c r="I82" i="34"/>
  <c r="I70" i="30"/>
  <c r="J150" i="34"/>
  <c r="H124" i="34"/>
  <c r="J124" i="34" s="1"/>
  <c r="I165" i="18"/>
  <c r="I130" i="34"/>
  <c r="J130" i="34" s="1"/>
  <c r="I162" i="30"/>
  <c r="J154" i="34"/>
  <c r="I66" i="18"/>
  <c r="I143" i="34"/>
  <c r="I79" i="30"/>
  <c r="I108" i="18"/>
  <c r="I78" i="34"/>
  <c r="I138" i="30"/>
  <c r="I49" i="18"/>
  <c r="I77" i="34"/>
  <c r="J77" i="34" s="1"/>
  <c r="I56" i="30"/>
  <c r="I135" i="18"/>
  <c r="I45" i="34"/>
  <c r="I130" i="30"/>
  <c r="I155" i="34"/>
  <c r="I150" i="30"/>
  <c r="I83" i="18"/>
  <c r="I131" i="34"/>
  <c r="I65" i="30"/>
  <c r="I61" i="18"/>
  <c r="I15" i="34"/>
  <c r="I84" i="30"/>
  <c r="J128" i="34"/>
  <c r="I76" i="18"/>
  <c r="I110" i="34"/>
  <c r="I128" i="30"/>
  <c r="I93" i="18"/>
  <c r="I99" i="34"/>
  <c r="I71" i="30"/>
  <c r="D70" i="27"/>
  <c r="E70" i="27" s="1"/>
  <c r="D168" i="31"/>
  <c r="I13" i="18"/>
  <c r="I118" i="34"/>
  <c r="I123" i="30"/>
  <c r="I138" i="18"/>
  <c r="I121" i="34"/>
  <c r="J121" i="34" s="1"/>
  <c r="I113" i="30"/>
  <c r="I151" i="18"/>
  <c r="I55" i="34"/>
  <c r="I14" i="30"/>
  <c r="I36" i="18"/>
  <c r="I14" i="34"/>
  <c r="I10" i="30"/>
  <c r="I144" i="18"/>
  <c r="I89" i="34"/>
  <c r="I43" i="30"/>
  <c r="I92" i="18"/>
  <c r="I163" i="34"/>
  <c r="J163" i="34" s="1"/>
  <c r="I168" i="30"/>
  <c r="I39" i="18"/>
  <c r="I134" i="34"/>
  <c r="I133" i="30"/>
  <c r="I159" i="18"/>
  <c r="I100" i="34"/>
  <c r="I75" i="30"/>
  <c r="I63" i="18"/>
  <c r="I81" i="34"/>
  <c r="J81" i="34" s="1"/>
  <c r="I62" i="30"/>
  <c r="I65" i="18"/>
  <c r="I136" i="34"/>
  <c r="I132" i="30"/>
  <c r="J54" i="34"/>
  <c r="I113" i="34"/>
  <c r="I131" i="30"/>
  <c r="I72" i="18"/>
  <c r="I146" i="34"/>
  <c r="I157" i="30"/>
  <c r="J92" i="34"/>
  <c r="J162" i="34"/>
  <c r="I128" i="18"/>
  <c r="I119" i="34"/>
  <c r="I124" i="30"/>
  <c r="I116" i="18"/>
  <c r="I152" i="34"/>
  <c r="J152" i="34" s="1"/>
  <c r="I144" i="30"/>
  <c r="J161" i="34"/>
  <c r="I29" i="18"/>
  <c r="I59" i="34"/>
  <c r="I76" i="30"/>
  <c r="I141" i="18"/>
  <c r="I52" i="34"/>
  <c r="I48" i="30"/>
  <c r="H124" i="18"/>
  <c r="J38" i="34"/>
  <c r="I32" i="18"/>
  <c r="I138" i="34"/>
  <c r="J138" i="34" s="1"/>
  <c r="I104" i="30"/>
  <c r="I23" i="18"/>
  <c r="I169" i="34"/>
  <c r="I169" i="30"/>
  <c r="H127" i="30"/>
  <c r="I163" i="18"/>
  <c r="I126" i="34"/>
  <c r="J126" i="34" s="1"/>
  <c r="I158" i="30"/>
  <c r="I50" i="18"/>
  <c r="I84" i="34"/>
  <c r="I63" i="30"/>
  <c r="H100" i="18"/>
  <c r="I10" i="18"/>
  <c r="I108" i="34"/>
  <c r="I66" i="30"/>
  <c r="H87" i="30"/>
  <c r="I64" i="18"/>
  <c r="I27" i="34"/>
  <c r="I8" i="30"/>
  <c r="H169" i="34"/>
  <c r="H19" i="18"/>
  <c r="H37" i="34"/>
  <c r="J37" i="34" s="1"/>
  <c r="H167" i="18"/>
  <c r="H10" i="30"/>
  <c r="I44" i="18"/>
  <c r="I69" i="34"/>
  <c r="J69" i="34" s="1"/>
  <c r="I24" i="30"/>
  <c r="I78" i="18"/>
  <c r="I68" i="34"/>
  <c r="I82" i="30"/>
  <c r="H15" i="30"/>
  <c r="J87" i="34"/>
  <c r="H112" i="34"/>
  <c r="H30" i="18"/>
  <c r="H96" i="34"/>
  <c r="J96" i="34" s="1"/>
  <c r="H136" i="34"/>
  <c r="I115" i="34"/>
  <c r="I87" i="30"/>
  <c r="I168" i="18"/>
  <c r="I79" i="18"/>
  <c r="I124" i="34"/>
  <c r="I146" i="30"/>
  <c r="I109" i="18"/>
  <c r="I122" i="34"/>
  <c r="I117" i="30"/>
  <c r="I147" i="34"/>
  <c r="J147" i="34" s="1"/>
  <c r="I152" i="30"/>
  <c r="H125" i="34"/>
  <c r="H79" i="34"/>
  <c r="H16" i="34"/>
  <c r="J16" i="34" s="1"/>
  <c r="H103" i="30"/>
  <c r="I32" i="34"/>
  <c r="I115" i="30"/>
  <c r="I20" i="34"/>
  <c r="I89" i="30"/>
  <c r="I125" i="18"/>
  <c r="I11" i="34"/>
  <c r="I13" i="30"/>
  <c r="I139" i="18"/>
  <c r="I164" i="34"/>
  <c r="I148" i="30"/>
  <c r="I91" i="18"/>
  <c r="I133" i="34"/>
  <c r="I141" i="30"/>
  <c r="I62" i="18"/>
  <c r="I53" i="34"/>
  <c r="J53" i="34" s="1"/>
  <c r="I16" i="30"/>
  <c r="J34" i="34"/>
  <c r="J67" i="34"/>
  <c r="H104" i="34"/>
  <c r="J104" i="34" s="1"/>
  <c r="H38" i="30"/>
  <c r="H78" i="30"/>
  <c r="H70" i="34"/>
  <c r="J70" i="34" s="1"/>
  <c r="H27" i="30"/>
  <c r="H70" i="30"/>
  <c r="H110" i="34"/>
  <c r="I135" i="34"/>
  <c r="J135" i="34" s="1"/>
  <c r="I167" i="30"/>
  <c r="H120" i="34"/>
  <c r="J120" i="34" s="1"/>
  <c r="H153" i="34"/>
  <c r="J153" i="34" s="1"/>
  <c r="H43" i="30"/>
  <c r="H133" i="30"/>
  <c r="H54" i="30"/>
  <c r="H108" i="34"/>
  <c r="J108" i="34" s="1"/>
  <c r="H14" i="30"/>
  <c r="H40" i="34"/>
  <c r="H108" i="30"/>
  <c r="H137" i="34"/>
  <c r="J137" i="34" s="1"/>
  <c r="H117" i="30"/>
  <c r="H71" i="30"/>
  <c r="H144" i="34"/>
  <c r="J143" i="34"/>
  <c r="H149" i="30"/>
  <c r="H84" i="34"/>
  <c r="J84" i="34" s="1"/>
  <c r="H59" i="30"/>
  <c r="H30" i="34"/>
  <c r="J68" i="34"/>
  <c r="H129" i="30"/>
  <c r="H167" i="34"/>
  <c r="J167" i="34" s="1"/>
  <c r="H94" i="34"/>
  <c r="J94" i="34" s="1"/>
  <c r="H34" i="30"/>
  <c r="H131" i="30"/>
  <c r="H75" i="34"/>
  <c r="J75" i="34" s="1"/>
  <c r="H164" i="30"/>
  <c r="H157" i="30"/>
  <c r="H45" i="34"/>
  <c r="J45" i="34" s="1"/>
  <c r="H73" i="30"/>
  <c r="H123" i="30"/>
  <c r="H28" i="34"/>
  <c r="H83" i="34"/>
  <c r="H76" i="30"/>
  <c r="H48" i="30"/>
  <c r="H19" i="34"/>
  <c r="H112" i="18"/>
  <c r="H43" i="34"/>
  <c r="H65" i="34"/>
  <c r="J65" i="34" s="1"/>
  <c r="H123" i="34"/>
  <c r="H8" i="30"/>
  <c r="H31" i="30"/>
  <c r="H22" i="30"/>
  <c r="H120" i="30"/>
  <c r="H48" i="34"/>
  <c r="J48" i="34" s="1"/>
  <c r="H117" i="34"/>
  <c r="J117" i="34" s="1"/>
  <c r="H155" i="34"/>
  <c r="J155" i="34" s="1"/>
  <c r="H74" i="34"/>
  <c r="H20" i="34"/>
  <c r="H140" i="34"/>
  <c r="J140" i="34" s="1"/>
  <c r="H111" i="30"/>
  <c r="H82" i="34"/>
  <c r="J82" i="34" s="1"/>
  <c r="H42" i="30"/>
  <c r="H28" i="30"/>
  <c r="H116" i="30"/>
  <c r="H36" i="30"/>
  <c r="H42" i="18"/>
  <c r="H100" i="34"/>
  <c r="J100" i="34" s="1"/>
  <c r="H109" i="30"/>
  <c r="H96" i="30"/>
  <c r="H89" i="34"/>
  <c r="H105" i="30"/>
  <c r="H51" i="30"/>
  <c r="H134" i="34"/>
  <c r="J134" i="34" s="1"/>
  <c r="H154" i="30"/>
  <c r="H103" i="34"/>
  <c r="J103" i="34" s="1"/>
  <c r="H60" i="34"/>
  <c r="H160" i="34"/>
  <c r="H88" i="30"/>
  <c r="H85" i="30"/>
  <c r="H161" i="30"/>
  <c r="H33" i="30"/>
  <c r="H74" i="30"/>
  <c r="H47" i="30"/>
  <c r="H55" i="34"/>
  <c r="J55" i="34" s="1"/>
  <c r="H46" i="34"/>
  <c r="H97" i="30"/>
  <c r="H125" i="30"/>
  <c r="H107" i="30"/>
  <c r="H122" i="34"/>
  <c r="H99" i="34"/>
  <c r="J99" i="34" s="1"/>
  <c r="H138" i="30"/>
  <c r="H106" i="30"/>
  <c r="H39" i="34"/>
  <c r="H72" i="34"/>
  <c r="J72" i="34" s="1"/>
  <c r="H137" i="30"/>
  <c r="H61" i="34"/>
  <c r="J61" i="34" s="1"/>
  <c r="H82" i="30"/>
  <c r="H90" i="30"/>
  <c r="H9" i="30"/>
  <c r="H17" i="34"/>
  <c r="J17" i="34" s="1"/>
  <c r="H110" i="30"/>
  <c r="D37" i="27"/>
  <c r="E37" i="27" s="1"/>
  <c r="D87" i="31"/>
  <c r="I87" i="18"/>
  <c r="I112" i="34"/>
  <c r="I94" i="30"/>
  <c r="I11" i="18"/>
  <c r="I153" i="34"/>
  <c r="I92" i="30"/>
  <c r="I103" i="18"/>
  <c r="I49" i="34"/>
  <c r="J49" i="34" s="1"/>
  <c r="I50" i="30"/>
  <c r="I26" i="18"/>
  <c r="I170" i="34"/>
  <c r="J170" i="34" s="1"/>
  <c r="I170" i="30"/>
  <c r="I95" i="18"/>
  <c r="I101" i="34"/>
  <c r="I134" i="30"/>
  <c r="I31" i="18"/>
  <c r="I105" i="34"/>
  <c r="J105" i="34" s="1"/>
  <c r="I45" i="30"/>
  <c r="I58" i="18"/>
  <c r="I107" i="34"/>
  <c r="J107" i="34" s="1"/>
  <c r="I83" i="30"/>
  <c r="I59" i="18"/>
  <c r="I88" i="34"/>
  <c r="J88" i="34" s="1"/>
  <c r="I99" i="30"/>
  <c r="H32" i="34"/>
  <c r="J32" i="34" s="1"/>
  <c r="H148" i="34"/>
  <c r="H49" i="30"/>
  <c r="H18" i="30"/>
  <c r="H86" i="30"/>
  <c r="H46" i="18"/>
  <c r="H115" i="34"/>
  <c r="J115" i="34" s="1"/>
  <c r="H118" i="30"/>
  <c r="H150" i="30"/>
  <c r="H39" i="30"/>
  <c r="H89" i="30"/>
  <c r="H156" i="34"/>
  <c r="H33" i="34"/>
  <c r="H111" i="34"/>
  <c r="J111" i="34" s="1"/>
  <c r="H66" i="34"/>
  <c r="J66" i="34" s="1"/>
  <c r="H165" i="30"/>
  <c r="H164" i="34"/>
  <c r="J164" i="34" s="1"/>
  <c r="I129" i="34"/>
  <c r="I102" i="30"/>
  <c r="H127" i="34"/>
  <c r="J127" i="34" s="1"/>
  <c r="I133" i="18"/>
  <c r="I117" i="34"/>
  <c r="I118" i="30"/>
  <c r="I34" i="18"/>
  <c r="I40" i="34"/>
  <c r="I17" i="30"/>
  <c r="H113" i="34"/>
  <c r="H166" i="34"/>
  <c r="J146" i="34"/>
  <c r="H30" i="30"/>
  <c r="H97" i="34"/>
  <c r="H118" i="34"/>
  <c r="H104" i="30"/>
  <c r="H119" i="34"/>
  <c r="J119" i="34" s="1"/>
  <c r="H143" i="30"/>
  <c r="H59" i="34"/>
  <c r="H52" i="34"/>
  <c r="J52" i="34" s="1"/>
  <c r="H27" i="34"/>
  <c r="H169" i="30"/>
  <c r="H80" i="34"/>
  <c r="H41" i="34"/>
  <c r="J41" i="34" s="1"/>
  <c r="H142" i="34"/>
  <c r="H21" i="30"/>
  <c r="H122" i="30"/>
  <c r="H135" i="30"/>
  <c r="H165" i="34"/>
  <c r="J165" i="34" s="1"/>
  <c r="J29" i="34"/>
  <c r="H106" i="34"/>
  <c r="H109" i="34"/>
  <c r="H76" i="34"/>
  <c r="H141" i="30"/>
  <c r="H158" i="34"/>
  <c r="J158" i="34" s="1"/>
  <c r="H36" i="34"/>
  <c r="J36" i="34" s="1"/>
  <c r="H31" i="34"/>
  <c r="J31" i="34" s="1"/>
  <c r="H61" i="30"/>
  <c r="H159" i="34"/>
  <c r="J159" i="34" s="1"/>
  <c r="H140" i="30"/>
  <c r="H29" i="30"/>
  <c r="H46" i="30"/>
  <c r="H73" i="34"/>
  <c r="J73" i="34" s="1"/>
  <c r="H13" i="30"/>
  <c r="H10" i="34"/>
  <c r="J10" i="34" s="1"/>
  <c r="H25" i="30"/>
  <c r="H151" i="34"/>
  <c r="H24" i="34"/>
  <c r="H19" i="30"/>
  <c r="H85" i="34"/>
  <c r="J85" i="34" s="1"/>
  <c r="H64" i="34"/>
  <c r="J64" i="34" s="1"/>
  <c r="H56" i="30"/>
  <c r="H57" i="34"/>
  <c r="H62" i="30"/>
  <c r="H141" i="34"/>
  <c r="J141" i="34" s="1"/>
  <c r="H153" i="30"/>
  <c r="H146" i="30"/>
  <c r="H159" i="30"/>
  <c r="H78" i="34"/>
  <c r="J78" i="34" s="1"/>
  <c r="H114" i="34"/>
  <c r="J114" i="34" s="1"/>
  <c r="H152" i="30"/>
  <c r="H84" i="30"/>
  <c r="H155" i="30"/>
  <c r="H149" i="34"/>
  <c r="H32" i="30"/>
  <c r="H166" i="30"/>
  <c r="H47" i="34"/>
  <c r="J47" i="34" s="1"/>
  <c r="H18" i="34"/>
  <c r="J18" i="34" s="1"/>
  <c r="H40" i="30"/>
  <c r="I51" i="18"/>
  <c r="I117" i="18"/>
  <c r="I16" i="18"/>
  <c r="I88" i="18"/>
  <c r="I90" i="18"/>
  <c r="I124" i="18"/>
  <c r="I170" i="18"/>
  <c r="I35" i="18"/>
  <c r="I67" i="18"/>
  <c r="I57" i="18"/>
  <c r="I132" i="18"/>
  <c r="I19" i="18"/>
  <c r="I106" i="18"/>
  <c r="I111" i="18"/>
  <c r="I120" i="18"/>
  <c r="I33" i="18"/>
  <c r="I152" i="18"/>
  <c r="D57" i="27" l="1"/>
  <c r="E57" i="27" s="1"/>
  <c r="D29" i="31"/>
  <c r="I87" i="31"/>
  <c r="F87" i="31"/>
  <c r="M87" i="31"/>
  <c r="D109" i="27"/>
  <c r="E109" i="27" s="1"/>
  <c r="D103" i="31"/>
  <c r="D128" i="27"/>
  <c r="E128" i="27" s="1"/>
  <c r="D115" i="31"/>
  <c r="D83" i="27"/>
  <c r="E83" i="27" s="1"/>
  <c r="D41" i="31"/>
  <c r="D108" i="27"/>
  <c r="E108" i="27" s="1"/>
  <c r="D147" i="31"/>
  <c r="D77" i="27"/>
  <c r="E77" i="27" s="1"/>
  <c r="D71" i="31"/>
  <c r="D41" i="27"/>
  <c r="E41" i="27" s="1"/>
  <c r="D99" i="31"/>
  <c r="I99" i="18"/>
  <c r="I43" i="34"/>
  <c r="I86" i="30"/>
  <c r="D8" i="27"/>
  <c r="E8" i="27" s="1"/>
  <c r="D90" i="31"/>
  <c r="I43" i="18"/>
  <c r="I51" i="34"/>
  <c r="J51" i="34" s="1"/>
  <c r="I20" i="30"/>
  <c r="D142" i="27"/>
  <c r="E142" i="27" s="1"/>
  <c r="D142" i="31"/>
  <c r="D101" i="27"/>
  <c r="E101" i="27" s="1"/>
  <c r="D150" i="31"/>
  <c r="D146" i="27"/>
  <c r="E146" i="27" s="1"/>
  <c r="D64" i="31"/>
  <c r="D110" i="27"/>
  <c r="E110" i="27" s="1"/>
  <c r="D53" i="31"/>
  <c r="D24" i="27"/>
  <c r="E24" i="27" s="1"/>
  <c r="D105" i="31"/>
  <c r="D74" i="27"/>
  <c r="E74" i="27" s="1"/>
  <c r="D79" i="31"/>
  <c r="D106" i="27"/>
  <c r="E106" i="27" s="1"/>
  <c r="D94" i="31"/>
  <c r="D90" i="27"/>
  <c r="E90" i="27" s="1"/>
  <c r="D140" i="31"/>
  <c r="J59" i="34"/>
  <c r="D34" i="27"/>
  <c r="E34" i="27" s="1"/>
  <c r="D18" i="31"/>
  <c r="D58" i="27"/>
  <c r="E58" i="27" s="1"/>
  <c r="D75" i="31"/>
  <c r="I166" i="34"/>
  <c r="I164" i="30"/>
  <c r="I42" i="18"/>
  <c r="J20" i="34"/>
  <c r="J83" i="34"/>
  <c r="D32" i="27"/>
  <c r="E32" i="27" s="1"/>
  <c r="D83" i="31"/>
  <c r="D29" i="27"/>
  <c r="E29" i="27" s="1"/>
  <c r="D85" i="31"/>
  <c r="D63" i="27"/>
  <c r="E63" i="27" s="1"/>
  <c r="D58" i="31"/>
  <c r="D13" i="27"/>
  <c r="E13" i="27" s="1"/>
  <c r="D114" i="31"/>
  <c r="D76" i="27"/>
  <c r="E76" i="27" s="1"/>
  <c r="D127" i="31"/>
  <c r="D55" i="27"/>
  <c r="E55" i="27" s="1"/>
  <c r="D84" i="31"/>
  <c r="D48" i="27"/>
  <c r="E48" i="27" s="1"/>
  <c r="D139" i="31"/>
  <c r="D169" i="27"/>
  <c r="E169" i="27" s="1"/>
  <c r="D156" i="31"/>
  <c r="D97" i="27"/>
  <c r="E97" i="27" s="1"/>
  <c r="D106" i="31"/>
  <c r="D145" i="27"/>
  <c r="E145" i="27" s="1"/>
  <c r="D45" i="31"/>
  <c r="J11" i="34"/>
  <c r="I38" i="18"/>
  <c r="I91" i="34"/>
  <c r="J91" i="34" s="1"/>
  <c r="I81" i="30"/>
  <c r="I149" i="18"/>
  <c r="I106" i="34"/>
  <c r="J106" i="34" s="1"/>
  <c r="I116" i="30"/>
  <c r="D28" i="27"/>
  <c r="E28" i="27" s="1"/>
  <c r="D15" i="31"/>
  <c r="D158" i="27"/>
  <c r="E158" i="27" s="1"/>
  <c r="D35" i="31"/>
  <c r="D73" i="27"/>
  <c r="E73" i="27" s="1"/>
  <c r="D125" i="31"/>
  <c r="D80" i="27"/>
  <c r="E80" i="27" s="1"/>
  <c r="D28" i="31"/>
  <c r="D105" i="27"/>
  <c r="E105" i="27" s="1"/>
  <c r="D143" i="31"/>
  <c r="D40" i="27"/>
  <c r="E40" i="27" s="1"/>
  <c r="D74" i="31"/>
  <c r="D21" i="27"/>
  <c r="E21" i="27" s="1"/>
  <c r="D163" i="31"/>
  <c r="D9" i="27"/>
  <c r="E9" i="27" s="1"/>
  <c r="D117" i="31"/>
  <c r="D121" i="27"/>
  <c r="E121" i="27" s="1"/>
  <c r="D165" i="31"/>
  <c r="D140" i="27"/>
  <c r="E140" i="27" s="1"/>
  <c r="D111" i="31"/>
  <c r="D33" i="27"/>
  <c r="E33" i="27" s="1"/>
  <c r="D43" i="31"/>
  <c r="D19" i="27"/>
  <c r="E19" i="27" s="1"/>
  <c r="D31" i="31"/>
  <c r="D35" i="27"/>
  <c r="E35" i="27" s="1"/>
  <c r="D67" i="31"/>
  <c r="D88" i="27"/>
  <c r="E88" i="27" s="1"/>
  <c r="D24" i="31"/>
  <c r="J57" i="34"/>
  <c r="J76" i="34"/>
  <c r="J27" i="34"/>
  <c r="J113" i="34"/>
  <c r="J156" i="34"/>
  <c r="J148" i="34"/>
  <c r="D59" i="27"/>
  <c r="E59" i="27" s="1"/>
  <c r="D95" i="31"/>
  <c r="D26" i="27"/>
  <c r="E26" i="27" s="1"/>
  <c r="D170" i="31"/>
  <c r="J39" i="34"/>
  <c r="J122" i="34"/>
  <c r="J160" i="34"/>
  <c r="J74" i="34"/>
  <c r="J123" i="34"/>
  <c r="J110" i="34"/>
  <c r="D125" i="27"/>
  <c r="E125" i="27" s="1"/>
  <c r="D16" i="31"/>
  <c r="J79" i="34"/>
  <c r="J112" i="34"/>
  <c r="D44" i="27"/>
  <c r="E44" i="27" s="1"/>
  <c r="D21" i="31"/>
  <c r="I80" i="34"/>
  <c r="J80" i="34" s="1"/>
  <c r="I31" i="30"/>
  <c r="D64" i="27"/>
  <c r="E64" i="27" s="1"/>
  <c r="D8" i="31"/>
  <c r="D10" i="27"/>
  <c r="E10" i="27" s="1"/>
  <c r="D47" i="31"/>
  <c r="D50" i="27"/>
  <c r="E50" i="27" s="1"/>
  <c r="D55" i="31"/>
  <c r="D23" i="27"/>
  <c r="E23" i="27" s="1"/>
  <c r="D167" i="31"/>
  <c r="D141" i="27"/>
  <c r="E141" i="27" s="1"/>
  <c r="D44" i="31"/>
  <c r="D65" i="27"/>
  <c r="E65" i="27" s="1"/>
  <c r="D116" i="31"/>
  <c r="D92" i="27"/>
  <c r="E92" i="27" s="1"/>
  <c r="D164" i="31"/>
  <c r="D138" i="27"/>
  <c r="E138" i="27" s="1"/>
  <c r="D102" i="31"/>
  <c r="F168" i="31"/>
  <c r="M168" i="31"/>
  <c r="I168" i="31"/>
  <c r="D93" i="27"/>
  <c r="E93" i="27" s="1"/>
  <c r="D56" i="31"/>
  <c r="D135" i="27"/>
  <c r="E135" i="27" s="1"/>
  <c r="D149" i="31"/>
  <c r="D137" i="27"/>
  <c r="E137" i="27" s="1"/>
  <c r="D22" i="31"/>
  <c r="D14" i="27"/>
  <c r="E14" i="27" s="1"/>
  <c r="D162" i="31"/>
  <c r="D164" i="27"/>
  <c r="E164" i="27" s="1"/>
  <c r="D104" i="31"/>
  <c r="J15" i="34"/>
  <c r="I166" i="18"/>
  <c r="I144" i="34"/>
  <c r="J144" i="34" s="1"/>
  <c r="I160" i="30"/>
  <c r="J62" i="34"/>
  <c r="J86" i="34"/>
  <c r="I17" i="18"/>
  <c r="I151" i="34"/>
  <c r="J151" i="34" s="1"/>
  <c r="I161" i="30"/>
  <c r="D82" i="27"/>
  <c r="E82" i="27" s="1"/>
  <c r="D65" i="31"/>
  <c r="I94" i="18"/>
  <c r="I76" i="34"/>
  <c r="I109" i="30"/>
  <c r="D45" i="27"/>
  <c r="E45" i="27" s="1"/>
  <c r="D68" i="31"/>
  <c r="I122" i="18"/>
  <c r="I46" i="34"/>
  <c r="J46" i="34" s="1"/>
  <c r="I108" i="30"/>
  <c r="D20" i="27"/>
  <c r="E20" i="27" s="1"/>
  <c r="D153" i="31"/>
  <c r="I109" i="34"/>
  <c r="J109" i="34" s="1"/>
  <c r="I36" i="30"/>
  <c r="D160" i="27"/>
  <c r="E160" i="27" s="1"/>
  <c r="D54" i="31"/>
  <c r="D12" i="27"/>
  <c r="E12" i="27" s="1"/>
  <c r="D77" i="31"/>
  <c r="D156" i="27"/>
  <c r="E156" i="27" s="1"/>
  <c r="D80" i="31"/>
  <c r="D162" i="27"/>
  <c r="E162" i="27" s="1"/>
  <c r="D155" i="31"/>
  <c r="D154" i="27"/>
  <c r="E154" i="27" s="1"/>
  <c r="D19" i="31"/>
  <c r="D127" i="27"/>
  <c r="E127" i="27" s="1"/>
  <c r="D73" i="31"/>
  <c r="D84" i="27"/>
  <c r="E84" i="27" s="1"/>
  <c r="D42" i="31"/>
  <c r="D60" i="27"/>
  <c r="E60" i="27" s="1"/>
  <c r="D137" i="31"/>
  <c r="D68" i="27"/>
  <c r="E68" i="27" s="1"/>
  <c r="D101" i="31"/>
  <c r="D47" i="27"/>
  <c r="E47" i="27" s="1"/>
  <c r="D89" i="31"/>
  <c r="D126" i="27"/>
  <c r="E126" i="27" s="1"/>
  <c r="D27" i="31"/>
  <c r="D22" i="27"/>
  <c r="E22" i="27" s="1"/>
  <c r="D100" i="31"/>
  <c r="D111" i="27"/>
  <c r="E111" i="27" s="1"/>
  <c r="D128" i="31"/>
  <c r="D124" i="27"/>
  <c r="E124" i="27" s="1"/>
  <c r="D49" i="31"/>
  <c r="D117" i="27"/>
  <c r="E117" i="27" s="1"/>
  <c r="D120" i="31"/>
  <c r="D133" i="27"/>
  <c r="E133" i="27" s="1"/>
  <c r="D110" i="31"/>
  <c r="D31" i="27"/>
  <c r="E31" i="27" s="1"/>
  <c r="D32" i="31"/>
  <c r="D11" i="27"/>
  <c r="E11" i="27" s="1"/>
  <c r="D69" i="31"/>
  <c r="J43" i="34"/>
  <c r="D91" i="27"/>
  <c r="E91" i="27" s="1"/>
  <c r="D135" i="31"/>
  <c r="D168" i="27"/>
  <c r="E168" i="27" s="1"/>
  <c r="D76" i="31"/>
  <c r="I167" i="18"/>
  <c r="I142" i="34"/>
  <c r="J142" i="34" s="1"/>
  <c r="I120" i="30"/>
  <c r="D159" i="27"/>
  <c r="E159" i="27" s="1"/>
  <c r="D60" i="31"/>
  <c r="D36" i="27"/>
  <c r="E36" i="27" s="1"/>
  <c r="D13" i="31"/>
  <c r="D115" i="27"/>
  <c r="E115" i="27" s="1"/>
  <c r="D151" i="31"/>
  <c r="D75" i="27"/>
  <c r="E75" i="27" s="1"/>
  <c r="D51" i="31"/>
  <c r="D148" i="27"/>
  <c r="E148" i="27" s="1"/>
  <c r="D33" i="31"/>
  <c r="D96" i="27"/>
  <c r="E96" i="27" s="1"/>
  <c r="D141" i="31"/>
  <c r="D52" i="27"/>
  <c r="E52" i="27" s="1"/>
  <c r="D118" i="31"/>
  <c r="I23" i="34"/>
  <c r="J23" i="34" s="1"/>
  <c r="I12" i="30"/>
  <c r="I130" i="18"/>
  <c r="D98" i="27"/>
  <c r="E98" i="27" s="1"/>
  <c r="D126" i="31"/>
  <c r="D71" i="27"/>
  <c r="E71" i="27" s="1"/>
  <c r="D146" i="31"/>
  <c r="D113" i="27"/>
  <c r="E113" i="27" s="1"/>
  <c r="D11" i="31"/>
  <c r="D150" i="27"/>
  <c r="E150" i="27" s="1"/>
  <c r="D17" i="31"/>
  <c r="D86" i="27"/>
  <c r="E86" i="27" s="1"/>
  <c r="D108" i="31"/>
  <c r="D102" i="27"/>
  <c r="E102" i="27" s="1"/>
  <c r="D97" i="31"/>
  <c r="D152" i="27"/>
  <c r="E152" i="27" s="1"/>
  <c r="D59" i="31"/>
  <c r="D67" i="27"/>
  <c r="E67" i="27" s="1"/>
  <c r="D122" i="31"/>
  <c r="D51" i="27"/>
  <c r="E51" i="27" s="1"/>
  <c r="D154" i="31"/>
  <c r="J118" i="34"/>
  <c r="J166" i="34"/>
  <c r="J33" i="34"/>
  <c r="I97" i="34"/>
  <c r="J97" i="34" s="1"/>
  <c r="I73" i="30"/>
  <c r="I46" i="18"/>
  <c r="D103" i="27"/>
  <c r="E103" i="27" s="1"/>
  <c r="D52" i="31"/>
  <c r="J89" i="34"/>
  <c r="I13" i="34"/>
  <c r="J13" i="34" s="1"/>
  <c r="I127" i="30"/>
  <c r="I112" i="18"/>
  <c r="J40" i="34"/>
  <c r="D62" i="27"/>
  <c r="E62" i="27" s="1"/>
  <c r="D14" i="31"/>
  <c r="I30" i="18"/>
  <c r="I102" i="34"/>
  <c r="J102" i="34" s="1"/>
  <c r="I166" i="30"/>
  <c r="D163" i="27"/>
  <c r="E163" i="27" s="1"/>
  <c r="D159" i="31"/>
  <c r="D116" i="27"/>
  <c r="E116" i="27" s="1"/>
  <c r="D138" i="31"/>
  <c r="D144" i="27"/>
  <c r="E144" i="27" s="1"/>
  <c r="D36" i="31"/>
  <c r="D61" i="27"/>
  <c r="E61" i="27" s="1"/>
  <c r="D132" i="31"/>
  <c r="D49" i="27"/>
  <c r="E49" i="27" s="1"/>
  <c r="D50" i="31"/>
  <c r="D153" i="27"/>
  <c r="E153" i="27" s="1"/>
  <c r="D25" i="31"/>
  <c r="D56" i="27"/>
  <c r="E56" i="27" s="1"/>
  <c r="D40" i="31"/>
  <c r="D53" i="27"/>
  <c r="E53" i="27" s="1"/>
  <c r="D121" i="31"/>
  <c r="I147" i="18"/>
  <c r="I19" i="34"/>
  <c r="J19" i="34" s="1"/>
  <c r="I18" i="30"/>
  <c r="D134" i="27"/>
  <c r="E134" i="27" s="1"/>
  <c r="D109" i="31"/>
  <c r="D118" i="27"/>
  <c r="E118" i="27" s="1"/>
  <c r="D57" i="31"/>
  <c r="D54" i="27"/>
  <c r="E54" i="27" s="1"/>
  <c r="D92" i="31"/>
  <c r="D155" i="27"/>
  <c r="E155" i="27" s="1"/>
  <c r="D37" i="31"/>
  <c r="D136" i="27"/>
  <c r="E136" i="27" s="1"/>
  <c r="D62" i="31"/>
  <c r="D120" i="27"/>
  <c r="E120" i="27" s="1"/>
  <c r="D9" i="31"/>
  <c r="D132" i="27"/>
  <c r="E132" i="27" s="1"/>
  <c r="D144" i="31"/>
  <c r="D170" i="27"/>
  <c r="E170" i="27" s="1"/>
  <c r="D145" i="31"/>
  <c r="D16" i="27"/>
  <c r="E16" i="27" s="1"/>
  <c r="D130" i="31"/>
  <c r="J149" i="34"/>
  <c r="J24" i="34"/>
  <c r="D95" i="27"/>
  <c r="E95" i="27" s="1"/>
  <c r="D133" i="31"/>
  <c r="D87" i="27"/>
  <c r="E87" i="27" s="1"/>
  <c r="D86" i="31"/>
  <c r="J60" i="34"/>
  <c r="J30" i="34"/>
  <c r="D139" i="27"/>
  <c r="E139" i="27" s="1"/>
  <c r="D131" i="31"/>
  <c r="J125" i="34"/>
  <c r="D79" i="27"/>
  <c r="E79" i="27" s="1"/>
  <c r="D148" i="31"/>
  <c r="J136" i="34"/>
  <c r="D78" i="27"/>
  <c r="E78" i="27" s="1"/>
  <c r="D88" i="31"/>
  <c r="J169" i="34"/>
  <c r="I100" i="18"/>
  <c r="I28" i="34"/>
  <c r="J28" i="34" s="1"/>
  <c r="I69" i="30"/>
  <c r="I93" i="34"/>
  <c r="J93" i="34" s="1"/>
  <c r="I64" i="30"/>
  <c r="D72" i="27"/>
  <c r="E72" i="27" s="1"/>
  <c r="D152" i="31"/>
  <c r="D39" i="27"/>
  <c r="E39" i="27" s="1"/>
  <c r="D119" i="31"/>
  <c r="D151" i="27"/>
  <c r="E151" i="27" s="1"/>
  <c r="D10" i="31"/>
  <c r="D66" i="27"/>
  <c r="E66" i="27" s="1"/>
  <c r="D46" i="31"/>
  <c r="D165" i="27"/>
  <c r="E165" i="27" s="1"/>
  <c r="D166" i="31"/>
  <c r="D27" i="27"/>
  <c r="E27" i="27" s="1"/>
  <c r="D38" i="31"/>
  <c r="D107" i="27"/>
  <c r="E107" i="27" s="1"/>
  <c r="D48" i="31"/>
  <c r="I22" i="34"/>
  <c r="J22" i="34" s="1"/>
  <c r="I44" i="30"/>
  <c r="I157" i="18"/>
  <c r="J131" i="34"/>
  <c r="D15" i="27"/>
  <c r="E15" i="27" s="1"/>
  <c r="D63" i="31"/>
  <c r="I123" i="18"/>
  <c r="I60" i="34"/>
  <c r="I29" i="30"/>
  <c r="D131" i="27"/>
  <c r="E131" i="27" s="1"/>
  <c r="D82" i="31"/>
  <c r="D69" i="27"/>
  <c r="E69" i="27" s="1"/>
  <c r="D66" i="31"/>
  <c r="D25" i="27"/>
  <c r="E25" i="27" s="1"/>
  <c r="D136" i="31"/>
  <c r="D143" i="27"/>
  <c r="E143" i="27" s="1"/>
  <c r="D39" i="31"/>
  <c r="D18" i="27"/>
  <c r="E18" i="27" s="1"/>
  <c r="D81" i="31"/>
  <c r="D104" i="27"/>
  <c r="E104" i="27" s="1"/>
  <c r="D123" i="31"/>
  <c r="D89" i="27"/>
  <c r="E89" i="27" s="1"/>
  <c r="D124" i="31"/>
  <c r="D114" i="27"/>
  <c r="E114" i="27" s="1"/>
  <c r="D93" i="31"/>
  <c r="D81" i="27"/>
  <c r="E81" i="27" s="1"/>
  <c r="D34" i="31"/>
  <c r="D129" i="27"/>
  <c r="E129" i="27" s="1"/>
  <c r="D91" i="31"/>
  <c r="D161" i="27"/>
  <c r="E161" i="27" s="1"/>
  <c r="D23" i="31"/>
  <c r="F134" i="31"/>
  <c r="I134" i="31"/>
  <c r="M134" i="31"/>
  <c r="D119" i="27"/>
  <c r="E119" i="27" s="1"/>
  <c r="D72" i="31"/>
  <c r="M23" i="31" l="1"/>
  <c r="F23" i="31"/>
  <c r="I23" i="31"/>
  <c r="M34" i="31"/>
  <c r="I34" i="31"/>
  <c r="F34" i="31"/>
  <c r="M124" i="31"/>
  <c r="F124" i="31"/>
  <c r="I124" i="31"/>
  <c r="I81" i="31"/>
  <c r="M81" i="31"/>
  <c r="F81" i="31"/>
  <c r="M136" i="31"/>
  <c r="F136" i="31"/>
  <c r="I136" i="31"/>
  <c r="F82" i="31"/>
  <c r="M82" i="31"/>
  <c r="I82" i="31"/>
  <c r="D123" i="27"/>
  <c r="E123" i="27" s="1"/>
  <c r="D30" i="31"/>
  <c r="D157" i="27"/>
  <c r="E157" i="27" s="1"/>
  <c r="D70" i="31"/>
  <c r="M130" i="31"/>
  <c r="F130" i="31"/>
  <c r="I130" i="31"/>
  <c r="F144" i="31"/>
  <c r="M144" i="31"/>
  <c r="I144" i="31"/>
  <c r="F62" i="31"/>
  <c r="I62" i="31"/>
  <c r="M62" i="31"/>
  <c r="F92" i="31"/>
  <c r="I92" i="31"/>
  <c r="M92" i="31"/>
  <c r="F109" i="31"/>
  <c r="M109" i="31"/>
  <c r="I109" i="31"/>
  <c r="D147" i="27"/>
  <c r="E147" i="27" s="1"/>
  <c r="D26" i="31"/>
  <c r="F14" i="31"/>
  <c r="I14" i="31"/>
  <c r="M14" i="31"/>
  <c r="M118" i="31"/>
  <c r="F118" i="31"/>
  <c r="I118" i="31"/>
  <c r="F33" i="31"/>
  <c r="M33" i="31"/>
  <c r="I33" i="31"/>
  <c r="F151" i="31"/>
  <c r="M151" i="31"/>
  <c r="I151" i="31"/>
  <c r="I60" i="31"/>
  <c r="M60" i="31"/>
  <c r="F60" i="31"/>
  <c r="D167" i="27"/>
  <c r="E167" i="27" s="1"/>
  <c r="D98" i="31"/>
  <c r="D166" i="27"/>
  <c r="E166" i="27" s="1"/>
  <c r="D158" i="31"/>
  <c r="F162" i="31"/>
  <c r="M162" i="31"/>
  <c r="I162" i="31"/>
  <c r="M149" i="31"/>
  <c r="F149" i="31"/>
  <c r="I149" i="31"/>
  <c r="M170" i="31"/>
  <c r="I170" i="31"/>
  <c r="F170" i="31"/>
  <c r="F24" i="31"/>
  <c r="M24" i="31"/>
  <c r="I24" i="31"/>
  <c r="F31" i="31"/>
  <c r="M31" i="31"/>
  <c r="I31" i="31"/>
  <c r="I111" i="31"/>
  <c r="F111" i="31"/>
  <c r="M111" i="31"/>
  <c r="M117" i="31"/>
  <c r="F117" i="31"/>
  <c r="I117" i="31"/>
  <c r="M74" i="31"/>
  <c r="F74" i="31"/>
  <c r="I74" i="31"/>
  <c r="I28" i="31"/>
  <c r="F28" i="31"/>
  <c r="M28" i="31"/>
  <c r="F35" i="31"/>
  <c r="M35" i="31"/>
  <c r="I35" i="31"/>
  <c r="M75" i="31"/>
  <c r="F75" i="31"/>
  <c r="I75" i="31"/>
  <c r="M90" i="31"/>
  <c r="F90" i="31"/>
  <c r="I90" i="31"/>
  <c r="D99" i="27"/>
  <c r="E99" i="27" s="1"/>
  <c r="D107" i="31"/>
  <c r="F63" i="31"/>
  <c r="M63" i="31"/>
  <c r="I63" i="31"/>
  <c r="F38" i="31"/>
  <c r="I38" i="31"/>
  <c r="M38" i="31"/>
  <c r="M46" i="31"/>
  <c r="I46" i="31"/>
  <c r="F46" i="31"/>
  <c r="M119" i="31"/>
  <c r="I119" i="31"/>
  <c r="F119" i="31"/>
  <c r="D100" i="27"/>
  <c r="E100" i="27" s="1"/>
  <c r="D96" i="31"/>
  <c r="F131" i="31"/>
  <c r="M131" i="31"/>
  <c r="I131" i="31"/>
  <c r="I86" i="31"/>
  <c r="F86" i="31"/>
  <c r="M86" i="31"/>
  <c r="M121" i="31"/>
  <c r="I121" i="31"/>
  <c r="F121" i="31"/>
  <c r="M25" i="31"/>
  <c r="I25" i="31"/>
  <c r="F25" i="31"/>
  <c r="M132" i="31"/>
  <c r="F132" i="31"/>
  <c r="I132" i="31"/>
  <c r="I138" i="31"/>
  <c r="F138" i="31"/>
  <c r="M138" i="31"/>
  <c r="D46" i="27"/>
  <c r="E46" i="27" s="1"/>
  <c r="D61" i="31"/>
  <c r="F122" i="31"/>
  <c r="M122" i="31"/>
  <c r="I122" i="31"/>
  <c r="F97" i="31"/>
  <c r="M97" i="31"/>
  <c r="I97" i="31"/>
  <c r="F17" i="31"/>
  <c r="I17" i="31"/>
  <c r="M17" i="31"/>
  <c r="M146" i="31"/>
  <c r="F146" i="31"/>
  <c r="I146" i="31"/>
  <c r="D130" i="27"/>
  <c r="E130" i="27" s="1"/>
  <c r="D12" i="31"/>
  <c r="F76" i="31"/>
  <c r="M76" i="31"/>
  <c r="I76" i="31"/>
  <c r="M32" i="31"/>
  <c r="I32" i="31"/>
  <c r="F32" i="31"/>
  <c r="I120" i="31"/>
  <c r="M120" i="31"/>
  <c r="F120" i="31"/>
  <c r="F128" i="31"/>
  <c r="M128" i="31"/>
  <c r="I128" i="31"/>
  <c r="F27" i="31"/>
  <c r="I27" i="31"/>
  <c r="M27" i="31"/>
  <c r="I101" i="31"/>
  <c r="F101" i="31"/>
  <c r="M101" i="31"/>
  <c r="M42" i="31"/>
  <c r="F42" i="31"/>
  <c r="I42" i="31"/>
  <c r="I19" i="31"/>
  <c r="F19" i="31"/>
  <c r="M19" i="31"/>
  <c r="F80" i="31"/>
  <c r="I80" i="31"/>
  <c r="M80" i="31"/>
  <c r="M54" i="31"/>
  <c r="I54" i="31"/>
  <c r="F54" i="31"/>
  <c r="M153" i="31"/>
  <c r="I153" i="31"/>
  <c r="F153" i="31"/>
  <c r="D122" i="27"/>
  <c r="E122" i="27" s="1"/>
  <c r="D129" i="31"/>
  <c r="M164" i="31"/>
  <c r="F164" i="31"/>
  <c r="I164" i="31"/>
  <c r="F44" i="31"/>
  <c r="M44" i="31"/>
  <c r="I44" i="31"/>
  <c r="M55" i="31"/>
  <c r="F55" i="31"/>
  <c r="I55" i="31"/>
  <c r="I8" i="31"/>
  <c r="M8" i="31"/>
  <c r="F8" i="31"/>
  <c r="M21" i="31"/>
  <c r="F21" i="31"/>
  <c r="I21" i="31"/>
  <c r="I16" i="31"/>
  <c r="M16" i="31"/>
  <c r="F16" i="31"/>
  <c r="D38" i="27"/>
  <c r="E38" i="27" s="1"/>
  <c r="D78" i="31"/>
  <c r="F106" i="31"/>
  <c r="M106" i="31"/>
  <c r="I106" i="31"/>
  <c r="I139" i="31"/>
  <c r="F139" i="31"/>
  <c r="M139" i="31"/>
  <c r="F127" i="31"/>
  <c r="I127" i="31"/>
  <c r="M127" i="31"/>
  <c r="I58" i="31"/>
  <c r="F58" i="31"/>
  <c r="M58" i="31"/>
  <c r="F83" i="31"/>
  <c r="M83" i="31"/>
  <c r="I83" i="31"/>
  <c r="D42" i="27"/>
  <c r="E42" i="27" s="1"/>
  <c r="D160" i="31"/>
  <c r="I140" i="31"/>
  <c r="F140" i="31"/>
  <c r="M140" i="31"/>
  <c r="I79" i="31"/>
  <c r="F79" i="31"/>
  <c r="M79" i="31"/>
  <c r="F53" i="31"/>
  <c r="M53" i="31"/>
  <c r="I53" i="31"/>
  <c r="M150" i="31"/>
  <c r="F150" i="31"/>
  <c r="I150" i="31"/>
  <c r="M99" i="31"/>
  <c r="I99" i="31"/>
  <c r="F99" i="31"/>
  <c r="I147" i="31"/>
  <c r="M147" i="31"/>
  <c r="F147" i="31"/>
  <c r="F115" i="31"/>
  <c r="I115" i="31"/>
  <c r="M115" i="31"/>
  <c r="M91" i="31"/>
  <c r="F91" i="31"/>
  <c r="I91" i="31"/>
  <c r="F93" i="31"/>
  <c r="I93" i="31"/>
  <c r="M93" i="31"/>
  <c r="M123" i="31"/>
  <c r="F123" i="31"/>
  <c r="I123" i="31"/>
  <c r="F39" i="31"/>
  <c r="I39" i="31"/>
  <c r="M39" i="31"/>
  <c r="F66" i="31"/>
  <c r="I66" i="31"/>
  <c r="M66" i="31"/>
  <c r="F148" i="31"/>
  <c r="M148" i="31"/>
  <c r="I148" i="31"/>
  <c r="I145" i="31"/>
  <c r="F145" i="31"/>
  <c r="M145" i="31"/>
  <c r="F9" i="31"/>
  <c r="M9" i="31"/>
  <c r="I9" i="31"/>
  <c r="F37" i="31"/>
  <c r="I37" i="31"/>
  <c r="M37" i="31"/>
  <c r="F57" i="31"/>
  <c r="M57" i="31"/>
  <c r="I57" i="31"/>
  <c r="M141" i="31"/>
  <c r="I141" i="31"/>
  <c r="F141" i="31"/>
  <c r="F51" i="31"/>
  <c r="M51" i="31"/>
  <c r="I51" i="31"/>
  <c r="M13" i="31"/>
  <c r="I13" i="31"/>
  <c r="F13" i="31"/>
  <c r="F68" i="31"/>
  <c r="I68" i="31"/>
  <c r="M68" i="31"/>
  <c r="D94" i="27"/>
  <c r="E94" i="27" s="1"/>
  <c r="D113" i="31"/>
  <c r="M104" i="31"/>
  <c r="F104" i="31"/>
  <c r="I104" i="31"/>
  <c r="M22" i="31"/>
  <c r="I22" i="31"/>
  <c r="F22" i="31"/>
  <c r="M56" i="31"/>
  <c r="I56" i="31"/>
  <c r="F56" i="31"/>
  <c r="F95" i="31"/>
  <c r="I95" i="31"/>
  <c r="M95" i="31"/>
  <c r="F67" i="31"/>
  <c r="I67" i="31"/>
  <c r="M67" i="31"/>
  <c r="M43" i="31"/>
  <c r="F43" i="31"/>
  <c r="I43" i="31"/>
  <c r="I165" i="31"/>
  <c r="F165" i="31"/>
  <c r="M165" i="31"/>
  <c r="M163" i="31"/>
  <c r="I163" i="31"/>
  <c r="F163" i="31"/>
  <c r="I143" i="31"/>
  <c r="F143" i="31"/>
  <c r="M143" i="31"/>
  <c r="I125" i="31"/>
  <c r="F125" i="31"/>
  <c r="M125" i="31"/>
  <c r="I15" i="31"/>
  <c r="F15" i="31"/>
  <c r="M15" i="31"/>
  <c r="D149" i="27"/>
  <c r="E149" i="27" s="1"/>
  <c r="D112" i="31"/>
  <c r="M18" i="31"/>
  <c r="I18" i="31"/>
  <c r="F18" i="31"/>
  <c r="I72" i="31"/>
  <c r="F72" i="31"/>
  <c r="M72" i="31"/>
  <c r="F48" i="31"/>
  <c r="M48" i="31"/>
  <c r="I48" i="31"/>
  <c r="F166" i="31"/>
  <c r="M166" i="31"/>
  <c r="I166" i="31"/>
  <c r="F10" i="31"/>
  <c r="M10" i="31"/>
  <c r="I10" i="31"/>
  <c r="M152" i="31"/>
  <c r="I152" i="31"/>
  <c r="F152" i="31"/>
  <c r="F88" i="31"/>
  <c r="I88" i="31"/>
  <c r="M88" i="31"/>
  <c r="M133" i="31"/>
  <c r="F133" i="31"/>
  <c r="I133" i="31"/>
  <c r="F40" i="31"/>
  <c r="I40" i="31"/>
  <c r="M40" i="31"/>
  <c r="M50" i="31"/>
  <c r="F50" i="31"/>
  <c r="I50" i="31"/>
  <c r="I36" i="31"/>
  <c r="F36" i="31"/>
  <c r="M36" i="31"/>
  <c r="F159" i="31"/>
  <c r="I159" i="31"/>
  <c r="M159" i="31"/>
  <c r="D30" i="27"/>
  <c r="E30" i="27" s="1"/>
  <c r="D169" i="31"/>
  <c r="D112" i="27"/>
  <c r="E112" i="27" s="1"/>
  <c r="D161" i="31"/>
  <c r="I52" i="31"/>
  <c r="F52" i="31"/>
  <c r="M52" i="31"/>
  <c r="F154" i="31"/>
  <c r="M154" i="31"/>
  <c r="I154" i="31"/>
  <c r="M59" i="31"/>
  <c r="I59" i="31"/>
  <c r="F59" i="31"/>
  <c r="F108" i="31"/>
  <c r="M108" i="31"/>
  <c r="I108" i="31"/>
  <c r="F11" i="31"/>
  <c r="M11" i="31"/>
  <c r="I11" i="31"/>
  <c r="F126" i="31"/>
  <c r="M126" i="31"/>
  <c r="I126" i="31"/>
  <c r="F135" i="31"/>
  <c r="M135" i="31"/>
  <c r="I135" i="31"/>
  <c r="F69" i="31"/>
  <c r="M69" i="31"/>
  <c r="I69" i="31"/>
  <c r="F110" i="31"/>
  <c r="I110" i="31"/>
  <c r="M110" i="31"/>
  <c r="F49" i="31"/>
  <c r="M49" i="31"/>
  <c r="I49" i="31"/>
  <c r="F100" i="31"/>
  <c r="M100" i="31"/>
  <c r="I100" i="31"/>
  <c r="M89" i="31"/>
  <c r="F89" i="31"/>
  <c r="I89" i="31"/>
  <c r="M137" i="31"/>
  <c r="F137" i="31"/>
  <c r="I137" i="31"/>
  <c r="I73" i="31"/>
  <c r="M73" i="31"/>
  <c r="F73" i="31"/>
  <c r="F155" i="31"/>
  <c r="M155" i="31"/>
  <c r="I155" i="31"/>
  <c r="I77" i="31"/>
  <c r="F77" i="31"/>
  <c r="M77" i="31"/>
  <c r="M65" i="31"/>
  <c r="F65" i="31"/>
  <c r="I65" i="31"/>
  <c r="D17" i="27"/>
  <c r="E17" i="27" s="1"/>
  <c r="D157" i="31"/>
  <c r="M102" i="31"/>
  <c r="F102" i="31"/>
  <c r="I102" i="31"/>
  <c r="M116" i="31"/>
  <c r="F116" i="31"/>
  <c r="I116" i="31"/>
  <c r="I167" i="31"/>
  <c r="F167" i="31"/>
  <c r="M167" i="31"/>
  <c r="F47" i="31"/>
  <c r="M47" i="31"/>
  <c r="I47" i="31"/>
  <c r="M45" i="31"/>
  <c r="F45" i="31"/>
  <c r="I45" i="31"/>
  <c r="M156" i="31"/>
  <c r="I156" i="31"/>
  <c r="F156" i="31"/>
  <c r="F84" i="31"/>
  <c r="I84" i="31"/>
  <c r="M84" i="31"/>
  <c r="F114" i="31"/>
  <c r="I114" i="31"/>
  <c r="M114" i="31"/>
  <c r="M85" i="31"/>
  <c r="F85" i="31"/>
  <c r="I85" i="31"/>
  <c r="M94" i="31"/>
  <c r="F94" i="31"/>
  <c r="I94" i="31"/>
  <c r="F105" i="31"/>
  <c r="I105" i="31"/>
  <c r="M105" i="31"/>
  <c r="M64" i="31"/>
  <c r="F64" i="31"/>
  <c r="I64" i="31"/>
  <c r="F142" i="31"/>
  <c r="I142" i="31"/>
  <c r="M142" i="31"/>
  <c r="D43" i="27"/>
  <c r="E43" i="27" s="1"/>
  <c r="D20" i="31"/>
  <c r="F71" i="31"/>
  <c r="M71" i="31"/>
  <c r="I71" i="31"/>
  <c r="F41" i="31"/>
  <c r="M41" i="31"/>
  <c r="I41" i="31"/>
  <c r="F103" i="31"/>
  <c r="M103" i="31"/>
  <c r="I103" i="31"/>
  <c r="M29" i="31"/>
  <c r="F29" i="31"/>
  <c r="I29" i="31"/>
  <c r="F17" i="27" l="1"/>
  <c r="G17" i="27" s="1"/>
  <c r="E172" i="27"/>
  <c r="M161" i="31"/>
  <c r="I161" i="31"/>
  <c r="F161" i="31"/>
  <c r="F167" i="27"/>
  <c r="G167" i="27" s="1"/>
  <c r="F26" i="31"/>
  <c r="I26" i="31"/>
  <c r="M26" i="31"/>
  <c r="F123" i="27"/>
  <c r="G123" i="27" s="1"/>
  <c r="F122" i="27"/>
  <c r="G122" i="27" s="1"/>
  <c r="F61" i="31"/>
  <c r="M61" i="31"/>
  <c r="I61" i="31"/>
  <c r="F42" i="27"/>
  <c r="G42" i="27" s="1"/>
  <c r="F78" i="31"/>
  <c r="I78" i="31"/>
  <c r="M78" i="31"/>
  <c r="M12" i="31"/>
  <c r="F12" i="31"/>
  <c r="I12" i="31"/>
  <c r="F100" i="27"/>
  <c r="G100" i="27" s="1"/>
  <c r="F20" i="31"/>
  <c r="M20" i="31"/>
  <c r="I20" i="31"/>
  <c r="F169" i="31"/>
  <c r="M169" i="31"/>
  <c r="I169" i="31"/>
  <c r="M112" i="31"/>
  <c r="F112" i="31"/>
  <c r="I112" i="31"/>
  <c r="F113" i="31"/>
  <c r="M113" i="31"/>
  <c r="I113" i="31"/>
  <c r="F107" i="31"/>
  <c r="I107" i="31"/>
  <c r="M107" i="31"/>
  <c r="F166" i="27"/>
  <c r="G166" i="27" s="1"/>
  <c r="F157" i="27"/>
  <c r="G157" i="27" s="1"/>
  <c r="F112" i="27"/>
  <c r="G112" i="27" s="1"/>
  <c r="F160" i="31"/>
  <c r="I160" i="31"/>
  <c r="M160" i="31"/>
  <c r="F46" i="27"/>
  <c r="G46" i="27" s="1"/>
  <c r="M96" i="31"/>
  <c r="I96" i="31"/>
  <c r="F96" i="31"/>
  <c r="F99" i="27"/>
  <c r="G99" i="27" s="1"/>
  <c r="M98" i="31"/>
  <c r="F98" i="31"/>
  <c r="I98" i="31"/>
  <c r="F30" i="31"/>
  <c r="I30" i="31"/>
  <c r="M30" i="31"/>
  <c r="F43" i="27"/>
  <c r="G43" i="27" s="1"/>
  <c r="M157" i="31"/>
  <c r="I157" i="31"/>
  <c r="F157" i="31"/>
  <c r="F30" i="27"/>
  <c r="G30" i="27" s="1"/>
  <c r="F149" i="27"/>
  <c r="G149" i="27" s="1"/>
  <c r="F94" i="27"/>
  <c r="G94" i="27" s="1"/>
  <c r="F38" i="27"/>
  <c r="G38" i="27" s="1"/>
  <c r="I129" i="31"/>
  <c r="F129" i="31"/>
  <c r="M129" i="31"/>
  <c r="F130" i="27"/>
  <c r="G130" i="27" s="1"/>
  <c r="F158" i="31"/>
  <c r="M158" i="31"/>
  <c r="I158" i="31"/>
  <c r="F147" i="27"/>
  <c r="G147" i="27" s="1"/>
  <c r="M70" i="31"/>
  <c r="F70" i="31"/>
  <c r="I70" i="31"/>
  <c r="J20" i="31" l="1"/>
  <c r="K20" i="31" s="1"/>
  <c r="N129" i="31"/>
  <c r="O129" i="31" s="1"/>
  <c r="N30" i="31"/>
  <c r="O30" i="31" s="1"/>
  <c r="N96" i="31"/>
  <c r="O96" i="31" s="1"/>
  <c r="N20" i="31"/>
  <c r="O20" i="31" s="1"/>
  <c r="N61" i="31"/>
  <c r="O61" i="31" s="1"/>
  <c r="N161" i="31"/>
  <c r="O161" i="31" s="1"/>
  <c r="N158" i="31"/>
  <c r="O158" i="31" s="1"/>
  <c r="J157" i="31"/>
  <c r="K157" i="31" s="1"/>
  <c r="J113" i="31"/>
  <c r="K113" i="31" s="1"/>
  <c r="G12" i="31"/>
  <c r="H12" i="31" s="1"/>
  <c r="F81" i="27"/>
  <c r="G81" i="27" s="1"/>
  <c r="F85" i="27"/>
  <c r="G85" i="27" s="1"/>
  <c r="F129" i="27"/>
  <c r="G129" i="27" s="1"/>
  <c r="F89" i="27"/>
  <c r="G89" i="27" s="1"/>
  <c r="F35" i="27"/>
  <c r="G35" i="27" s="1"/>
  <c r="F25" i="27"/>
  <c r="G25" i="27" s="1"/>
  <c r="F69" i="27"/>
  <c r="G69" i="27" s="1"/>
  <c r="F140" i="27"/>
  <c r="G140" i="27" s="1"/>
  <c r="F114" i="27"/>
  <c r="G114" i="27" s="1"/>
  <c r="F134" i="27"/>
  <c r="G134" i="27" s="1"/>
  <c r="F105" i="27"/>
  <c r="G105" i="27" s="1"/>
  <c r="F52" i="27"/>
  <c r="G52" i="27" s="1"/>
  <c r="F73" i="27"/>
  <c r="G73" i="27" s="1"/>
  <c r="F19" i="27"/>
  <c r="G19" i="27" s="1"/>
  <c r="F115" i="27"/>
  <c r="G115" i="27" s="1"/>
  <c r="F164" i="27"/>
  <c r="G164" i="27" s="1"/>
  <c r="F28" i="27"/>
  <c r="G28" i="27" s="1"/>
  <c r="F59" i="27"/>
  <c r="G59" i="27" s="1"/>
  <c r="F34" i="27"/>
  <c r="G34" i="27" s="1"/>
  <c r="F158" i="27"/>
  <c r="G158" i="27" s="1"/>
  <c r="F75" i="27"/>
  <c r="G75" i="27" s="1"/>
  <c r="F51" i="27"/>
  <c r="G51" i="27" s="1"/>
  <c r="F70" i="27"/>
  <c r="G70" i="27" s="1"/>
  <c r="F133" i="27"/>
  <c r="G133" i="27" s="1"/>
  <c r="F110" i="27"/>
  <c r="G110" i="27" s="1"/>
  <c r="F45" i="27"/>
  <c r="G45" i="27" s="1"/>
  <c r="F56" i="27"/>
  <c r="G56" i="27" s="1"/>
  <c r="F139" i="27"/>
  <c r="G139" i="27" s="1"/>
  <c r="F41" i="27"/>
  <c r="G41" i="27" s="1"/>
  <c r="F87" i="27"/>
  <c r="G87" i="27" s="1"/>
  <c r="F63" i="27"/>
  <c r="G63" i="27" s="1"/>
  <c r="F82" i="27"/>
  <c r="G82" i="27" s="1"/>
  <c r="F21" i="27"/>
  <c r="G21" i="27" s="1"/>
  <c r="F33" i="27"/>
  <c r="G33" i="27" s="1"/>
  <c r="F143" i="27"/>
  <c r="G143" i="27" s="1"/>
  <c r="F119" i="27"/>
  <c r="G119" i="27" s="1"/>
  <c r="F26" i="27"/>
  <c r="G26" i="27" s="1"/>
  <c r="F13" i="27"/>
  <c r="G13" i="27" s="1"/>
  <c r="F65" i="27"/>
  <c r="G65" i="27" s="1"/>
  <c r="F146" i="27"/>
  <c r="G146" i="27" s="1"/>
  <c r="F152" i="27"/>
  <c r="G152" i="27" s="1"/>
  <c r="F8" i="27"/>
  <c r="F107" i="27"/>
  <c r="G107" i="27" s="1"/>
  <c r="F15" i="27"/>
  <c r="G15" i="27" s="1"/>
  <c r="F135" i="27"/>
  <c r="G135" i="27" s="1"/>
  <c r="F144" i="27"/>
  <c r="G144" i="27" s="1"/>
  <c r="F77" i="27"/>
  <c r="G77" i="27" s="1"/>
  <c r="F155" i="27"/>
  <c r="G155" i="27" s="1"/>
  <c r="F36" i="27"/>
  <c r="G36" i="27" s="1"/>
  <c r="F131" i="27"/>
  <c r="G131" i="27" s="1"/>
  <c r="F37" i="27"/>
  <c r="G37" i="27" s="1"/>
  <c r="F121" i="27"/>
  <c r="G121" i="27" s="1"/>
  <c r="F16" i="27"/>
  <c r="G16" i="27" s="1"/>
  <c r="F159" i="27"/>
  <c r="G159" i="27" s="1"/>
  <c r="F136" i="27"/>
  <c r="G136" i="27" s="1"/>
  <c r="F88" i="27"/>
  <c r="G88" i="27" s="1"/>
  <c r="F14" i="27"/>
  <c r="G14" i="27" s="1"/>
  <c r="F170" i="27"/>
  <c r="G170" i="27" s="1"/>
  <c r="F118" i="27"/>
  <c r="G118" i="27" s="1"/>
  <c r="F58" i="27"/>
  <c r="G58" i="27" s="1"/>
  <c r="F161" i="27"/>
  <c r="G161" i="27" s="1"/>
  <c r="F9" i="27"/>
  <c r="G9" i="27" s="1"/>
  <c r="F40" i="27"/>
  <c r="G40" i="27" s="1"/>
  <c r="F92" i="27"/>
  <c r="G92" i="27" s="1"/>
  <c r="F80" i="27"/>
  <c r="G80" i="27" s="1"/>
  <c r="F79" i="27"/>
  <c r="G79" i="27" s="1"/>
  <c r="F62" i="27"/>
  <c r="G62" i="27" s="1"/>
  <c r="F98" i="27"/>
  <c r="G98" i="27" s="1"/>
  <c r="F95" i="27"/>
  <c r="G95" i="27" s="1"/>
  <c r="F151" i="27"/>
  <c r="G151" i="27" s="1"/>
  <c r="F103" i="27"/>
  <c r="G103" i="27" s="1"/>
  <c r="F93" i="27"/>
  <c r="G93" i="27" s="1"/>
  <c r="F168" i="27"/>
  <c r="G168" i="27" s="1"/>
  <c r="F74" i="27"/>
  <c r="G74" i="27" s="1"/>
  <c r="F96" i="27"/>
  <c r="G96" i="27" s="1"/>
  <c r="F31" i="27"/>
  <c r="G31" i="27" s="1"/>
  <c r="F128" i="27"/>
  <c r="G128" i="27" s="1"/>
  <c r="F55" i="27"/>
  <c r="G55" i="27" s="1"/>
  <c r="F111" i="27"/>
  <c r="G111" i="27" s="1"/>
  <c r="F29" i="27"/>
  <c r="G29" i="27" s="1"/>
  <c r="F137" i="27"/>
  <c r="G137" i="27" s="1"/>
  <c r="F97" i="27"/>
  <c r="G97" i="27" s="1"/>
  <c r="F150" i="27"/>
  <c r="G150" i="27" s="1"/>
  <c r="F141" i="27"/>
  <c r="G141" i="27" s="1"/>
  <c r="F91" i="27"/>
  <c r="G91" i="27" s="1"/>
  <c r="F53" i="27"/>
  <c r="G53" i="27" s="1"/>
  <c r="F120" i="27"/>
  <c r="G120" i="27" s="1"/>
  <c r="F138" i="27"/>
  <c r="G138" i="27" s="1"/>
  <c r="F101" i="27"/>
  <c r="G101" i="27" s="1"/>
  <c r="F78" i="27"/>
  <c r="G78" i="27" s="1"/>
  <c r="F117" i="27"/>
  <c r="G117" i="27" s="1"/>
  <c r="F148" i="27"/>
  <c r="G148" i="27" s="1"/>
  <c r="F48" i="27"/>
  <c r="G48" i="27" s="1"/>
  <c r="F165" i="27"/>
  <c r="G165" i="27" s="1"/>
  <c r="F61" i="27"/>
  <c r="G61" i="27" s="1"/>
  <c r="F60" i="27"/>
  <c r="G60" i="27" s="1"/>
  <c r="F57" i="27"/>
  <c r="G57" i="27" s="1"/>
  <c r="F142" i="27"/>
  <c r="G142" i="27" s="1"/>
  <c r="F10" i="27"/>
  <c r="G10" i="27" s="1"/>
  <c r="F54" i="27"/>
  <c r="G54" i="27" s="1"/>
  <c r="F102" i="27"/>
  <c r="G102" i="27" s="1"/>
  <c r="F18" i="27"/>
  <c r="G18" i="27" s="1"/>
  <c r="F156" i="27"/>
  <c r="G156" i="27" s="1"/>
  <c r="F49" i="27"/>
  <c r="G49" i="27" s="1"/>
  <c r="F132" i="27"/>
  <c r="G132" i="27" s="1"/>
  <c r="F66" i="27"/>
  <c r="G66" i="27" s="1"/>
  <c r="F22" i="27"/>
  <c r="G22" i="27" s="1"/>
  <c r="F104" i="27"/>
  <c r="G104" i="27" s="1"/>
  <c r="F76" i="27"/>
  <c r="G76" i="27" s="1"/>
  <c r="F72" i="27"/>
  <c r="G72" i="27" s="1"/>
  <c r="F154" i="27"/>
  <c r="G154" i="27" s="1"/>
  <c r="F64" i="27"/>
  <c r="G64" i="27" s="1"/>
  <c r="F116" i="27"/>
  <c r="G116" i="27" s="1"/>
  <c r="F169" i="27"/>
  <c r="G169" i="27" s="1"/>
  <c r="F109" i="27"/>
  <c r="G109" i="27" s="1"/>
  <c r="F11" i="27"/>
  <c r="G11" i="27" s="1"/>
  <c r="F162" i="27"/>
  <c r="G162" i="27" s="1"/>
  <c r="F86" i="27"/>
  <c r="G86" i="27" s="1"/>
  <c r="F90" i="27"/>
  <c r="G90" i="27" s="1"/>
  <c r="F68" i="27"/>
  <c r="G68" i="27" s="1"/>
  <c r="F20" i="27"/>
  <c r="G20" i="27" s="1"/>
  <c r="F125" i="27"/>
  <c r="G125" i="27" s="1"/>
  <c r="F71" i="27"/>
  <c r="G71" i="27" s="1"/>
  <c r="F24" i="27"/>
  <c r="G24" i="27" s="1"/>
  <c r="F23" i="27"/>
  <c r="G23" i="27" s="1"/>
  <c r="F27" i="27"/>
  <c r="G27" i="27" s="1"/>
  <c r="F12" i="27"/>
  <c r="G12" i="27" s="1"/>
  <c r="F108" i="27"/>
  <c r="G108" i="27" s="1"/>
  <c r="F50" i="27"/>
  <c r="G50" i="27" s="1"/>
  <c r="F145" i="27"/>
  <c r="G145" i="27" s="1"/>
  <c r="F39" i="27"/>
  <c r="G39" i="27" s="1"/>
  <c r="F163" i="27"/>
  <c r="G163" i="27" s="1"/>
  <c r="F126" i="27"/>
  <c r="G126" i="27" s="1"/>
  <c r="F44" i="27"/>
  <c r="G44" i="27" s="1"/>
  <c r="F106" i="27"/>
  <c r="G106" i="27" s="1"/>
  <c r="F32" i="27"/>
  <c r="G32" i="27" s="1"/>
  <c r="F67" i="27"/>
  <c r="G67" i="27" s="1"/>
  <c r="F124" i="27"/>
  <c r="G124" i="27" s="1"/>
  <c r="F84" i="27"/>
  <c r="G84" i="27" s="1"/>
  <c r="F83" i="27"/>
  <c r="G83" i="27" s="1"/>
  <c r="F47" i="27"/>
  <c r="G47" i="27" s="1"/>
  <c r="F127" i="27"/>
  <c r="G127" i="27" s="1"/>
  <c r="F153" i="27"/>
  <c r="G153" i="27" s="1"/>
  <c r="F113" i="27"/>
  <c r="G113" i="27" s="1"/>
  <c r="F160" i="27"/>
  <c r="G160" i="27" s="1"/>
  <c r="J96" i="31"/>
  <c r="K96" i="31" s="1"/>
  <c r="N160" i="31"/>
  <c r="O160" i="31" s="1"/>
  <c r="G113" i="31"/>
  <c r="H113" i="31" s="1"/>
  <c r="J158" i="31"/>
  <c r="K158" i="31" s="1"/>
  <c r="N107" i="31"/>
  <c r="O107" i="31" s="1"/>
  <c r="G70" i="31"/>
  <c r="H70" i="31" s="1"/>
  <c r="J129" i="31"/>
  <c r="K129" i="31" s="1"/>
  <c r="M172" i="31"/>
  <c r="N157" i="31"/>
  <c r="O157" i="31" s="1"/>
  <c r="J98" i="31"/>
  <c r="K98" i="31" s="1"/>
  <c r="G107" i="31"/>
  <c r="H107" i="31" s="1"/>
  <c r="N113" i="31"/>
  <c r="O113" i="31" s="1"/>
  <c r="N112" i="31"/>
  <c r="O112" i="31" s="1"/>
  <c r="N169" i="31"/>
  <c r="O169" i="31" s="1"/>
  <c r="N12" i="31"/>
  <c r="O12" i="31" s="1"/>
  <c r="F172" i="31"/>
  <c r="G112" i="31" s="1"/>
  <c r="H112" i="31" s="1"/>
  <c r="G78" i="31"/>
  <c r="H78" i="31" s="1"/>
  <c r="G161" i="31"/>
  <c r="H161" i="31" s="1"/>
  <c r="I172" i="31"/>
  <c r="J161" i="31" s="1"/>
  <c r="K161" i="31" s="1"/>
  <c r="G61" i="31" l="1"/>
  <c r="H61" i="31" s="1"/>
  <c r="J169" i="31"/>
  <c r="K169" i="31" s="1"/>
  <c r="G160" i="31"/>
  <c r="H160" i="31" s="1"/>
  <c r="G98" i="31"/>
  <c r="H98" i="31" s="1"/>
  <c r="G26" i="31"/>
  <c r="H26" i="31" s="1"/>
  <c r="G96" i="31"/>
  <c r="H96" i="31" s="1"/>
  <c r="N49" i="31"/>
  <c r="O49" i="31" s="1"/>
  <c r="N134" i="31"/>
  <c r="O134" i="31" s="1"/>
  <c r="N87" i="31"/>
  <c r="O87" i="31" s="1"/>
  <c r="N168" i="31"/>
  <c r="O168" i="31" s="1"/>
  <c r="N115" i="31"/>
  <c r="O115" i="31" s="1"/>
  <c r="N139" i="31"/>
  <c r="O139" i="31" s="1"/>
  <c r="N48" i="31"/>
  <c r="O48" i="31" s="1"/>
  <c r="N46" i="31"/>
  <c r="O46" i="31" s="1"/>
  <c r="N62" i="31"/>
  <c r="O62" i="31" s="1"/>
  <c r="N25" i="31"/>
  <c r="O25" i="31" s="1"/>
  <c r="N84" i="31"/>
  <c r="O84" i="31" s="1"/>
  <c r="N133" i="31"/>
  <c r="O133" i="31" s="1"/>
  <c r="N143" i="31"/>
  <c r="O143" i="31" s="1"/>
  <c r="N31" i="31"/>
  <c r="O31" i="31" s="1"/>
  <c r="N60" i="31"/>
  <c r="O60" i="31" s="1"/>
  <c r="N41" i="31"/>
  <c r="O41" i="31" s="1"/>
  <c r="N52" i="31"/>
  <c r="O52" i="31" s="1"/>
  <c r="N40" i="31"/>
  <c r="O40" i="31" s="1"/>
  <c r="N166" i="31"/>
  <c r="O166" i="31" s="1"/>
  <c r="N43" i="31"/>
  <c r="O43" i="31" s="1"/>
  <c r="N104" i="31"/>
  <c r="O104" i="31" s="1"/>
  <c r="N57" i="31"/>
  <c r="O57" i="31" s="1"/>
  <c r="N16" i="31"/>
  <c r="O16" i="31" s="1"/>
  <c r="N164" i="31"/>
  <c r="O164" i="31" s="1"/>
  <c r="N121" i="31"/>
  <c r="O121" i="31" s="1"/>
  <c r="N109" i="31"/>
  <c r="O109" i="31" s="1"/>
  <c r="N156" i="31"/>
  <c r="O156" i="31" s="1"/>
  <c r="N36" i="31"/>
  <c r="O36" i="31" s="1"/>
  <c r="N163" i="31"/>
  <c r="O163" i="31" s="1"/>
  <c r="N56" i="31"/>
  <c r="O56" i="31" s="1"/>
  <c r="N51" i="31"/>
  <c r="O51" i="31" s="1"/>
  <c r="N79" i="31"/>
  <c r="O79" i="31" s="1"/>
  <c r="N80" i="31"/>
  <c r="O80" i="31" s="1"/>
  <c r="N128" i="31"/>
  <c r="O128" i="31" s="1"/>
  <c r="N17" i="31"/>
  <c r="O17" i="31" s="1"/>
  <c r="N132" i="31"/>
  <c r="O132" i="31" s="1"/>
  <c r="N75" i="31"/>
  <c r="O75" i="31" s="1"/>
  <c r="N151" i="31"/>
  <c r="O151" i="31" s="1"/>
  <c r="N92" i="31"/>
  <c r="O92" i="31" s="1"/>
  <c r="N89" i="31"/>
  <c r="O89" i="31" s="1"/>
  <c r="N10" i="31"/>
  <c r="O10" i="31" s="1"/>
  <c r="N110" i="31"/>
  <c r="O110" i="31" s="1"/>
  <c r="N145" i="31"/>
  <c r="O145" i="31" s="1"/>
  <c r="N38" i="31"/>
  <c r="O38" i="31" s="1"/>
  <c r="N35" i="31"/>
  <c r="O35" i="31" s="1"/>
  <c r="N34" i="31"/>
  <c r="O34" i="31" s="1"/>
  <c r="N137" i="31"/>
  <c r="O137" i="31" s="1"/>
  <c r="N125" i="31"/>
  <c r="O125" i="31" s="1"/>
  <c r="N42" i="31"/>
  <c r="O42" i="31" s="1"/>
  <c r="N155" i="31"/>
  <c r="O155" i="31" s="1"/>
  <c r="N50" i="31"/>
  <c r="O50" i="31" s="1"/>
  <c r="N93" i="31"/>
  <c r="O93" i="31" s="1"/>
  <c r="N32" i="31"/>
  <c r="O32" i="31" s="1"/>
  <c r="N103" i="31"/>
  <c r="O103" i="31" s="1"/>
  <c r="N85" i="31"/>
  <c r="O85" i="31" s="1"/>
  <c r="N167" i="31"/>
  <c r="O167" i="31" s="1"/>
  <c r="N90" i="31"/>
  <c r="O90" i="31" s="1"/>
  <c r="N64" i="31"/>
  <c r="O64" i="31" s="1"/>
  <c r="N59" i="31"/>
  <c r="O59" i="31" s="1"/>
  <c r="N91" i="31"/>
  <c r="O91" i="31" s="1"/>
  <c r="N29" i="31"/>
  <c r="O29" i="31" s="1"/>
  <c r="N65" i="31"/>
  <c r="O65" i="31" s="1"/>
  <c r="N88" i="31"/>
  <c r="O88" i="31" s="1"/>
  <c r="N72" i="31"/>
  <c r="O72" i="31" s="1"/>
  <c r="N9" i="31"/>
  <c r="O9" i="31" s="1"/>
  <c r="N150" i="31"/>
  <c r="O150" i="31" s="1"/>
  <c r="N27" i="31"/>
  <c r="O27" i="31" s="1"/>
  <c r="N117" i="31"/>
  <c r="O117" i="31" s="1"/>
  <c r="N147" i="31"/>
  <c r="O147" i="31" s="1"/>
  <c r="N106" i="31"/>
  <c r="O106" i="31" s="1"/>
  <c r="N71" i="31"/>
  <c r="O71" i="31" s="1"/>
  <c r="N47" i="31"/>
  <c r="O47" i="31" s="1"/>
  <c r="N135" i="31"/>
  <c r="O135" i="31" s="1"/>
  <c r="N159" i="31"/>
  <c r="O159" i="31" s="1"/>
  <c r="N165" i="31"/>
  <c r="O165" i="31" s="1"/>
  <c r="N144" i="31"/>
  <c r="O144" i="31" s="1"/>
  <c r="N81" i="31"/>
  <c r="O81" i="31" s="1"/>
  <c r="N101" i="31"/>
  <c r="O101" i="31" s="1"/>
  <c r="N76" i="31"/>
  <c r="O76" i="31" s="1"/>
  <c r="N58" i="31"/>
  <c r="O58" i="31" s="1"/>
  <c r="N54" i="31"/>
  <c r="O54" i="31" s="1"/>
  <c r="N122" i="31"/>
  <c r="O122" i="31" s="1"/>
  <c r="N105" i="31"/>
  <c r="O105" i="31" s="1"/>
  <c r="N102" i="31"/>
  <c r="O102" i="31" s="1"/>
  <c r="N39" i="31"/>
  <c r="O39" i="31" s="1"/>
  <c r="N82" i="31"/>
  <c r="O82" i="31" s="1"/>
  <c r="N23" i="31"/>
  <c r="O23" i="31" s="1"/>
  <c r="N95" i="31"/>
  <c r="O95" i="31" s="1"/>
  <c r="N127" i="31"/>
  <c r="O127" i="31" s="1"/>
  <c r="N21" i="31"/>
  <c r="O21" i="31" s="1"/>
  <c r="N119" i="31"/>
  <c r="O119" i="31" s="1"/>
  <c r="N162" i="31"/>
  <c r="O162" i="31" s="1"/>
  <c r="N94" i="31"/>
  <c r="O94" i="31" s="1"/>
  <c r="N73" i="31"/>
  <c r="O73" i="31" s="1"/>
  <c r="N154" i="31"/>
  <c r="O154" i="31" s="1"/>
  <c r="N141" i="31"/>
  <c r="O141" i="31" s="1"/>
  <c r="N66" i="31"/>
  <c r="O66" i="31" s="1"/>
  <c r="N8" i="31"/>
  <c r="N97" i="31"/>
  <c r="O97" i="31" s="1"/>
  <c r="N28" i="31"/>
  <c r="O28" i="31" s="1"/>
  <c r="N24" i="31"/>
  <c r="O24" i="31" s="1"/>
  <c r="N99" i="31"/>
  <c r="O99" i="31" s="1"/>
  <c r="N83" i="31"/>
  <c r="O83" i="31" s="1"/>
  <c r="N142" i="31"/>
  <c r="O142" i="31" s="1"/>
  <c r="N77" i="31"/>
  <c r="O77" i="31" s="1"/>
  <c r="N100" i="31"/>
  <c r="O100" i="31" s="1"/>
  <c r="N152" i="31"/>
  <c r="O152" i="31" s="1"/>
  <c r="N15" i="31"/>
  <c r="O15" i="31" s="1"/>
  <c r="N68" i="31"/>
  <c r="O68" i="31" s="1"/>
  <c r="N33" i="31"/>
  <c r="O33" i="31" s="1"/>
  <c r="N130" i="31"/>
  <c r="O130" i="31" s="1"/>
  <c r="N124" i="31"/>
  <c r="O124" i="31" s="1"/>
  <c r="N19" i="31"/>
  <c r="O19" i="31" s="1"/>
  <c r="N120" i="31"/>
  <c r="O120" i="31" s="1"/>
  <c r="N138" i="31"/>
  <c r="O138" i="31" s="1"/>
  <c r="N45" i="31"/>
  <c r="O45" i="31" s="1"/>
  <c r="N22" i="31"/>
  <c r="O22" i="31" s="1"/>
  <c r="N74" i="31"/>
  <c r="O74" i="31" s="1"/>
  <c r="N136" i="31"/>
  <c r="O136" i="31" s="1"/>
  <c r="N108" i="31"/>
  <c r="O108" i="31" s="1"/>
  <c r="N13" i="31"/>
  <c r="O13" i="31" s="1"/>
  <c r="N114" i="31"/>
  <c r="O114" i="31" s="1"/>
  <c r="N126" i="31"/>
  <c r="O126" i="31" s="1"/>
  <c r="N37" i="31"/>
  <c r="O37" i="31" s="1"/>
  <c r="N55" i="31"/>
  <c r="O55" i="31" s="1"/>
  <c r="N86" i="31"/>
  <c r="O86" i="31" s="1"/>
  <c r="N170" i="31"/>
  <c r="O170" i="31" s="1"/>
  <c r="N14" i="31"/>
  <c r="O14" i="31" s="1"/>
  <c r="N118" i="31"/>
  <c r="O118" i="31" s="1"/>
  <c r="N140" i="31"/>
  <c r="O140" i="31" s="1"/>
  <c r="N146" i="31"/>
  <c r="O146" i="31" s="1"/>
  <c r="N11" i="31"/>
  <c r="O11" i="31" s="1"/>
  <c r="N67" i="31"/>
  <c r="O67" i="31" s="1"/>
  <c r="N111" i="31"/>
  <c r="O111" i="31" s="1"/>
  <c r="N69" i="31"/>
  <c r="O69" i="31" s="1"/>
  <c r="N18" i="31"/>
  <c r="O18" i="31" s="1"/>
  <c r="N148" i="31"/>
  <c r="O148" i="31" s="1"/>
  <c r="N53" i="31"/>
  <c r="O53" i="31" s="1"/>
  <c r="N44" i="31"/>
  <c r="O44" i="31" s="1"/>
  <c r="N63" i="31"/>
  <c r="O63" i="31" s="1"/>
  <c r="N116" i="31"/>
  <c r="O116" i="31" s="1"/>
  <c r="N123" i="31"/>
  <c r="O123" i="31" s="1"/>
  <c r="N153" i="31"/>
  <c r="O153" i="31" s="1"/>
  <c r="N131" i="31"/>
  <c r="O131" i="31" s="1"/>
  <c r="N149" i="31"/>
  <c r="O149" i="31" s="1"/>
  <c r="N78" i="31"/>
  <c r="O78" i="31" s="1"/>
  <c r="J61" i="31"/>
  <c r="K61" i="31" s="1"/>
  <c r="N70" i="31"/>
  <c r="O70" i="31" s="1"/>
  <c r="G8" i="27"/>
  <c r="F172" i="27"/>
  <c r="G172" i="27" s="1"/>
  <c r="J78" i="31"/>
  <c r="K78" i="31" s="1"/>
  <c r="J30" i="31"/>
  <c r="K30" i="31" s="1"/>
  <c r="J70" i="31"/>
  <c r="K70" i="31" s="1"/>
  <c r="J12" i="31"/>
  <c r="K12" i="31" s="1"/>
  <c r="N98" i="31"/>
  <c r="O98" i="31" s="1"/>
  <c r="J60" i="31"/>
  <c r="K60" i="31" s="1"/>
  <c r="J168" i="31"/>
  <c r="K168" i="31" s="1"/>
  <c r="J134" i="31"/>
  <c r="K134" i="31" s="1"/>
  <c r="J87" i="31"/>
  <c r="K87" i="31" s="1"/>
  <c r="J41" i="31"/>
  <c r="K41" i="31" s="1"/>
  <c r="J45" i="31"/>
  <c r="K45" i="31" s="1"/>
  <c r="J73" i="31"/>
  <c r="K73" i="31" s="1"/>
  <c r="J69" i="31"/>
  <c r="K69" i="31" s="1"/>
  <c r="J59" i="31"/>
  <c r="K59" i="31" s="1"/>
  <c r="J133" i="31"/>
  <c r="K133" i="31" s="1"/>
  <c r="J143" i="31"/>
  <c r="K143" i="31" s="1"/>
  <c r="J148" i="31"/>
  <c r="K148" i="31" s="1"/>
  <c r="J136" i="31"/>
  <c r="K136" i="31" s="1"/>
  <c r="J19" i="31"/>
  <c r="K19" i="31" s="1"/>
  <c r="J138" i="31"/>
  <c r="K138" i="31" s="1"/>
  <c r="J111" i="31"/>
  <c r="K111" i="31" s="1"/>
  <c r="J153" i="31"/>
  <c r="K153" i="31" s="1"/>
  <c r="J101" i="31"/>
  <c r="K101" i="31" s="1"/>
  <c r="J97" i="31"/>
  <c r="K97" i="31" s="1"/>
  <c r="J38" i="31"/>
  <c r="K38" i="31" s="1"/>
  <c r="J110" i="31"/>
  <c r="K110" i="31" s="1"/>
  <c r="J95" i="31"/>
  <c r="K95" i="31" s="1"/>
  <c r="J141" i="31"/>
  <c r="K141" i="31" s="1"/>
  <c r="J35" i="31"/>
  <c r="K35" i="31" s="1"/>
  <c r="J109" i="31"/>
  <c r="K109" i="31" s="1"/>
  <c r="J34" i="31"/>
  <c r="K34" i="31" s="1"/>
  <c r="J94" i="31"/>
  <c r="K94" i="31" s="1"/>
  <c r="J65" i="31"/>
  <c r="K65" i="31" s="1"/>
  <c r="J115" i="31"/>
  <c r="K115" i="31" s="1"/>
  <c r="J79" i="31"/>
  <c r="K79" i="31" s="1"/>
  <c r="J42" i="31"/>
  <c r="K42" i="31" s="1"/>
  <c r="J32" i="31"/>
  <c r="K32" i="31" s="1"/>
  <c r="J122" i="31"/>
  <c r="K122" i="31" s="1"/>
  <c r="J117" i="31"/>
  <c r="K117" i="31" s="1"/>
  <c r="J149" i="31"/>
  <c r="K149" i="31" s="1"/>
  <c r="J105" i="31"/>
  <c r="K105" i="31" s="1"/>
  <c r="J155" i="31"/>
  <c r="K155" i="31" s="1"/>
  <c r="J152" i="31"/>
  <c r="K152" i="31" s="1"/>
  <c r="J145" i="31"/>
  <c r="K145" i="31" s="1"/>
  <c r="J91" i="31"/>
  <c r="K91" i="31" s="1"/>
  <c r="J31" i="31"/>
  <c r="K31" i="31" s="1"/>
  <c r="J81" i="31"/>
  <c r="K81" i="31" s="1"/>
  <c r="J165" i="31"/>
  <c r="K165" i="31" s="1"/>
  <c r="J118" i="31"/>
  <c r="K118" i="31" s="1"/>
  <c r="J29" i="31"/>
  <c r="K29" i="31" s="1"/>
  <c r="J116" i="31"/>
  <c r="K116" i="31" s="1"/>
  <c r="J159" i="31"/>
  <c r="K159" i="31" s="1"/>
  <c r="J72" i="31"/>
  <c r="K72" i="31" s="1"/>
  <c r="J54" i="31"/>
  <c r="K54" i="31" s="1"/>
  <c r="J144" i="31"/>
  <c r="K144" i="31" s="1"/>
  <c r="J52" i="31"/>
  <c r="K52" i="31" s="1"/>
  <c r="J48" i="31"/>
  <c r="K48" i="31" s="1"/>
  <c r="J53" i="31"/>
  <c r="K53" i="31" s="1"/>
  <c r="J108" i="31"/>
  <c r="K108" i="31" s="1"/>
  <c r="J166" i="31"/>
  <c r="K166" i="31" s="1"/>
  <c r="J13" i="31"/>
  <c r="K13" i="31" s="1"/>
  <c r="J23" i="31"/>
  <c r="K23" i="31" s="1"/>
  <c r="J80" i="31"/>
  <c r="K80" i="31" s="1"/>
  <c r="J139" i="31"/>
  <c r="K139" i="31" s="1"/>
  <c r="J49" i="31"/>
  <c r="K49" i="31" s="1"/>
  <c r="J40" i="31"/>
  <c r="K40" i="31" s="1"/>
  <c r="J15" i="31"/>
  <c r="K15" i="31" s="1"/>
  <c r="J137" i="31"/>
  <c r="K137" i="31" s="1"/>
  <c r="J10" i="31"/>
  <c r="K10" i="31" s="1"/>
  <c r="J84" i="31"/>
  <c r="K84" i="31" s="1"/>
  <c r="J21" i="31"/>
  <c r="K21" i="31" s="1"/>
  <c r="J140" i="31"/>
  <c r="K140" i="31" s="1"/>
  <c r="J8" i="31"/>
  <c r="J85" i="31"/>
  <c r="K85" i="31" s="1"/>
  <c r="J89" i="31"/>
  <c r="K89" i="31" s="1"/>
  <c r="J88" i="31"/>
  <c r="K88" i="31" s="1"/>
  <c r="J18" i="31"/>
  <c r="K18" i="31" s="1"/>
  <c r="J57" i="31"/>
  <c r="K57" i="31" s="1"/>
  <c r="J66" i="31"/>
  <c r="K66" i="31" s="1"/>
  <c r="J63" i="31"/>
  <c r="K63" i="31" s="1"/>
  <c r="J151" i="31"/>
  <c r="K151" i="31" s="1"/>
  <c r="J24" i="31"/>
  <c r="K24" i="31" s="1"/>
  <c r="J128" i="31"/>
  <c r="K128" i="31" s="1"/>
  <c r="J131" i="31"/>
  <c r="K131" i="31" s="1"/>
  <c r="J156" i="31"/>
  <c r="K156" i="31" s="1"/>
  <c r="J154" i="31"/>
  <c r="K154" i="31" s="1"/>
  <c r="J163" i="31"/>
  <c r="K163" i="31" s="1"/>
  <c r="J56" i="31"/>
  <c r="K56" i="31" s="1"/>
  <c r="J92" i="31"/>
  <c r="K92" i="31" s="1"/>
  <c r="J11" i="31"/>
  <c r="K11" i="31" s="1"/>
  <c r="J125" i="31"/>
  <c r="K125" i="31" s="1"/>
  <c r="J68" i="31"/>
  <c r="K68" i="31" s="1"/>
  <c r="J123" i="31"/>
  <c r="K123" i="31" s="1"/>
  <c r="J147" i="31"/>
  <c r="K147" i="31" s="1"/>
  <c r="J86" i="31"/>
  <c r="K86" i="31" s="1"/>
  <c r="J75" i="31"/>
  <c r="K75" i="31" s="1"/>
  <c r="J33" i="31"/>
  <c r="K33" i="31" s="1"/>
  <c r="J71" i="31"/>
  <c r="K71" i="31" s="1"/>
  <c r="J47" i="31"/>
  <c r="K47" i="31" s="1"/>
  <c r="J135" i="31"/>
  <c r="K135" i="31" s="1"/>
  <c r="J43" i="31"/>
  <c r="K43" i="31" s="1"/>
  <c r="J104" i="31"/>
  <c r="K104" i="31" s="1"/>
  <c r="J106" i="31"/>
  <c r="K106" i="31" s="1"/>
  <c r="J120" i="31"/>
  <c r="K120" i="31" s="1"/>
  <c r="J46" i="31"/>
  <c r="K46" i="31" s="1"/>
  <c r="J62" i="31"/>
  <c r="K62" i="31" s="1"/>
  <c r="J44" i="31"/>
  <c r="K44" i="31" s="1"/>
  <c r="J114" i="31"/>
  <c r="K114" i="31" s="1"/>
  <c r="J167" i="31"/>
  <c r="K167" i="31" s="1"/>
  <c r="J37" i="31"/>
  <c r="K37" i="31" s="1"/>
  <c r="J27" i="31"/>
  <c r="K27" i="31" s="1"/>
  <c r="J146" i="31"/>
  <c r="K146" i="31" s="1"/>
  <c r="J121" i="31"/>
  <c r="K121" i="31" s="1"/>
  <c r="J74" i="31"/>
  <c r="K74" i="31" s="1"/>
  <c r="J170" i="31"/>
  <c r="K170" i="31" s="1"/>
  <c r="J127" i="31"/>
  <c r="K127" i="31" s="1"/>
  <c r="J126" i="31"/>
  <c r="K126" i="31" s="1"/>
  <c r="J50" i="31"/>
  <c r="K50" i="31" s="1"/>
  <c r="J9" i="31"/>
  <c r="K9" i="31" s="1"/>
  <c r="J162" i="31"/>
  <c r="K162" i="31" s="1"/>
  <c r="J142" i="31"/>
  <c r="K142" i="31" s="1"/>
  <c r="J93" i="31"/>
  <c r="K93" i="31" s="1"/>
  <c r="J150" i="31"/>
  <c r="K150" i="31" s="1"/>
  <c r="J55" i="31"/>
  <c r="K55" i="31" s="1"/>
  <c r="J132" i="31"/>
  <c r="K132" i="31" s="1"/>
  <c r="J67" i="31"/>
  <c r="K67" i="31" s="1"/>
  <c r="J39" i="31"/>
  <c r="K39" i="31" s="1"/>
  <c r="J99" i="31"/>
  <c r="K99" i="31" s="1"/>
  <c r="J83" i="31"/>
  <c r="K83" i="31" s="1"/>
  <c r="J76" i="31"/>
  <c r="K76" i="31" s="1"/>
  <c r="J82" i="31"/>
  <c r="K82" i="31" s="1"/>
  <c r="J58" i="31"/>
  <c r="K58" i="31" s="1"/>
  <c r="J102" i="31"/>
  <c r="K102" i="31" s="1"/>
  <c r="J119" i="31"/>
  <c r="K119" i="31" s="1"/>
  <c r="J17" i="31"/>
  <c r="K17" i="31" s="1"/>
  <c r="J90" i="31"/>
  <c r="K90" i="31" s="1"/>
  <c r="J16" i="31"/>
  <c r="K16" i="31" s="1"/>
  <c r="J77" i="31"/>
  <c r="K77" i="31" s="1"/>
  <c r="J51" i="31"/>
  <c r="K51" i="31" s="1"/>
  <c r="J14" i="31"/>
  <c r="K14" i="31" s="1"/>
  <c r="J130" i="31"/>
  <c r="K130" i="31" s="1"/>
  <c r="J124" i="31"/>
  <c r="K124" i="31" s="1"/>
  <c r="J103" i="31"/>
  <c r="K103" i="31" s="1"/>
  <c r="J36" i="31"/>
  <c r="K36" i="31" s="1"/>
  <c r="J22" i="31"/>
  <c r="K22" i="31" s="1"/>
  <c r="J25" i="31"/>
  <c r="K25" i="31" s="1"/>
  <c r="J28" i="31"/>
  <c r="K28" i="31" s="1"/>
  <c r="J64" i="31"/>
  <c r="K64" i="31" s="1"/>
  <c r="J100" i="31"/>
  <c r="K100" i="31" s="1"/>
  <c r="J164" i="31"/>
  <c r="K164" i="31" s="1"/>
  <c r="G159" i="31"/>
  <c r="H159" i="31" s="1"/>
  <c r="G87" i="31"/>
  <c r="H87" i="31" s="1"/>
  <c r="G134" i="31"/>
  <c r="H134" i="31" s="1"/>
  <c r="G168" i="31"/>
  <c r="H168" i="31" s="1"/>
  <c r="G79" i="31"/>
  <c r="H79" i="31" s="1"/>
  <c r="G105" i="31"/>
  <c r="H105" i="31" s="1"/>
  <c r="G22" i="31"/>
  <c r="H22" i="31" s="1"/>
  <c r="G51" i="31"/>
  <c r="H51" i="31" s="1"/>
  <c r="G91" i="31"/>
  <c r="H91" i="31" s="1"/>
  <c r="G72" i="31"/>
  <c r="H72" i="31" s="1"/>
  <c r="G32" i="31"/>
  <c r="H32" i="31" s="1"/>
  <c r="G97" i="31"/>
  <c r="H97" i="31" s="1"/>
  <c r="G75" i="31"/>
  <c r="H75" i="31" s="1"/>
  <c r="G99" i="31"/>
  <c r="H99" i="31" s="1"/>
  <c r="G41" i="31"/>
  <c r="H41" i="31" s="1"/>
  <c r="G142" i="31"/>
  <c r="H142" i="31" s="1"/>
  <c r="G116" i="31"/>
  <c r="H116" i="31" s="1"/>
  <c r="G73" i="31"/>
  <c r="H73" i="31" s="1"/>
  <c r="G108" i="31"/>
  <c r="H108" i="31" s="1"/>
  <c r="G148" i="31"/>
  <c r="H148" i="31" s="1"/>
  <c r="G45" i="31"/>
  <c r="H45" i="31" s="1"/>
  <c r="G89" i="31"/>
  <c r="H89" i="31" s="1"/>
  <c r="G135" i="31"/>
  <c r="H135" i="31" s="1"/>
  <c r="G15" i="31"/>
  <c r="H15" i="31" s="1"/>
  <c r="G66" i="31"/>
  <c r="H66" i="31" s="1"/>
  <c r="G83" i="31"/>
  <c r="H83" i="31" s="1"/>
  <c r="G81" i="31"/>
  <c r="H81" i="31" s="1"/>
  <c r="G103" i="31"/>
  <c r="H103" i="31" s="1"/>
  <c r="G110" i="31"/>
  <c r="H110" i="31" s="1"/>
  <c r="G59" i="31"/>
  <c r="H59" i="31" s="1"/>
  <c r="G18" i="31"/>
  <c r="H18" i="31" s="1"/>
  <c r="G127" i="31"/>
  <c r="H127" i="31" s="1"/>
  <c r="G119" i="31"/>
  <c r="H119" i="31" s="1"/>
  <c r="G52" i="31"/>
  <c r="H52" i="31" s="1"/>
  <c r="G68" i="31"/>
  <c r="H68" i="31" s="1"/>
  <c r="G123" i="31"/>
  <c r="H123" i="31" s="1"/>
  <c r="G114" i="31"/>
  <c r="H114" i="31" s="1"/>
  <c r="G56" i="31"/>
  <c r="H56" i="31" s="1"/>
  <c r="G146" i="31"/>
  <c r="H146" i="31" s="1"/>
  <c r="G31" i="31"/>
  <c r="H31" i="31" s="1"/>
  <c r="G118" i="31"/>
  <c r="H118" i="31" s="1"/>
  <c r="G122" i="31"/>
  <c r="H122" i="31" s="1"/>
  <c r="G74" i="31"/>
  <c r="H74" i="31" s="1"/>
  <c r="G23" i="31"/>
  <c r="H23" i="31" s="1"/>
  <c r="G164" i="31"/>
  <c r="H164" i="31" s="1"/>
  <c r="G84" i="31"/>
  <c r="H84" i="31" s="1"/>
  <c r="G162" i="31"/>
  <c r="H162" i="31" s="1"/>
  <c r="G109" i="31"/>
  <c r="H109" i="31" s="1"/>
  <c r="G128" i="31"/>
  <c r="H128" i="31" s="1"/>
  <c r="G115" i="31"/>
  <c r="H115" i="31" s="1"/>
  <c r="G44" i="31"/>
  <c r="H44" i="31" s="1"/>
  <c r="G132" i="31"/>
  <c r="H132" i="31" s="1"/>
  <c r="G166" i="31"/>
  <c r="H166" i="31" s="1"/>
  <c r="G165" i="31"/>
  <c r="H165" i="31" s="1"/>
  <c r="G141" i="31"/>
  <c r="H141" i="31" s="1"/>
  <c r="G80" i="31"/>
  <c r="H80" i="31" s="1"/>
  <c r="G14" i="31"/>
  <c r="H14" i="31" s="1"/>
  <c r="G130" i="31"/>
  <c r="H130" i="31" s="1"/>
  <c r="G11" i="31"/>
  <c r="H11" i="31" s="1"/>
  <c r="G143" i="31"/>
  <c r="H143" i="31" s="1"/>
  <c r="G13" i="31"/>
  <c r="H13" i="31" s="1"/>
  <c r="G60" i="31"/>
  <c r="H60" i="31" s="1"/>
  <c r="G154" i="31"/>
  <c r="H154" i="31" s="1"/>
  <c r="G104" i="31"/>
  <c r="H104" i="31" s="1"/>
  <c r="G86" i="31"/>
  <c r="H86" i="31" s="1"/>
  <c r="G25" i="31"/>
  <c r="H25" i="31" s="1"/>
  <c r="G35" i="31"/>
  <c r="H35" i="31" s="1"/>
  <c r="G150" i="31"/>
  <c r="H150" i="31" s="1"/>
  <c r="G8" i="31"/>
  <c r="G63" i="31"/>
  <c r="H63" i="31" s="1"/>
  <c r="G137" i="31"/>
  <c r="H137" i="31" s="1"/>
  <c r="G69" i="31"/>
  <c r="H69" i="31" s="1"/>
  <c r="G152" i="31"/>
  <c r="H152" i="31" s="1"/>
  <c r="G57" i="31"/>
  <c r="H57" i="31" s="1"/>
  <c r="G28" i="31"/>
  <c r="H28" i="31" s="1"/>
  <c r="G24" i="31"/>
  <c r="H24" i="31" s="1"/>
  <c r="G151" i="31"/>
  <c r="H151" i="31" s="1"/>
  <c r="G71" i="31"/>
  <c r="H71" i="31" s="1"/>
  <c r="G85" i="31"/>
  <c r="H85" i="31" s="1"/>
  <c r="G47" i="31"/>
  <c r="H47" i="31" s="1"/>
  <c r="G77" i="31"/>
  <c r="H77" i="31" s="1"/>
  <c r="G100" i="31"/>
  <c r="H100" i="31" s="1"/>
  <c r="G133" i="31"/>
  <c r="H133" i="31" s="1"/>
  <c r="G48" i="31"/>
  <c r="H48" i="31" s="1"/>
  <c r="G37" i="31"/>
  <c r="H37" i="31" s="1"/>
  <c r="G153" i="31"/>
  <c r="H153" i="31" s="1"/>
  <c r="G101" i="31"/>
  <c r="H101" i="31" s="1"/>
  <c r="G76" i="31"/>
  <c r="H76" i="31" s="1"/>
  <c r="G111" i="31"/>
  <c r="H111" i="31" s="1"/>
  <c r="G92" i="31"/>
  <c r="H92" i="31" s="1"/>
  <c r="G124" i="31"/>
  <c r="H124" i="31" s="1"/>
  <c r="G50" i="31"/>
  <c r="H50" i="31" s="1"/>
  <c r="G10" i="31"/>
  <c r="H10" i="31" s="1"/>
  <c r="G147" i="31"/>
  <c r="H147" i="31" s="1"/>
  <c r="G140" i="31"/>
  <c r="H140" i="31" s="1"/>
  <c r="G19" i="31"/>
  <c r="H19" i="31" s="1"/>
  <c r="G121" i="31"/>
  <c r="H121" i="31" s="1"/>
  <c r="G33" i="31"/>
  <c r="H33" i="31" s="1"/>
  <c r="G34" i="31"/>
  <c r="H34" i="31" s="1"/>
  <c r="G16" i="31"/>
  <c r="H16" i="31" s="1"/>
  <c r="G126" i="31"/>
  <c r="H126" i="31" s="1"/>
  <c r="G36" i="31"/>
  <c r="H36" i="31" s="1"/>
  <c r="G43" i="31"/>
  <c r="H43" i="31" s="1"/>
  <c r="G39" i="31"/>
  <c r="H39" i="31" s="1"/>
  <c r="G131" i="31"/>
  <c r="H131" i="31" s="1"/>
  <c r="G149" i="31"/>
  <c r="H149" i="31" s="1"/>
  <c r="G54" i="31"/>
  <c r="H54" i="31" s="1"/>
  <c r="G53" i="31"/>
  <c r="H53" i="31" s="1"/>
  <c r="G55" i="31"/>
  <c r="H55" i="31" s="1"/>
  <c r="G29" i="31"/>
  <c r="H29" i="31" s="1"/>
  <c r="G94" i="31"/>
  <c r="H94" i="31" s="1"/>
  <c r="G65" i="31"/>
  <c r="H65" i="31" s="1"/>
  <c r="G62" i="31"/>
  <c r="H62" i="31" s="1"/>
  <c r="G155" i="31"/>
  <c r="H155" i="31" s="1"/>
  <c r="G88" i="31"/>
  <c r="H88" i="31" s="1"/>
  <c r="G163" i="31"/>
  <c r="H163" i="31" s="1"/>
  <c r="G139" i="31"/>
  <c r="H139" i="31" s="1"/>
  <c r="G27" i="31"/>
  <c r="H27" i="31" s="1"/>
  <c r="G167" i="31"/>
  <c r="H167" i="31" s="1"/>
  <c r="G40" i="31"/>
  <c r="H40" i="31" s="1"/>
  <c r="G38" i="31"/>
  <c r="H38" i="31" s="1"/>
  <c r="G144" i="31"/>
  <c r="H144" i="31" s="1"/>
  <c r="G21" i="31"/>
  <c r="H21" i="31" s="1"/>
  <c r="G64" i="31"/>
  <c r="H64" i="31" s="1"/>
  <c r="G49" i="31"/>
  <c r="H49" i="31" s="1"/>
  <c r="G125" i="31"/>
  <c r="H125" i="31" s="1"/>
  <c r="G67" i="31"/>
  <c r="H67" i="31" s="1"/>
  <c r="G9" i="31"/>
  <c r="H9" i="31" s="1"/>
  <c r="G117" i="31"/>
  <c r="H117" i="31" s="1"/>
  <c r="G42" i="31"/>
  <c r="H42" i="31" s="1"/>
  <c r="G46" i="31"/>
  <c r="H46" i="31" s="1"/>
  <c r="G145" i="31"/>
  <c r="H145" i="31" s="1"/>
  <c r="G93" i="31"/>
  <c r="H93" i="31" s="1"/>
  <c r="G156" i="31"/>
  <c r="H156" i="31" s="1"/>
  <c r="G102" i="31"/>
  <c r="H102" i="31" s="1"/>
  <c r="G106" i="31"/>
  <c r="H106" i="31" s="1"/>
  <c r="G120" i="31"/>
  <c r="H120" i="31" s="1"/>
  <c r="G17" i="31"/>
  <c r="H17" i="31" s="1"/>
  <c r="G170" i="31"/>
  <c r="H170" i="31" s="1"/>
  <c r="G82" i="31"/>
  <c r="H82" i="31" s="1"/>
  <c r="G95" i="31"/>
  <c r="H95" i="31" s="1"/>
  <c r="G58" i="31"/>
  <c r="H58" i="31" s="1"/>
  <c r="G138" i="31"/>
  <c r="H138" i="31" s="1"/>
  <c r="G90" i="31"/>
  <c r="H90" i="31" s="1"/>
  <c r="G136" i="31"/>
  <c r="H136" i="31" s="1"/>
  <c r="G30" i="31"/>
  <c r="H30" i="31" s="1"/>
  <c r="G158" i="31"/>
  <c r="H158" i="31" s="1"/>
  <c r="J160" i="31"/>
  <c r="K160" i="31" s="1"/>
  <c r="J26" i="31"/>
  <c r="K26" i="31" s="1"/>
  <c r="G20" i="31"/>
  <c r="H20" i="31" s="1"/>
  <c r="J107" i="31"/>
  <c r="K107" i="31" s="1"/>
  <c r="G129" i="31"/>
  <c r="H129" i="31" s="1"/>
  <c r="N26" i="31"/>
  <c r="O26" i="31" s="1"/>
  <c r="J112" i="31"/>
  <c r="K112" i="31" s="1"/>
  <c r="G157" i="31"/>
  <c r="H157" i="31" s="1"/>
  <c r="G169" i="31"/>
  <c r="H169" i="31" s="1"/>
  <c r="O8" i="31" l="1"/>
  <c r="N172" i="31"/>
  <c r="O172" i="31" s="1"/>
  <c r="H8" i="31"/>
  <c r="G172" i="31"/>
  <c r="K8" i="31"/>
  <c r="J172" i="31"/>
  <c r="K172" i="31" s="1"/>
  <c r="A23" i="12"/>
  <c r="A23" i="15"/>
  <c r="A169" i="30"/>
  <c r="A23" i="27"/>
  <c r="A23" i="18"/>
  <c r="A23" i="16"/>
  <c r="A169" i="32"/>
  <c r="A23" i="6"/>
  <c r="A23" i="13"/>
  <c r="A23" i="7"/>
  <c r="A23" i="17"/>
  <c r="A169" i="34"/>
  <c r="A23" i="5"/>
  <c r="A167" i="31"/>
  <c r="B164" i="31"/>
  <c r="B92" i="16"/>
  <c r="B92" i="18"/>
  <c r="B163" i="34"/>
  <c r="B92" i="7"/>
  <c r="B168" i="30"/>
  <c r="B92" i="17"/>
  <c r="B168" i="32"/>
  <c r="B92" i="27"/>
  <c r="B92" i="12"/>
  <c r="B92" i="13"/>
  <c r="B92" i="6"/>
  <c r="B92" i="5"/>
  <c r="B92" i="15"/>
  <c r="A163" i="31"/>
  <c r="A165" i="32"/>
  <c r="A21" i="13"/>
  <c r="A165" i="30"/>
  <c r="A21" i="7"/>
  <c r="A21" i="17"/>
  <c r="A21" i="6"/>
  <c r="A21" i="27"/>
  <c r="A21" i="18"/>
  <c r="A160" i="34"/>
  <c r="A21" i="16"/>
  <c r="A21" i="15"/>
  <c r="A21" i="5"/>
  <c r="A21" i="12"/>
  <c r="B164" i="30"/>
  <c r="B42" i="18"/>
  <c r="B164" i="32"/>
  <c r="B166" i="34"/>
  <c r="B42" i="16"/>
  <c r="B42" i="6"/>
  <c r="B42" i="13"/>
  <c r="B42" i="17"/>
  <c r="B160" i="31"/>
  <c r="B42" i="15"/>
  <c r="B42" i="12"/>
  <c r="B42" i="27"/>
  <c r="B42" i="5"/>
  <c r="B42" i="7"/>
  <c r="A17" i="6"/>
  <c r="A161" i="30"/>
  <c r="A17" i="16"/>
  <c r="A17" i="27"/>
  <c r="A157" i="31"/>
  <c r="A151" i="34"/>
  <c r="A17" i="17"/>
  <c r="A17" i="18"/>
  <c r="A161" i="32"/>
  <c r="A17" i="12"/>
  <c r="A17" i="15"/>
  <c r="A17" i="7"/>
  <c r="A17" i="5"/>
  <c r="A17" i="13"/>
  <c r="B166" i="13"/>
  <c r="B166" i="12"/>
  <c r="B166" i="17"/>
  <c r="B160" i="32"/>
  <c r="B166" i="18"/>
  <c r="B160" i="30"/>
  <c r="B158" i="31"/>
  <c r="B166" i="7"/>
  <c r="B144" i="34"/>
  <c r="B166" i="27"/>
  <c r="B166" i="6"/>
  <c r="B166" i="16"/>
  <c r="B166" i="5"/>
  <c r="B166" i="15"/>
  <c r="A157" i="30"/>
  <c r="A72" i="13"/>
  <c r="A72" i="15"/>
  <c r="A72" i="16"/>
  <c r="A152" i="31"/>
  <c r="A157" i="32"/>
  <c r="A72" i="17"/>
  <c r="A72" i="7"/>
  <c r="A146" i="34"/>
  <c r="A72" i="12"/>
  <c r="A72" i="27"/>
  <c r="A72" i="6"/>
  <c r="A72" i="5"/>
  <c r="A72" i="18"/>
  <c r="B142" i="17"/>
  <c r="B142" i="15"/>
  <c r="B162" i="34"/>
  <c r="B142" i="27"/>
  <c r="B142" i="13"/>
  <c r="B142" i="6"/>
  <c r="B156" i="30"/>
  <c r="B142" i="18"/>
  <c r="B142" i="7"/>
  <c r="B156" i="32"/>
  <c r="B142" i="16"/>
  <c r="B142" i="31"/>
  <c r="B142" i="5"/>
  <c r="B142" i="12"/>
  <c r="A153" i="30"/>
  <c r="A71" i="6"/>
  <c r="A71" i="17"/>
  <c r="A71" i="7"/>
  <c r="A71" i="12"/>
  <c r="A71" i="27"/>
  <c r="A71" i="13"/>
  <c r="A71" i="18"/>
  <c r="A146" i="31"/>
  <c r="A71" i="15"/>
  <c r="A71" i="16"/>
  <c r="A150" i="34"/>
  <c r="A71" i="5"/>
  <c r="A153" i="32"/>
  <c r="B170" i="18"/>
  <c r="B170" i="27"/>
  <c r="B170" i="6"/>
  <c r="B152" i="30"/>
  <c r="B170" i="12"/>
  <c r="B170" i="13"/>
  <c r="B170" i="15"/>
  <c r="B152" i="32"/>
  <c r="B145" i="31"/>
  <c r="B170" i="16"/>
  <c r="B147" i="34"/>
  <c r="B170" i="7"/>
  <c r="B170" i="5"/>
  <c r="B170" i="17"/>
  <c r="A121" i="17"/>
  <c r="A121" i="7"/>
  <c r="A121" i="18"/>
  <c r="A121" i="27"/>
  <c r="A121" i="12"/>
  <c r="A165" i="31"/>
  <c r="A121" i="15"/>
  <c r="A39" i="34"/>
  <c r="A149" i="30"/>
  <c r="A121" i="13"/>
  <c r="A149" i="32"/>
  <c r="A121" i="6"/>
  <c r="A121" i="5"/>
  <c r="A121" i="16"/>
  <c r="B139" i="12"/>
  <c r="B139" i="6"/>
  <c r="B148" i="30"/>
  <c r="B139" i="27"/>
  <c r="B148" i="32"/>
  <c r="B164" i="34"/>
  <c r="B139" i="16"/>
  <c r="B139" i="18"/>
  <c r="B139" i="15"/>
  <c r="B139" i="17"/>
  <c r="B131" i="31"/>
  <c r="B139" i="13"/>
  <c r="B139" i="5"/>
  <c r="B139" i="7"/>
  <c r="A14" i="7"/>
  <c r="A145" i="30"/>
  <c r="A14" i="12"/>
  <c r="A145" i="32"/>
  <c r="A14" i="17"/>
  <c r="A14" i="16"/>
  <c r="A14" i="18"/>
  <c r="A14" i="13"/>
  <c r="A162" i="31"/>
  <c r="A14" i="15"/>
  <c r="A50" i="34"/>
  <c r="A14" i="6"/>
  <c r="A14" i="5"/>
  <c r="A14" i="27"/>
  <c r="B152" i="34"/>
  <c r="B116" i="15"/>
  <c r="B116" i="16"/>
  <c r="B138" i="31"/>
  <c r="B116" i="27"/>
  <c r="B116" i="13"/>
  <c r="B116" i="7"/>
  <c r="B116" i="12"/>
  <c r="B116" i="6"/>
  <c r="B116" i="18"/>
  <c r="B144" i="30"/>
  <c r="B116" i="17"/>
  <c r="B116" i="5"/>
  <c r="B144" i="32"/>
  <c r="A91" i="13"/>
  <c r="A91" i="16"/>
  <c r="A91" i="18"/>
  <c r="A91" i="7"/>
  <c r="A141" i="32"/>
  <c r="A91" i="17"/>
  <c r="A91" i="27"/>
  <c r="A135" i="31"/>
  <c r="A133" i="34"/>
  <c r="A91" i="15"/>
  <c r="A91" i="12"/>
  <c r="A141" i="30"/>
  <c r="A91" i="5"/>
  <c r="A91" i="6"/>
  <c r="B68" i="27"/>
  <c r="B140" i="30"/>
  <c r="B68" i="6"/>
  <c r="B168" i="34"/>
  <c r="B101" i="31"/>
  <c r="B68" i="12"/>
  <c r="B68" i="18"/>
  <c r="B68" i="15"/>
  <c r="B68" i="17"/>
  <c r="B68" i="13"/>
  <c r="B140" i="32"/>
  <c r="B68" i="16"/>
  <c r="B68" i="5"/>
  <c r="B68" i="7"/>
  <c r="A53" i="7"/>
  <c r="A137" i="32"/>
  <c r="A53" i="16"/>
  <c r="A149" i="34"/>
  <c r="A53" i="6"/>
  <c r="A53" i="13"/>
  <c r="A53" i="18"/>
  <c r="A53" i="12"/>
  <c r="A53" i="17"/>
  <c r="A53" i="27"/>
  <c r="A137" i="30"/>
  <c r="A121" i="31"/>
  <c r="A53" i="5"/>
  <c r="A53" i="15"/>
  <c r="B117" i="7"/>
  <c r="B117" i="13"/>
  <c r="B120" i="31"/>
  <c r="B117" i="18"/>
  <c r="B117" i="12"/>
  <c r="B117" i="16"/>
  <c r="B117" i="17"/>
  <c r="B117" i="6"/>
  <c r="B117" i="27"/>
  <c r="B117" i="15"/>
  <c r="B136" i="30"/>
  <c r="B140" i="34"/>
  <c r="B117" i="5"/>
  <c r="B136" i="32"/>
  <c r="A133" i="30"/>
  <c r="A119" i="31"/>
  <c r="A39" i="17"/>
  <c r="A39" i="12"/>
  <c r="A39" i="7"/>
  <c r="A133" i="32"/>
  <c r="A134" i="34"/>
  <c r="A39" i="13"/>
  <c r="A39" i="15"/>
  <c r="A39" i="18"/>
  <c r="A39" i="16"/>
  <c r="A39" i="27"/>
  <c r="A39" i="5"/>
  <c r="A39" i="6"/>
  <c r="B65" i="15"/>
  <c r="B132" i="30"/>
  <c r="B65" i="12"/>
  <c r="B65" i="13"/>
  <c r="B65" i="27"/>
  <c r="B65" i="17"/>
  <c r="B65" i="16"/>
  <c r="B132" i="32"/>
  <c r="B65" i="6"/>
  <c r="B136" i="34"/>
  <c r="B65" i="7"/>
  <c r="B65" i="18"/>
  <c r="B65" i="5"/>
  <c r="B116" i="31"/>
  <c r="A60" i="15"/>
  <c r="A60" i="13"/>
  <c r="A129" i="32"/>
  <c r="A60" i="6"/>
  <c r="A129" i="30"/>
  <c r="A60" i="12"/>
  <c r="A60" i="16"/>
  <c r="A60" i="7"/>
  <c r="A79" i="34"/>
  <c r="A60" i="18"/>
  <c r="A60" i="17"/>
  <c r="A137" i="31"/>
  <c r="A60" i="5"/>
  <c r="A60" i="27"/>
  <c r="B76" i="12"/>
  <c r="B76" i="18"/>
  <c r="B128" i="30"/>
  <c r="B76" i="7"/>
  <c r="B127" i="31"/>
  <c r="B76" i="15"/>
  <c r="B110" i="34"/>
  <c r="B76" i="27"/>
  <c r="B76" i="16"/>
  <c r="B76" i="6"/>
  <c r="B76" i="17"/>
  <c r="B128" i="32"/>
  <c r="B76" i="5"/>
  <c r="B76" i="13"/>
  <c r="A125" i="32"/>
  <c r="A41" i="18"/>
  <c r="A41" i="17"/>
  <c r="A41" i="13"/>
  <c r="A41" i="15"/>
  <c r="A41" i="27"/>
  <c r="A41" i="16"/>
  <c r="A41" i="7"/>
  <c r="A41" i="12"/>
  <c r="A137" i="34"/>
  <c r="A41" i="6"/>
  <c r="A125" i="30"/>
  <c r="A41" i="5"/>
  <c r="A99" i="31"/>
  <c r="B128" i="27"/>
  <c r="B119" i="34"/>
  <c r="B128" i="15"/>
  <c r="B124" i="30"/>
  <c r="B128" i="7"/>
  <c r="B115" i="31"/>
  <c r="B128" i="6"/>
  <c r="B128" i="12"/>
  <c r="B128" i="16"/>
  <c r="B128" i="13"/>
  <c r="B128" i="17"/>
  <c r="B128" i="18"/>
  <c r="B128" i="5"/>
  <c r="B124" i="32"/>
  <c r="A24" i="12"/>
  <c r="A24" i="7"/>
  <c r="A24" i="18"/>
  <c r="A24" i="15"/>
  <c r="A24" i="6"/>
  <c r="A24" i="27"/>
  <c r="A24" i="17"/>
  <c r="A105" i="31"/>
  <c r="A121" i="30"/>
  <c r="A121" i="32"/>
  <c r="A127" i="34"/>
  <c r="A24" i="13"/>
  <c r="A24" i="5"/>
  <c r="A24" i="16"/>
  <c r="B167" i="13"/>
  <c r="B167" i="15"/>
  <c r="B142" i="34"/>
  <c r="B167" i="27"/>
  <c r="B167" i="16"/>
  <c r="B98" i="31"/>
  <c r="B167" i="6"/>
  <c r="B167" i="12"/>
  <c r="B120" i="30"/>
  <c r="B167" i="7"/>
  <c r="B167" i="18"/>
  <c r="B120" i="32"/>
  <c r="B167" i="5"/>
  <c r="B167" i="17"/>
  <c r="A122" i="34"/>
  <c r="A109" i="15"/>
  <c r="A109" i="12"/>
  <c r="A109" i="18"/>
  <c r="A109" i="7"/>
  <c r="A109" i="13"/>
  <c r="A117" i="30"/>
  <c r="A117" i="32"/>
  <c r="A109" i="16"/>
  <c r="A103" i="31"/>
  <c r="A109" i="17"/>
  <c r="A109" i="27"/>
  <c r="A109" i="5"/>
  <c r="A109" i="6"/>
  <c r="B106" i="34"/>
  <c r="B149" i="18"/>
  <c r="B149" i="12"/>
  <c r="B116" i="32"/>
  <c r="B112" i="31"/>
  <c r="B149" i="15"/>
  <c r="B149" i="17"/>
  <c r="B116" i="30"/>
  <c r="B149" i="27"/>
  <c r="B149" i="7"/>
  <c r="B149" i="16"/>
  <c r="B149" i="13"/>
  <c r="B149" i="5"/>
  <c r="B149" i="6"/>
  <c r="A138" i="13"/>
  <c r="A138" i="17"/>
  <c r="A138" i="7"/>
  <c r="A138" i="12"/>
  <c r="A138" i="6"/>
  <c r="A138" i="15"/>
  <c r="A138" i="27"/>
  <c r="A113" i="32"/>
  <c r="A138" i="16"/>
  <c r="A138" i="18"/>
  <c r="A113" i="30"/>
  <c r="A121" i="34"/>
  <c r="A102" i="31"/>
  <c r="A138" i="5"/>
  <c r="B89" i="18"/>
  <c r="B124" i="31"/>
  <c r="B89" i="15"/>
  <c r="B89" i="6"/>
  <c r="B89" i="7"/>
  <c r="B112" i="32"/>
  <c r="B89" i="16"/>
  <c r="B89" i="17"/>
  <c r="B89" i="27"/>
  <c r="B89" i="13"/>
  <c r="B112" i="30"/>
  <c r="B89" i="12"/>
  <c r="B89" i="5"/>
  <c r="B54" i="34"/>
  <c r="A94" i="27"/>
  <c r="A113" i="31"/>
  <c r="A94" i="15"/>
  <c r="A94" i="13"/>
  <c r="A109" i="32"/>
  <c r="A94" i="7"/>
  <c r="A94" i="17"/>
  <c r="A94" i="12"/>
  <c r="A94" i="6"/>
  <c r="A94" i="16"/>
  <c r="A109" i="30"/>
  <c r="A76" i="34"/>
  <c r="A94" i="18"/>
  <c r="A94" i="5"/>
  <c r="B122" i="15"/>
  <c r="B46" i="34"/>
  <c r="B122" i="18"/>
  <c r="B122" i="17"/>
  <c r="B108" i="30"/>
  <c r="B122" i="12"/>
  <c r="B108" i="32"/>
  <c r="B129" i="31"/>
  <c r="B122" i="7"/>
  <c r="B122" i="6"/>
  <c r="B122" i="27"/>
  <c r="B122" i="16"/>
  <c r="B122" i="5"/>
  <c r="B122" i="13"/>
  <c r="A134" i="31"/>
  <c r="A85" i="17"/>
  <c r="A85" i="15"/>
  <c r="A85" i="7"/>
  <c r="A85" i="16"/>
  <c r="A85" i="27"/>
  <c r="A85" i="18"/>
  <c r="A85" i="6"/>
  <c r="A85" i="12"/>
  <c r="A36" i="34"/>
  <c r="A85" i="13"/>
  <c r="A105" i="32"/>
  <c r="A85" i="5"/>
  <c r="A105" i="30"/>
  <c r="B32" i="18"/>
  <c r="B32" i="13"/>
  <c r="B32" i="17"/>
  <c r="B104" i="30"/>
  <c r="B104" i="32"/>
  <c r="B32" i="16"/>
  <c r="B32" i="12"/>
  <c r="B83" i="31"/>
  <c r="B32" i="6"/>
  <c r="B32" i="15"/>
  <c r="B32" i="7"/>
  <c r="B138" i="34"/>
  <c r="B32" i="5"/>
  <c r="B32" i="27"/>
  <c r="A52" i="18"/>
  <c r="A52" i="15"/>
  <c r="A52" i="7"/>
  <c r="A52" i="12"/>
  <c r="A101" i="32"/>
  <c r="A101" i="30"/>
  <c r="A52" i="17"/>
  <c r="A56" i="34"/>
  <c r="A52" i="6"/>
  <c r="A52" i="16"/>
  <c r="A118" i="31"/>
  <c r="A52" i="27"/>
  <c r="A52" i="5"/>
  <c r="A52" i="13"/>
  <c r="B86" i="18"/>
  <c r="B86" i="6"/>
  <c r="B100" i="32"/>
  <c r="B67" i="34"/>
  <c r="B86" i="7"/>
  <c r="B86" i="13"/>
  <c r="B86" i="15"/>
  <c r="B86" i="16"/>
  <c r="B86" i="17"/>
  <c r="B100" i="30"/>
  <c r="B86" i="27"/>
  <c r="B86" i="12"/>
  <c r="B86" i="5"/>
  <c r="B108" i="31"/>
  <c r="A140" i="27"/>
  <c r="A140" i="16"/>
  <c r="A140" i="13"/>
  <c r="A97" i="32"/>
  <c r="A140" i="6"/>
  <c r="A140" i="7"/>
  <c r="A140" i="15"/>
  <c r="A140" i="17"/>
  <c r="A140" i="18"/>
  <c r="A111" i="31"/>
  <c r="A57" i="34"/>
  <c r="A97" i="30"/>
  <c r="A140" i="5"/>
  <c r="A140" i="12"/>
  <c r="B82" i="27"/>
  <c r="B96" i="30"/>
  <c r="B82" i="18"/>
  <c r="B82" i="17"/>
  <c r="B82" i="15"/>
  <c r="B82" i="13"/>
  <c r="B82" i="12"/>
  <c r="B96" i="32"/>
  <c r="B82" i="7"/>
  <c r="B65" i="31"/>
  <c r="B82" i="6"/>
  <c r="B158" i="34"/>
  <c r="B82" i="5"/>
  <c r="B82" i="16"/>
  <c r="A98" i="34"/>
  <c r="A47" i="16"/>
  <c r="A47" i="17"/>
  <c r="A47" i="13"/>
  <c r="A47" i="7"/>
  <c r="A47" i="27"/>
  <c r="A93" i="32"/>
  <c r="A47" i="18"/>
  <c r="A93" i="30"/>
  <c r="A47" i="12"/>
  <c r="A89" i="31"/>
  <c r="A47" i="15"/>
  <c r="A47" i="5"/>
  <c r="A47" i="6"/>
  <c r="B11" i="12"/>
  <c r="B92" i="32"/>
  <c r="B11" i="27"/>
  <c r="B11" i="16"/>
  <c r="B11" i="7"/>
  <c r="B92" i="30"/>
  <c r="B69" i="31"/>
  <c r="B153" i="34"/>
  <c r="B11" i="13"/>
  <c r="B11" i="17"/>
  <c r="B11" i="18"/>
  <c r="B11" i="6"/>
  <c r="B11" i="5"/>
  <c r="B11" i="15"/>
  <c r="A16" i="13"/>
  <c r="A16" i="7"/>
  <c r="A16" i="12"/>
  <c r="A16" i="18"/>
  <c r="A16" i="6"/>
  <c r="A89" i="32"/>
  <c r="A16" i="16"/>
  <c r="A16" i="17"/>
  <c r="A20" i="34"/>
  <c r="A130" i="31"/>
  <c r="A16" i="27"/>
  <c r="A16" i="15"/>
  <c r="A16" i="5"/>
  <c r="A89" i="30"/>
  <c r="B8" i="13"/>
  <c r="B8" i="17"/>
  <c r="B8" i="7"/>
  <c r="B90" i="31"/>
  <c r="B8" i="12"/>
  <c r="B88" i="30"/>
  <c r="B8" i="6"/>
  <c r="B8" i="18"/>
  <c r="B88" i="32"/>
  <c r="B8" i="27"/>
  <c r="B8" i="15"/>
  <c r="B8" i="16"/>
  <c r="B8" i="5"/>
  <c r="B73" i="34"/>
  <c r="A141" i="31"/>
  <c r="A96" i="17"/>
  <c r="A96" i="16"/>
  <c r="A96" i="27"/>
  <c r="A96" i="7"/>
  <c r="A96" i="12"/>
  <c r="A96" i="15"/>
  <c r="A96" i="13"/>
  <c r="A85" i="30"/>
  <c r="A10" i="34"/>
  <c r="A85" i="32"/>
  <c r="A96" i="18"/>
  <c r="A96" i="5"/>
  <c r="A96" i="6"/>
  <c r="B61" i="7"/>
  <c r="B61" i="15"/>
  <c r="B84" i="32"/>
  <c r="B15" i="34"/>
  <c r="B61" i="17"/>
  <c r="B61" i="12"/>
  <c r="B61" i="18"/>
  <c r="B132" i="31"/>
  <c r="B84" i="30"/>
  <c r="B61" i="13"/>
  <c r="B61" i="6"/>
  <c r="B61" i="16"/>
  <c r="B61" i="5"/>
  <c r="B61" i="27"/>
  <c r="A38" i="18"/>
  <c r="A38" i="17"/>
  <c r="A38" i="12"/>
  <c r="A38" i="13"/>
  <c r="A38" i="15"/>
  <c r="A81" i="30"/>
  <c r="A81" i="32"/>
  <c r="A38" i="16"/>
  <c r="A38" i="27"/>
  <c r="A78" i="31"/>
  <c r="A91" i="34"/>
  <c r="A38" i="7"/>
  <c r="A38" i="5"/>
  <c r="A38" i="6"/>
  <c r="B45" i="27"/>
  <c r="B80" i="32"/>
  <c r="B45" i="16"/>
  <c r="B68" i="31"/>
  <c r="B45" i="15"/>
  <c r="B45" i="7"/>
  <c r="B45" i="6"/>
  <c r="B45" i="12"/>
  <c r="B45" i="17"/>
  <c r="B80" i="30"/>
  <c r="B45" i="18"/>
  <c r="B45" i="13"/>
  <c r="B45" i="5"/>
  <c r="B116" i="34"/>
  <c r="A77" i="32"/>
  <c r="A152" i="18"/>
  <c r="A77" i="30"/>
  <c r="A120" i="34"/>
  <c r="A152" i="6"/>
  <c r="A59" i="31"/>
  <c r="A152" i="7"/>
  <c r="A152" i="17"/>
  <c r="A152" i="16"/>
  <c r="A152" i="13"/>
  <c r="A152" i="15"/>
  <c r="A152" i="12"/>
  <c r="A152" i="5"/>
  <c r="A152" i="27"/>
  <c r="B76" i="32"/>
  <c r="B29" i="6"/>
  <c r="B76" i="30"/>
  <c r="B85" i="31"/>
  <c r="B29" i="12"/>
  <c r="B29" i="7"/>
  <c r="B29" i="13"/>
  <c r="B29" i="16"/>
  <c r="B29" i="15"/>
  <c r="B29" i="17"/>
  <c r="B29" i="18"/>
  <c r="B59" i="34"/>
  <c r="B29" i="5"/>
  <c r="B29" i="27"/>
  <c r="A46" i="12"/>
  <c r="A46" i="6"/>
  <c r="A46" i="18"/>
  <c r="A46" i="27"/>
  <c r="A97" i="34"/>
  <c r="A46" i="7"/>
  <c r="A46" i="16"/>
  <c r="A46" i="15"/>
  <c r="A61" i="31"/>
  <c r="A46" i="17"/>
  <c r="A46" i="13"/>
  <c r="A73" i="32"/>
  <c r="A46" i="5"/>
  <c r="A73" i="30"/>
  <c r="B18" i="6"/>
  <c r="B72" i="32"/>
  <c r="B18" i="16"/>
  <c r="B66" i="34"/>
  <c r="B18" i="18"/>
  <c r="B18" i="7"/>
  <c r="B18" i="17"/>
  <c r="B72" i="30"/>
  <c r="B81" i="31"/>
  <c r="B18" i="27"/>
  <c r="B18" i="13"/>
  <c r="B18" i="15"/>
  <c r="B18" i="5"/>
  <c r="B18" i="12"/>
  <c r="A100" i="12"/>
  <c r="A100" i="16"/>
  <c r="A100" i="6"/>
  <c r="A100" i="7"/>
  <c r="A28" i="34"/>
  <c r="A100" i="27"/>
  <c r="A100" i="13"/>
  <c r="A100" i="15"/>
  <c r="A69" i="30"/>
  <c r="A96" i="31"/>
  <c r="A100" i="17"/>
  <c r="A69" i="32"/>
  <c r="A100" i="5"/>
  <c r="A100" i="18"/>
  <c r="B129" i="15"/>
  <c r="B129" i="7"/>
  <c r="B129" i="13"/>
  <c r="B68" i="30"/>
  <c r="B91" i="31"/>
  <c r="B129" i="6"/>
  <c r="B129" i="27"/>
  <c r="B129" i="12"/>
  <c r="B129" i="18"/>
  <c r="B34" i="34"/>
  <c r="B129" i="17"/>
  <c r="B129" i="16"/>
  <c r="B129" i="5"/>
  <c r="B68" i="32"/>
  <c r="A131" i="34"/>
  <c r="A83" i="7"/>
  <c r="A83" i="18"/>
  <c r="A83" i="12"/>
  <c r="A65" i="30"/>
  <c r="A83" i="6"/>
  <c r="A83" i="15"/>
  <c r="A83" i="16"/>
  <c r="A65" i="32"/>
  <c r="A83" i="27"/>
  <c r="A83" i="13"/>
  <c r="A83" i="17"/>
  <c r="A83" i="5"/>
  <c r="A41" i="31"/>
  <c r="B124" i="12"/>
  <c r="B124" i="13"/>
  <c r="B124" i="6"/>
  <c r="B64" i="32"/>
  <c r="B124" i="17"/>
  <c r="B124" i="27"/>
  <c r="B124" i="7"/>
  <c r="B124" i="15"/>
  <c r="B93" i="34"/>
  <c r="B124" i="18"/>
  <c r="B124" i="16"/>
  <c r="B49" i="31"/>
  <c r="B124" i="5"/>
  <c r="B64" i="30"/>
  <c r="A61" i="32"/>
  <c r="A35" i="12"/>
  <c r="A67" i="31"/>
  <c r="A35" i="7"/>
  <c r="A35" i="18"/>
  <c r="A35" i="13"/>
  <c r="A35" i="15"/>
  <c r="A35" i="6"/>
  <c r="A35" i="16"/>
  <c r="A35" i="27"/>
  <c r="A35" i="17"/>
  <c r="A61" i="30"/>
  <c r="A35" i="5"/>
  <c r="A71" i="34"/>
  <c r="B134" i="6"/>
  <c r="B134" i="13"/>
  <c r="B134" i="27"/>
  <c r="B134" i="15"/>
  <c r="B134" i="17"/>
  <c r="B60" i="30"/>
  <c r="B134" i="18"/>
  <c r="B134" i="12"/>
  <c r="B109" i="31"/>
  <c r="B134" i="16"/>
  <c r="B134" i="7"/>
  <c r="B60" i="32"/>
  <c r="B134" i="5"/>
  <c r="B12" i="34"/>
  <c r="A167" i="30"/>
  <c r="A70" i="18"/>
  <c r="A70" i="6"/>
  <c r="A135" i="34"/>
  <c r="A70" i="13"/>
  <c r="A168" i="31"/>
  <c r="A70" i="12"/>
  <c r="A70" i="7"/>
  <c r="A70" i="16"/>
  <c r="A167" i="32"/>
  <c r="A70" i="15"/>
  <c r="A70" i="17"/>
  <c r="A70" i="5"/>
  <c r="A70" i="27"/>
  <c r="A30" i="6"/>
  <c r="A30" i="7"/>
  <c r="A102" i="34"/>
  <c r="A30" i="16"/>
  <c r="A30" i="17"/>
  <c r="A30" i="12"/>
  <c r="A166" i="30"/>
  <c r="A169" i="31"/>
  <c r="A30" i="18"/>
  <c r="A30" i="15"/>
  <c r="A30" i="13"/>
  <c r="A30" i="27"/>
  <c r="A30" i="5"/>
  <c r="A166" i="32"/>
  <c r="B21" i="17"/>
  <c r="B165" i="32"/>
  <c r="B21" i="18"/>
  <c r="B165" i="30"/>
  <c r="B21" i="12"/>
  <c r="B21" i="27"/>
  <c r="B21" i="7"/>
  <c r="B21" i="13"/>
  <c r="B21" i="16"/>
  <c r="B160" i="34"/>
  <c r="B21" i="6"/>
  <c r="B21" i="15"/>
  <c r="B163" i="31"/>
  <c r="B21" i="5"/>
  <c r="A42" i="16"/>
  <c r="A164" i="32"/>
  <c r="A42" i="12"/>
  <c r="A166" i="34"/>
  <c r="A164" i="30"/>
  <c r="A42" i="17"/>
  <c r="A160" i="31"/>
  <c r="A42" i="18"/>
  <c r="A42" i="15"/>
  <c r="A42" i="27"/>
  <c r="A42" i="7"/>
  <c r="A42" i="6"/>
  <c r="A42" i="5"/>
  <c r="A42" i="13"/>
  <c r="B169" i="7"/>
  <c r="B163" i="30"/>
  <c r="B169" i="16"/>
  <c r="B169" i="6"/>
  <c r="B169" i="18"/>
  <c r="B169" i="13"/>
  <c r="B169" i="15"/>
  <c r="B156" i="31"/>
  <c r="B167" i="34"/>
  <c r="B169" i="17"/>
  <c r="B169" i="12"/>
  <c r="B169" i="27"/>
  <c r="B169" i="5"/>
  <c r="B163" i="32"/>
  <c r="B165" i="18"/>
  <c r="B165" i="13"/>
  <c r="B165" i="6"/>
  <c r="B165" i="12"/>
  <c r="B165" i="16"/>
  <c r="B162" i="30"/>
  <c r="B165" i="17"/>
  <c r="B130" i="34"/>
  <c r="B165" i="7"/>
  <c r="B165" i="15"/>
  <c r="B162" i="32"/>
  <c r="B166" i="31"/>
  <c r="B165" i="5"/>
  <c r="B165" i="27"/>
  <c r="A154" i="31"/>
  <c r="A51" i="18"/>
  <c r="A51" i="16"/>
  <c r="A51" i="27"/>
  <c r="A51" i="12"/>
  <c r="A151" i="32"/>
  <c r="A51" i="15"/>
  <c r="A111" i="34"/>
  <c r="A51" i="6"/>
  <c r="A51" i="17"/>
  <c r="A51" i="13"/>
  <c r="A51" i="7"/>
  <c r="A51" i="5"/>
  <c r="A151" i="30"/>
  <c r="A90" i="16"/>
  <c r="A150" i="32"/>
  <c r="A90" i="6"/>
  <c r="A155" i="34"/>
  <c r="A90" i="18"/>
  <c r="A90" i="7"/>
  <c r="A140" i="31"/>
  <c r="A90" i="27"/>
  <c r="A150" i="30"/>
  <c r="A90" i="12"/>
  <c r="A90" i="15"/>
  <c r="A90" i="17"/>
  <c r="A90" i="5"/>
  <c r="A90" i="13"/>
  <c r="B39" i="34"/>
  <c r="B149" i="30"/>
  <c r="B121" i="15"/>
  <c r="B121" i="18"/>
  <c r="B121" i="16"/>
  <c r="B121" i="27"/>
  <c r="B121" i="6"/>
  <c r="B121" i="17"/>
  <c r="B149" i="32"/>
  <c r="B121" i="7"/>
  <c r="B121" i="12"/>
  <c r="B165" i="31"/>
  <c r="B121" i="5"/>
  <c r="B121" i="13"/>
  <c r="A164" i="34"/>
  <c r="A139" i="16"/>
  <c r="A139" i="15"/>
  <c r="A148" i="30"/>
  <c r="A139" i="17"/>
  <c r="A139" i="27"/>
  <c r="A139" i="6"/>
  <c r="A139" i="13"/>
  <c r="A139" i="7"/>
  <c r="A139" i="18"/>
  <c r="A148" i="32"/>
  <c r="A131" i="31"/>
  <c r="A139" i="5"/>
  <c r="A139" i="12"/>
  <c r="B157" i="34"/>
  <c r="B147" i="32"/>
  <c r="B25" i="27"/>
  <c r="B25" i="16"/>
  <c r="B25" i="15"/>
  <c r="B25" i="12"/>
  <c r="B25" i="6"/>
  <c r="B25" i="7"/>
  <c r="B147" i="30"/>
  <c r="B25" i="13"/>
  <c r="B136" i="31"/>
  <c r="B25" i="18"/>
  <c r="B25" i="5"/>
  <c r="B25" i="17"/>
  <c r="B146" i="32"/>
  <c r="B79" i="13"/>
  <c r="B79" i="27"/>
  <c r="B79" i="7"/>
  <c r="B79" i="17"/>
  <c r="B124" i="34"/>
  <c r="B79" i="16"/>
  <c r="B148" i="31"/>
  <c r="B146" i="30"/>
  <c r="B79" i="6"/>
  <c r="B79" i="18"/>
  <c r="B79" i="12"/>
  <c r="B79" i="5"/>
  <c r="B79" i="15"/>
  <c r="A9" i="6"/>
  <c r="A9" i="16"/>
  <c r="A9" i="17"/>
  <c r="A9" i="27"/>
  <c r="A9" i="12"/>
  <c r="A9" i="15"/>
  <c r="A9" i="13"/>
  <c r="A9" i="7"/>
  <c r="A145" i="34"/>
  <c r="A135" i="32"/>
  <c r="A117" i="31"/>
  <c r="A9" i="18"/>
  <c r="A9" i="5"/>
  <c r="A135" i="30"/>
  <c r="A95" i="18"/>
  <c r="A95" i="12"/>
  <c r="A95" i="6"/>
  <c r="A95" i="15"/>
  <c r="A134" i="32"/>
  <c r="A95" i="7"/>
  <c r="A95" i="27"/>
  <c r="A95" i="16"/>
  <c r="A101" i="34"/>
  <c r="A95" i="17"/>
  <c r="A134" i="30"/>
  <c r="A95" i="13"/>
  <c r="A95" i="5"/>
  <c r="A133" i="31"/>
  <c r="B39" i="12"/>
  <c r="B39" i="17"/>
  <c r="B39" i="7"/>
  <c r="B39" i="13"/>
  <c r="B39" i="27"/>
  <c r="B133" i="32"/>
  <c r="B119" i="31"/>
  <c r="B39" i="16"/>
  <c r="B133" i="30"/>
  <c r="B39" i="15"/>
  <c r="B39" i="6"/>
  <c r="B134" i="34"/>
  <c r="B39" i="5"/>
  <c r="B39" i="18"/>
  <c r="A132" i="32"/>
  <c r="A65" i="18"/>
  <c r="A132" i="30"/>
  <c r="A65" i="6"/>
  <c r="A136" i="34"/>
  <c r="A65" i="17"/>
  <c r="A65" i="12"/>
  <c r="A65" i="27"/>
  <c r="A65" i="13"/>
  <c r="A116" i="31"/>
  <c r="A65" i="7"/>
  <c r="A65" i="15"/>
  <c r="A65" i="5"/>
  <c r="A65" i="16"/>
  <c r="B111" i="7"/>
  <c r="B111" i="13"/>
  <c r="B128" i="31"/>
  <c r="B111" i="15"/>
  <c r="B111" i="17"/>
  <c r="B111" i="12"/>
  <c r="B131" i="32"/>
  <c r="B113" i="34"/>
  <c r="B111" i="18"/>
  <c r="B131" i="30"/>
  <c r="B111" i="16"/>
  <c r="B111" i="6"/>
  <c r="B111" i="5"/>
  <c r="B111" i="27"/>
  <c r="B135" i="18"/>
  <c r="B135" i="16"/>
  <c r="B130" i="30"/>
  <c r="B135" i="7"/>
  <c r="B45" i="34"/>
  <c r="B135" i="13"/>
  <c r="B135" i="6"/>
  <c r="B135" i="12"/>
  <c r="B135" i="15"/>
  <c r="B135" i="17"/>
  <c r="B135" i="27"/>
  <c r="B149" i="31"/>
  <c r="B135" i="5"/>
  <c r="B130" i="32"/>
  <c r="A101" i="13"/>
  <c r="A101" i="7"/>
  <c r="A101" i="16"/>
  <c r="A101" i="15"/>
  <c r="A26" i="34"/>
  <c r="A101" i="17"/>
  <c r="A119" i="30"/>
  <c r="A150" i="31"/>
  <c r="A101" i="12"/>
  <c r="A101" i="27"/>
  <c r="A101" i="18"/>
  <c r="A119" i="32"/>
  <c r="A101" i="6"/>
  <c r="A101" i="5"/>
  <c r="A133" i="17"/>
  <c r="A133" i="16"/>
  <c r="A133" i="6"/>
  <c r="A110" i="31"/>
  <c r="A118" i="32"/>
  <c r="A117" i="34"/>
  <c r="A133" i="15"/>
  <c r="A133" i="13"/>
  <c r="A133" i="27"/>
  <c r="A133" i="7"/>
  <c r="A133" i="12"/>
  <c r="A133" i="18"/>
  <c r="A133" i="5"/>
  <c r="A118" i="30"/>
  <c r="B122" i="34"/>
  <c r="B109" i="7"/>
  <c r="B109" i="16"/>
  <c r="B103" i="31"/>
  <c r="B109" i="13"/>
  <c r="B117" i="32"/>
  <c r="B117" i="30"/>
  <c r="B109" i="18"/>
  <c r="B109" i="27"/>
  <c r="B109" i="12"/>
  <c r="B109" i="15"/>
  <c r="B109" i="17"/>
  <c r="B109" i="5"/>
  <c r="B109" i="6"/>
  <c r="A149" i="13"/>
  <c r="A149" i="12"/>
  <c r="A149" i="27"/>
  <c r="A116" i="32"/>
  <c r="A149" i="18"/>
  <c r="A106" i="34"/>
  <c r="A149" i="7"/>
  <c r="A116" i="30"/>
  <c r="A149" i="16"/>
  <c r="A149" i="17"/>
  <c r="A149" i="6"/>
  <c r="A112" i="31"/>
  <c r="A149" i="5"/>
  <c r="A149" i="15"/>
  <c r="B132" i="16"/>
  <c r="B32" i="34"/>
  <c r="B132" i="12"/>
  <c r="B132" i="15"/>
  <c r="B132" i="18"/>
  <c r="B115" i="30"/>
  <c r="B132" i="13"/>
  <c r="B115" i="32"/>
  <c r="B132" i="17"/>
  <c r="B132" i="6"/>
  <c r="B132" i="7"/>
  <c r="B132" i="27"/>
  <c r="B132" i="5"/>
  <c r="B144" i="31"/>
  <c r="B54" i="16"/>
  <c r="B54" i="27"/>
  <c r="B92" i="31"/>
  <c r="B54" i="17"/>
  <c r="B54" i="6"/>
  <c r="B54" i="7"/>
  <c r="B139" i="34"/>
  <c r="B54" i="13"/>
  <c r="B54" i="18"/>
  <c r="B54" i="12"/>
  <c r="B114" i="32"/>
  <c r="B114" i="30"/>
  <c r="B54" i="5"/>
  <c r="B54" i="15"/>
  <c r="A102" i="17"/>
  <c r="A102" i="12"/>
  <c r="A103" i="30"/>
  <c r="A102" i="15"/>
  <c r="A103" i="32"/>
  <c r="A102" i="6"/>
  <c r="A102" i="7"/>
  <c r="A94" i="34"/>
  <c r="A97" i="31"/>
  <c r="A102" i="16"/>
  <c r="A102" i="27"/>
  <c r="A102" i="18"/>
  <c r="A102" i="5"/>
  <c r="A102" i="13"/>
  <c r="A37" i="6"/>
  <c r="A37" i="17"/>
  <c r="A37" i="13"/>
  <c r="A37" i="7"/>
  <c r="A37" i="12"/>
  <c r="A87" i="31"/>
  <c r="A102" i="32"/>
  <c r="A37" i="16"/>
  <c r="A129" i="34"/>
  <c r="A37" i="18"/>
  <c r="A37" i="27"/>
  <c r="A37" i="15"/>
  <c r="A37" i="5"/>
  <c r="A102" i="30"/>
  <c r="B52" i="6"/>
  <c r="B52" i="13"/>
  <c r="B52" i="16"/>
  <c r="B56" i="34"/>
  <c r="B101" i="32"/>
  <c r="B52" i="18"/>
  <c r="B52" i="15"/>
  <c r="B52" i="7"/>
  <c r="B52" i="12"/>
  <c r="B52" i="27"/>
  <c r="B52" i="17"/>
  <c r="B118" i="31"/>
  <c r="B52" i="5"/>
  <c r="B101" i="30"/>
  <c r="A86" i="16"/>
  <c r="A100" i="30"/>
  <c r="A86" i="13"/>
  <c r="A86" i="12"/>
  <c r="A86" i="27"/>
  <c r="A86" i="17"/>
  <c r="A67" i="34"/>
  <c r="A86" i="7"/>
  <c r="A86" i="18"/>
  <c r="A100" i="32"/>
  <c r="A86" i="6"/>
  <c r="A86" i="15"/>
  <c r="A86" i="5"/>
  <c r="A108" i="31"/>
  <c r="B59" i="12"/>
  <c r="B59" i="13"/>
  <c r="B59" i="7"/>
  <c r="B88" i="34"/>
  <c r="B99" i="32"/>
  <c r="B59" i="18"/>
  <c r="B59" i="16"/>
  <c r="B59" i="27"/>
  <c r="B59" i="6"/>
  <c r="B95" i="31"/>
  <c r="B99" i="30"/>
  <c r="B59" i="15"/>
  <c r="B59" i="17"/>
  <c r="B59" i="5"/>
  <c r="B40" i="16"/>
  <c r="B74" i="31"/>
  <c r="B98" i="30"/>
  <c r="B98" i="32"/>
  <c r="B40" i="15"/>
  <c r="B40" i="17"/>
  <c r="B40" i="12"/>
  <c r="B40" i="6"/>
  <c r="B40" i="18"/>
  <c r="B40" i="13"/>
  <c r="B148" i="34"/>
  <c r="B40" i="7"/>
  <c r="B40" i="5"/>
  <c r="B40" i="27"/>
  <c r="A87" i="30"/>
  <c r="A168" i="7"/>
  <c r="A76" i="31"/>
  <c r="A168" i="17"/>
  <c r="A168" i="13"/>
  <c r="A168" i="18"/>
  <c r="A115" i="34"/>
  <c r="A87" i="32"/>
  <c r="A168" i="16"/>
  <c r="A168" i="27"/>
  <c r="A168" i="6"/>
  <c r="A168" i="15"/>
  <c r="A168" i="5"/>
  <c r="A168" i="12"/>
  <c r="A99" i="6"/>
  <c r="A99" i="12"/>
  <c r="A86" i="32"/>
  <c r="A43" i="34"/>
  <c r="A99" i="27"/>
  <c r="A99" i="15"/>
  <c r="A99" i="17"/>
  <c r="A99" i="13"/>
  <c r="A107" i="31"/>
  <c r="A86" i="30"/>
  <c r="A99" i="16"/>
  <c r="A99" i="7"/>
  <c r="A99" i="5"/>
  <c r="A99" i="18"/>
  <c r="B96" i="15"/>
  <c r="B141" i="31"/>
  <c r="B96" i="18"/>
  <c r="B96" i="13"/>
  <c r="B96" i="17"/>
  <c r="B96" i="16"/>
  <c r="B96" i="6"/>
  <c r="B96" i="7"/>
  <c r="B96" i="27"/>
  <c r="B10" i="34"/>
  <c r="B85" i="30"/>
  <c r="B96" i="12"/>
  <c r="B96" i="5"/>
  <c r="B85" i="32"/>
  <c r="A84" i="30"/>
  <c r="A84" i="32"/>
  <c r="A61" i="12"/>
  <c r="A61" i="7"/>
  <c r="A61" i="27"/>
  <c r="A132" i="31"/>
  <c r="A61" i="18"/>
  <c r="A61" i="15"/>
  <c r="A61" i="17"/>
  <c r="A15" i="34"/>
  <c r="A61" i="16"/>
  <c r="A61" i="13"/>
  <c r="A61" i="5"/>
  <c r="A61" i="6"/>
  <c r="B58" i="7"/>
  <c r="B83" i="32"/>
  <c r="B58" i="17"/>
  <c r="B58" i="15"/>
  <c r="B83" i="30"/>
  <c r="B107" i="34"/>
  <c r="B58" i="18"/>
  <c r="B58" i="6"/>
  <c r="B75" i="31"/>
  <c r="B58" i="12"/>
  <c r="B58" i="27"/>
  <c r="B58" i="16"/>
  <c r="B58" i="5"/>
  <c r="B58" i="13"/>
  <c r="B78" i="27"/>
  <c r="B78" i="12"/>
  <c r="B78" i="7"/>
  <c r="B78" i="6"/>
  <c r="B82" i="32"/>
  <c r="B88" i="31"/>
  <c r="B68" i="34"/>
  <c r="B78" i="13"/>
  <c r="B82" i="30"/>
  <c r="B78" i="15"/>
  <c r="B78" i="18"/>
  <c r="B78" i="17"/>
  <c r="B78" i="5"/>
  <c r="B78" i="16"/>
  <c r="A93" i="18"/>
  <c r="A93" i="13"/>
  <c r="A93" i="6"/>
  <c r="A71" i="30"/>
  <c r="A71" i="32"/>
  <c r="A56" i="31"/>
  <c r="A93" i="16"/>
  <c r="A93" i="27"/>
  <c r="A93" i="17"/>
  <c r="A93" i="15"/>
  <c r="A99" i="34"/>
  <c r="A93" i="7"/>
  <c r="A93" i="12"/>
  <c r="A93" i="5"/>
  <c r="A77" i="17"/>
  <c r="A77" i="13"/>
  <c r="A77" i="15"/>
  <c r="A77" i="27"/>
  <c r="A82" i="34"/>
  <c r="A77" i="16"/>
  <c r="A77" i="6"/>
  <c r="A77" i="12"/>
  <c r="A77" i="7"/>
  <c r="A70" i="30"/>
  <c r="A70" i="32"/>
  <c r="A71" i="31"/>
  <c r="A77" i="5"/>
  <c r="A77" i="18"/>
  <c r="B96" i="31"/>
  <c r="B100" i="7"/>
  <c r="B100" i="15"/>
  <c r="B100" i="6"/>
  <c r="B100" i="17"/>
  <c r="B100" i="12"/>
  <c r="B69" i="32"/>
  <c r="B100" i="13"/>
  <c r="B100" i="18"/>
  <c r="B28" i="34"/>
  <c r="B100" i="16"/>
  <c r="B69" i="30"/>
  <c r="B100" i="5"/>
  <c r="B100" i="27"/>
  <c r="A129" i="18"/>
  <c r="A129" i="7"/>
  <c r="A68" i="30"/>
  <c r="A129" i="6"/>
  <c r="A129" i="13"/>
  <c r="A129" i="12"/>
  <c r="A91" i="31"/>
  <c r="A34" i="34"/>
  <c r="A68" i="32"/>
  <c r="A129" i="27"/>
  <c r="A129" i="17"/>
  <c r="A129" i="16"/>
  <c r="A129" i="5"/>
  <c r="A129" i="15"/>
  <c r="B12" i="12"/>
  <c r="B67" i="30"/>
  <c r="B77" i="31"/>
  <c r="B12" i="13"/>
  <c r="B12" i="15"/>
  <c r="B12" i="6"/>
  <c r="B67" i="32"/>
  <c r="B12" i="18"/>
  <c r="B12" i="27"/>
  <c r="B12" i="7"/>
  <c r="B12" i="17"/>
  <c r="B12" i="16"/>
  <c r="B12" i="5"/>
  <c r="B63" i="34"/>
  <c r="B10" i="15"/>
  <c r="B10" i="16"/>
  <c r="B10" i="17"/>
  <c r="B10" i="12"/>
  <c r="B66" i="32"/>
  <c r="B10" i="13"/>
  <c r="B66" i="30"/>
  <c r="B10" i="27"/>
  <c r="B108" i="34"/>
  <c r="B47" i="31"/>
  <c r="B10" i="6"/>
  <c r="B10" i="7"/>
  <c r="B10" i="5"/>
  <c r="B10" i="18"/>
  <c r="A107" i="7"/>
  <c r="A57" i="32"/>
  <c r="A107" i="13"/>
  <c r="A107" i="16"/>
  <c r="A107" i="18"/>
  <c r="A107" i="17"/>
  <c r="A107" i="6"/>
  <c r="A107" i="12"/>
  <c r="A107" i="15"/>
  <c r="A107" i="27"/>
  <c r="A87" i="34"/>
  <c r="A57" i="30"/>
  <c r="A107" i="5"/>
  <c r="A48" i="31"/>
  <c r="B49" i="16"/>
  <c r="B56" i="32"/>
  <c r="B50" i="31"/>
  <c r="B56" i="30"/>
  <c r="B49" i="17"/>
  <c r="B49" i="15"/>
  <c r="B49" i="27"/>
  <c r="B49" i="12"/>
  <c r="B49" i="13"/>
  <c r="B49" i="6"/>
  <c r="B77" i="34"/>
  <c r="B49" i="18"/>
  <c r="B49" i="5"/>
  <c r="B49" i="7"/>
  <c r="A75" i="7"/>
  <c r="A75" i="18"/>
  <c r="A75" i="13"/>
  <c r="A75" i="15"/>
  <c r="A75" i="27"/>
  <c r="A75" i="17"/>
  <c r="A75" i="6"/>
  <c r="A51" i="31"/>
  <c r="A70" i="34"/>
  <c r="A75" i="12"/>
  <c r="A53" i="30"/>
  <c r="A53" i="32"/>
  <c r="A75" i="16"/>
  <c r="A75" i="5"/>
  <c r="B156" i="17"/>
  <c r="B156" i="15"/>
  <c r="B156" i="27"/>
  <c r="B156" i="12"/>
  <c r="B156" i="16"/>
  <c r="B156" i="7"/>
  <c r="B37" i="34"/>
  <c r="B156" i="13"/>
  <c r="B156" i="6"/>
  <c r="B52" i="30"/>
  <c r="B52" i="32"/>
  <c r="B80" i="31"/>
  <c r="B156" i="5"/>
  <c r="B156" i="18"/>
  <c r="A56" i="6"/>
  <c r="A56" i="13"/>
  <c r="A56" i="15"/>
  <c r="A83" i="34"/>
  <c r="A56" i="7"/>
  <c r="A49" i="32"/>
  <c r="A40" i="31"/>
  <c r="A56" i="16"/>
  <c r="A49" i="30"/>
  <c r="A56" i="27"/>
  <c r="A56" i="17"/>
  <c r="A56" i="18"/>
  <c r="A56" i="5"/>
  <c r="A56" i="12"/>
  <c r="B141" i="17"/>
  <c r="B141" i="13"/>
  <c r="B141" i="18"/>
  <c r="B141" i="15"/>
  <c r="B141" i="16"/>
  <c r="B141" i="12"/>
  <c r="B44" i="31"/>
  <c r="B52" i="34"/>
  <c r="B141" i="6"/>
  <c r="B48" i="32"/>
  <c r="B141" i="27"/>
  <c r="B48" i="30"/>
  <c r="B141" i="5"/>
  <c r="B141" i="7"/>
  <c r="A31" i="7"/>
  <c r="A45" i="30"/>
  <c r="A31" i="12"/>
  <c r="A31" i="6"/>
  <c r="A31" i="27"/>
  <c r="A105" i="34"/>
  <c r="A32" i="31"/>
  <c r="A31" i="16"/>
  <c r="A31" i="17"/>
  <c r="A31" i="15"/>
  <c r="A31" i="13"/>
  <c r="A45" i="32"/>
  <c r="A31" i="5"/>
  <c r="A31" i="18"/>
  <c r="B70" i="31"/>
  <c r="B157" i="15"/>
  <c r="B44" i="32"/>
  <c r="B157" i="16"/>
  <c r="B44" i="30"/>
  <c r="B157" i="7"/>
  <c r="B157" i="6"/>
  <c r="B157" i="27"/>
  <c r="B22" i="34"/>
  <c r="B157" i="17"/>
  <c r="B157" i="13"/>
  <c r="B157" i="12"/>
  <c r="B157" i="5"/>
  <c r="B157" i="18"/>
  <c r="A136" i="18"/>
  <c r="A136" i="17"/>
  <c r="A62" i="31"/>
  <c r="A136" i="15"/>
  <c r="A41" i="30"/>
  <c r="A136" i="13"/>
  <c r="A25" i="34"/>
  <c r="A136" i="27"/>
  <c r="A136" i="12"/>
  <c r="A41" i="32"/>
  <c r="A136" i="16"/>
  <c r="A136" i="7"/>
  <c r="A136" i="5"/>
  <c r="A136" i="6"/>
  <c r="B119" i="18"/>
  <c r="B40" i="32"/>
  <c r="B119" i="7"/>
  <c r="B119" i="17"/>
  <c r="B119" i="6"/>
  <c r="B119" i="27"/>
  <c r="B119" i="16"/>
  <c r="B40" i="30"/>
  <c r="B16" i="34"/>
  <c r="B72" i="31"/>
  <c r="B119" i="12"/>
  <c r="B119" i="15"/>
  <c r="B119" i="5"/>
  <c r="B119" i="13"/>
  <c r="A167" i="34"/>
  <c r="A163" i="30"/>
  <c r="A163" i="32"/>
  <c r="A169" i="17"/>
  <c r="A169" i="18"/>
  <c r="A169" i="7"/>
  <c r="A156" i="31"/>
  <c r="A169" i="12"/>
  <c r="A169" i="13"/>
  <c r="A169" i="15"/>
  <c r="A169" i="16"/>
  <c r="A169" i="27"/>
  <c r="A169" i="5"/>
  <c r="A169" i="6"/>
  <c r="A165" i="17"/>
  <c r="A130" i="34"/>
  <c r="A165" i="6"/>
  <c r="A165" i="12"/>
  <c r="A166" i="31"/>
  <c r="A162" i="32"/>
  <c r="A165" i="16"/>
  <c r="A162" i="30"/>
  <c r="A165" i="13"/>
  <c r="A165" i="7"/>
  <c r="A165" i="27"/>
  <c r="A165" i="15"/>
  <c r="A165" i="5"/>
  <c r="A165" i="18"/>
  <c r="B17" i="6"/>
  <c r="B151" i="34"/>
  <c r="B17" i="7"/>
  <c r="B157" i="31"/>
  <c r="B17" i="18"/>
  <c r="B17" i="15"/>
  <c r="B161" i="32"/>
  <c r="B17" i="12"/>
  <c r="B17" i="27"/>
  <c r="B17" i="17"/>
  <c r="B17" i="16"/>
  <c r="B161" i="30"/>
  <c r="B17" i="5"/>
  <c r="B17" i="13"/>
  <c r="A166" i="7"/>
  <c r="A166" i="13"/>
  <c r="A166" i="27"/>
  <c r="A160" i="32"/>
  <c r="A166" i="15"/>
  <c r="A166" i="12"/>
  <c r="A144" i="34"/>
  <c r="A166" i="16"/>
  <c r="A158" i="31"/>
  <c r="A166" i="18"/>
  <c r="A160" i="30"/>
  <c r="A166" i="6"/>
  <c r="A166" i="5"/>
  <c r="A166" i="17"/>
  <c r="B154" i="34"/>
  <c r="B20" i="13"/>
  <c r="B20" i="27"/>
  <c r="B20" i="17"/>
  <c r="B20" i="18"/>
  <c r="B20" i="15"/>
  <c r="B159" i="32"/>
  <c r="B153" i="31"/>
  <c r="B159" i="30"/>
  <c r="B20" i="16"/>
  <c r="B20" i="6"/>
  <c r="B20" i="12"/>
  <c r="B20" i="5"/>
  <c r="B20" i="7"/>
  <c r="B163" i="6"/>
  <c r="B163" i="15"/>
  <c r="B163" i="7"/>
  <c r="B163" i="12"/>
  <c r="B158" i="30"/>
  <c r="B163" i="18"/>
  <c r="B163" i="27"/>
  <c r="B158" i="32"/>
  <c r="B126" i="34"/>
  <c r="B159" i="31"/>
  <c r="B163" i="16"/>
  <c r="B163" i="17"/>
  <c r="B163" i="5"/>
  <c r="B163" i="13"/>
  <c r="A25" i="7"/>
  <c r="A25" i="6"/>
  <c r="A25" i="13"/>
  <c r="A147" i="32"/>
  <c r="A157" i="34"/>
  <c r="A136" i="31"/>
  <c r="A25" i="17"/>
  <c r="A25" i="12"/>
  <c r="A25" i="27"/>
  <c r="A25" i="16"/>
  <c r="A25" i="15"/>
  <c r="A147" i="30"/>
  <c r="A25" i="5"/>
  <c r="A25" i="18"/>
  <c r="A79" i="18"/>
  <c r="A79" i="13"/>
  <c r="A124" i="34"/>
  <c r="A146" i="30"/>
  <c r="A79" i="7"/>
  <c r="A79" i="15"/>
  <c r="A146" i="32"/>
  <c r="A79" i="12"/>
  <c r="A148" i="31"/>
  <c r="A79" i="6"/>
  <c r="A79" i="16"/>
  <c r="A79" i="27"/>
  <c r="A79" i="17"/>
  <c r="A79" i="5"/>
  <c r="B14" i="16"/>
  <c r="B14" i="27"/>
  <c r="B145" i="30"/>
  <c r="B14" i="18"/>
  <c r="B162" i="31"/>
  <c r="B145" i="32"/>
  <c r="B50" i="34"/>
  <c r="B14" i="12"/>
  <c r="B14" i="6"/>
  <c r="B14" i="17"/>
  <c r="B14" i="13"/>
  <c r="B14" i="15"/>
  <c r="B14" i="5"/>
  <c r="B14" i="7"/>
  <c r="A116" i="7"/>
  <c r="A144" i="30"/>
  <c r="A116" i="6"/>
  <c r="A144" i="32"/>
  <c r="A138" i="31"/>
  <c r="A116" i="13"/>
  <c r="A116" i="18"/>
  <c r="A152" i="34"/>
  <c r="A116" i="16"/>
  <c r="A116" i="17"/>
  <c r="A116" i="15"/>
  <c r="A116" i="27"/>
  <c r="A116" i="5"/>
  <c r="A116" i="12"/>
  <c r="B104" i="7"/>
  <c r="B104" i="13"/>
  <c r="B143" i="32"/>
  <c r="B123" i="31"/>
  <c r="B104" i="27"/>
  <c r="B104" i="12"/>
  <c r="B104" i="18"/>
  <c r="B161" i="34"/>
  <c r="B104" i="6"/>
  <c r="B143" i="30"/>
  <c r="B104" i="16"/>
  <c r="B104" i="15"/>
  <c r="B104" i="5"/>
  <c r="B104" i="17"/>
  <c r="B73" i="15"/>
  <c r="B142" i="30"/>
  <c r="B156" i="34"/>
  <c r="B73" i="6"/>
  <c r="B73" i="27"/>
  <c r="B73" i="7"/>
  <c r="B142" i="32"/>
  <c r="B125" i="31"/>
  <c r="B73" i="16"/>
  <c r="B73" i="13"/>
  <c r="B73" i="12"/>
  <c r="B73" i="17"/>
  <c r="B73" i="5"/>
  <c r="B73" i="18"/>
  <c r="A111" i="16"/>
  <c r="A113" i="34"/>
  <c r="A111" i="17"/>
  <c r="A131" i="32"/>
  <c r="A111" i="13"/>
  <c r="A128" i="31"/>
  <c r="A111" i="15"/>
  <c r="A131" i="30"/>
  <c r="A111" i="12"/>
  <c r="A111" i="7"/>
  <c r="A111" i="6"/>
  <c r="A111" i="18"/>
  <c r="A111" i="5"/>
  <c r="A111" i="27"/>
  <c r="A135" i="12"/>
  <c r="A135" i="16"/>
  <c r="A135" i="7"/>
  <c r="A130" i="30"/>
  <c r="A135" i="13"/>
  <c r="A130" i="32"/>
  <c r="A135" i="17"/>
  <c r="A149" i="31"/>
  <c r="A135" i="15"/>
  <c r="A135" i="6"/>
  <c r="A135" i="18"/>
  <c r="A45" i="34"/>
  <c r="A135" i="5"/>
  <c r="A135" i="27"/>
  <c r="B129" i="30"/>
  <c r="B60" i="27"/>
  <c r="B60" i="18"/>
  <c r="B79" i="34"/>
  <c r="B60" i="12"/>
  <c r="B60" i="16"/>
  <c r="B129" i="32"/>
  <c r="B60" i="15"/>
  <c r="B60" i="6"/>
  <c r="B60" i="17"/>
  <c r="B60" i="13"/>
  <c r="B60" i="7"/>
  <c r="B60" i="5"/>
  <c r="B137" i="31"/>
  <c r="A76" i="27"/>
  <c r="A76" i="12"/>
  <c r="A76" i="17"/>
  <c r="A76" i="16"/>
  <c r="A128" i="32"/>
  <c r="A128" i="30"/>
  <c r="A76" i="13"/>
  <c r="A127" i="31"/>
  <c r="A110" i="34"/>
  <c r="A76" i="7"/>
  <c r="A76" i="15"/>
  <c r="A76" i="18"/>
  <c r="A76" i="5"/>
  <c r="A76" i="6"/>
  <c r="B112" i="13"/>
  <c r="B127" i="32"/>
  <c r="B161" i="31"/>
  <c r="B112" i="6"/>
  <c r="B112" i="15"/>
  <c r="B112" i="18"/>
  <c r="B13" i="34"/>
  <c r="B112" i="12"/>
  <c r="B112" i="16"/>
  <c r="B112" i="27"/>
  <c r="B127" i="30"/>
  <c r="B112" i="7"/>
  <c r="B112" i="5"/>
  <c r="B112" i="17"/>
  <c r="B104" i="34"/>
  <c r="B67" i="16"/>
  <c r="B67" i="27"/>
  <c r="B67" i="12"/>
  <c r="B67" i="13"/>
  <c r="B126" i="30"/>
  <c r="B67" i="17"/>
  <c r="B122" i="31"/>
  <c r="B67" i="15"/>
  <c r="B67" i="18"/>
  <c r="B67" i="6"/>
  <c r="B126" i="32"/>
  <c r="B67" i="5"/>
  <c r="B67" i="7"/>
  <c r="A144" i="31"/>
  <c r="A132" i="6"/>
  <c r="A115" i="30"/>
  <c r="A132" i="18"/>
  <c r="A132" i="27"/>
  <c r="A132" i="12"/>
  <c r="A115" i="32"/>
  <c r="A132" i="16"/>
  <c r="A132" i="15"/>
  <c r="A132" i="7"/>
  <c r="A132" i="17"/>
  <c r="A132" i="13"/>
  <c r="A132" i="5"/>
  <c r="A32" i="34"/>
  <c r="A114" i="32"/>
  <c r="A139" i="34"/>
  <c r="A54" i="17"/>
  <c r="A114" i="30"/>
  <c r="A54" i="18"/>
  <c r="A54" i="16"/>
  <c r="A54" i="6"/>
  <c r="A54" i="12"/>
  <c r="A54" i="13"/>
  <c r="A54" i="15"/>
  <c r="A54" i="7"/>
  <c r="A54" i="27"/>
  <c r="A54" i="5"/>
  <c r="A92" i="31"/>
  <c r="B138" i="12"/>
  <c r="B138" i="13"/>
  <c r="B138" i="18"/>
  <c r="B113" i="30"/>
  <c r="B102" i="31"/>
  <c r="B138" i="16"/>
  <c r="B113" i="32"/>
  <c r="B121" i="34"/>
  <c r="B138" i="15"/>
  <c r="B138" i="17"/>
  <c r="B138" i="6"/>
  <c r="B138" i="7"/>
  <c r="B138" i="5"/>
  <c r="B138" i="27"/>
  <c r="A124" i="31"/>
  <c r="A89" i="18"/>
  <c r="A112" i="32"/>
  <c r="A89" i="6"/>
  <c r="A89" i="16"/>
  <c r="A89" i="13"/>
  <c r="A89" i="12"/>
  <c r="A54" i="34"/>
  <c r="A89" i="17"/>
  <c r="A89" i="15"/>
  <c r="A89" i="27"/>
  <c r="A89" i="7"/>
  <c r="A89" i="5"/>
  <c r="A112" i="30"/>
  <c r="B111" i="30"/>
  <c r="B69" i="15"/>
  <c r="B69" i="16"/>
  <c r="B69" i="7"/>
  <c r="B69" i="6"/>
  <c r="B165" i="34"/>
  <c r="B111" i="32"/>
  <c r="B69" i="18"/>
  <c r="B69" i="13"/>
  <c r="B66" i="31"/>
  <c r="B69" i="17"/>
  <c r="B69" i="27"/>
  <c r="B69" i="5"/>
  <c r="B69" i="12"/>
  <c r="B48" i="16"/>
  <c r="B48" i="17"/>
  <c r="B30" i="34"/>
  <c r="B48" i="7"/>
  <c r="B48" i="18"/>
  <c r="B48" i="27"/>
  <c r="B110" i="32"/>
  <c r="B110" i="30"/>
  <c r="B139" i="31"/>
  <c r="B48" i="6"/>
  <c r="B48" i="12"/>
  <c r="B48" i="15"/>
  <c r="B48" i="5"/>
  <c r="B48" i="13"/>
  <c r="A59" i="12"/>
  <c r="A59" i="6"/>
  <c r="A59" i="18"/>
  <c r="A59" i="15"/>
  <c r="A59" i="7"/>
  <c r="A99" i="30"/>
  <c r="A99" i="32"/>
  <c r="A59" i="17"/>
  <c r="A59" i="16"/>
  <c r="A59" i="27"/>
  <c r="A59" i="13"/>
  <c r="A95" i="31"/>
  <c r="A59" i="5"/>
  <c r="A88" i="34"/>
  <c r="A40" i="13"/>
  <c r="A40" i="15"/>
  <c r="A40" i="6"/>
  <c r="A74" i="31"/>
  <c r="A98" i="30"/>
  <c r="A98" i="32"/>
  <c r="A40" i="18"/>
  <c r="A148" i="34"/>
  <c r="A40" i="16"/>
  <c r="A40" i="17"/>
  <c r="A40" i="7"/>
  <c r="A40" i="27"/>
  <c r="A40" i="5"/>
  <c r="A40" i="12"/>
  <c r="B140" i="12"/>
  <c r="B140" i="7"/>
  <c r="B97" i="32"/>
  <c r="B140" i="17"/>
  <c r="B140" i="18"/>
  <c r="B140" i="6"/>
  <c r="B97" i="30"/>
  <c r="B57" i="34"/>
  <c r="B111" i="31"/>
  <c r="B140" i="15"/>
  <c r="B140" i="27"/>
  <c r="B140" i="16"/>
  <c r="B140" i="5"/>
  <c r="B140" i="13"/>
  <c r="A82" i="17"/>
  <c r="A96" i="32"/>
  <c r="A82" i="12"/>
  <c r="A82" i="27"/>
  <c r="A82" i="6"/>
  <c r="A82" i="18"/>
  <c r="A96" i="30"/>
  <c r="A82" i="7"/>
  <c r="A158" i="34"/>
  <c r="A65" i="31"/>
  <c r="A82" i="13"/>
  <c r="A82" i="15"/>
  <c r="A82" i="5"/>
  <c r="A82" i="16"/>
  <c r="B106" i="16"/>
  <c r="B106" i="17"/>
  <c r="B95" i="32"/>
  <c r="B95" i="30"/>
  <c r="B106" i="27"/>
  <c r="B106" i="12"/>
  <c r="B106" i="15"/>
  <c r="B94" i="31"/>
  <c r="B106" i="18"/>
  <c r="B106" i="13"/>
  <c r="B106" i="7"/>
  <c r="B86" i="34"/>
  <c r="B106" i="5"/>
  <c r="B106" i="6"/>
  <c r="B87" i="12"/>
  <c r="B87" i="16"/>
  <c r="B87" i="27"/>
  <c r="B87" i="15"/>
  <c r="B112" i="34"/>
  <c r="B87" i="6"/>
  <c r="B87" i="18"/>
  <c r="B87" i="17"/>
  <c r="B87" i="13"/>
  <c r="B94" i="32"/>
  <c r="B87" i="7"/>
  <c r="B86" i="31"/>
  <c r="B87" i="5"/>
  <c r="B94" i="30"/>
  <c r="A58" i="15"/>
  <c r="A58" i="27"/>
  <c r="A58" i="17"/>
  <c r="A58" i="18"/>
  <c r="A58" i="16"/>
  <c r="A58" i="7"/>
  <c r="A83" i="30"/>
  <c r="A58" i="13"/>
  <c r="A58" i="12"/>
  <c r="A75" i="31"/>
  <c r="A107" i="34"/>
  <c r="A83" i="32"/>
  <c r="A58" i="5"/>
  <c r="A58" i="6"/>
  <c r="A78" i="7"/>
  <c r="A78" i="27"/>
  <c r="A78" i="12"/>
  <c r="A78" i="17"/>
  <c r="A78" i="6"/>
  <c r="A82" i="30"/>
  <c r="A82" i="32"/>
  <c r="A68" i="34"/>
  <c r="A78" i="15"/>
  <c r="A78" i="13"/>
  <c r="A78" i="16"/>
  <c r="A78" i="18"/>
  <c r="A78" i="5"/>
  <c r="A88" i="31"/>
  <c r="B38" i="27"/>
  <c r="B81" i="30"/>
  <c r="B38" i="16"/>
  <c r="B78" i="31"/>
  <c r="B38" i="7"/>
  <c r="B38" i="6"/>
  <c r="B91" i="34"/>
  <c r="B81" i="32"/>
  <c r="B38" i="15"/>
  <c r="B38" i="17"/>
  <c r="B38" i="18"/>
  <c r="B38" i="13"/>
  <c r="B38" i="5"/>
  <c r="B38" i="12"/>
  <c r="A45" i="13"/>
  <c r="A45" i="7"/>
  <c r="A80" i="32"/>
  <c r="A45" i="17"/>
  <c r="A45" i="6"/>
  <c r="A45" i="18"/>
  <c r="A116" i="34"/>
  <c r="A45" i="27"/>
  <c r="A45" i="15"/>
  <c r="A80" i="30"/>
  <c r="A68" i="31"/>
  <c r="A45" i="12"/>
  <c r="A45" i="5"/>
  <c r="A45" i="16"/>
  <c r="B79" i="30"/>
  <c r="B66" i="7"/>
  <c r="B143" i="34"/>
  <c r="B66" i="16"/>
  <c r="B66" i="17"/>
  <c r="B46" i="31"/>
  <c r="B66" i="13"/>
  <c r="B66" i="18"/>
  <c r="B66" i="6"/>
  <c r="B66" i="27"/>
  <c r="B66" i="12"/>
  <c r="B79" i="32"/>
  <c r="B66" i="5"/>
  <c r="B66" i="15"/>
  <c r="B118" i="15"/>
  <c r="B118" i="18"/>
  <c r="B118" i="7"/>
  <c r="B118" i="17"/>
  <c r="B123" i="34"/>
  <c r="B118" i="27"/>
  <c r="B118" i="13"/>
  <c r="B118" i="16"/>
  <c r="B118" i="12"/>
  <c r="B57" i="31"/>
  <c r="B78" i="32"/>
  <c r="B118" i="6"/>
  <c r="B118" i="5"/>
  <c r="B78" i="30"/>
  <c r="A12" i="13"/>
  <c r="A12" i="15"/>
  <c r="A63" i="34"/>
  <c r="A67" i="32"/>
  <c r="A77" i="31"/>
  <c r="A67" i="30"/>
  <c r="A12" i="12"/>
  <c r="A12" i="27"/>
  <c r="A12" i="16"/>
  <c r="A12" i="6"/>
  <c r="A12" i="17"/>
  <c r="A12" i="7"/>
  <c r="A12" i="5"/>
  <c r="A12" i="18"/>
  <c r="A10" i="16"/>
  <c r="A66" i="30"/>
  <c r="A47" i="31"/>
  <c r="A10" i="12"/>
  <c r="A10" i="27"/>
  <c r="A10" i="13"/>
  <c r="A10" i="18"/>
  <c r="A10" i="17"/>
  <c r="A10" i="7"/>
  <c r="A108" i="34"/>
  <c r="A66" i="32"/>
  <c r="A10" i="6"/>
  <c r="A10" i="5"/>
  <c r="A10" i="15"/>
  <c r="B83" i="16"/>
  <c r="B83" i="27"/>
  <c r="B83" i="18"/>
  <c r="B65" i="30"/>
  <c r="B83" i="7"/>
  <c r="B41" i="31"/>
  <c r="B83" i="12"/>
  <c r="B65" i="32"/>
  <c r="B83" i="13"/>
  <c r="B83" i="17"/>
  <c r="B83" i="6"/>
  <c r="B83" i="15"/>
  <c r="B83" i="5"/>
  <c r="B131" i="34"/>
  <c r="A124" i="18"/>
  <c r="A49" i="31"/>
  <c r="A93" i="34"/>
  <c r="A124" i="16"/>
  <c r="A124" i="6"/>
  <c r="A124" i="27"/>
  <c r="A124" i="13"/>
  <c r="A124" i="15"/>
  <c r="A64" i="30"/>
  <c r="A124" i="12"/>
  <c r="A64" i="32"/>
  <c r="A124" i="7"/>
  <c r="A124" i="5"/>
  <c r="A124" i="17"/>
  <c r="B50" i="6"/>
  <c r="B50" i="16"/>
  <c r="B55" i="31"/>
  <c r="B84" i="34"/>
  <c r="B50" i="27"/>
  <c r="B50" i="7"/>
  <c r="B50" i="13"/>
  <c r="B63" i="30"/>
  <c r="B50" i="12"/>
  <c r="B63" i="32"/>
  <c r="B50" i="15"/>
  <c r="B50" i="18"/>
  <c r="B50" i="5"/>
  <c r="B50" i="17"/>
  <c r="B63" i="6"/>
  <c r="B58" i="31"/>
  <c r="B63" i="13"/>
  <c r="B62" i="30"/>
  <c r="B63" i="7"/>
  <c r="B81" i="34"/>
  <c r="B63" i="27"/>
  <c r="B63" i="12"/>
  <c r="B62" i="32"/>
  <c r="B63" i="16"/>
  <c r="B63" i="18"/>
  <c r="B63" i="15"/>
  <c r="B63" i="5"/>
  <c r="B63" i="17"/>
  <c r="A49" i="15"/>
  <c r="A49" i="12"/>
  <c r="A49" i="27"/>
  <c r="A49" i="6"/>
  <c r="A56" i="30"/>
  <c r="A49" i="17"/>
  <c r="A49" i="18"/>
  <c r="A49" i="7"/>
  <c r="A49" i="13"/>
  <c r="A77" i="34"/>
  <c r="A50" i="31"/>
  <c r="A56" i="32"/>
  <c r="A49" i="5"/>
  <c r="A49" i="16"/>
  <c r="B55" i="30"/>
  <c r="B15" i="7"/>
  <c r="B15" i="12"/>
  <c r="B15" i="27"/>
  <c r="B15" i="15"/>
  <c r="B55" i="32"/>
  <c r="B15" i="6"/>
  <c r="B15" i="16"/>
  <c r="B58" i="34"/>
  <c r="B15" i="18"/>
  <c r="B63" i="31"/>
  <c r="B15" i="17"/>
  <c r="B15" i="5"/>
  <c r="B15" i="13"/>
  <c r="A156" i="18"/>
  <c r="A156" i="16"/>
  <c r="A156" i="7"/>
  <c r="A52" i="30"/>
  <c r="A156" i="17"/>
  <c r="A156" i="6"/>
  <c r="A156" i="12"/>
  <c r="A37" i="34"/>
  <c r="A52" i="32"/>
  <c r="A80" i="31"/>
  <c r="A156" i="27"/>
  <c r="A156" i="13"/>
  <c r="A156" i="5"/>
  <c r="A156" i="15"/>
  <c r="B74" i="16"/>
  <c r="B79" i="31"/>
  <c r="B31" i="34"/>
  <c r="B74" i="12"/>
  <c r="B74" i="13"/>
  <c r="B74" i="15"/>
  <c r="B74" i="18"/>
  <c r="B74" i="6"/>
  <c r="B51" i="30"/>
  <c r="B74" i="27"/>
  <c r="B74" i="17"/>
  <c r="B51" i="32"/>
  <c r="B74" i="5"/>
  <c r="B74" i="7"/>
  <c r="A141" i="17"/>
  <c r="A141" i="16"/>
  <c r="A141" i="15"/>
  <c r="A44" i="31"/>
  <c r="A141" i="6"/>
  <c r="A141" i="27"/>
  <c r="A48" i="32"/>
  <c r="A141" i="7"/>
  <c r="A141" i="13"/>
  <c r="A141" i="12"/>
  <c r="A52" i="34"/>
  <c r="A141" i="18"/>
  <c r="A141" i="5"/>
  <c r="A48" i="30"/>
  <c r="B33" i="6"/>
  <c r="B47" i="32"/>
  <c r="B33" i="18"/>
  <c r="B33" i="15"/>
  <c r="B43" i="31"/>
  <c r="B33" i="27"/>
  <c r="B33" i="16"/>
  <c r="B33" i="12"/>
  <c r="B33" i="17"/>
  <c r="B64" i="34"/>
  <c r="B33" i="13"/>
  <c r="B33" i="7"/>
  <c r="B33" i="5"/>
  <c r="B47" i="30"/>
  <c r="A157" i="16"/>
  <c r="A157" i="12"/>
  <c r="A157" i="15"/>
  <c r="A157" i="17"/>
  <c r="A157" i="13"/>
  <c r="A44" i="30"/>
  <c r="A157" i="6"/>
  <c r="A157" i="27"/>
  <c r="A70" i="31"/>
  <c r="A157" i="18"/>
  <c r="A44" i="32"/>
  <c r="A157" i="7"/>
  <c r="A157" i="5"/>
  <c r="A22" i="34"/>
  <c r="B144" i="15"/>
  <c r="B144" i="18"/>
  <c r="B36" i="31"/>
  <c r="B144" i="27"/>
  <c r="B43" i="32"/>
  <c r="B43" i="30"/>
  <c r="B89" i="34"/>
  <c r="B144" i="16"/>
  <c r="B144" i="17"/>
  <c r="B144" i="7"/>
  <c r="B144" i="6"/>
  <c r="B144" i="13"/>
  <c r="B144" i="5"/>
  <c r="B144" i="12"/>
  <c r="A119" i="17"/>
  <c r="A119" i="27"/>
  <c r="A119" i="7"/>
  <c r="A119" i="18"/>
  <c r="A119" i="6"/>
  <c r="A119" i="12"/>
  <c r="A40" i="30"/>
  <c r="A119" i="13"/>
  <c r="A119" i="15"/>
  <c r="A72" i="31"/>
  <c r="A16" i="34"/>
  <c r="A119" i="16"/>
  <c r="A119" i="5"/>
  <c r="A40" i="32"/>
  <c r="B155" i="15"/>
  <c r="B155" i="7"/>
  <c r="B155" i="17"/>
  <c r="B155" i="12"/>
  <c r="B155" i="13"/>
  <c r="B155" i="18"/>
  <c r="B74" i="34"/>
  <c r="B39" i="30"/>
  <c r="B37" i="31"/>
  <c r="B155" i="6"/>
  <c r="B39" i="32"/>
  <c r="B155" i="27"/>
  <c r="B155" i="5"/>
  <c r="B155" i="16"/>
  <c r="A57" i="18"/>
  <c r="A36" i="32"/>
  <c r="A57" i="27"/>
  <c r="A57" i="7"/>
  <c r="A57" i="16"/>
  <c r="A57" i="15"/>
  <c r="A36" i="30"/>
  <c r="A109" i="34"/>
  <c r="A57" i="6"/>
  <c r="A57" i="13"/>
  <c r="A57" i="17"/>
  <c r="A29" i="31"/>
  <c r="A57" i="5"/>
  <c r="A57" i="12"/>
  <c r="B97" i="13"/>
  <c r="B97" i="6"/>
  <c r="B97" i="15"/>
  <c r="B97" i="18"/>
  <c r="B97" i="17"/>
  <c r="B97" i="27"/>
  <c r="B35" i="30"/>
  <c r="B97" i="12"/>
  <c r="B106" i="31"/>
  <c r="B97" i="16"/>
  <c r="B35" i="32"/>
  <c r="B97" i="7"/>
  <c r="B97" i="5"/>
  <c r="B8" i="34"/>
  <c r="A32" i="32"/>
  <c r="A61" i="34"/>
  <c r="A148" i="18"/>
  <c r="A148" i="16"/>
  <c r="A148" i="12"/>
  <c r="A32" i="30"/>
  <c r="A148" i="17"/>
  <c r="A148" i="6"/>
  <c r="A148" i="13"/>
  <c r="A148" i="7"/>
  <c r="A148" i="15"/>
  <c r="A148" i="27"/>
  <c r="A148" i="5"/>
  <c r="A33" i="31"/>
  <c r="B19" i="15"/>
  <c r="B31" i="30"/>
  <c r="B19" i="13"/>
  <c r="B80" i="34"/>
  <c r="B19" i="7"/>
  <c r="B19" i="27"/>
  <c r="B19" i="16"/>
  <c r="B19" i="18"/>
  <c r="B31" i="32"/>
  <c r="B19" i="12"/>
  <c r="B19" i="17"/>
  <c r="B19" i="6"/>
  <c r="B19" i="5"/>
  <c r="B31" i="31"/>
  <c r="B70" i="12"/>
  <c r="B167" i="32"/>
  <c r="B167" i="30"/>
  <c r="B70" i="7"/>
  <c r="B70" i="15"/>
  <c r="B70" i="16"/>
  <c r="B168" i="31"/>
  <c r="B135" i="34"/>
  <c r="B70" i="13"/>
  <c r="B70" i="6"/>
  <c r="B70" i="18"/>
  <c r="B70" i="17"/>
  <c r="B70" i="5"/>
  <c r="B70" i="27"/>
  <c r="A20" i="16"/>
  <c r="A159" i="32"/>
  <c r="A20" i="17"/>
  <c r="A20" i="18"/>
  <c r="A20" i="7"/>
  <c r="A20" i="15"/>
  <c r="A20" i="12"/>
  <c r="A153" i="31"/>
  <c r="A154" i="34"/>
  <c r="A20" i="6"/>
  <c r="A20" i="13"/>
  <c r="A159" i="30"/>
  <c r="A20" i="5"/>
  <c r="A20" i="27"/>
  <c r="B155" i="30"/>
  <c r="B162" i="18"/>
  <c r="B125" i="34"/>
  <c r="B162" i="15"/>
  <c r="B162" i="7"/>
  <c r="B155" i="31"/>
  <c r="B155" i="32"/>
  <c r="B162" i="16"/>
  <c r="B162" i="17"/>
  <c r="B162" i="27"/>
  <c r="B162" i="13"/>
  <c r="B162" i="12"/>
  <c r="B162" i="5"/>
  <c r="B162" i="6"/>
  <c r="B143" i="31"/>
  <c r="B105" i="17"/>
  <c r="B159" i="34"/>
  <c r="B105" i="7"/>
  <c r="B105" i="27"/>
  <c r="B105" i="18"/>
  <c r="B154" i="32"/>
  <c r="B105" i="16"/>
  <c r="B105" i="13"/>
  <c r="B154" i="30"/>
  <c r="B105" i="12"/>
  <c r="B105" i="6"/>
  <c r="B105" i="5"/>
  <c r="B105" i="15"/>
  <c r="B146" i="31"/>
  <c r="B71" i="12"/>
  <c r="B71" i="18"/>
  <c r="B71" i="15"/>
  <c r="B71" i="16"/>
  <c r="B71" i="13"/>
  <c r="B71" i="27"/>
  <c r="B71" i="7"/>
  <c r="B153" i="30"/>
  <c r="B71" i="17"/>
  <c r="B150" i="34"/>
  <c r="B153" i="32"/>
  <c r="B71" i="5"/>
  <c r="B71" i="6"/>
  <c r="B91" i="6"/>
  <c r="B141" i="30"/>
  <c r="B91" i="13"/>
  <c r="B91" i="17"/>
  <c r="B135" i="31"/>
  <c r="B91" i="16"/>
  <c r="B133" i="34"/>
  <c r="B141" i="32"/>
  <c r="B91" i="15"/>
  <c r="B91" i="18"/>
  <c r="B91" i="27"/>
  <c r="B91" i="7"/>
  <c r="B91" i="5"/>
  <c r="B91" i="12"/>
  <c r="B9" i="17"/>
  <c r="B9" i="6"/>
  <c r="B9" i="18"/>
  <c r="B145" i="34"/>
  <c r="B9" i="16"/>
  <c r="B135" i="32"/>
  <c r="B9" i="13"/>
  <c r="B9" i="12"/>
  <c r="B9" i="27"/>
  <c r="B135" i="30"/>
  <c r="B117" i="31"/>
  <c r="B9" i="15"/>
  <c r="B9" i="5"/>
  <c r="B9" i="7"/>
  <c r="A112" i="6"/>
  <c r="A112" i="16"/>
  <c r="A112" i="18"/>
  <c r="A112" i="12"/>
  <c r="A112" i="7"/>
  <c r="A127" i="32"/>
  <c r="A112" i="13"/>
  <c r="A161" i="31"/>
  <c r="A112" i="17"/>
  <c r="A13" i="34"/>
  <c r="A112" i="27"/>
  <c r="A112" i="15"/>
  <c r="A112" i="5"/>
  <c r="A127" i="30"/>
  <c r="B13" i="18"/>
  <c r="B13" i="12"/>
  <c r="B13" i="27"/>
  <c r="B13" i="17"/>
  <c r="B13" i="7"/>
  <c r="B13" i="13"/>
  <c r="B13" i="16"/>
  <c r="B123" i="30"/>
  <c r="B114" i="31"/>
  <c r="B13" i="15"/>
  <c r="B123" i="32"/>
  <c r="B13" i="6"/>
  <c r="B13" i="5"/>
  <c r="B118" i="34"/>
  <c r="B22" i="13"/>
  <c r="B22" i="7"/>
  <c r="B22" i="16"/>
  <c r="B22" i="6"/>
  <c r="B22" i="27"/>
  <c r="B122" i="32"/>
  <c r="B22" i="12"/>
  <c r="B22" i="18"/>
  <c r="B132" i="34"/>
  <c r="B22" i="17"/>
  <c r="B100" i="31"/>
  <c r="B22" i="15"/>
  <c r="B22" i="5"/>
  <c r="B122" i="30"/>
  <c r="B127" i="34"/>
  <c r="B24" i="15"/>
  <c r="B24" i="6"/>
  <c r="B24" i="27"/>
  <c r="B24" i="16"/>
  <c r="B24" i="13"/>
  <c r="B121" i="32"/>
  <c r="B24" i="17"/>
  <c r="B24" i="12"/>
  <c r="B24" i="18"/>
  <c r="B24" i="7"/>
  <c r="B121" i="30"/>
  <c r="B24" i="5"/>
  <c r="B105" i="31"/>
  <c r="B94" i="7"/>
  <c r="B94" i="17"/>
  <c r="B94" i="12"/>
  <c r="B94" i="18"/>
  <c r="B94" i="15"/>
  <c r="B109" i="32"/>
  <c r="B76" i="34"/>
  <c r="B94" i="16"/>
  <c r="B94" i="6"/>
  <c r="B113" i="31"/>
  <c r="B109" i="30"/>
  <c r="B94" i="13"/>
  <c r="B94" i="5"/>
  <c r="B94" i="27"/>
  <c r="B102" i="27"/>
  <c r="B97" i="31"/>
  <c r="B103" i="32"/>
  <c r="B102" i="7"/>
  <c r="B102" i="6"/>
  <c r="B102" i="13"/>
  <c r="B102" i="18"/>
  <c r="B102" i="16"/>
  <c r="B102" i="15"/>
  <c r="B103" i="30"/>
  <c r="B94" i="34"/>
  <c r="B102" i="12"/>
  <c r="B102" i="5"/>
  <c r="B102" i="17"/>
  <c r="A106" i="6"/>
  <c r="A106" i="13"/>
  <c r="A106" i="16"/>
  <c r="A106" i="12"/>
  <c r="A106" i="15"/>
  <c r="A106" i="18"/>
  <c r="A106" i="17"/>
  <c r="A94" i="31"/>
  <c r="A106" i="27"/>
  <c r="A86" i="34"/>
  <c r="A95" i="32"/>
  <c r="A106" i="7"/>
  <c r="A106" i="5"/>
  <c r="A95" i="30"/>
  <c r="B131" i="18"/>
  <c r="B82" i="31"/>
  <c r="B91" i="30"/>
  <c r="B131" i="27"/>
  <c r="B131" i="17"/>
  <c r="B131" i="15"/>
  <c r="B91" i="32"/>
  <c r="B131" i="6"/>
  <c r="B131" i="13"/>
  <c r="B131" i="7"/>
  <c r="B131" i="16"/>
  <c r="B131" i="12"/>
  <c r="B131" i="5"/>
  <c r="B128" i="34"/>
  <c r="B164" i="13"/>
  <c r="B164" i="18"/>
  <c r="B164" i="6"/>
  <c r="B164" i="12"/>
  <c r="B164" i="7"/>
  <c r="B90" i="30"/>
  <c r="B164" i="27"/>
  <c r="B164" i="15"/>
  <c r="B104" i="31"/>
  <c r="B90" i="32"/>
  <c r="B164" i="16"/>
  <c r="B164" i="17"/>
  <c r="B164" i="5"/>
  <c r="B47" i="34"/>
  <c r="B16" i="6"/>
  <c r="B16" i="17"/>
  <c r="B89" i="30"/>
  <c r="B16" i="12"/>
  <c r="B16" i="27"/>
  <c r="B16" i="7"/>
  <c r="B16" i="15"/>
  <c r="B89" i="32"/>
  <c r="B16" i="16"/>
  <c r="B20" i="34"/>
  <c r="B130" i="31"/>
  <c r="B16" i="18"/>
  <c r="B16" i="5"/>
  <c r="B16" i="13"/>
  <c r="B77" i="30"/>
  <c r="B152" i="15"/>
  <c r="B152" i="18"/>
  <c r="B152" i="27"/>
  <c r="B152" i="13"/>
  <c r="B120" i="34"/>
  <c r="B152" i="6"/>
  <c r="B152" i="12"/>
  <c r="B77" i="32"/>
  <c r="B152" i="17"/>
  <c r="B152" i="7"/>
  <c r="B59" i="31"/>
  <c r="B152" i="5"/>
  <c r="B152" i="16"/>
  <c r="B93" i="16"/>
  <c r="B93" i="12"/>
  <c r="B99" i="34"/>
  <c r="B93" i="17"/>
  <c r="B56" i="31"/>
  <c r="B93" i="6"/>
  <c r="B71" i="30"/>
  <c r="B93" i="13"/>
  <c r="B93" i="18"/>
  <c r="B93" i="15"/>
  <c r="B93" i="27"/>
  <c r="B71" i="32"/>
  <c r="B93" i="5"/>
  <c r="B93" i="7"/>
  <c r="A50" i="15"/>
  <c r="A63" i="32"/>
  <c r="A50" i="13"/>
  <c r="A55" i="31"/>
  <c r="A50" i="27"/>
  <c r="A84" i="34"/>
  <c r="A50" i="12"/>
  <c r="A50" i="17"/>
  <c r="A50" i="18"/>
  <c r="A50" i="6"/>
  <c r="A50" i="7"/>
  <c r="A63" i="30"/>
  <c r="A50" i="5"/>
  <c r="A50" i="16"/>
  <c r="B146" i="27"/>
  <c r="B146" i="15"/>
  <c r="B146" i="7"/>
  <c r="B72" i="34"/>
  <c r="B146" i="6"/>
  <c r="B59" i="30"/>
  <c r="B146" i="16"/>
  <c r="B59" i="32"/>
  <c r="B146" i="13"/>
  <c r="B146" i="17"/>
  <c r="B146" i="18"/>
  <c r="B64" i="31"/>
  <c r="B146" i="5"/>
  <c r="B146" i="12"/>
  <c r="B98" i="15"/>
  <c r="B98" i="17"/>
  <c r="B9" i="34"/>
  <c r="B98" i="13"/>
  <c r="B58" i="32"/>
  <c r="B98" i="27"/>
  <c r="B98" i="6"/>
  <c r="B126" i="31"/>
  <c r="B98" i="18"/>
  <c r="B58" i="30"/>
  <c r="B98" i="12"/>
  <c r="B98" i="16"/>
  <c r="B98" i="5"/>
  <c r="B98" i="7"/>
  <c r="B107" i="6"/>
  <c r="B107" i="13"/>
  <c r="B48" i="31"/>
  <c r="B57" i="32"/>
  <c r="B107" i="7"/>
  <c r="B107" i="17"/>
  <c r="B87" i="34"/>
  <c r="B107" i="18"/>
  <c r="B107" i="15"/>
  <c r="B57" i="30"/>
  <c r="B107" i="16"/>
  <c r="B107" i="12"/>
  <c r="B107" i="5"/>
  <c r="B107" i="27"/>
  <c r="B103" i="12"/>
  <c r="B103" i="27"/>
  <c r="B103" i="6"/>
  <c r="B103" i="16"/>
  <c r="B103" i="17"/>
  <c r="B50" i="32"/>
  <c r="B50" i="30"/>
  <c r="B103" i="7"/>
  <c r="B103" i="15"/>
  <c r="B49" i="34"/>
  <c r="B103" i="18"/>
  <c r="B52" i="31"/>
  <c r="B103" i="5"/>
  <c r="B103" i="13"/>
  <c r="B56" i="7"/>
  <c r="B56" i="18"/>
  <c r="B56" i="6"/>
  <c r="B49" i="30"/>
  <c r="B56" i="16"/>
  <c r="B56" i="27"/>
  <c r="B56" i="13"/>
  <c r="B56" i="12"/>
  <c r="B40" i="31"/>
  <c r="B49" i="32"/>
  <c r="B83" i="34"/>
  <c r="B56" i="15"/>
  <c r="B56" i="5"/>
  <c r="B56" i="17"/>
  <c r="B160" i="27"/>
  <c r="B42" i="30"/>
  <c r="B160" i="12"/>
  <c r="B29" i="34"/>
  <c r="B160" i="17"/>
  <c r="B160" i="13"/>
  <c r="B42" i="32"/>
  <c r="B160" i="15"/>
  <c r="B54" i="31"/>
  <c r="B160" i="16"/>
  <c r="B160" i="7"/>
  <c r="B160" i="6"/>
  <c r="B160" i="5"/>
  <c r="B160" i="18"/>
  <c r="B62" i="31"/>
  <c r="B136" i="17"/>
  <c r="B136" i="12"/>
  <c r="B136" i="6"/>
  <c r="B136" i="18"/>
  <c r="B136" i="7"/>
  <c r="B136" i="15"/>
  <c r="B41" i="32"/>
  <c r="B136" i="13"/>
  <c r="B25" i="34"/>
  <c r="B136" i="27"/>
  <c r="B41" i="30"/>
  <c r="B136" i="5"/>
  <c r="B136" i="16"/>
  <c r="A110" i="13"/>
  <c r="A110" i="7"/>
  <c r="A110" i="17"/>
  <c r="A34" i="30"/>
  <c r="A110" i="12"/>
  <c r="A110" i="6"/>
  <c r="A110" i="16"/>
  <c r="A110" i="15"/>
  <c r="A110" i="27"/>
  <c r="A17" i="34"/>
  <c r="A34" i="32"/>
  <c r="A53" i="31"/>
  <c r="A110" i="5"/>
  <c r="A110" i="18"/>
  <c r="A145" i="16"/>
  <c r="A145" i="7"/>
  <c r="A33" i="30"/>
  <c r="A145" i="13"/>
  <c r="A24" i="34"/>
  <c r="A145" i="12"/>
  <c r="A145" i="27"/>
  <c r="A145" i="18"/>
  <c r="A45" i="31"/>
  <c r="A33" i="32"/>
  <c r="A145" i="15"/>
  <c r="A145" i="6"/>
  <c r="A145" i="5"/>
  <c r="A145" i="17"/>
  <c r="B148" i="18"/>
  <c r="B148" i="16"/>
  <c r="B148" i="7"/>
  <c r="B61" i="34"/>
  <c r="B32" i="32"/>
  <c r="B148" i="15"/>
  <c r="B148" i="6"/>
  <c r="B148" i="27"/>
  <c r="B148" i="17"/>
  <c r="B33" i="31"/>
  <c r="B32" i="30"/>
  <c r="B148" i="13"/>
  <c r="B148" i="12"/>
  <c r="B148" i="5"/>
  <c r="A19" i="18"/>
  <c r="A19" i="13"/>
  <c r="A19" i="12"/>
  <c r="A80" i="34"/>
  <c r="A31" i="32"/>
  <c r="A19" i="27"/>
  <c r="A19" i="15"/>
  <c r="A19" i="17"/>
  <c r="A31" i="31"/>
  <c r="A19" i="16"/>
  <c r="A31" i="30"/>
  <c r="A19" i="6"/>
  <c r="A19" i="5"/>
  <c r="A19" i="7"/>
  <c r="B80" i="13"/>
  <c r="B80" i="12"/>
  <c r="B92" i="34"/>
  <c r="B28" i="31"/>
  <c r="B80" i="16"/>
  <c r="B80" i="18"/>
  <c r="B80" i="17"/>
  <c r="B80" i="15"/>
  <c r="B30" i="30"/>
  <c r="B80" i="6"/>
  <c r="B80" i="27"/>
  <c r="B30" i="32"/>
  <c r="B80" i="5"/>
  <c r="B80" i="7"/>
  <c r="A48" i="34"/>
  <c r="A88" i="16"/>
  <c r="A88" i="18"/>
  <c r="A88" i="17"/>
  <c r="A27" i="30"/>
  <c r="A88" i="27"/>
  <c r="A88" i="6"/>
  <c r="A88" i="7"/>
  <c r="A88" i="12"/>
  <c r="A88" i="13"/>
  <c r="A88" i="15"/>
  <c r="A27" i="32"/>
  <c r="A88" i="5"/>
  <c r="A24" i="31"/>
  <c r="B90" i="34"/>
  <c r="B154" i="13"/>
  <c r="B26" i="30"/>
  <c r="B154" i="12"/>
  <c r="B154" i="6"/>
  <c r="B26" i="32"/>
  <c r="B154" i="15"/>
  <c r="B154" i="27"/>
  <c r="B154" i="17"/>
  <c r="B19" i="31"/>
  <c r="B154" i="16"/>
  <c r="B154" i="18"/>
  <c r="B154" i="5"/>
  <c r="B154" i="7"/>
  <c r="A23" i="32"/>
  <c r="A21" i="34"/>
  <c r="A126" i="6"/>
  <c r="A23" i="30"/>
  <c r="A27" i="31"/>
  <c r="A126" i="13"/>
  <c r="A126" i="12"/>
  <c r="A126" i="7"/>
  <c r="A126" i="27"/>
  <c r="A126" i="15"/>
  <c r="A126" i="18"/>
  <c r="A126" i="17"/>
  <c r="A126" i="5"/>
  <c r="A126" i="16"/>
  <c r="B22" i="30"/>
  <c r="B161" i="16"/>
  <c r="B161" i="27"/>
  <c r="B161" i="12"/>
  <c r="B161" i="13"/>
  <c r="B161" i="18"/>
  <c r="B161" i="6"/>
  <c r="B41" i="34"/>
  <c r="B161" i="15"/>
  <c r="B161" i="7"/>
  <c r="B23" i="31"/>
  <c r="B161" i="17"/>
  <c r="B161" i="5"/>
  <c r="B22" i="32"/>
  <c r="A19" i="30"/>
  <c r="A22" i="31"/>
  <c r="A137" i="13"/>
  <c r="A137" i="17"/>
  <c r="A137" i="16"/>
  <c r="A137" i="12"/>
  <c r="A137" i="7"/>
  <c r="A137" i="27"/>
  <c r="A42" i="34"/>
  <c r="A19" i="32"/>
  <c r="A137" i="18"/>
  <c r="A137" i="15"/>
  <c r="A137" i="5"/>
  <c r="A137" i="6"/>
  <c r="B147" i="15"/>
  <c r="B18" i="30"/>
  <c r="B147" i="6"/>
  <c r="B147" i="27"/>
  <c r="B147" i="18"/>
  <c r="B147" i="17"/>
  <c r="B147" i="7"/>
  <c r="B147" i="16"/>
  <c r="B19" i="34"/>
  <c r="B26" i="31"/>
  <c r="B147" i="12"/>
  <c r="B147" i="13"/>
  <c r="B147" i="5"/>
  <c r="B18" i="32"/>
  <c r="A150" i="6"/>
  <c r="A150" i="27"/>
  <c r="A35" i="34"/>
  <c r="A150" i="7"/>
  <c r="A150" i="17"/>
  <c r="A15" i="32"/>
  <c r="A150" i="15"/>
  <c r="A17" i="31"/>
  <c r="A15" i="30"/>
  <c r="A150" i="12"/>
  <c r="A150" i="16"/>
  <c r="A150" i="13"/>
  <c r="A150" i="5"/>
  <c r="A150" i="18"/>
  <c r="B14" i="32"/>
  <c r="B151" i="27"/>
  <c r="B151" i="16"/>
  <c r="B151" i="18"/>
  <c r="B151" i="15"/>
  <c r="B14" i="30"/>
  <c r="B10" i="31"/>
  <c r="B151" i="17"/>
  <c r="B151" i="7"/>
  <c r="B151" i="13"/>
  <c r="B151" i="6"/>
  <c r="B151" i="12"/>
  <c r="B151" i="5"/>
  <c r="B55" i="34"/>
  <c r="A113" i="15"/>
  <c r="A113" i="17"/>
  <c r="A38" i="34"/>
  <c r="A113" i="13"/>
  <c r="A11" i="31"/>
  <c r="A113" i="12"/>
  <c r="A113" i="6"/>
  <c r="A11" i="32"/>
  <c r="A113" i="18"/>
  <c r="A113" i="7"/>
  <c r="A113" i="27"/>
  <c r="A113" i="16"/>
  <c r="A113" i="5"/>
  <c r="A11" i="30"/>
  <c r="B36" i="6"/>
  <c r="B36" i="17"/>
  <c r="B36" i="15"/>
  <c r="B36" i="12"/>
  <c r="B36" i="7"/>
  <c r="B36" i="16"/>
  <c r="B14" i="34"/>
  <c r="B36" i="13"/>
  <c r="B10" i="32"/>
  <c r="B36" i="27"/>
  <c r="B36" i="18"/>
  <c r="B13" i="31"/>
  <c r="B36" i="5"/>
  <c r="B10" i="30"/>
  <c r="B53" i="15"/>
  <c r="B53" i="7"/>
  <c r="B137" i="32"/>
  <c r="B149" i="34"/>
  <c r="B53" i="17"/>
  <c r="B137" i="30"/>
  <c r="B53" i="13"/>
  <c r="B53" i="18"/>
  <c r="B121" i="31"/>
  <c r="B53" i="12"/>
  <c r="B53" i="16"/>
  <c r="B53" i="27"/>
  <c r="B53" i="5"/>
  <c r="B53" i="6"/>
  <c r="A111" i="30"/>
  <c r="A69" i="15"/>
  <c r="A69" i="27"/>
  <c r="A69" i="6"/>
  <c r="A69" i="17"/>
  <c r="A69" i="12"/>
  <c r="A111" i="32"/>
  <c r="A69" i="18"/>
  <c r="A66" i="31"/>
  <c r="A165" i="34"/>
  <c r="A69" i="16"/>
  <c r="A69" i="7"/>
  <c r="A69" i="5"/>
  <c r="A69" i="13"/>
  <c r="B114" i="34"/>
  <c r="B114" i="12"/>
  <c r="B114" i="6"/>
  <c r="B114" i="17"/>
  <c r="B114" i="13"/>
  <c r="B114" i="16"/>
  <c r="B114" i="27"/>
  <c r="B106" i="32"/>
  <c r="B93" i="31"/>
  <c r="B106" i="30"/>
  <c r="B114" i="18"/>
  <c r="B114" i="15"/>
  <c r="B114" i="5"/>
  <c r="B114" i="7"/>
  <c r="B47" i="7"/>
  <c r="B47" i="6"/>
  <c r="B93" i="32"/>
  <c r="B47" i="18"/>
  <c r="B47" i="16"/>
  <c r="B47" i="27"/>
  <c r="B47" i="15"/>
  <c r="B47" i="13"/>
  <c r="B47" i="12"/>
  <c r="B89" i="31"/>
  <c r="B98" i="34"/>
  <c r="B47" i="17"/>
  <c r="B93" i="30"/>
  <c r="B47" i="5"/>
  <c r="B168" i="12"/>
  <c r="B168" i="15"/>
  <c r="B76" i="31"/>
  <c r="B168" i="13"/>
  <c r="B168" i="7"/>
  <c r="B168" i="6"/>
  <c r="B87" i="32"/>
  <c r="B168" i="16"/>
  <c r="B115" i="34"/>
  <c r="B168" i="18"/>
  <c r="B168" i="27"/>
  <c r="B168" i="17"/>
  <c r="B168" i="5"/>
  <c r="B87" i="30"/>
  <c r="A143" i="34"/>
  <c r="A66" i="17"/>
  <c r="A66" i="12"/>
  <c r="A66" i="7"/>
  <c r="A66" i="13"/>
  <c r="A66" i="27"/>
  <c r="A66" i="15"/>
  <c r="A66" i="6"/>
  <c r="A79" i="30"/>
  <c r="A66" i="18"/>
  <c r="A46" i="31"/>
  <c r="A79" i="32"/>
  <c r="A66" i="5"/>
  <c r="A66" i="16"/>
  <c r="B127" i="13"/>
  <c r="B127" i="7"/>
  <c r="B127" i="15"/>
  <c r="B127" i="6"/>
  <c r="B73" i="31"/>
  <c r="B85" i="34"/>
  <c r="B127" i="18"/>
  <c r="B74" i="32"/>
  <c r="B127" i="16"/>
  <c r="B74" i="30"/>
  <c r="B127" i="17"/>
  <c r="B127" i="27"/>
  <c r="B127" i="5"/>
  <c r="B127" i="12"/>
  <c r="B143" i="16"/>
  <c r="B38" i="30"/>
  <c r="B143" i="18"/>
  <c r="B143" i="13"/>
  <c r="B65" i="34"/>
  <c r="B39" i="31"/>
  <c r="B143" i="12"/>
  <c r="B143" i="7"/>
  <c r="B143" i="17"/>
  <c r="B143" i="27"/>
  <c r="B38" i="32"/>
  <c r="B143" i="6"/>
  <c r="B143" i="5"/>
  <c r="B143" i="15"/>
  <c r="B27" i="15"/>
  <c r="B27" i="16"/>
  <c r="B37" i="30"/>
  <c r="B38" i="31"/>
  <c r="B27" i="12"/>
  <c r="B27" i="27"/>
  <c r="B27" i="7"/>
  <c r="B27" i="13"/>
  <c r="B37" i="32"/>
  <c r="B62" i="34"/>
  <c r="B27" i="18"/>
  <c r="B27" i="6"/>
  <c r="B27" i="5"/>
  <c r="B27" i="17"/>
  <c r="A123" i="7"/>
  <c r="A123" i="16"/>
  <c r="A123" i="15"/>
  <c r="A123" i="18"/>
  <c r="A123" i="17"/>
  <c r="A123" i="13"/>
  <c r="A123" i="6"/>
  <c r="A30" i="31"/>
  <c r="A29" i="32"/>
  <c r="A123" i="12"/>
  <c r="A60" i="34"/>
  <c r="A123" i="27"/>
  <c r="A123" i="5"/>
  <c r="A29" i="30"/>
  <c r="A153" i="12"/>
  <c r="A153" i="6"/>
  <c r="A153" i="7"/>
  <c r="A44" i="34"/>
  <c r="A153" i="13"/>
  <c r="A153" i="15"/>
  <c r="A153" i="17"/>
  <c r="A25" i="32"/>
  <c r="A153" i="27"/>
  <c r="A153" i="16"/>
  <c r="A25" i="31"/>
  <c r="A153" i="18"/>
  <c r="A153" i="5"/>
  <c r="A25" i="30"/>
  <c r="A28" i="15"/>
  <c r="A28" i="18"/>
  <c r="A96" i="34"/>
  <c r="A21" i="30"/>
  <c r="A28" i="7"/>
  <c r="A28" i="6"/>
  <c r="A15" i="31"/>
  <c r="A28" i="16"/>
  <c r="A28" i="13"/>
  <c r="A28" i="12"/>
  <c r="A21" i="32"/>
  <c r="A28" i="27"/>
  <c r="A28" i="5"/>
  <c r="A28" i="17"/>
  <c r="A34" i="16"/>
  <c r="A34" i="27"/>
  <c r="A34" i="12"/>
  <c r="A34" i="6"/>
  <c r="A17" i="32"/>
  <c r="A18" i="31"/>
  <c r="A34" i="17"/>
  <c r="A34" i="18"/>
  <c r="A34" i="7"/>
  <c r="A34" i="15"/>
  <c r="A40" i="34"/>
  <c r="A34" i="13"/>
  <c r="A34" i="5"/>
  <c r="A17" i="30"/>
  <c r="A125" i="17"/>
  <c r="A125" i="13"/>
  <c r="A16" i="31"/>
  <c r="A125" i="15"/>
  <c r="A125" i="7"/>
  <c r="A11" i="34"/>
  <c r="A13" i="32"/>
  <c r="A125" i="16"/>
  <c r="A125" i="6"/>
  <c r="A125" i="12"/>
  <c r="A13" i="30"/>
  <c r="A125" i="18"/>
  <c r="A125" i="5"/>
  <c r="A125" i="27"/>
  <c r="A18" i="34"/>
  <c r="A120" i="17"/>
  <c r="A9" i="32"/>
  <c r="A9" i="30"/>
  <c r="A120" i="13"/>
  <c r="A120" i="7"/>
  <c r="A120" i="18"/>
  <c r="A120" i="12"/>
  <c r="A120" i="15"/>
  <c r="A9" i="31"/>
  <c r="A120" i="16"/>
  <c r="A120" i="27"/>
  <c r="A120" i="5"/>
  <c r="A120" i="6"/>
  <c r="B166" i="32"/>
  <c r="B30" i="15"/>
  <c r="B30" i="16"/>
  <c r="B102" i="34"/>
  <c r="B30" i="27"/>
  <c r="B30" i="18"/>
  <c r="B30" i="6"/>
  <c r="B30" i="13"/>
  <c r="B169" i="31"/>
  <c r="B30" i="12"/>
  <c r="B30" i="7"/>
  <c r="B166" i="30"/>
  <c r="B30" i="5"/>
  <c r="B30" i="17"/>
  <c r="A170" i="6"/>
  <c r="A170" i="17"/>
  <c r="A170" i="7"/>
  <c r="A170" i="27"/>
  <c r="A170" i="12"/>
  <c r="A147" i="34"/>
  <c r="A170" i="18"/>
  <c r="A152" i="30"/>
  <c r="A170" i="13"/>
  <c r="A170" i="15"/>
  <c r="A152" i="32"/>
  <c r="A170" i="16"/>
  <c r="A170" i="5"/>
  <c r="A145" i="31"/>
  <c r="A68" i="18"/>
  <c r="A140" i="30"/>
  <c r="A101" i="31"/>
  <c r="A140" i="32"/>
  <c r="A68" i="6"/>
  <c r="A68" i="13"/>
  <c r="A68" i="27"/>
  <c r="A68" i="17"/>
  <c r="A168" i="34"/>
  <c r="A68" i="15"/>
  <c r="A68" i="12"/>
  <c r="A68" i="7"/>
  <c r="A68" i="5"/>
  <c r="A68" i="16"/>
  <c r="A115" i="18"/>
  <c r="A75" i="34"/>
  <c r="A115" i="15"/>
  <c r="A139" i="30"/>
  <c r="A115" i="16"/>
  <c r="A115" i="27"/>
  <c r="A115" i="6"/>
  <c r="A151" i="31"/>
  <c r="A139" i="32"/>
  <c r="A115" i="12"/>
  <c r="A115" i="13"/>
  <c r="A115" i="17"/>
  <c r="A115" i="5"/>
  <c r="A115" i="7"/>
  <c r="B95" i="6"/>
  <c r="B95" i="15"/>
  <c r="B95" i="18"/>
  <c r="B134" i="32"/>
  <c r="B95" i="27"/>
  <c r="B133" i="31"/>
  <c r="B101" i="34"/>
  <c r="B95" i="7"/>
  <c r="B134" i="30"/>
  <c r="B95" i="16"/>
  <c r="B95" i="12"/>
  <c r="B95" i="13"/>
  <c r="B95" i="17"/>
  <c r="B95" i="5"/>
  <c r="A114" i="34"/>
  <c r="A93" i="31"/>
  <c r="A114" i="27"/>
  <c r="A106" i="30"/>
  <c r="A114" i="13"/>
  <c r="A114" i="17"/>
  <c r="A114" i="15"/>
  <c r="A114" i="18"/>
  <c r="A106" i="32"/>
  <c r="A114" i="6"/>
  <c r="A114" i="16"/>
  <c r="A114" i="12"/>
  <c r="A114" i="5"/>
  <c r="A114" i="7"/>
  <c r="A29" i="15"/>
  <c r="A29" i="17"/>
  <c r="A59" i="34"/>
  <c r="A29" i="18"/>
  <c r="A76" i="32"/>
  <c r="A29" i="12"/>
  <c r="A29" i="6"/>
  <c r="A76" i="30"/>
  <c r="A29" i="13"/>
  <c r="A29" i="7"/>
  <c r="A29" i="27"/>
  <c r="A29" i="16"/>
  <c r="A29" i="5"/>
  <c r="A85" i="31"/>
  <c r="A100" i="34"/>
  <c r="A159" i="6"/>
  <c r="A159" i="12"/>
  <c r="A159" i="16"/>
  <c r="A60" i="31"/>
  <c r="A159" i="13"/>
  <c r="A75" i="32"/>
  <c r="A159" i="17"/>
  <c r="A159" i="18"/>
  <c r="A159" i="27"/>
  <c r="A159" i="15"/>
  <c r="A159" i="7"/>
  <c r="A159" i="5"/>
  <c r="A75" i="30"/>
  <c r="B77" i="18"/>
  <c r="B77" i="7"/>
  <c r="B82" i="34"/>
  <c r="B77" i="15"/>
  <c r="B77" i="27"/>
  <c r="B77" i="17"/>
  <c r="B70" i="32"/>
  <c r="B70" i="30"/>
  <c r="B77" i="16"/>
  <c r="B77" i="12"/>
  <c r="B71" i="31"/>
  <c r="B77" i="6"/>
  <c r="B77" i="5"/>
  <c r="B77" i="13"/>
  <c r="A33" i="18"/>
  <c r="A33" i="12"/>
  <c r="A47" i="30"/>
  <c r="A47" i="32"/>
  <c r="A33" i="15"/>
  <c r="A33" i="6"/>
  <c r="A33" i="16"/>
  <c r="A64" i="34"/>
  <c r="A33" i="17"/>
  <c r="A33" i="13"/>
  <c r="A33" i="27"/>
  <c r="A43" i="31"/>
  <c r="A33" i="5"/>
  <c r="A33" i="7"/>
  <c r="A155" i="12"/>
  <c r="A37" i="31"/>
  <c r="A155" i="7"/>
  <c r="A155" i="17"/>
  <c r="A39" i="30"/>
  <c r="A155" i="18"/>
  <c r="A155" i="15"/>
  <c r="A155" i="13"/>
  <c r="A155" i="6"/>
  <c r="A155" i="27"/>
  <c r="A39" i="32"/>
  <c r="A74" i="34"/>
  <c r="A155" i="16"/>
  <c r="A155" i="5"/>
  <c r="B57" i="13"/>
  <c r="B29" i="31"/>
  <c r="B57" i="18"/>
  <c r="B109" i="34"/>
  <c r="B57" i="6"/>
  <c r="B57" i="16"/>
  <c r="B36" i="30"/>
  <c r="B57" i="15"/>
  <c r="B36" i="32"/>
  <c r="B57" i="12"/>
  <c r="B57" i="7"/>
  <c r="B57" i="27"/>
  <c r="B57" i="5"/>
  <c r="B57" i="17"/>
  <c r="B33" i="32"/>
  <c r="B145" i="6"/>
  <c r="B33" i="30"/>
  <c r="B145" i="12"/>
  <c r="B24" i="34"/>
  <c r="B145" i="13"/>
  <c r="B145" i="7"/>
  <c r="B45" i="31"/>
  <c r="B145" i="27"/>
  <c r="B145" i="17"/>
  <c r="B145" i="18"/>
  <c r="B145" i="16"/>
  <c r="B145" i="5"/>
  <c r="B145" i="15"/>
  <c r="A158" i="17"/>
  <c r="A35" i="31"/>
  <c r="A28" i="30"/>
  <c r="A28" i="32"/>
  <c r="A158" i="16"/>
  <c r="A158" i="18"/>
  <c r="A158" i="12"/>
  <c r="A158" i="15"/>
  <c r="A158" i="13"/>
  <c r="A158" i="6"/>
  <c r="A158" i="27"/>
  <c r="A33" i="34"/>
  <c r="A158" i="5"/>
  <c r="A158" i="7"/>
  <c r="B126" i="27"/>
  <c r="B27" i="31"/>
  <c r="B126" i="7"/>
  <c r="B23" i="32"/>
  <c r="B126" i="16"/>
  <c r="B126" i="6"/>
  <c r="B23" i="30"/>
  <c r="B126" i="18"/>
  <c r="B21" i="34"/>
  <c r="B126" i="17"/>
  <c r="B126" i="13"/>
  <c r="B126" i="12"/>
  <c r="B126" i="5"/>
  <c r="B126" i="15"/>
  <c r="A43" i="12"/>
  <c r="A43" i="15"/>
  <c r="A43" i="16"/>
  <c r="A43" i="27"/>
  <c r="A20" i="31"/>
  <c r="A43" i="13"/>
  <c r="A43" i="17"/>
  <c r="A43" i="7"/>
  <c r="A43" i="6"/>
  <c r="A20" i="32"/>
  <c r="A51" i="34"/>
  <c r="A20" i="30"/>
  <c r="A43" i="5"/>
  <c r="A43" i="18"/>
  <c r="A62" i="27"/>
  <c r="A53" i="34"/>
  <c r="A62" i="12"/>
  <c r="A62" i="18"/>
  <c r="A16" i="32"/>
  <c r="A62" i="6"/>
  <c r="A16" i="30"/>
  <c r="A62" i="7"/>
  <c r="A62" i="15"/>
  <c r="A62" i="17"/>
  <c r="A14" i="31"/>
  <c r="A62" i="13"/>
  <c r="A62" i="16"/>
  <c r="A62" i="5"/>
  <c r="B113" i="15"/>
  <c r="B113" i="17"/>
  <c r="B113" i="13"/>
  <c r="B113" i="7"/>
  <c r="B113" i="12"/>
  <c r="B11" i="31"/>
  <c r="B113" i="18"/>
  <c r="B11" i="32"/>
  <c r="B113" i="27"/>
  <c r="B113" i="16"/>
  <c r="B113" i="6"/>
  <c r="B38" i="34"/>
  <c r="B113" i="5"/>
  <c r="B11" i="30"/>
  <c r="A64" i="17"/>
  <c r="A27" i="34"/>
  <c r="A64" i="27"/>
  <c r="A64" i="12"/>
  <c r="A64" i="16"/>
  <c r="A8" i="32"/>
  <c r="A8" i="31"/>
  <c r="A8" i="30"/>
  <c r="A64" i="18"/>
  <c r="A64" i="15"/>
  <c r="A64" i="13"/>
  <c r="A64" i="7"/>
  <c r="A64" i="5"/>
  <c r="A64" i="6"/>
  <c r="A92" i="15"/>
  <c r="A164" i="31"/>
  <c r="A92" i="12"/>
  <c r="A163" i="34"/>
  <c r="A92" i="6"/>
  <c r="A92" i="17"/>
  <c r="A92" i="7"/>
  <c r="A168" i="30"/>
  <c r="A92" i="18"/>
  <c r="A168" i="32"/>
  <c r="A92" i="27"/>
  <c r="A92" i="13"/>
  <c r="A92" i="5"/>
  <c r="A92" i="16"/>
  <c r="A156" i="30"/>
  <c r="A142" i="15"/>
  <c r="A142" i="16"/>
  <c r="A162" i="34"/>
  <c r="A142" i="13"/>
  <c r="A142" i="17"/>
  <c r="A142" i="18"/>
  <c r="A142" i="7"/>
  <c r="A142" i="12"/>
  <c r="A156" i="32"/>
  <c r="A142" i="6"/>
  <c r="A142" i="27"/>
  <c r="A142" i="5"/>
  <c r="A142" i="31"/>
  <c r="A162" i="18"/>
  <c r="A155" i="32"/>
  <c r="A162" i="16"/>
  <c r="A162" i="15"/>
  <c r="A162" i="7"/>
  <c r="A125" i="34"/>
  <c r="A155" i="31"/>
  <c r="A162" i="13"/>
  <c r="A162" i="12"/>
  <c r="A162" i="27"/>
  <c r="A162" i="17"/>
  <c r="A162" i="6"/>
  <c r="A162" i="5"/>
  <c r="A155" i="30"/>
  <c r="A105" i="17"/>
  <c r="A105" i="7"/>
  <c r="A105" i="16"/>
  <c r="A105" i="13"/>
  <c r="A159" i="34"/>
  <c r="A154" i="32"/>
  <c r="A105" i="18"/>
  <c r="A105" i="27"/>
  <c r="A105" i="15"/>
  <c r="A105" i="12"/>
  <c r="A143" i="31"/>
  <c r="A154" i="30"/>
  <c r="A105" i="5"/>
  <c r="A105" i="6"/>
  <c r="B150" i="32"/>
  <c r="B90" i="15"/>
  <c r="B90" i="13"/>
  <c r="B140" i="31"/>
  <c r="B90" i="27"/>
  <c r="B90" i="17"/>
  <c r="B90" i="6"/>
  <c r="B90" i="12"/>
  <c r="B155" i="34"/>
  <c r="B150" i="30"/>
  <c r="B90" i="7"/>
  <c r="B90" i="16"/>
  <c r="B90" i="5"/>
  <c r="B90" i="18"/>
  <c r="A142" i="30"/>
  <c r="A73" i="27"/>
  <c r="A73" i="7"/>
  <c r="A73" i="17"/>
  <c r="A73" i="16"/>
  <c r="A73" i="18"/>
  <c r="A73" i="15"/>
  <c r="A73" i="6"/>
  <c r="A73" i="13"/>
  <c r="A125" i="31"/>
  <c r="A156" i="34"/>
  <c r="A142" i="32"/>
  <c r="A73" i="5"/>
  <c r="A73" i="12"/>
  <c r="A136" i="30"/>
  <c r="A117" i="6"/>
  <c r="A136" i="32"/>
  <c r="A117" i="17"/>
  <c r="A117" i="15"/>
  <c r="A120" i="31"/>
  <c r="A117" i="7"/>
  <c r="A117" i="13"/>
  <c r="A117" i="18"/>
  <c r="A117" i="16"/>
  <c r="A140" i="34"/>
  <c r="A117" i="27"/>
  <c r="A117" i="5"/>
  <c r="A117" i="12"/>
  <c r="A128" i="6"/>
  <c r="A115" i="31"/>
  <c r="A128" i="13"/>
  <c r="A128" i="12"/>
  <c r="A128" i="16"/>
  <c r="A128" i="15"/>
  <c r="A128" i="7"/>
  <c r="A124" i="32"/>
  <c r="A128" i="17"/>
  <c r="A128" i="27"/>
  <c r="A128" i="18"/>
  <c r="A124" i="30"/>
  <c r="A128" i="5"/>
  <c r="A119" i="34"/>
  <c r="A13" i="12"/>
  <c r="A13" i="17"/>
  <c r="A13" i="7"/>
  <c r="A13" i="13"/>
  <c r="A13" i="16"/>
  <c r="A118" i="34"/>
  <c r="A123" i="32"/>
  <c r="A123" i="30"/>
  <c r="A13" i="27"/>
  <c r="A13" i="15"/>
  <c r="A114" i="31"/>
  <c r="A13" i="6"/>
  <c r="A13" i="5"/>
  <c r="A13" i="18"/>
  <c r="A122" i="30"/>
  <c r="A132" i="34"/>
  <c r="A22" i="7"/>
  <c r="A122" i="32"/>
  <c r="A22" i="12"/>
  <c r="A22" i="17"/>
  <c r="A22" i="16"/>
  <c r="A22" i="6"/>
  <c r="A22" i="18"/>
  <c r="A22" i="13"/>
  <c r="A22" i="15"/>
  <c r="A100" i="31"/>
  <c r="A22" i="5"/>
  <c r="A22" i="27"/>
  <c r="B133" i="6"/>
  <c r="B133" i="18"/>
  <c r="B133" i="7"/>
  <c r="B117" i="34"/>
  <c r="B133" i="13"/>
  <c r="B133" i="27"/>
  <c r="B110" i="31"/>
  <c r="B133" i="16"/>
  <c r="B118" i="32"/>
  <c r="B133" i="17"/>
  <c r="B133" i="15"/>
  <c r="B118" i="30"/>
  <c r="B133" i="5"/>
  <c r="B133" i="12"/>
  <c r="A139" i="31"/>
  <c r="A48" i="16"/>
  <c r="A48" i="13"/>
  <c r="A48" i="6"/>
  <c r="A110" i="30"/>
  <c r="A48" i="27"/>
  <c r="A30" i="34"/>
  <c r="A48" i="18"/>
  <c r="A48" i="7"/>
  <c r="A110" i="32"/>
  <c r="A48" i="15"/>
  <c r="A48" i="12"/>
  <c r="A48" i="5"/>
  <c r="A48" i="17"/>
  <c r="A83" i="31"/>
  <c r="A104" i="30"/>
  <c r="A104" i="32"/>
  <c r="A32" i="15"/>
  <c r="A32" i="18"/>
  <c r="A32" i="17"/>
  <c r="A32" i="12"/>
  <c r="A32" i="16"/>
  <c r="A32" i="13"/>
  <c r="A32" i="6"/>
  <c r="A32" i="27"/>
  <c r="A32" i="7"/>
  <c r="A32" i="5"/>
  <c r="A138" i="34"/>
  <c r="A11" i="27"/>
  <c r="A69" i="31"/>
  <c r="A153" i="34"/>
  <c r="A92" i="32"/>
  <c r="A11" i="6"/>
  <c r="A11" i="18"/>
  <c r="A11" i="13"/>
  <c r="A11" i="17"/>
  <c r="A11" i="7"/>
  <c r="A92" i="30"/>
  <c r="A11" i="16"/>
  <c r="A11" i="15"/>
  <c r="A11" i="5"/>
  <c r="A11" i="12"/>
  <c r="A131" i="13"/>
  <c r="A131" i="12"/>
  <c r="A91" i="32"/>
  <c r="A131" i="15"/>
  <c r="A82" i="31"/>
  <c r="A91" i="30"/>
  <c r="A131" i="27"/>
  <c r="A131" i="18"/>
  <c r="A131" i="7"/>
  <c r="A131" i="6"/>
  <c r="A128" i="34"/>
  <c r="A131" i="16"/>
  <c r="A131" i="5"/>
  <c r="A131" i="17"/>
  <c r="A47" i="34"/>
  <c r="A164" i="16"/>
  <c r="A164" i="18"/>
  <c r="A164" i="27"/>
  <c r="A90" i="30"/>
  <c r="A104" i="31"/>
  <c r="A164" i="12"/>
  <c r="A164" i="17"/>
  <c r="A90" i="32"/>
  <c r="A164" i="7"/>
  <c r="A164" i="15"/>
  <c r="A164" i="6"/>
  <c r="A164" i="5"/>
  <c r="A164" i="13"/>
  <c r="B99" i="15"/>
  <c r="B99" i="17"/>
  <c r="B99" i="16"/>
  <c r="B99" i="7"/>
  <c r="B99" i="13"/>
  <c r="B99" i="18"/>
  <c r="B107" i="31"/>
  <c r="B99" i="6"/>
  <c r="B99" i="12"/>
  <c r="B43" i="34"/>
  <c r="B99" i="27"/>
  <c r="B86" i="30"/>
  <c r="B99" i="5"/>
  <c r="B86" i="32"/>
  <c r="A118" i="7"/>
  <c r="A123" i="34"/>
  <c r="A118" i="15"/>
  <c r="A118" i="13"/>
  <c r="A118" i="16"/>
  <c r="A118" i="6"/>
  <c r="A78" i="32"/>
  <c r="A118" i="17"/>
  <c r="A57" i="31"/>
  <c r="A118" i="12"/>
  <c r="A118" i="18"/>
  <c r="A118" i="27"/>
  <c r="A118" i="5"/>
  <c r="A78" i="30"/>
  <c r="A18" i="18"/>
  <c r="A81" i="31"/>
  <c r="A18" i="16"/>
  <c r="A18" i="17"/>
  <c r="A72" i="32"/>
  <c r="A18" i="27"/>
  <c r="A66" i="34"/>
  <c r="A18" i="6"/>
  <c r="A18" i="7"/>
  <c r="A72" i="30"/>
  <c r="A18" i="15"/>
  <c r="A18" i="13"/>
  <c r="A18" i="12"/>
  <c r="A18" i="5"/>
  <c r="A134" i="6"/>
  <c r="A134" i="12"/>
  <c r="A134" i="17"/>
  <c r="A134" i="7"/>
  <c r="A134" i="15"/>
  <c r="A134" i="27"/>
  <c r="A12" i="34"/>
  <c r="A134" i="13"/>
  <c r="A60" i="32"/>
  <c r="A60" i="30"/>
  <c r="A134" i="16"/>
  <c r="A109" i="31"/>
  <c r="A134" i="18"/>
  <c r="A134" i="5"/>
  <c r="A146" i="12"/>
  <c r="A59" i="30"/>
  <c r="A146" i="18"/>
  <c r="A146" i="7"/>
  <c r="A146" i="6"/>
  <c r="A146" i="13"/>
  <c r="A146" i="17"/>
  <c r="A59" i="32"/>
  <c r="A146" i="27"/>
  <c r="A72" i="34"/>
  <c r="A146" i="15"/>
  <c r="A146" i="16"/>
  <c r="A146" i="5"/>
  <c r="A64" i="31"/>
  <c r="A9" i="34"/>
  <c r="A98" i="18"/>
  <c r="A98" i="6"/>
  <c r="A98" i="17"/>
  <c r="A98" i="16"/>
  <c r="A98" i="13"/>
  <c r="A98" i="7"/>
  <c r="A58" i="30"/>
  <c r="A126" i="31"/>
  <c r="A98" i="12"/>
  <c r="A98" i="27"/>
  <c r="A58" i="32"/>
  <c r="A98" i="5"/>
  <c r="A98" i="15"/>
  <c r="A74" i="12"/>
  <c r="A74" i="15"/>
  <c r="A74" i="13"/>
  <c r="A79" i="31"/>
  <c r="A74" i="6"/>
  <c r="A74" i="7"/>
  <c r="A51" i="30"/>
  <c r="A74" i="16"/>
  <c r="A74" i="27"/>
  <c r="A74" i="18"/>
  <c r="A74" i="17"/>
  <c r="A51" i="32"/>
  <c r="A74" i="5"/>
  <c r="A31" i="34"/>
  <c r="A49" i="34"/>
  <c r="A52" i="31"/>
  <c r="A50" i="32"/>
  <c r="A103" i="12"/>
  <c r="A103" i="27"/>
  <c r="A103" i="7"/>
  <c r="A103" i="16"/>
  <c r="A103" i="18"/>
  <c r="A103" i="6"/>
  <c r="A50" i="30"/>
  <c r="A103" i="17"/>
  <c r="A103" i="15"/>
  <c r="A103" i="5"/>
  <c r="A103" i="13"/>
  <c r="A89" i="34"/>
  <c r="A144" i="17"/>
  <c r="A144" i="7"/>
  <c r="A144" i="27"/>
  <c r="A144" i="15"/>
  <c r="A144" i="13"/>
  <c r="A144" i="12"/>
  <c r="A36" i="31"/>
  <c r="A144" i="6"/>
  <c r="A43" i="32"/>
  <c r="A144" i="16"/>
  <c r="A43" i="30"/>
  <c r="A144" i="5"/>
  <c r="A144" i="18"/>
  <c r="A160" i="16"/>
  <c r="A42" i="30"/>
  <c r="A160" i="15"/>
  <c r="A160" i="17"/>
  <c r="A160" i="18"/>
  <c r="A160" i="27"/>
  <c r="A29" i="34"/>
  <c r="A42" i="32"/>
  <c r="A160" i="13"/>
  <c r="A160" i="7"/>
  <c r="A54" i="31"/>
  <c r="A160" i="6"/>
  <c r="A160" i="5"/>
  <c r="A160" i="12"/>
  <c r="A80" i="13"/>
  <c r="A80" i="17"/>
  <c r="A30" i="30"/>
  <c r="A92" i="34"/>
  <c r="A80" i="15"/>
  <c r="A80" i="16"/>
  <c r="A80" i="18"/>
  <c r="A28" i="31"/>
  <c r="A80" i="12"/>
  <c r="A30" i="32"/>
  <c r="A80" i="27"/>
  <c r="A80" i="6"/>
  <c r="A80" i="7"/>
  <c r="A80" i="5"/>
  <c r="B123" i="15"/>
  <c r="B123" i="27"/>
  <c r="B60" i="34"/>
  <c r="B123" i="16"/>
  <c r="B123" i="13"/>
  <c r="B123" i="7"/>
  <c r="B29" i="30"/>
  <c r="B123" i="17"/>
  <c r="B123" i="6"/>
  <c r="B29" i="32"/>
  <c r="B123" i="18"/>
  <c r="B123" i="12"/>
  <c r="B30" i="31"/>
  <c r="B123" i="5"/>
  <c r="A154" i="12"/>
  <c r="A26" i="30"/>
  <c r="A19" i="31"/>
  <c r="A154" i="17"/>
  <c r="A26" i="32"/>
  <c r="A154" i="7"/>
  <c r="A154" i="15"/>
  <c r="A90" i="34"/>
  <c r="A154" i="6"/>
  <c r="A154" i="16"/>
  <c r="A154" i="18"/>
  <c r="A154" i="27"/>
  <c r="A154" i="5"/>
  <c r="A154" i="13"/>
  <c r="B153" i="12"/>
  <c r="B153" i="27"/>
  <c r="B153" i="6"/>
  <c r="B25" i="31"/>
  <c r="B153" i="15"/>
  <c r="B153" i="16"/>
  <c r="B25" i="32"/>
  <c r="B153" i="17"/>
  <c r="B153" i="7"/>
  <c r="B25" i="30"/>
  <c r="B44" i="34"/>
  <c r="B153" i="18"/>
  <c r="B153" i="5"/>
  <c r="B153" i="13"/>
  <c r="A161" i="15"/>
  <c r="A23" i="31"/>
  <c r="A161" i="6"/>
  <c r="A161" i="17"/>
  <c r="A22" i="32"/>
  <c r="A41" i="34"/>
  <c r="A22" i="30"/>
  <c r="A161" i="7"/>
  <c r="A161" i="18"/>
  <c r="A161" i="27"/>
  <c r="A161" i="13"/>
  <c r="A161" i="16"/>
  <c r="A161" i="12"/>
  <c r="A161" i="5"/>
  <c r="B28" i="7"/>
  <c r="B28" i="13"/>
  <c r="B21" i="32"/>
  <c r="B28" i="17"/>
  <c r="B28" i="15"/>
  <c r="B28" i="6"/>
  <c r="B15" i="31"/>
  <c r="B96" i="34"/>
  <c r="B28" i="16"/>
  <c r="B28" i="12"/>
  <c r="B28" i="18"/>
  <c r="B21" i="30"/>
  <c r="B28" i="27"/>
  <c r="B28" i="5"/>
  <c r="A147" i="6"/>
  <c r="A147" i="15"/>
  <c r="A147" i="18"/>
  <c r="A26" i="31"/>
  <c r="A147" i="16"/>
  <c r="A147" i="12"/>
  <c r="A18" i="32"/>
  <c r="A147" i="13"/>
  <c r="A147" i="27"/>
  <c r="A19" i="34"/>
  <c r="A147" i="7"/>
  <c r="A18" i="30"/>
  <c r="A147" i="5"/>
  <c r="A147" i="17"/>
  <c r="B34" i="13"/>
  <c r="B40" i="34"/>
  <c r="B17" i="30"/>
  <c r="B34" i="15"/>
  <c r="B34" i="17"/>
  <c r="B34" i="18"/>
  <c r="B17" i="32"/>
  <c r="B18" i="31"/>
  <c r="B34" i="12"/>
  <c r="B34" i="7"/>
  <c r="B34" i="27"/>
  <c r="B34" i="16"/>
  <c r="B34" i="5"/>
  <c r="B34" i="6"/>
  <c r="A151" i="17"/>
  <c r="A151" i="18"/>
  <c r="A151" i="27"/>
  <c r="A151" i="6"/>
  <c r="A14" i="32"/>
  <c r="A151" i="16"/>
  <c r="A10" i="31"/>
  <c r="A14" i="30"/>
  <c r="A151" i="12"/>
  <c r="A151" i="7"/>
  <c r="A151" i="13"/>
  <c r="A55" i="34"/>
  <c r="A151" i="5"/>
  <c r="A151" i="15"/>
  <c r="B125" i="6"/>
  <c r="B125" i="17"/>
  <c r="B125" i="16"/>
  <c r="B125" i="13"/>
  <c r="B125" i="15"/>
  <c r="B125" i="12"/>
  <c r="B125" i="18"/>
  <c r="B11" i="34"/>
  <c r="B13" i="32"/>
  <c r="B16" i="31"/>
  <c r="B125" i="7"/>
  <c r="B125" i="27"/>
  <c r="B125" i="5"/>
  <c r="B13" i="30"/>
  <c r="A36" i="17"/>
  <c r="A36" i="13"/>
  <c r="A10" i="32"/>
  <c r="A36" i="7"/>
  <c r="A36" i="27"/>
  <c r="A14" i="34"/>
  <c r="A36" i="12"/>
  <c r="A10" i="30"/>
  <c r="A36" i="16"/>
  <c r="A36" i="15"/>
  <c r="A36" i="18"/>
  <c r="A13" i="31"/>
  <c r="A36" i="5"/>
  <c r="A36" i="6"/>
  <c r="B9" i="32"/>
  <c r="B120" i="6"/>
  <c r="B120" i="15"/>
  <c r="B120" i="17"/>
  <c r="B18" i="34"/>
  <c r="B9" i="31"/>
  <c r="B120" i="12"/>
  <c r="B120" i="13"/>
  <c r="B9" i="30"/>
  <c r="B120" i="27"/>
  <c r="B120" i="16"/>
  <c r="B120" i="7"/>
  <c r="B120" i="5"/>
  <c r="B120" i="18"/>
  <c r="B170" i="30"/>
  <c r="B170" i="32"/>
  <c r="B170" i="31"/>
  <c r="B26" i="16"/>
  <c r="B26" i="6"/>
  <c r="B26" i="12"/>
  <c r="B26" i="13"/>
  <c r="B170" i="34"/>
  <c r="B26" i="18"/>
  <c r="B26" i="15"/>
  <c r="B26" i="17"/>
  <c r="B26" i="7"/>
  <c r="B26" i="27"/>
  <c r="B26" i="5"/>
  <c r="B169" i="32"/>
  <c r="B23" i="13"/>
  <c r="B23" i="27"/>
  <c r="B169" i="30"/>
  <c r="B23" i="16"/>
  <c r="B23" i="17"/>
  <c r="B23" i="12"/>
  <c r="B23" i="7"/>
  <c r="B23" i="6"/>
  <c r="B167" i="31"/>
  <c r="B169" i="34"/>
  <c r="B23" i="18"/>
  <c r="B23" i="15"/>
  <c r="B23" i="5"/>
  <c r="B72" i="13"/>
  <c r="B72" i="27"/>
  <c r="B152" i="31"/>
  <c r="B157" i="32"/>
  <c r="B146" i="34"/>
  <c r="B72" i="17"/>
  <c r="B72" i="7"/>
  <c r="B72" i="6"/>
  <c r="B72" i="15"/>
  <c r="B72" i="16"/>
  <c r="B72" i="18"/>
  <c r="B72" i="12"/>
  <c r="B72" i="5"/>
  <c r="B157" i="30"/>
  <c r="B51" i="7"/>
  <c r="B151" i="32"/>
  <c r="B51" i="15"/>
  <c r="B111" i="34"/>
  <c r="B154" i="31"/>
  <c r="B51" i="12"/>
  <c r="B51" i="13"/>
  <c r="B51" i="27"/>
  <c r="B51" i="6"/>
  <c r="B51" i="18"/>
  <c r="B51" i="16"/>
  <c r="B51" i="17"/>
  <c r="B51" i="5"/>
  <c r="B151" i="30"/>
  <c r="A104" i="27"/>
  <c r="A104" i="16"/>
  <c r="A161" i="34"/>
  <c r="A104" i="7"/>
  <c r="A143" i="30"/>
  <c r="A104" i="13"/>
  <c r="A104" i="15"/>
  <c r="A104" i="12"/>
  <c r="A104" i="17"/>
  <c r="A123" i="31"/>
  <c r="A104" i="18"/>
  <c r="A143" i="32"/>
  <c r="A104" i="6"/>
  <c r="A104" i="5"/>
  <c r="B151" i="31"/>
  <c r="B115" i="15"/>
  <c r="B75" i="34"/>
  <c r="B115" i="7"/>
  <c r="B115" i="13"/>
  <c r="B139" i="32"/>
  <c r="B115" i="27"/>
  <c r="B115" i="17"/>
  <c r="B115" i="16"/>
  <c r="B115" i="18"/>
  <c r="B115" i="6"/>
  <c r="B139" i="30"/>
  <c r="B115" i="12"/>
  <c r="B115" i="5"/>
  <c r="B108" i="6"/>
  <c r="B108" i="13"/>
  <c r="B108" i="17"/>
  <c r="B108" i="12"/>
  <c r="B147" i="31"/>
  <c r="B108" i="16"/>
  <c r="B138" i="30"/>
  <c r="B108" i="7"/>
  <c r="B78" i="34"/>
  <c r="B108" i="27"/>
  <c r="B108" i="18"/>
  <c r="B108" i="15"/>
  <c r="B108" i="5"/>
  <c r="B138" i="32"/>
  <c r="B41" i="13"/>
  <c r="B41" i="7"/>
  <c r="B99" i="31"/>
  <c r="B41" i="16"/>
  <c r="B125" i="30"/>
  <c r="B41" i="15"/>
  <c r="B125" i="32"/>
  <c r="B41" i="27"/>
  <c r="B41" i="12"/>
  <c r="B137" i="34"/>
  <c r="B41" i="18"/>
  <c r="B41" i="6"/>
  <c r="B41" i="5"/>
  <c r="B41" i="17"/>
  <c r="B101" i="18"/>
  <c r="B150" i="31"/>
  <c r="B101" i="12"/>
  <c r="B101" i="17"/>
  <c r="B119" i="32"/>
  <c r="B101" i="15"/>
  <c r="B101" i="13"/>
  <c r="B26" i="34"/>
  <c r="B101" i="27"/>
  <c r="B101" i="7"/>
  <c r="B101" i="6"/>
  <c r="B101" i="16"/>
  <c r="B101" i="5"/>
  <c r="B119" i="30"/>
  <c r="B55" i="15"/>
  <c r="B55" i="12"/>
  <c r="B55" i="7"/>
  <c r="B55" i="13"/>
  <c r="B55" i="17"/>
  <c r="B55" i="18"/>
  <c r="B107" i="30"/>
  <c r="B55" i="27"/>
  <c r="B141" i="34"/>
  <c r="B84" i="31"/>
  <c r="B55" i="16"/>
  <c r="B55" i="6"/>
  <c r="B55" i="5"/>
  <c r="B107" i="32"/>
  <c r="B85" i="12"/>
  <c r="B105" i="32"/>
  <c r="B85" i="13"/>
  <c r="B85" i="17"/>
  <c r="B134" i="31"/>
  <c r="B85" i="7"/>
  <c r="B105" i="30"/>
  <c r="B85" i="16"/>
  <c r="B85" i="15"/>
  <c r="B85" i="27"/>
  <c r="B36" i="34"/>
  <c r="B85" i="18"/>
  <c r="B85" i="5"/>
  <c r="B85" i="6"/>
  <c r="B60" i="31"/>
  <c r="B159" i="18"/>
  <c r="B159" i="16"/>
  <c r="B159" i="7"/>
  <c r="B159" i="17"/>
  <c r="B159" i="12"/>
  <c r="B75" i="32"/>
  <c r="B100" i="34"/>
  <c r="B75" i="30"/>
  <c r="B159" i="27"/>
  <c r="B159" i="15"/>
  <c r="B159" i="6"/>
  <c r="B159" i="5"/>
  <c r="B159" i="13"/>
  <c r="B97" i="34"/>
  <c r="B46" i="12"/>
  <c r="B73" i="32"/>
  <c r="B46" i="15"/>
  <c r="B46" i="6"/>
  <c r="B73" i="30"/>
  <c r="B61" i="31"/>
  <c r="B46" i="18"/>
  <c r="B46" i="27"/>
  <c r="B46" i="17"/>
  <c r="B46" i="7"/>
  <c r="B46" i="13"/>
  <c r="B46" i="5"/>
  <c r="B46" i="16"/>
  <c r="B35" i="18"/>
  <c r="B35" i="7"/>
  <c r="B67" i="31"/>
  <c r="B35" i="13"/>
  <c r="B35" i="6"/>
  <c r="B35" i="15"/>
  <c r="B35" i="16"/>
  <c r="B35" i="17"/>
  <c r="B35" i="27"/>
  <c r="B71" i="34"/>
  <c r="B61" i="32"/>
  <c r="B35" i="12"/>
  <c r="B35" i="5"/>
  <c r="B61" i="30"/>
  <c r="B84" i="17"/>
  <c r="B54" i="32"/>
  <c r="B42" i="31"/>
  <c r="B84" i="7"/>
  <c r="B54" i="30"/>
  <c r="B103" i="34"/>
  <c r="B84" i="6"/>
  <c r="B84" i="16"/>
  <c r="B84" i="13"/>
  <c r="B84" i="15"/>
  <c r="B84" i="27"/>
  <c r="B84" i="18"/>
  <c r="B84" i="5"/>
  <c r="B84" i="12"/>
  <c r="B75" i="13"/>
  <c r="B75" i="18"/>
  <c r="B70" i="34"/>
  <c r="B75" i="12"/>
  <c r="B75" i="27"/>
  <c r="B53" i="30"/>
  <c r="B75" i="16"/>
  <c r="B53" i="32"/>
  <c r="B75" i="6"/>
  <c r="B75" i="17"/>
  <c r="B75" i="15"/>
  <c r="B75" i="7"/>
  <c r="B75" i="5"/>
  <c r="B51" i="31"/>
  <c r="B31" i="17"/>
  <c r="B31" i="15"/>
  <c r="B31" i="6"/>
  <c r="B31" i="18"/>
  <c r="B105" i="34"/>
  <c r="B45" i="30"/>
  <c r="B45" i="32"/>
  <c r="B31" i="16"/>
  <c r="B31" i="27"/>
  <c r="B31" i="13"/>
  <c r="B32" i="31"/>
  <c r="B31" i="7"/>
  <c r="B31" i="5"/>
  <c r="B31" i="12"/>
  <c r="B44" i="7"/>
  <c r="B44" i="6"/>
  <c r="B44" i="16"/>
  <c r="B44" i="17"/>
  <c r="B44" i="13"/>
  <c r="B44" i="18"/>
  <c r="B69" i="34"/>
  <c r="B24" i="32"/>
  <c r="B44" i="27"/>
  <c r="B24" i="30"/>
  <c r="B44" i="12"/>
  <c r="B21" i="31"/>
  <c r="B44" i="5"/>
  <c r="B44" i="15"/>
  <c r="B62" i="17"/>
  <c r="B62" i="12"/>
  <c r="B14" i="31"/>
  <c r="B62" i="13"/>
  <c r="B62" i="15"/>
  <c r="B53" i="34"/>
  <c r="B62" i="27"/>
  <c r="B62" i="7"/>
  <c r="B62" i="16"/>
  <c r="B16" i="32"/>
  <c r="B16" i="30"/>
  <c r="B62" i="18"/>
  <c r="B62" i="5"/>
  <c r="B62" i="6"/>
  <c r="B12" i="31"/>
  <c r="B130" i="15"/>
  <c r="B130" i="13"/>
  <c r="B130" i="16"/>
  <c r="B130" i="7"/>
  <c r="B130" i="12"/>
  <c r="B130" i="27"/>
  <c r="B130" i="6"/>
  <c r="B130" i="18"/>
  <c r="B23" i="34"/>
  <c r="B12" i="32"/>
  <c r="B12" i="30"/>
  <c r="B130" i="5"/>
  <c r="B130" i="17"/>
  <c r="A67" i="17"/>
  <c r="A67" i="12"/>
  <c r="A67" i="13"/>
  <c r="A104" i="34"/>
  <c r="A67" i="6"/>
  <c r="A122" i="31"/>
  <c r="A67" i="27"/>
  <c r="A67" i="16"/>
  <c r="A67" i="15"/>
  <c r="A126" i="32"/>
  <c r="A67" i="18"/>
  <c r="A67" i="7"/>
  <c r="A67" i="5"/>
  <c r="A126" i="30"/>
  <c r="A120" i="30"/>
  <c r="A167" i="27"/>
  <c r="A142" i="34"/>
  <c r="A167" i="17"/>
  <c r="A167" i="15"/>
  <c r="A167" i="6"/>
  <c r="A167" i="18"/>
  <c r="A167" i="7"/>
  <c r="A98" i="31"/>
  <c r="A167" i="12"/>
  <c r="A120" i="32"/>
  <c r="A167" i="13"/>
  <c r="A167" i="5"/>
  <c r="A167" i="16"/>
  <c r="A122" i="13"/>
  <c r="A122" i="15"/>
  <c r="A122" i="17"/>
  <c r="A122" i="27"/>
  <c r="A122" i="18"/>
  <c r="A129" i="31"/>
  <c r="A122" i="6"/>
  <c r="A108" i="32"/>
  <c r="A122" i="7"/>
  <c r="A122" i="12"/>
  <c r="A122" i="16"/>
  <c r="A108" i="30"/>
  <c r="A122" i="5"/>
  <c r="A46" i="34"/>
  <c r="A44" i="16"/>
  <c r="A24" i="30"/>
  <c r="A24" i="32"/>
  <c r="A44" i="18"/>
  <c r="A44" i="17"/>
  <c r="A44" i="13"/>
  <c r="A44" i="7"/>
  <c r="A21" i="31"/>
  <c r="A44" i="15"/>
  <c r="A69" i="34"/>
  <c r="A44" i="12"/>
  <c r="A44" i="6"/>
  <c r="A44" i="5"/>
  <c r="A44" i="27"/>
  <c r="A15" i="17"/>
  <c r="A15" i="6"/>
  <c r="A63" i="31"/>
  <c r="A55" i="30"/>
  <c r="A15" i="15"/>
  <c r="A55" i="32"/>
  <c r="A15" i="12"/>
  <c r="A15" i="16"/>
  <c r="A15" i="7"/>
  <c r="A58" i="34"/>
  <c r="A15" i="13"/>
  <c r="A15" i="18"/>
  <c r="A15" i="5"/>
  <c r="A15" i="27"/>
  <c r="A97" i="6"/>
  <c r="A97" i="16"/>
  <c r="A106" i="31"/>
  <c r="A97" i="18"/>
  <c r="A35" i="32"/>
  <c r="A97" i="12"/>
  <c r="A97" i="27"/>
  <c r="A97" i="13"/>
  <c r="A97" i="17"/>
  <c r="A8" i="34"/>
  <c r="A35" i="30"/>
  <c r="A97" i="15"/>
  <c r="A97" i="7"/>
  <c r="A97" i="5"/>
  <c r="A108" i="17"/>
  <c r="A138" i="30"/>
  <c r="A108" i="12"/>
  <c r="A108" i="7"/>
  <c r="A108" i="18"/>
  <c r="A108" i="15"/>
  <c r="A78" i="34"/>
  <c r="A147" i="31"/>
  <c r="A108" i="27"/>
  <c r="A138" i="32"/>
  <c r="A108" i="16"/>
  <c r="A108" i="13"/>
  <c r="A108" i="5"/>
  <c r="A108" i="6"/>
  <c r="B87" i="31"/>
  <c r="B37" i="6"/>
  <c r="B37" i="7"/>
  <c r="B102" i="32"/>
  <c r="B37" i="16"/>
  <c r="B37" i="13"/>
  <c r="B37" i="12"/>
  <c r="B37" i="27"/>
  <c r="B37" i="17"/>
  <c r="B102" i="30"/>
  <c r="B37" i="18"/>
  <c r="B129" i="34"/>
  <c r="B37" i="5"/>
  <c r="B37" i="15"/>
  <c r="B34" i="31"/>
  <c r="B81" i="16"/>
  <c r="B81" i="15"/>
  <c r="B81" i="6"/>
  <c r="B46" i="30"/>
  <c r="B81" i="17"/>
  <c r="B81" i="13"/>
  <c r="B81" i="18"/>
  <c r="B81" i="12"/>
  <c r="B81" i="7"/>
  <c r="B46" i="32"/>
  <c r="B95" i="34"/>
  <c r="B81" i="5"/>
  <c r="B81" i="27"/>
  <c r="A81" i="13"/>
  <c r="A81" i="16"/>
  <c r="A81" i="15"/>
  <c r="A46" i="30"/>
  <c r="A34" i="31"/>
  <c r="A81" i="7"/>
  <c r="A95" i="34"/>
  <c r="A81" i="6"/>
  <c r="A81" i="27"/>
  <c r="A81" i="18"/>
  <c r="A81" i="17"/>
  <c r="A81" i="12"/>
  <c r="A81" i="5"/>
  <c r="A46" i="32"/>
  <c r="A26" i="7"/>
  <c r="A170" i="30"/>
  <c r="A26" i="15"/>
  <c r="A26" i="12"/>
  <c r="A26" i="17"/>
  <c r="A170" i="32"/>
  <c r="A26" i="16"/>
  <c r="A26" i="13"/>
  <c r="A170" i="34"/>
  <c r="A26" i="6"/>
  <c r="A26" i="27"/>
  <c r="A26" i="18"/>
  <c r="A26" i="5"/>
  <c r="A170" i="31"/>
  <c r="B137" i="12"/>
  <c r="B137" i="6"/>
  <c r="B137" i="16"/>
  <c r="B137" i="13"/>
  <c r="B42" i="34"/>
  <c r="B137" i="27"/>
  <c r="B137" i="7"/>
  <c r="B137" i="15"/>
  <c r="B19" i="32"/>
  <c r="B22" i="31"/>
  <c r="B137" i="17"/>
  <c r="B137" i="18"/>
  <c r="B137" i="5"/>
  <c r="B19" i="30"/>
  <c r="A130" i="15"/>
  <c r="A130" i="7"/>
  <c r="A12" i="30"/>
  <c r="A130" i="6"/>
  <c r="A130" i="13"/>
  <c r="A130" i="16"/>
  <c r="A130" i="27"/>
  <c r="A12" i="31"/>
  <c r="A130" i="12"/>
  <c r="A130" i="17"/>
  <c r="A12" i="32"/>
  <c r="A130" i="18"/>
  <c r="A130" i="5"/>
  <c r="A23" i="34"/>
  <c r="B110" i="17"/>
  <c r="B53" i="31"/>
  <c r="B34" i="30"/>
  <c r="B110" i="7"/>
  <c r="B110" i="6"/>
  <c r="B110" i="12"/>
  <c r="B34" i="32"/>
  <c r="B110" i="16"/>
  <c r="B110" i="13"/>
  <c r="B110" i="18"/>
  <c r="B110" i="15"/>
  <c r="B110" i="27"/>
  <c r="B17" i="34"/>
  <c r="B110" i="5"/>
  <c r="B20" i="31"/>
  <c r="B20" i="30"/>
  <c r="B43" i="7"/>
  <c r="B43" i="6"/>
  <c r="B43" i="18"/>
  <c r="B43" i="12"/>
  <c r="B43" i="16"/>
  <c r="B20" i="32"/>
  <c r="B43" i="15"/>
  <c r="B43" i="13"/>
  <c r="B43" i="27"/>
  <c r="B43" i="17"/>
  <c r="B43" i="5"/>
  <c r="B51" i="34"/>
  <c r="A127" i="15"/>
  <c r="A127" i="6"/>
  <c r="A127" i="17"/>
  <c r="A127" i="7"/>
  <c r="A73" i="31"/>
  <c r="A127" i="18"/>
  <c r="A127" i="16"/>
  <c r="A74" i="32"/>
  <c r="A127" i="12"/>
  <c r="A127" i="13"/>
  <c r="A74" i="30"/>
  <c r="A85" i="34"/>
  <c r="A127" i="5"/>
  <c r="A127" i="27"/>
  <c r="A65" i="34"/>
  <c r="A39" i="31"/>
  <c r="A143" i="6"/>
  <c r="A143" i="13"/>
  <c r="A38" i="30"/>
  <c r="A143" i="27"/>
  <c r="A143" i="16"/>
  <c r="A143" i="17"/>
  <c r="A143" i="15"/>
  <c r="A143" i="12"/>
  <c r="A38" i="32"/>
  <c r="A143" i="7"/>
  <c r="A143" i="18"/>
  <c r="A143" i="5"/>
  <c r="B158" i="15"/>
  <c r="B158" i="18"/>
  <c r="B35" i="31"/>
  <c r="B158" i="12"/>
  <c r="B158" i="13"/>
  <c r="B28" i="32"/>
  <c r="B158" i="6"/>
  <c r="B158" i="27"/>
  <c r="B28" i="30"/>
  <c r="B158" i="17"/>
  <c r="B158" i="7"/>
  <c r="B158" i="16"/>
  <c r="B158" i="5"/>
  <c r="B33" i="34"/>
  <c r="A8" i="18"/>
  <c r="A8" i="6"/>
  <c r="A8" i="15"/>
  <c r="A8" i="12"/>
  <c r="A8" i="7"/>
  <c r="A8" i="16"/>
  <c r="A8" i="17"/>
  <c r="A8" i="13"/>
  <c r="A73" i="34"/>
  <c r="A8" i="27"/>
  <c r="A88" i="30"/>
  <c r="A90" i="31"/>
  <c r="A8" i="5"/>
  <c r="A88" i="32"/>
  <c r="B64" i="6"/>
  <c r="B64" i="12"/>
  <c r="B64" i="13"/>
  <c r="B64" i="7"/>
  <c r="B27" i="34"/>
  <c r="B8" i="31"/>
  <c r="B64" i="17"/>
  <c r="B64" i="27"/>
  <c r="B64" i="15"/>
  <c r="B8" i="30"/>
  <c r="B64" i="16"/>
  <c r="B8" i="32"/>
  <c r="B64" i="18"/>
  <c r="B64" i="5"/>
  <c r="A38" i="31"/>
  <c r="A37" i="30"/>
  <c r="A27" i="6"/>
  <c r="A27" i="12"/>
  <c r="A62" i="34"/>
  <c r="A27" i="27"/>
  <c r="A27" i="13"/>
  <c r="A37" i="32"/>
  <c r="A27" i="17"/>
  <c r="A27" i="18"/>
  <c r="A27" i="16"/>
  <c r="A27" i="15"/>
  <c r="A27" i="5"/>
  <c r="A27" i="7"/>
  <c r="A55" i="27"/>
  <c r="A55" i="12"/>
  <c r="A141" i="34"/>
  <c r="A55" i="16"/>
  <c r="A55" i="6"/>
  <c r="A55" i="18"/>
  <c r="A55" i="17"/>
  <c r="A55" i="13"/>
  <c r="A55" i="15"/>
  <c r="A107" i="30"/>
  <c r="A55" i="7"/>
  <c r="A84" i="31"/>
  <c r="A107" i="32"/>
  <c r="A55" i="5"/>
  <c r="A54" i="32"/>
  <c r="A84" i="12"/>
  <c r="A84" i="7"/>
  <c r="A84" i="18"/>
  <c r="A84" i="6"/>
  <c r="A84" i="16"/>
  <c r="A84" i="17"/>
  <c r="A84" i="15"/>
  <c r="A42" i="31"/>
  <c r="A54" i="30"/>
  <c r="A84" i="13"/>
  <c r="A84" i="27"/>
  <c r="A84" i="5"/>
  <c r="A103" i="34"/>
  <c r="A63" i="6"/>
  <c r="A63" i="7"/>
  <c r="A62" i="32"/>
  <c r="A63" i="27"/>
  <c r="A81" i="34"/>
  <c r="A63" i="18"/>
  <c r="A62" i="30"/>
  <c r="A63" i="12"/>
  <c r="A58" i="31"/>
  <c r="A63" i="15"/>
  <c r="A63" i="13"/>
  <c r="A63" i="16"/>
  <c r="A63" i="5"/>
  <c r="A63" i="17"/>
  <c r="A87" i="7"/>
  <c r="A87" i="6"/>
  <c r="A86" i="31"/>
  <c r="A87" i="13"/>
  <c r="A87" i="18"/>
  <c r="A87" i="27"/>
  <c r="A94" i="32"/>
  <c r="A94" i="30"/>
  <c r="A87" i="17"/>
  <c r="A87" i="16"/>
  <c r="A87" i="12"/>
  <c r="A87" i="15"/>
  <c r="A112" i="34"/>
  <c r="A87" i="5"/>
  <c r="B48" i="34"/>
  <c r="B24" i="31"/>
  <c r="B27" i="30"/>
  <c r="B88" i="6"/>
  <c r="B88" i="16"/>
  <c r="B27" i="32"/>
  <c r="B88" i="15"/>
  <c r="B88" i="17"/>
  <c r="B88" i="12"/>
  <c r="B88" i="13"/>
  <c r="B88" i="7"/>
  <c r="B88" i="27"/>
  <c r="B88" i="5"/>
  <c r="B88" i="18"/>
  <c r="B150" i="27"/>
  <c r="B150" i="12"/>
  <c r="B150" i="16"/>
  <c r="B150" i="7"/>
  <c r="B150" i="18"/>
  <c r="B15" i="32"/>
  <c r="B150" i="15"/>
  <c r="B15" i="30"/>
  <c r="B150" i="17"/>
  <c r="B35" i="34"/>
  <c r="B17" i="31"/>
  <c r="B150" i="6"/>
  <c r="B150" i="5"/>
  <c r="B150" i="13"/>
  <c r="A163" i="16"/>
  <c r="A163" i="27"/>
  <c r="A163" i="15"/>
  <c r="A158" i="30"/>
  <c r="A163" i="18"/>
  <c r="A158" i="32"/>
  <c r="A163" i="12"/>
  <c r="A163" i="17"/>
  <c r="A126" i="34"/>
  <c r="A159" i="31"/>
  <c r="A163" i="6"/>
  <c r="A163" i="7"/>
  <c r="A163" i="5"/>
  <c r="A163" i="13"/>
</calcChain>
</file>

<file path=xl/sharedStrings.xml><?xml version="1.0" encoding="utf-8"?>
<sst xmlns="http://schemas.openxmlformats.org/spreadsheetml/2006/main" count="459" uniqueCount="260">
  <si>
    <t>Canton / Kanton</t>
  </si>
  <si>
    <t>Contrôle</t>
  </si>
  <si>
    <t>légale t</t>
  </si>
  <si>
    <t>Population</t>
  </si>
  <si>
    <t>légale t-10</t>
  </si>
  <si>
    <t>Superficie</t>
  </si>
  <si>
    <r>
      <t>km</t>
    </r>
    <r>
      <rPr>
        <vertAlign val="superscript"/>
        <sz val="10"/>
        <rFont val="Arial Narrow"/>
        <family val="2"/>
      </rPr>
      <t>2</t>
    </r>
  </si>
  <si>
    <t>Places de</t>
  </si>
  <si>
    <t>travail</t>
  </si>
  <si>
    <t>80 et +</t>
  </si>
  <si>
    <t>DPOP</t>
  </si>
  <si>
    <t>CRPOP</t>
  </si>
  <si>
    <t>PA80</t>
  </si>
  <si>
    <t>SCOB</t>
  </si>
  <si>
    <t>ISB</t>
  </si>
  <si>
    <t>indice transf.</t>
  </si>
  <si>
    <t>ISB DPOP</t>
  </si>
  <si>
    <t>ISB CRPOP</t>
  </si>
  <si>
    <t>ISB PA80</t>
  </si>
  <si>
    <t>ISB SCOB</t>
  </si>
  <si>
    <t>pondéré</t>
  </si>
  <si>
    <t>ln</t>
  </si>
  <si>
    <t>demi diff.</t>
  </si>
  <si>
    <t xml:space="preserve">indice </t>
  </si>
  <si>
    <t>val.dir.</t>
  </si>
  <si>
    <t xml:space="preserve">moyen pondéré </t>
  </si>
  <si>
    <t>moyen pondéré</t>
  </si>
  <si>
    <t>total</t>
  </si>
  <si>
    <t>Transfert total</t>
  </si>
  <si>
    <t>Transfert</t>
  </si>
  <si>
    <t xml:space="preserve">Pop x ISB </t>
  </si>
  <si>
    <t>par habitant</t>
  </si>
  <si>
    <t>TE</t>
  </si>
  <si>
    <t>ISB TE</t>
  </si>
  <si>
    <t>4-14</t>
  </si>
  <si>
    <t>puissance</t>
  </si>
  <si>
    <t>pondération</t>
  </si>
  <si>
    <t>DPOP Densité de la population</t>
  </si>
  <si>
    <t>TE Taux d'emploi</t>
  </si>
  <si>
    <t>CRPOP Taux de croissance démographique</t>
  </si>
  <si>
    <t>PA80 Personnes âgées 80+</t>
  </si>
  <si>
    <t>SCOB Enfants scolarité obligatoire</t>
  </si>
  <si>
    <t>moyen pond.</t>
  </si>
  <si>
    <t>Tableau ISB 5 - Péréquation des besoins - Indices de la densité de la population en log naturel DPOP</t>
  </si>
  <si>
    <t>Tableau ISB 6 - Péréquation des besoins - Indices du taux d'activité en log naturel TE</t>
  </si>
  <si>
    <t>Tableau ISB 7 - Péréquation des besoins - Indices de la croissance de la population CRPOP</t>
  </si>
  <si>
    <t>Tableau ISB 8 - Péréquation des besoins - Indices de la population âgée de 80 ans et plus PA80</t>
  </si>
  <si>
    <t>Tableau ISB 9 - Péréquation des besoins - Indices de la population en scolarité obligatoire SCOB</t>
  </si>
  <si>
    <t>Communes bénéficiaires</t>
  </si>
  <si>
    <t>163 communes</t>
  </si>
  <si>
    <t>Tableau ISB 1 - Péréquation des besoins - Données statistiques 2011</t>
  </si>
  <si>
    <t>Tableau ISB 2 - Péréquation des besoins - Données statistiques 2012</t>
  </si>
  <si>
    <t>Tableau ISB 3 - Péréquation des besoins - Données statistiques 2013</t>
  </si>
  <si>
    <t>Tableau ISB 4 - Péréquation des besoins - Pondération des indices 2015</t>
  </si>
  <si>
    <t>Tableau ISB 10 - Péréquation des besoins - Récapitulation des indices sériels et calcul de l'ISB 2015</t>
  </si>
  <si>
    <t>Tableau ISB 11 - Péréquation besoins - Répartition du montant 2015</t>
  </si>
  <si>
    <t>arrondi</t>
  </si>
  <si>
    <t>Bussy (FR)</t>
  </si>
  <si>
    <t>Châbles</t>
  </si>
  <si>
    <t>Châtillon (FR)</t>
  </si>
  <si>
    <t>Cheiry</t>
  </si>
  <si>
    <t>Cheyres</t>
  </si>
  <si>
    <t>Cugy (FR)</t>
  </si>
  <si>
    <t>Domdidier</t>
  </si>
  <si>
    <t>Dompierre (FR)</t>
  </si>
  <si>
    <t>Estavayer-le-Lac</t>
  </si>
  <si>
    <t>Fétigny</t>
  </si>
  <si>
    <t>Gletterens</t>
  </si>
  <si>
    <t>Léchelles</t>
  </si>
  <si>
    <t>Lully (FR)</t>
  </si>
  <si>
    <t>Ménières</t>
  </si>
  <si>
    <t>Montagny (FR)</t>
  </si>
  <si>
    <t>Morens (FR)</t>
  </si>
  <si>
    <t>Murist</t>
  </si>
  <si>
    <t>Nuvilly</t>
  </si>
  <si>
    <t>Prévondavaux</t>
  </si>
  <si>
    <t>Rueyres-les-Prés</t>
  </si>
  <si>
    <t>Russy</t>
  </si>
  <si>
    <t>Saint-Aubin (FR)</t>
  </si>
  <si>
    <t>Sévaz</t>
  </si>
  <si>
    <t>Surpierre</t>
  </si>
  <si>
    <t>Vallon</t>
  </si>
  <si>
    <t>Villeneuve (FR)</t>
  </si>
  <si>
    <t>Vuissens</t>
  </si>
  <si>
    <t>Les Montets</t>
  </si>
  <si>
    <t>Delley-Portalban</t>
  </si>
  <si>
    <t>Vernay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</si>
  <si>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</si>
  <si>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</si>
  <si>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</si>
  <si>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</si>
  <si>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</si>
  <si>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</si>
  <si>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</si>
  <si>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</si>
  <si>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</si>
  <si>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</si>
  <si>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</si>
  <si>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</si>
  <si>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</si>
  <si>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</si>
  <si>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Villaz-Saint-Pierre</t>
  </si>
  <si>
    <t>Vuisternens-devant-Romont</t>
  </si>
  <si>
    <t>Villorsonnens</t>
  </si>
  <si>
    <t>Torny</t>
  </si>
  <si>
    <t>La Folliaz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</si>
  <si>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</si>
  <si>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</si>
  <si>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</si>
  <si>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</si>
  <si>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</si>
  <si>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</si>
  <si>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</si>
  <si>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</si>
  <si>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</si>
  <si>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</si>
  <si>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</si>
  <si>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</si>
  <si>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</si>
  <si>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</si>
  <si>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</si>
  <si>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</si>
  <si>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</si>
  <si>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</si>
  <si>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</si>
  <si>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</si>
  <si>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</si>
  <si>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</si>
  <si>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</si>
  <si>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</si>
  <si>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</si>
  <si>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Arconciel</t>
  </si>
  <si>
    <t>Autafond</t>
  </si>
  <si>
    <t>Autigny</t>
  </si>
  <si>
    <t>Avry</t>
  </si>
  <si>
    <t>Belfaux</t>
  </si>
  <si>
    <t>Chénens</t>
  </si>
  <si>
    <t>Chésopelloz</t>
  </si>
  <si>
    <t>Corminboeuf</t>
  </si>
  <si>
    <t>Corpataux-Magnedens</t>
  </si>
  <si>
    <t>Corserey</t>
  </si>
  <si>
    <t>Cottens (FR)</t>
  </si>
  <si>
    <t>Ependes (FR)</t>
  </si>
  <si>
    <t>Farvagny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</si>
  <si>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</si>
  <si>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</si>
  <si>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</si>
  <si>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</si>
  <si>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</si>
  <si>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</si>
  <si>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</si>
  <si>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</si>
  <si>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Noréaz</t>
  </si>
  <si>
    <t>Pierrafortscha</t>
  </si>
  <si>
    <t>Ponthaux</t>
  </si>
  <si>
    <t>Le Mouret</t>
  </si>
  <si>
    <t>Prez-vers-Noréaz</t>
  </si>
  <si>
    <t>Rossens (FR)</t>
  </si>
  <si>
    <t>Le Glèbe</t>
  </si>
  <si>
    <t>Senèdes</t>
  </si>
  <si>
    <t>Treyvaux</t>
  </si>
  <si>
    <t>Villars-sur-Glâne</t>
  </si>
  <si>
    <t>Villarsel-sur-Marly</t>
  </si>
  <si>
    <t>Vuisternens-en-Ogoz</t>
  </si>
  <si>
    <t>Hauterive (FR)</t>
  </si>
  <si>
    <t>La Brillaz</t>
  </si>
  <si>
    <t>La Sonnaz</t>
  </si>
  <si>
    <t>Barberêche</t>
  </si>
  <si>
    <t>Courgevaux</t>
  </si>
  <si>
    <t>Courlevon</t>
  </si>
  <si>
    <t>Courtepin</t>
  </si>
  <si>
    <t>Cressier (FR)</t>
  </si>
  <si>
    <t>Fräschels</t>
  </si>
  <si>
    <t>Galmiz</t>
  </si>
  <si>
    <t>Gempenach</t>
  </si>
  <si>
    <t>Greng</t>
  </si>
  <si>
    <t>Gurmels</t>
  </si>
  <si>
    <t>Jeuss</t>
  </si>
  <si>
    <t>Kerzers</t>
  </si>
  <si>
    <t>Kleinbösingen</t>
  </si>
  <si>
    <t>Lurtigen</t>
  </si>
  <si>
    <t>Meyriez</t>
  </si>
  <si>
    <t>Misery-Courtion</t>
  </si>
  <si>
    <t>Muntelier</t>
  </si>
  <si>
    <t>Murten</t>
  </si>
  <si>
    <t>Ried bei Kerzers</t>
  </si>
  <si>
    <t>Salvenach</t>
  </si>
  <si>
    <t>Ulmiz</t>
  </si>
  <si>
    <t>Villarepos</t>
  </si>
  <si>
    <t>Bas-Vully</t>
  </si>
  <si>
    <t>Haut-Vully</t>
  </si>
  <si>
    <t>Wallenried</t>
  </si>
  <si>
    <t>Alterswil</t>
  </si>
  <si>
    <t>Brünisried</t>
  </si>
  <si>
    <t>Düdingen</t>
  </si>
  <si>
    <t>Giffers</t>
  </si>
  <si>
    <t>Bösingen</t>
  </si>
  <si>
    <t>Heitenried</t>
  </si>
  <si>
    <t>Oberschrot</t>
  </si>
  <si>
    <t>Plaffeien</t>
  </si>
  <si>
    <t>Plasselb</t>
  </si>
  <si>
    <t>Rechthalten</t>
  </si>
  <si>
    <t>St. Antoni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</si>
  <si>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</si>
  <si>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</si>
  <si>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</si>
  <si>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</si>
  <si>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</si>
  <si>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</si>
  <si>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</si>
  <si>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Zumholz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</si>
  <si>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</si>
  <si>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</si>
  <si>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</si>
  <si>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</si>
  <si>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</si>
  <si>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</si>
  <si>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</si>
  <si>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</si>
  <si>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</si>
  <si>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Copil</t>
  </si>
  <si>
    <t>Copil 2007</t>
  </si>
  <si>
    <t>GdCons</t>
  </si>
  <si>
    <t>Grand Conseil</t>
  </si>
  <si>
    <t xml:space="preserve">répartition </t>
  </si>
  <si>
    <t>puissance 8</t>
  </si>
  <si>
    <t>puissance 4</t>
  </si>
  <si>
    <t>puissance 2</t>
  </si>
  <si>
    <t xml:space="preserve">Péréquation des besoins 2011 - 2013, scénarios "pondération" et "puissances" </t>
  </si>
  <si>
    <t>Données statistiques ISB 2011</t>
  </si>
  <si>
    <t>Données statistiques ISB 2012</t>
  </si>
  <si>
    <t>Données statistiques ISB 2013</t>
  </si>
  <si>
    <t>Pondération des indices 2015</t>
  </si>
  <si>
    <t>Indices de la densité de la population en log naturel DPOP</t>
  </si>
  <si>
    <t>Indices du taux d'activité en log naturel TE</t>
  </si>
  <si>
    <t>Indices de la croissance de la population CRPOP</t>
  </si>
  <si>
    <t>Indices de la population âgée de 80 ans et plus PA80</t>
  </si>
  <si>
    <t>Indices de la population en scolarité obligatoire SCOB</t>
  </si>
  <si>
    <t>Récapitulation des indices sériels et calcul de l'ISB 2015</t>
  </si>
  <si>
    <t>Péréquation besoins - Répartition du montant 2015, puissance 4</t>
  </si>
  <si>
    <t>Péréquation besoins - Montant total et par habitant, 2015</t>
  </si>
  <si>
    <t>Tableau ISB 12 - Péréquation besoins - Montant total et par habitant, 2015</t>
  </si>
  <si>
    <t>Répartition du montant 2015 Copil, puissances 2, 4 et 8</t>
  </si>
  <si>
    <t>Répartition du montant 2015 GC, puissances 2, 4 et 8</t>
  </si>
  <si>
    <t>différence</t>
  </si>
  <si>
    <t>Tableau ISB 13 - Péréquation des besoins - Récapitulation des indices sériels et calcul de l'ISB 2015 méthode COPIL  -  comparaison GC Copil</t>
  </si>
  <si>
    <t>Récapitulation des indices sériels et calcul de l'ISB 2015 méthode COPIL - comparaison</t>
  </si>
  <si>
    <t>Tableau ISB 15 - Péréquation besoins - Répartition du montant 2015 GC, puissance 2, 4 et 8</t>
  </si>
  <si>
    <t>Tableau ISB 16 - Péréquation besoins - Répartition du montant 2015 Copil, puissances 2, 4 et 8</t>
  </si>
  <si>
    <t>Tableau ISB 14 - Comparaison des ISB 2015 méthode GC et Copil, différences</t>
  </si>
  <si>
    <t>Comparaison des ISB 2015 méthode GC et Copil, différences</t>
  </si>
  <si>
    <t>données et calcul repris de la péréquation des besoins 2015</t>
  </si>
  <si>
    <t>puissances</t>
  </si>
  <si>
    <t>pop X ISB</t>
  </si>
  <si>
    <t>CoPil 2007</t>
  </si>
  <si>
    <t>densité de la population</t>
  </si>
  <si>
    <t>taux d'emploi</t>
  </si>
  <si>
    <t>croissance démographique</t>
  </si>
  <si>
    <t>personnes âgées de 80 ans et plus</t>
  </si>
  <si>
    <t>enfants en âge de scolarité obligatoire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</si>
</sst>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#,##0.0000"/>
    <numFmt numFmtId="165" formatCode="0.000000"/>
  </numFmts>
  <fonts count="15">
    <font>
      <sz val="10"/>
      <name val="Helvetica-Narrow"/>
    </font>
    <font>
      <sz val="10"/>
      <name val="Helvetica-Narrow"/>
    </font>
    <font>
      <sz val="8"/>
      <name val="Helvetica-Narrow"/>
    </font>
    <font>
      <b/>
      <sz val="10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vertAlign val="superscript"/>
      <sz val="10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color rgb="FFFF0000"/>
      <name val="Arial Narrow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269">
    <xf numFmtId="0" fontId="0" fillId="0" borderId="0" xfId="0"/>
    <xf numFmtId="4" fontId="5" fillId="0" borderId="0" xfId="2" applyNumberFormat="1" applyFont="1" applyFill="1" applyBorder="1" applyAlignment="1">
      <alignment vertical="center"/>
    </xf>
    <xf numFmtId="4" fontId="3" fillId="0" borderId="0" xfId="2" applyNumberFormat="1" applyFont="1" applyFill="1" applyBorder="1" applyAlignment="1">
      <alignment vertical="center"/>
    </xf>
    <xf numFmtId="3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0" xfId="2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3" fontId="5" fillId="0" borderId="0" xfId="2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vertical="center"/>
    </xf>
    <xf numFmtId="4" fontId="5" fillId="0" borderId="0" xfId="2" applyNumberFormat="1" applyFont="1" applyFill="1" applyBorder="1" applyAlignment="1">
      <alignment horizontal="right" vertical="center"/>
    </xf>
    <xf numFmtId="1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0" fontId="3" fillId="0" borderId="0" xfId="3" applyFont="1" applyBorder="1" applyAlignment="1">
      <alignment vertical="center"/>
    </xf>
    <xf numFmtId="0" fontId="5" fillId="0" borderId="0" xfId="3" applyFont="1" applyBorder="1" applyAlignment="1">
      <alignment vertical="center"/>
    </xf>
    <xf numFmtId="4" fontId="5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5" fillId="0" borderId="0" xfId="0" applyNumberFormat="1" applyFont="1" applyFill="1" applyAlignment="1">
      <alignment horizontal="right" vertical="center"/>
    </xf>
    <xf numFmtId="164" fontId="3" fillId="0" borderId="0" xfId="2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4" fontId="7" fillId="0" borderId="0" xfId="0" applyNumberFormat="1" applyFont="1" applyFill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3" fillId="0" borderId="0" xfId="3" applyFont="1" applyBorder="1" applyAlignment="1">
      <alignment horizontal="right" vertical="center" wrapText="1"/>
    </xf>
    <xf numFmtId="0" fontId="5" fillId="0" borderId="0" xfId="4" applyFont="1" applyFill="1" applyBorder="1" applyAlignment="1">
      <alignment horizontal="right" vertical="center"/>
    </xf>
    <xf numFmtId="3" fontId="5" fillId="0" borderId="0" xfId="4" applyNumberFormat="1" applyFont="1" applyFill="1" applyBorder="1" applyAlignment="1">
      <alignment horizontal="right" vertical="center"/>
    </xf>
    <xf numFmtId="0" fontId="3" fillId="0" borderId="0" xfId="4" applyNumberFormat="1" applyFont="1" applyFill="1" applyBorder="1" applyAlignment="1">
      <alignment horizontal="right" vertical="center"/>
    </xf>
    <xf numFmtId="3" fontId="3" fillId="0" borderId="0" xfId="4" applyNumberFormat="1" applyFont="1" applyFill="1" applyBorder="1" applyAlignment="1">
      <alignment horizontal="right" vertical="center"/>
    </xf>
    <xf numFmtId="4" fontId="5" fillId="0" borderId="1" xfId="4" applyNumberFormat="1" applyFont="1" applyFill="1" applyBorder="1" applyAlignment="1">
      <alignment horizontal="right" vertical="center"/>
    </xf>
    <xf numFmtId="0" fontId="3" fillId="0" borderId="2" xfId="4" applyNumberFormat="1" applyFont="1" applyFill="1" applyBorder="1" applyAlignment="1">
      <alignment horizontal="right" vertical="center"/>
    </xf>
    <xf numFmtId="0" fontId="3" fillId="0" borderId="1" xfId="4" applyNumberFormat="1" applyFont="1" applyFill="1" applyBorder="1" applyAlignment="1">
      <alignment horizontal="right" vertical="center"/>
    </xf>
    <xf numFmtId="3" fontId="5" fillId="0" borderId="2" xfId="4" applyNumberFormat="1" applyFont="1" applyFill="1" applyBorder="1" applyAlignment="1">
      <alignment horizontal="right" vertical="center"/>
    </xf>
    <xf numFmtId="3" fontId="3" fillId="0" borderId="2" xfId="4" applyNumberFormat="1" applyFont="1" applyFill="1" applyBorder="1" applyAlignment="1">
      <alignment horizontal="right" vertical="center"/>
    </xf>
    <xf numFmtId="4" fontId="3" fillId="0" borderId="1" xfId="4" applyNumberFormat="1" applyFont="1" applyFill="1" applyBorder="1" applyAlignment="1">
      <alignment horizontal="right" vertical="center"/>
    </xf>
    <xf numFmtId="3" fontId="5" fillId="0" borderId="3" xfId="4" applyNumberFormat="1" applyFont="1" applyFill="1" applyBorder="1" applyAlignment="1">
      <alignment horizontal="right" vertical="center"/>
    </xf>
    <xf numFmtId="3" fontId="5" fillId="0" borderId="4" xfId="4" applyNumberFormat="1" applyFont="1" applyFill="1" applyBorder="1" applyAlignment="1">
      <alignment horizontal="right" vertical="center"/>
    </xf>
    <xf numFmtId="3" fontId="5" fillId="0" borderId="5" xfId="4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right" vertical="center"/>
    </xf>
    <xf numFmtId="4" fontId="3" fillId="0" borderId="0" xfId="0" applyNumberFormat="1" applyFont="1" applyFill="1" applyAlignment="1">
      <alignment horizontal="right" vertical="center"/>
    </xf>
    <xf numFmtId="4" fontId="3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3" fontId="5" fillId="0" borderId="0" xfId="0" applyNumberFormat="1" applyFont="1" applyFill="1" applyAlignment="1">
      <alignment horizontal="right" vertical="center"/>
    </xf>
    <xf numFmtId="4" fontId="5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164" fontId="8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right" vertical="center"/>
    </xf>
    <xf numFmtId="49" fontId="5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1" fontId="7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3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5" fillId="0" borderId="6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right" vertical="center"/>
    </xf>
    <xf numFmtId="2" fontId="5" fillId="0" borderId="0" xfId="4" applyNumberFormat="1" applyFont="1" applyFill="1" applyBorder="1" applyAlignment="1">
      <alignment horizontal="right" vertical="center"/>
    </xf>
    <xf numFmtId="2" fontId="5" fillId="0" borderId="0" xfId="4" applyNumberFormat="1" applyFont="1" applyFill="1" applyBorder="1" applyAlignment="1">
      <alignment horizontal="left" vertical="center"/>
    </xf>
    <xf numFmtId="2" fontId="3" fillId="0" borderId="0" xfId="3" applyNumberFormat="1" applyFont="1" applyBorder="1" applyAlignment="1">
      <alignment vertical="center"/>
    </xf>
    <xf numFmtId="2" fontId="5" fillId="0" borderId="0" xfId="3" applyNumberFormat="1" applyFont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1" fontId="7" fillId="0" borderId="6" xfId="0" applyNumberFormat="1" applyFont="1" applyFill="1" applyBorder="1" applyAlignment="1">
      <alignment horizontal="right" vertical="center"/>
    </xf>
    <xf numFmtId="2" fontId="3" fillId="0" borderId="0" xfId="3" applyNumberFormat="1" applyFont="1" applyFill="1" applyBorder="1" applyAlignment="1">
      <alignment horizontal="right" vertical="center"/>
    </xf>
    <xf numFmtId="164" fontId="8" fillId="0" borderId="0" xfId="0" applyNumberFormat="1" applyFont="1" applyFill="1" applyAlignment="1">
      <alignment horizontal="right" vertical="center"/>
    </xf>
    <xf numFmtId="164" fontId="3" fillId="0" borderId="0" xfId="2" applyNumberFormat="1" applyFont="1" applyFill="1" applyBorder="1" applyAlignment="1">
      <alignment horizontal="right" vertical="center"/>
    </xf>
    <xf numFmtId="4" fontId="3" fillId="0" borderId="6" xfId="0" applyNumberFormat="1" applyFont="1" applyFill="1" applyBorder="1" applyAlignment="1">
      <alignment horizontal="right" vertical="center"/>
    </xf>
    <xf numFmtId="4" fontId="5" fillId="0" borderId="6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164" fontId="5" fillId="0" borderId="0" xfId="2" applyNumberFormat="1" applyFont="1" applyFill="1" applyBorder="1" applyAlignment="1">
      <alignment horizontal="right" vertical="center"/>
    </xf>
    <xf numFmtId="4" fontId="3" fillId="0" borderId="0" xfId="2" applyNumberFormat="1" applyFon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3" fillId="2" borderId="7" xfId="4" applyFont="1" applyFill="1" applyBorder="1" applyAlignment="1">
      <alignment horizontal="right" vertical="center"/>
    </xf>
    <xf numFmtId="0" fontId="3" fillId="2" borderId="8" xfId="4" applyFont="1" applyFill="1" applyBorder="1" applyAlignment="1">
      <alignment horizontal="center" vertical="center"/>
    </xf>
    <xf numFmtId="0" fontId="3" fillId="2" borderId="9" xfId="4" applyFont="1" applyFill="1" applyBorder="1" applyAlignment="1">
      <alignment horizontal="right" vertical="center"/>
    </xf>
    <xf numFmtId="0" fontId="5" fillId="2" borderId="2" xfId="4" applyFont="1" applyFill="1" applyBorder="1" applyAlignment="1">
      <alignment horizontal="right" vertical="center"/>
    </xf>
    <xf numFmtId="0" fontId="5" fillId="2" borderId="0" xfId="4" applyFont="1" applyFill="1" applyBorder="1" applyAlignment="1">
      <alignment horizontal="right" vertical="center" wrapText="1"/>
    </xf>
    <xf numFmtId="0" fontId="5" fillId="2" borderId="1" xfId="4" applyFont="1" applyFill="1" applyBorder="1" applyAlignment="1">
      <alignment horizontal="right" vertical="center"/>
    </xf>
    <xf numFmtId="4" fontId="5" fillId="2" borderId="2" xfId="4" applyNumberFormat="1" applyFont="1" applyFill="1" applyBorder="1" applyAlignment="1">
      <alignment horizontal="right" vertical="center"/>
    </xf>
    <xf numFmtId="4" fontId="5" fillId="2" borderId="0" xfId="4" applyNumberFormat="1" applyFont="1" applyFill="1" applyBorder="1" applyAlignment="1">
      <alignment horizontal="right" vertical="center"/>
    </xf>
    <xf numFmtId="4" fontId="5" fillId="2" borderId="1" xfId="4" applyNumberFormat="1" applyFont="1" applyFill="1" applyBorder="1" applyAlignment="1">
      <alignment horizontal="right" vertical="center"/>
    </xf>
    <xf numFmtId="0" fontId="5" fillId="2" borderId="0" xfId="4" applyNumberFormat="1" applyFont="1" applyFill="1" applyBorder="1" applyAlignment="1">
      <alignment horizontal="right" vertical="center"/>
    </xf>
    <xf numFmtId="0" fontId="5" fillId="2" borderId="1" xfId="4" applyNumberFormat="1" applyFont="1" applyFill="1" applyBorder="1" applyAlignment="1">
      <alignment horizontal="right" vertical="center"/>
    </xf>
    <xf numFmtId="0" fontId="3" fillId="2" borderId="2" xfId="4" applyNumberFormat="1" applyFont="1" applyFill="1" applyBorder="1" applyAlignment="1">
      <alignment horizontal="right" vertical="center"/>
    </xf>
    <xf numFmtId="3" fontId="3" fillId="2" borderId="0" xfId="4" applyNumberFormat="1" applyFont="1" applyFill="1" applyBorder="1" applyAlignment="1">
      <alignment horizontal="right" vertical="center"/>
    </xf>
    <xf numFmtId="0" fontId="3" fillId="2" borderId="1" xfId="4" applyNumberFormat="1" applyFont="1" applyFill="1" applyBorder="1" applyAlignment="1">
      <alignment horizontal="right" vertical="center"/>
    </xf>
    <xf numFmtId="3" fontId="5" fillId="2" borderId="0" xfId="4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  <xf numFmtId="0" fontId="5" fillId="2" borderId="2" xfId="4" applyFont="1" applyFill="1" applyBorder="1" applyAlignment="1">
      <alignment horizontal="right" vertical="center" wrapText="1"/>
    </xf>
    <xf numFmtId="0" fontId="5" fillId="2" borderId="2" xfId="4" applyNumberFormat="1" applyFont="1" applyFill="1" applyBorder="1" applyAlignment="1">
      <alignment horizontal="right" vertical="center"/>
    </xf>
    <xf numFmtId="3" fontId="3" fillId="2" borderId="2" xfId="4" applyNumberFormat="1" applyFont="1" applyFill="1" applyBorder="1" applyAlignment="1">
      <alignment horizontal="right" vertical="center"/>
    </xf>
    <xf numFmtId="3" fontId="5" fillId="2" borderId="2" xfId="4" applyNumberFormat="1" applyFont="1" applyFill="1" applyBorder="1" applyAlignment="1">
      <alignment horizontal="right" vertical="center"/>
    </xf>
    <xf numFmtId="0" fontId="3" fillId="0" borderId="0" xfId="3" applyFont="1" applyBorder="1" applyAlignment="1">
      <alignment horizontal="center" vertical="center"/>
    </xf>
    <xf numFmtId="3" fontId="9" fillId="0" borderId="2" xfId="4" applyNumberFormat="1" applyFont="1" applyFill="1" applyBorder="1" applyAlignment="1">
      <alignment horizontal="right" vertical="center"/>
    </xf>
    <xf numFmtId="3" fontId="10" fillId="0" borderId="2" xfId="4" applyNumberFormat="1" applyFont="1" applyFill="1" applyBorder="1" applyAlignment="1">
      <alignment horizontal="right" vertical="center"/>
    </xf>
    <xf numFmtId="4" fontId="11" fillId="0" borderId="1" xfId="4" applyNumberFormat="1" applyFont="1" applyFill="1" applyBorder="1" applyAlignment="1">
      <alignment horizontal="right" vertical="center"/>
    </xf>
    <xf numFmtId="165" fontId="5" fillId="3" borderId="0" xfId="3" applyNumberFormat="1" applyFont="1" applyFill="1" applyBorder="1" applyAlignment="1">
      <alignment vertical="center"/>
    </xf>
    <xf numFmtId="2" fontId="5" fillId="3" borderId="10" xfId="3" applyNumberFormat="1" applyFont="1" applyFill="1" applyBorder="1" applyAlignment="1">
      <alignment vertical="center"/>
    </xf>
    <xf numFmtId="165" fontId="5" fillId="3" borderId="12" xfId="3" applyNumberFormat="1" applyFont="1" applyFill="1" applyBorder="1" applyAlignment="1">
      <alignment vertical="center"/>
    </xf>
    <xf numFmtId="2" fontId="5" fillId="3" borderId="11" xfId="3" applyNumberFormat="1" applyFont="1" applyFill="1" applyBorder="1" applyAlignment="1">
      <alignment vertical="center"/>
    </xf>
    <xf numFmtId="165" fontId="7" fillId="3" borderId="0" xfId="3" applyNumberFormat="1" applyFont="1" applyFill="1" applyBorder="1" applyAlignment="1">
      <alignment vertical="center"/>
    </xf>
    <xf numFmtId="4" fontId="5" fillId="4" borderId="0" xfId="3" applyNumberFormat="1" applyFont="1" applyFill="1" applyBorder="1" applyAlignment="1">
      <alignment vertical="center"/>
    </xf>
    <xf numFmtId="4" fontId="5" fillId="4" borderId="12" xfId="3" applyNumberFormat="1" applyFont="1" applyFill="1" applyBorder="1" applyAlignment="1">
      <alignment vertical="center"/>
    </xf>
    <xf numFmtId="164" fontId="8" fillId="5" borderId="0" xfId="0" applyNumberFormat="1" applyFont="1" applyFill="1" applyAlignment="1">
      <alignment horizontal="right" vertical="center"/>
    </xf>
    <xf numFmtId="4" fontId="3" fillId="5" borderId="6" xfId="0" applyNumberFormat="1" applyFont="1" applyFill="1" applyBorder="1" applyAlignment="1">
      <alignment horizontal="right" vertical="center"/>
    </xf>
    <xf numFmtId="2" fontId="3" fillId="5" borderId="0" xfId="0" applyNumberFormat="1" applyFont="1" applyFill="1" applyAlignment="1">
      <alignment horizontal="right" vertical="center"/>
    </xf>
    <xf numFmtId="2" fontId="5" fillId="5" borderId="0" xfId="4" applyNumberFormat="1" applyFont="1" applyFill="1" applyBorder="1" applyAlignment="1">
      <alignment horizontal="right" vertical="center"/>
    </xf>
    <xf numFmtId="2" fontId="5" fillId="5" borderId="0" xfId="4" applyNumberFormat="1" applyFont="1" applyFill="1" applyBorder="1" applyAlignment="1">
      <alignment horizontal="left" vertical="center"/>
    </xf>
    <xf numFmtId="0" fontId="3" fillId="5" borderId="0" xfId="0" applyNumberFormat="1" applyFont="1" applyFill="1" applyAlignment="1">
      <alignment horizontal="center" vertical="center"/>
    </xf>
    <xf numFmtId="0" fontId="7" fillId="5" borderId="0" xfId="0" applyNumberFormat="1" applyFont="1" applyFill="1" applyAlignment="1">
      <alignment horizontal="center" vertical="center"/>
    </xf>
    <xf numFmtId="0" fontId="7" fillId="5" borderId="0" xfId="0" applyNumberFormat="1" applyFont="1" applyFill="1" applyAlignment="1">
      <alignment horizontal="right" vertical="center"/>
    </xf>
    <xf numFmtId="4" fontId="3" fillId="5" borderId="0" xfId="0" applyNumberFormat="1" applyFont="1" applyFill="1" applyAlignment="1">
      <alignment horizontal="right" vertical="center"/>
    </xf>
    <xf numFmtId="4" fontId="5" fillId="5" borderId="0" xfId="0" applyNumberFormat="1" applyFont="1" applyFill="1" applyAlignment="1">
      <alignment horizontal="right" vertical="center"/>
    </xf>
    <xf numFmtId="0" fontId="3" fillId="6" borderId="0" xfId="0" applyNumberFormat="1" applyFont="1" applyFill="1" applyAlignment="1">
      <alignment horizontal="right" vertical="center"/>
    </xf>
    <xf numFmtId="4" fontId="3" fillId="6" borderId="0" xfId="0" applyNumberFormat="1" applyFont="1" applyFill="1" applyAlignment="1">
      <alignment horizontal="right" vertical="center"/>
    </xf>
    <xf numFmtId="164" fontId="3" fillId="6" borderId="0" xfId="0" applyNumberFormat="1" applyFont="1" applyFill="1" applyAlignment="1">
      <alignment horizontal="right" vertical="center"/>
    </xf>
    <xf numFmtId="0" fontId="3" fillId="6" borderId="2" xfId="0" applyNumberFormat="1" applyFont="1" applyFill="1" applyBorder="1" applyAlignment="1">
      <alignment horizontal="right" vertical="center"/>
    </xf>
    <xf numFmtId="0" fontId="7" fillId="6" borderId="0" xfId="0" applyNumberFormat="1" applyFont="1" applyFill="1" applyAlignment="1">
      <alignment horizontal="right" vertical="center"/>
    </xf>
    <xf numFmtId="4" fontId="7" fillId="6" borderId="0" xfId="0" applyNumberFormat="1" applyFont="1" applyFill="1" applyAlignment="1">
      <alignment horizontal="right" vertical="center"/>
    </xf>
    <xf numFmtId="4" fontId="7" fillId="6" borderId="2" xfId="0" applyNumberFormat="1" applyFont="1" applyFill="1" applyBorder="1" applyAlignment="1">
      <alignment horizontal="right" vertical="center"/>
    </xf>
    <xf numFmtId="1" fontId="7" fillId="6" borderId="0" xfId="0" applyNumberFormat="1" applyFont="1" applyFill="1" applyAlignment="1">
      <alignment horizontal="right" vertical="center"/>
    </xf>
    <xf numFmtId="1" fontId="7" fillId="6" borderId="2" xfId="0" applyNumberFormat="1" applyFont="1" applyFill="1" applyBorder="1" applyAlignment="1">
      <alignment horizontal="right" vertical="center"/>
    </xf>
    <xf numFmtId="2" fontId="3" fillId="6" borderId="0" xfId="0" applyNumberFormat="1" applyFont="1" applyFill="1" applyAlignment="1">
      <alignment horizontal="right" vertical="center"/>
    </xf>
    <xf numFmtId="2" fontId="3" fillId="6" borderId="2" xfId="0" applyNumberFormat="1" applyFont="1" applyFill="1" applyBorder="1" applyAlignment="1">
      <alignment horizontal="right" vertical="center"/>
    </xf>
    <xf numFmtId="164" fontId="5" fillId="6" borderId="0" xfId="0" applyNumberFormat="1" applyFont="1" applyFill="1" applyAlignment="1">
      <alignment horizontal="right" vertical="center"/>
    </xf>
    <xf numFmtId="164" fontId="5" fillId="6" borderId="0" xfId="2" applyNumberFormat="1" applyFont="1" applyFill="1" applyBorder="1" applyAlignment="1">
      <alignment horizontal="right" vertical="center"/>
    </xf>
    <xf numFmtId="4" fontId="5" fillId="6" borderId="0" xfId="0" applyNumberFormat="1" applyFont="1" applyFill="1" applyAlignment="1">
      <alignment horizontal="right" vertical="center"/>
    </xf>
    <xf numFmtId="4" fontId="5" fillId="6" borderId="2" xfId="0" applyNumberFormat="1" applyFont="1" applyFill="1" applyBorder="1" applyAlignment="1">
      <alignment horizontal="right" vertical="center"/>
    </xf>
    <xf numFmtId="4" fontId="5" fillId="6" borderId="0" xfId="2" applyNumberFormat="1" applyFont="1" applyFill="1" applyBorder="1" applyAlignment="1">
      <alignment horizontal="right" vertical="center"/>
    </xf>
    <xf numFmtId="0" fontId="5" fillId="7" borderId="0" xfId="0" applyNumberFormat="1" applyFont="1" applyFill="1" applyAlignment="1">
      <alignment horizontal="right" vertical="center"/>
    </xf>
    <xf numFmtId="4" fontId="7" fillId="7" borderId="0" xfId="0" applyNumberFormat="1" applyFont="1" applyFill="1" applyAlignment="1">
      <alignment horizontal="right" vertical="center"/>
    </xf>
    <xf numFmtId="1" fontId="7" fillId="7" borderId="0" xfId="0" applyNumberFormat="1" applyFont="1" applyFill="1" applyAlignment="1">
      <alignment horizontal="right" vertical="center"/>
    </xf>
    <xf numFmtId="2" fontId="3" fillId="7" borderId="0" xfId="0" applyNumberFormat="1" applyFont="1" applyFill="1" applyAlignment="1">
      <alignment horizontal="right" vertical="center"/>
    </xf>
    <xf numFmtId="0" fontId="3" fillId="7" borderId="2" xfId="0" applyNumberFormat="1" applyFont="1" applyFill="1" applyBorder="1" applyAlignment="1">
      <alignment horizontal="right" vertical="center"/>
    </xf>
    <xf numFmtId="0" fontId="3" fillId="7" borderId="0" xfId="0" applyNumberFormat="1" applyFont="1" applyFill="1" applyBorder="1" applyAlignment="1">
      <alignment horizontal="right" vertical="center"/>
    </xf>
    <xf numFmtId="4" fontId="7" fillId="7" borderId="2" xfId="0" applyNumberFormat="1" applyFont="1" applyFill="1" applyBorder="1" applyAlignment="1">
      <alignment horizontal="right" vertical="center"/>
    </xf>
    <xf numFmtId="4" fontId="7" fillId="7" borderId="0" xfId="0" applyNumberFormat="1" applyFont="1" applyFill="1" applyBorder="1" applyAlignment="1">
      <alignment horizontal="right" vertical="center"/>
    </xf>
    <xf numFmtId="1" fontId="7" fillId="7" borderId="2" xfId="0" applyNumberFormat="1" applyFont="1" applyFill="1" applyBorder="1" applyAlignment="1">
      <alignment horizontal="right" vertical="center"/>
    </xf>
    <xf numFmtId="1" fontId="7" fillId="7" borderId="0" xfId="0" applyNumberFormat="1" applyFont="1" applyFill="1" applyBorder="1" applyAlignment="1">
      <alignment horizontal="right" vertical="center"/>
    </xf>
    <xf numFmtId="2" fontId="3" fillId="7" borderId="2" xfId="0" applyNumberFormat="1" applyFont="1" applyFill="1" applyBorder="1" applyAlignment="1">
      <alignment horizontal="right" vertical="center"/>
    </xf>
    <xf numFmtId="4" fontId="3" fillId="7" borderId="0" xfId="0" applyNumberFormat="1" applyFont="1" applyFill="1" applyBorder="1" applyAlignment="1">
      <alignment horizontal="right" vertical="center"/>
    </xf>
    <xf numFmtId="4" fontId="5" fillId="7" borderId="0" xfId="0" applyNumberFormat="1" applyFont="1" applyFill="1" applyAlignment="1">
      <alignment vertical="center"/>
    </xf>
    <xf numFmtId="4" fontId="5" fillId="7" borderId="0" xfId="0" applyNumberFormat="1" applyFont="1" applyFill="1" applyAlignment="1">
      <alignment horizontal="right" vertical="center"/>
    </xf>
    <xf numFmtId="0" fontId="5" fillId="6" borderId="0" xfId="0" applyNumberFormat="1" applyFont="1" applyFill="1" applyAlignment="1">
      <alignment horizontal="right" vertical="center"/>
    </xf>
    <xf numFmtId="0" fontId="5" fillId="8" borderId="0" xfId="0" applyNumberFormat="1" applyFont="1" applyFill="1" applyAlignment="1">
      <alignment horizontal="right" vertical="center"/>
    </xf>
    <xf numFmtId="4" fontId="5" fillId="8" borderId="0" xfId="0" applyNumberFormat="1" applyFont="1" applyFill="1" applyAlignment="1">
      <alignment horizontal="right" vertical="center"/>
    </xf>
    <xf numFmtId="1" fontId="7" fillId="8" borderId="0" xfId="0" applyNumberFormat="1" applyFont="1" applyFill="1" applyAlignment="1">
      <alignment horizontal="right" vertical="center"/>
    </xf>
    <xf numFmtId="2" fontId="3" fillId="8" borderId="0" xfId="0" applyNumberFormat="1" applyFont="1" applyFill="1" applyAlignment="1">
      <alignment horizontal="right" vertical="center"/>
    </xf>
    <xf numFmtId="3" fontId="3" fillId="8" borderId="0" xfId="0" applyNumberFormat="1" applyFont="1" applyFill="1" applyAlignment="1">
      <alignment horizontal="right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5" fillId="0" borderId="1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vertical="center"/>
    </xf>
    <xf numFmtId="4" fontId="5" fillId="6" borderId="12" xfId="0" applyNumberFormat="1" applyFont="1" applyFill="1" applyBorder="1" applyAlignment="1">
      <alignment horizontal="right" vertical="center"/>
    </xf>
    <xf numFmtId="4" fontId="5" fillId="6" borderId="12" xfId="2" applyNumberFormat="1" applyFont="1" applyFill="1" applyBorder="1" applyAlignment="1">
      <alignment horizontal="right" vertical="center"/>
    </xf>
    <xf numFmtId="4" fontId="5" fillId="6" borderId="13" xfId="0" applyNumberFormat="1" applyFont="1" applyFill="1" applyBorder="1" applyAlignment="1">
      <alignment horizontal="right" vertical="center"/>
    </xf>
    <xf numFmtId="4" fontId="5" fillId="5" borderId="12" xfId="0" applyNumberFormat="1" applyFont="1" applyFill="1" applyBorder="1" applyAlignment="1">
      <alignment horizontal="right" vertical="center"/>
    </xf>
    <xf numFmtId="4" fontId="3" fillId="0" borderId="12" xfId="0" applyNumberFormat="1" applyFont="1" applyFill="1" applyBorder="1" applyAlignment="1">
      <alignment horizontal="right" vertical="center"/>
    </xf>
    <xf numFmtId="0" fontId="5" fillId="0" borderId="12" xfId="0" applyNumberFormat="1" applyFont="1" applyFill="1" applyBorder="1" applyAlignment="1">
      <alignment horizontal="right" vertical="center"/>
    </xf>
    <xf numFmtId="0" fontId="5" fillId="0" borderId="12" xfId="0" applyNumberFormat="1" applyFont="1" applyFill="1" applyBorder="1" applyAlignment="1">
      <alignment vertical="center"/>
    </xf>
    <xf numFmtId="0" fontId="13" fillId="9" borderId="0" xfId="0" applyFont="1" applyFill="1" applyAlignment="1">
      <alignment horizontal="center"/>
    </xf>
    <xf numFmtId="0" fontId="13" fillId="9" borderId="0" xfId="0" applyFont="1" applyFill="1"/>
    <xf numFmtId="0" fontId="13" fillId="11" borderId="0" xfId="0" applyFont="1" applyFill="1" applyAlignment="1">
      <alignment horizontal="center"/>
    </xf>
    <xf numFmtId="0" fontId="14" fillId="11" borderId="0" xfId="0" applyFont="1" applyFill="1"/>
    <xf numFmtId="0" fontId="0" fillId="11" borderId="15" xfId="0" applyFill="1" applyBorder="1"/>
    <xf numFmtId="0" fontId="13" fillId="11" borderId="17" xfId="0" applyFont="1" applyFill="1" applyBorder="1" applyAlignment="1">
      <alignment horizontal="center" vertical="center"/>
    </xf>
    <xf numFmtId="0" fontId="13" fillId="11" borderId="17" xfId="0" applyFont="1" applyFill="1" applyBorder="1" applyAlignment="1">
      <alignment wrapText="1"/>
    </xf>
    <xf numFmtId="0" fontId="0" fillId="8" borderId="0" xfId="0" applyFill="1"/>
    <xf numFmtId="0" fontId="14" fillId="11" borderId="16" xfId="0" applyFont="1" applyFill="1" applyBorder="1"/>
    <xf numFmtId="0" fontId="13" fillId="12" borderId="17" xfId="0" applyFont="1" applyFill="1" applyBorder="1" applyAlignment="1">
      <alignment horizontal="center"/>
    </xf>
    <xf numFmtId="0" fontId="13" fillId="12" borderId="17" xfId="0" applyFont="1" applyFill="1" applyBorder="1"/>
    <xf numFmtId="0" fontId="13" fillId="12" borderId="0" xfId="0" applyFont="1" applyFill="1" applyAlignment="1">
      <alignment horizontal="center"/>
    </xf>
    <xf numFmtId="0" fontId="13" fillId="12" borderId="0" xfId="0" applyFont="1" applyFill="1"/>
    <xf numFmtId="0" fontId="5" fillId="10" borderId="0" xfId="0" applyFont="1" applyFill="1" applyAlignment="1">
      <alignment horizontal="left" vertical="center"/>
    </xf>
    <xf numFmtId="0" fontId="5" fillId="10" borderId="0" xfId="0" applyFont="1" applyFill="1" applyAlignment="1">
      <alignment vertical="center"/>
    </xf>
    <xf numFmtId="3" fontId="5" fillId="10" borderId="0" xfId="0" applyNumberFormat="1" applyFont="1" applyFill="1" applyAlignment="1">
      <alignment vertical="center"/>
    </xf>
    <xf numFmtId="4" fontId="5" fillId="10" borderId="0" xfId="0" applyNumberFormat="1" applyFont="1" applyFill="1" applyAlignment="1">
      <alignment vertical="center"/>
    </xf>
    <xf numFmtId="3" fontId="5" fillId="10" borderId="2" xfId="4" applyNumberFormat="1" applyFont="1" applyFill="1" applyBorder="1" applyAlignment="1">
      <alignment horizontal="right" vertical="center"/>
    </xf>
    <xf numFmtId="3" fontId="5" fillId="10" borderId="0" xfId="4" applyNumberFormat="1" applyFont="1" applyFill="1" applyBorder="1" applyAlignment="1">
      <alignment horizontal="right" vertical="center"/>
    </xf>
    <xf numFmtId="4" fontId="11" fillId="10" borderId="1" xfId="4" applyNumberFormat="1" applyFont="1" applyFill="1" applyBorder="1" applyAlignment="1">
      <alignment horizontal="right" vertical="center"/>
    </xf>
    <xf numFmtId="0" fontId="5" fillId="8" borderId="0" xfId="0" applyFont="1" applyFill="1" applyAlignment="1">
      <alignment horizontal="left" vertical="center"/>
    </xf>
    <xf numFmtId="0" fontId="5" fillId="8" borderId="0" xfId="0" applyFont="1" applyFill="1" applyAlignment="1">
      <alignment vertical="center"/>
    </xf>
    <xf numFmtId="3" fontId="5" fillId="8" borderId="0" xfId="0" applyNumberFormat="1" applyFont="1" applyFill="1" applyAlignment="1">
      <alignment vertical="center"/>
    </xf>
    <xf numFmtId="4" fontId="5" fillId="8" borderId="0" xfId="0" applyNumberFormat="1" applyFont="1" applyFill="1" applyAlignment="1">
      <alignment vertical="center"/>
    </xf>
    <xf numFmtId="3" fontId="5" fillId="8" borderId="2" xfId="4" applyNumberFormat="1" applyFont="1" applyFill="1" applyBorder="1" applyAlignment="1">
      <alignment horizontal="right" vertical="center"/>
    </xf>
    <xf numFmtId="3" fontId="5" fillId="8" borderId="0" xfId="4" applyNumberFormat="1" applyFont="1" applyFill="1" applyBorder="1" applyAlignment="1">
      <alignment horizontal="right" vertical="center"/>
    </xf>
    <xf numFmtId="4" fontId="5" fillId="8" borderId="1" xfId="4" applyNumberFormat="1" applyFont="1" applyFill="1" applyBorder="1" applyAlignment="1">
      <alignment horizontal="right" vertical="center"/>
    </xf>
    <xf numFmtId="0" fontId="5" fillId="8" borderId="0" xfId="0" applyNumberFormat="1" applyFont="1" applyFill="1" applyAlignment="1">
      <alignment vertical="center"/>
    </xf>
    <xf numFmtId="3" fontId="9" fillId="8" borderId="2" xfId="4" applyNumberFormat="1" applyFont="1" applyFill="1" applyBorder="1" applyAlignment="1">
      <alignment horizontal="right" vertical="center"/>
    </xf>
    <xf numFmtId="0" fontId="5" fillId="13" borderId="0" xfId="0" applyFont="1" applyFill="1" applyAlignment="1">
      <alignment horizontal="left" vertical="center"/>
    </xf>
    <xf numFmtId="0" fontId="5" fillId="13" borderId="0" xfId="0" applyFont="1" applyFill="1" applyAlignment="1">
      <alignment vertical="center"/>
    </xf>
    <xf numFmtId="3" fontId="5" fillId="13" borderId="0" xfId="0" applyNumberFormat="1" applyFont="1" applyFill="1" applyAlignment="1">
      <alignment vertical="center"/>
    </xf>
    <xf numFmtId="4" fontId="5" fillId="13" borderId="0" xfId="0" applyNumberFormat="1" applyFont="1" applyFill="1" applyAlignment="1">
      <alignment vertical="center"/>
    </xf>
    <xf numFmtId="3" fontId="5" fillId="13" borderId="2" xfId="4" applyNumberFormat="1" applyFont="1" applyFill="1" applyBorder="1" applyAlignment="1">
      <alignment horizontal="right" vertical="center"/>
    </xf>
    <xf numFmtId="3" fontId="5" fillId="13" borderId="0" xfId="4" applyNumberFormat="1" applyFont="1" applyFill="1" applyBorder="1" applyAlignment="1">
      <alignment horizontal="right" vertical="center"/>
    </xf>
    <xf numFmtId="4" fontId="5" fillId="13" borderId="1" xfId="4" applyNumberFormat="1" applyFont="1" applyFill="1" applyBorder="1" applyAlignment="1">
      <alignment horizontal="right" vertical="center"/>
    </xf>
    <xf numFmtId="0" fontId="5" fillId="13" borderId="0" xfId="0" applyNumberFormat="1" applyFont="1" applyFill="1" applyAlignment="1">
      <alignment vertical="center"/>
    </xf>
    <xf numFmtId="3" fontId="9" fillId="13" borderId="2" xfId="4" applyNumberFormat="1" applyFont="1" applyFill="1" applyBorder="1" applyAlignment="1">
      <alignment horizontal="right" vertical="center"/>
    </xf>
    <xf numFmtId="4" fontId="11" fillId="13" borderId="1" xfId="4" applyNumberFormat="1" applyFont="1" applyFill="1" applyBorder="1" applyAlignment="1">
      <alignment horizontal="right" vertical="center"/>
    </xf>
    <xf numFmtId="0" fontId="3" fillId="13" borderId="0" xfId="0" applyNumberFormat="1" applyFont="1" applyFill="1" applyAlignment="1">
      <alignment vertical="center"/>
    </xf>
    <xf numFmtId="4" fontId="3" fillId="2" borderId="1" xfId="4" applyNumberFormat="1" applyFont="1" applyFill="1" applyBorder="1" applyAlignment="1">
      <alignment horizontal="right" vertical="center"/>
    </xf>
    <xf numFmtId="2" fontId="3" fillId="0" borderId="0" xfId="4" applyNumberFormat="1" applyFont="1" applyFill="1" applyBorder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vertical="center"/>
    </xf>
    <xf numFmtId="3" fontId="5" fillId="6" borderId="0" xfId="0" applyNumberFormat="1" applyFont="1" applyFill="1" applyAlignment="1">
      <alignment vertical="center"/>
    </xf>
    <xf numFmtId="4" fontId="5" fillId="6" borderId="0" xfId="0" applyNumberFormat="1" applyFont="1" applyFill="1" applyAlignment="1">
      <alignment vertical="center"/>
    </xf>
    <xf numFmtId="3" fontId="5" fillId="6" borderId="2" xfId="4" applyNumberFormat="1" applyFont="1" applyFill="1" applyBorder="1" applyAlignment="1">
      <alignment horizontal="right" vertical="center"/>
    </xf>
    <xf numFmtId="3" fontId="5" fillId="6" borderId="0" xfId="4" applyNumberFormat="1" applyFont="1" applyFill="1" applyBorder="1" applyAlignment="1">
      <alignment horizontal="right" vertical="center"/>
    </xf>
    <xf numFmtId="0" fontId="5" fillId="6" borderId="0" xfId="0" applyNumberFormat="1" applyFont="1" applyFill="1" applyAlignment="1">
      <alignment vertical="center"/>
    </xf>
    <xf numFmtId="3" fontId="9" fillId="6" borderId="2" xfId="4" applyNumberFormat="1" applyFont="1" applyFill="1" applyBorder="1" applyAlignment="1">
      <alignment horizontal="right" vertical="center"/>
    </xf>
    <xf numFmtId="4" fontId="11" fillId="6" borderId="1" xfId="4" applyNumberFormat="1" applyFont="1" applyFill="1" applyBorder="1" applyAlignment="1">
      <alignment horizontal="right" vertical="center"/>
    </xf>
    <xf numFmtId="4" fontId="11" fillId="8" borderId="1" xfId="4" applyNumberFormat="1" applyFont="1" applyFill="1" applyBorder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1" fontId="3" fillId="7" borderId="0" xfId="0" applyNumberFormat="1" applyFont="1" applyFill="1" applyAlignment="1">
      <alignment horizontal="right" vertical="center"/>
    </xf>
    <xf numFmtId="0" fontId="3" fillId="7" borderId="0" xfId="0" applyNumberFormat="1" applyFont="1" applyFill="1" applyAlignment="1">
      <alignment vertical="center"/>
    </xf>
    <xf numFmtId="2" fontId="3" fillId="0" borderId="0" xfId="3" applyNumberFormat="1" applyFont="1" applyBorder="1" applyAlignment="1">
      <alignment horizontal="right" vertical="center"/>
    </xf>
    <xf numFmtId="0" fontId="3" fillId="0" borderId="0" xfId="3" applyFont="1" applyBorder="1" applyAlignment="1">
      <alignment horizontal="right" vertical="center"/>
    </xf>
    <xf numFmtId="2" fontId="3" fillId="10" borderId="0" xfId="3" applyNumberFormat="1" applyFont="1" applyFill="1" applyBorder="1" applyAlignment="1">
      <alignment vertical="center"/>
    </xf>
    <xf numFmtId="2" fontId="3" fillId="10" borderId="12" xfId="3" applyNumberFormat="1" applyFont="1" applyFill="1" applyBorder="1" applyAlignment="1">
      <alignment vertical="center"/>
    </xf>
    <xf numFmtId="4" fontId="3" fillId="2" borderId="0" xfId="3" applyNumberFormat="1" applyFont="1" applyFill="1" applyBorder="1" applyAlignment="1">
      <alignment vertical="center"/>
    </xf>
    <xf numFmtId="4" fontId="3" fillId="2" borderId="12" xfId="3" applyNumberFormat="1" applyFont="1" applyFill="1" applyBorder="1" applyAlignment="1">
      <alignment vertical="center"/>
    </xf>
    <xf numFmtId="0" fontId="14" fillId="9" borderId="14" xfId="0" applyFont="1" applyFill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4" fillId="12" borderId="16" xfId="0" applyFont="1" applyFill="1" applyBorder="1" applyAlignment="1">
      <alignment vertical="center"/>
    </xf>
    <xf numFmtId="0" fontId="14" fillId="0" borderId="14" xfId="0" applyFont="1" applyBorder="1" applyAlignment="1">
      <alignment vertical="center"/>
    </xf>
    <xf numFmtId="2" fontId="3" fillId="0" borderId="0" xfId="3" applyNumberFormat="1" applyFont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3" fillId="2" borderId="7" xfId="4" applyFont="1" applyFill="1" applyBorder="1" applyAlignment="1">
      <alignment horizontal="center" vertical="center"/>
    </xf>
    <xf numFmtId="0" fontId="3" fillId="2" borderId="9" xfId="4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5">
    <cellStyle name="Milliers" xfId="1" builtinId="3"/>
    <cellStyle name="Normal" xfId="0" builtinId="0"/>
    <cellStyle name="Normal_1 - calcul IPF 2005" xfId="2"/>
    <cellStyle name="Normal_comptes 2003-2005 péréquation" xfId="3"/>
    <cellStyle name="Normal_Série Péréquation des besoins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'ISB-13 Indices 2015 (COPIL)'!$H$4</c:f>
              <c:strCache>
                <c:ptCount val="1"/>
                <c:pt idx="0">
                  <c:v>CoPil 2007</c:v>
                </c:pt>
              </c:strCache>
            </c:strRef>
          </c:tx>
          <c:marker>
            <c:symbol val="diamond"/>
            <c:size val="5"/>
          </c:marker>
          <c:cat>
            <c:strRef>
              <c:f>'ISB-13 Indices 2015 (COPIL)'!$B$8:$B$170</c:f>
              <c:strCache>
                <c:ptCount val="163"/>
                <c:pt idx="0">
                  <c:v>Crésuz</c:v>
                </c:pt>
                <c:pt idx="1">
                  <c:v>Courlevon</c:v>
                </c:pt>
                <c:pt idx="2">
                  <c:v>Delley-Portalban</c:v>
                </c:pt>
                <c:pt idx="3">
                  <c:v>Villarsel-sur-Marly</c:v>
                </c:pt>
                <c:pt idx="4">
                  <c:v>Kleinbösingen</c:v>
                </c:pt>
                <c:pt idx="5">
                  <c:v>Gempenach</c:v>
                </c:pt>
                <c:pt idx="6">
                  <c:v>Plasselb</c:v>
                </c:pt>
                <c:pt idx="7">
                  <c:v>Plaffeien</c:v>
                </c:pt>
                <c:pt idx="8">
                  <c:v>Châtel-sur-Montsalvens</c:v>
                </c:pt>
                <c:pt idx="9">
                  <c:v>Vuissens</c:v>
                </c:pt>
                <c:pt idx="10">
                  <c:v>Bösingen</c:v>
                </c:pt>
                <c:pt idx="11">
                  <c:v>Salvenach</c:v>
                </c:pt>
                <c:pt idx="12">
                  <c:v>Ecublens (FR)</c:v>
                </c:pt>
                <c:pt idx="13">
                  <c:v>Russy</c:v>
                </c:pt>
                <c:pt idx="14">
                  <c:v>Zumholz</c:v>
                </c:pt>
                <c:pt idx="15">
                  <c:v>Greng</c:v>
                </c:pt>
                <c:pt idx="16">
                  <c:v>Grangettes</c:v>
                </c:pt>
                <c:pt idx="17">
                  <c:v>St. Antoni</c:v>
                </c:pt>
                <c:pt idx="18">
                  <c:v>St. Silvester</c:v>
                </c:pt>
                <c:pt idx="19">
                  <c:v>Chésopelloz</c:v>
                </c:pt>
                <c:pt idx="20">
                  <c:v>Tentlingen</c:v>
                </c:pt>
                <c:pt idx="21">
                  <c:v>Fräschels</c:v>
                </c:pt>
                <c:pt idx="22">
                  <c:v>Bas-Intyamon</c:v>
                </c:pt>
                <c:pt idx="23">
                  <c:v>Léchelles</c:v>
                </c:pt>
                <c:pt idx="24">
                  <c:v>Heitenried</c:v>
                </c:pt>
                <c:pt idx="25">
                  <c:v>Düdingen</c:v>
                </c:pt>
                <c:pt idx="26">
                  <c:v>Senèdes</c:v>
                </c:pt>
                <c:pt idx="27">
                  <c:v>Givisiez</c:v>
                </c:pt>
                <c:pt idx="28">
                  <c:v>Haut-Intyamon</c:v>
                </c:pt>
                <c:pt idx="29">
                  <c:v>Rueyres-les-Prés</c:v>
                </c:pt>
                <c:pt idx="30">
                  <c:v>Alterswil</c:v>
                </c:pt>
                <c:pt idx="31">
                  <c:v>St. Ursen</c:v>
                </c:pt>
                <c:pt idx="32">
                  <c:v>Courgevaux</c:v>
                </c:pt>
                <c:pt idx="33">
                  <c:v>Ried bei Kerzers</c:v>
                </c:pt>
                <c:pt idx="34">
                  <c:v>Wünnewil-Flamatt</c:v>
                </c:pt>
                <c:pt idx="35">
                  <c:v>Brünisried</c:v>
                </c:pt>
                <c:pt idx="36">
                  <c:v>Tafers</c:v>
                </c:pt>
                <c:pt idx="37">
                  <c:v>Surpierre</c:v>
                </c:pt>
                <c:pt idx="38">
                  <c:v>Val-de-Charmey</c:v>
                </c:pt>
                <c:pt idx="39">
                  <c:v>Villeneuve (FR)</c:v>
                </c:pt>
                <c:pt idx="40">
                  <c:v>Haut-Vully</c:v>
                </c:pt>
                <c:pt idx="41">
                  <c:v>La Folliaz</c:v>
                </c:pt>
                <c:pt idx="42">
                  <c:v>Noréaz</c:v>
                </c:pt>
                <c:pt idx="43">
                  <c:v>Riaz</c:v>
                </c:pt>
                <c:pt idx="44">
                  <c:v>Schmitten (FR)</c:v>
                </c:pt>
                <c:pt idx="45">
                  <c:v>La Roche</c:v>
                </c:pt>
                <c:pt idx="46">
                  <c:v>Autigny</c:v>
                </c:pt>
                <c:pt idx="47">
                  <c:v>Dompierre (FR)</c:v>
                </c:pt>
                <c:pt idx="48">
                  <c:v>Rue</c:v>
                </c:pt>
                <c:pt idx="49">
                  <c:v>Prez-vers-Noréaz</c:v>
                </c:pt>
                <c:pt idx="50">
                  <c:v>Granges-Paccot</c:v>
                </c:pt>
                <c:pt idx="51">
                  <c:v>Giffers</c:v>
                </c:pt>
                <c:pt idx="52">
                  <c:v>Muntelier</c:v>
                </c:pt>
                <c:pt idx="53">
                  <c:v>Les Montets</c:v>
                </c:pt>
                <c:pt idx="54">
                  <c:v>Corbières</c:v>
                </c:pt>
                <c:pt idx="55">
                  <c:v>Siviriez</c:v>
                </c:pt>
                <c:pt idx="56">
                  <c:v>Galmiz</c:v>
                </c:pt>
                <c:pt idx="57">
                  <c:v>Autafond</c:v>
                </c:pt>
                <c:pt idx="58">
                  <c:v>Châtillon (FR)</c:v>
                </c:pt>
                <c:pt idx="59">
                  <c:v>Cheyres</c:v>
                </c:pt>
                <c:pt idx="60">
                  <c:v>Kerzers</c:v>
                </c:pt>
                <c:pt idx="61">
                  <c:v>Marly</c:v>
                </c:pt>
                <c:pt idx="62">
                  <c:v>Sorens</c:v>
                </c:pt>
                <c:pt idx="63">
                  <c:v>Ependes (FR)</c:v>
                </c:pt>
                <c:pt idx="64">
                  <c:v>Gletterens</c:v>
                </c:pt>
                <c:pt idx="65">
                  <c:v>Mézières (FR)</c:v>
                </c:pt>
                <c:pt idx="66">
                  <c:v>Gurmels</c:v>
                </c:pt>
                <c:pt idx="67">
                  <c:v>Ueberstorf</c:v>
                </c:pt>
                <c:pt idx="68">
                  <c:v>Saint-Aubin (FR)</c:v>
                </c:pt>
                <c:pt idx="69">
                  <c:v>Rechthalten</c:v>
                </c:pt>
                <c:pt idx="70">
                  <c:v>Barberêche</c:v>
                </c:pt>
                <c:pt idx="71">
                  <c:v>Grandvillard</c:v>
                </c:pt>
                <c:pt idx="72">
                  <c:v>Massonnens</c:v>
                </c:pt>
                <c:pt idx="73">
                  <c:v>Auboranges</c:v>
                </c:pt>
                <c:pt idx="74">
                  <c:v>Vaulruz</c:v>
                </c:pt>
                <c:pt idx="75">
                  <c:v>Pont-en-Ogoz</c:v>
                </c:pt>
                <c:pt idx="76">
                  <c:v>Bulle</c:v>
                </c:pt>
                <c:pt idx="77">
                  <c:v>Fribourg</c:v>
                </c:pt>
                <c:pt idx="78">
                  <c:v>Grolley</c:v>
                </c:pt>
                <c:pt idx="79">
                  <c:v>Semsales</c:v>
                </c:pt>
                <c:pt idx="80">
                  <c:v>Bussy (FR)</c:v>
                </c:pt>
                <c:pt idx="81">
                  <c:v>Estavayer-le-Lac</c:v>
                </c:pt>
                <c:pt idx="82">
                  <c:v>Châtel-Saint-Denis</c:v>
                </c:pt>
                <c:pt idx="83">
                  <c:v>Lurtigen</c:v>
                </c:pt>
                <c:pt idx="84">
                  <c:v>Cheiry</c:v>
                </c:pt>
                <c:pt idx="85">
                  <c:v>Montet (Glâne)</c:v>
                </c:pt>
                <c:pt idx="86">
                  <c:v>Chénens</c:v>
                </c:pt>
                <c:pt idx="87">
                  <c:v>Le Mouret</c:v>
                </c:pt>
                <c:pt idx="88">
                  <c:v>Arconciel</c:v>
                </c:pt>
                <c:pt idx="89">
                  <c:v>Bas-Vully</c:v>
                </c:pt>
                <c:pt idx="90">
                  <c:v>Chapelle (Glâne)</c:v>
                </c:pt>
                <c:pt idx="91">
                  <c:v>Botterens</c:v>
                </c:pt>
                <c:pt idx="92">
                  <c:v>Belfaux</c:v>
                </c:pt>
                <c:pt idx="93">
                  <c:v>Villaz-Saint-Pierre</c:v>
                </c:pt>
                <c:pt idx="94">
                  <c:v>Vernay</c:v>
                </c:pt>
                <c:pt idx="95">
                  <c:v>Neyruz (FR)</c:v>
                </c:pt>
                <c:pt idx="96">
                  <c:v>Vallon</c:v>
                </c:pt>
                <c:pt idx="97">
                  <c:v>Avry</c:v>
                </c:pt>
                <c:pt idx="98">
                  <c:v>Vuisternens-en-Ogoz</c:v>
                </c:pt>
                <c:pt idx="99">
                  <c:v>Torny</c:v>
                </c:pt>
                <c:pt idx="100">
                  <c:v>Cressier (FR)</c:v>
                </c:pt>
                <c:pt idx="101">
                  <c:v>Farvagny</c:v>
                </c:pt>
                <c:pt idx="102">
                  <c:v>Romont (FR)</c:v>
                </c:pt>
                <c:pt idx="103">
                  <c:v>Jaun</c:v>
                </c:pt>
                <c:pt idx="104">
                  <c:v>Corminboeuf</c:v>
                </c:pt>
                <c:pt idx="105">
                  <c:v>Ulmiz</c:v>
                </c:pt>
                <c:pt idx="106">
                  <c:v>Villorsonnens</c:v>
                </c:pt>
                <c:pt idx="107">
                  <c:v>Meyriez</c:v>
                </c:pt>
                <c:pt idx="108">
                  <c:v>Oberschrot</c:v>
                </c:pt>
                <c:pt idx="109">
                  <c:v>Le Glèbe</c:v>
                </c:pt>
                <c:pt idx="110">
                  <c:v>Misery-Courtion</c:v>
                </c:pt>
                <c:pt idx="111">
                  <c:v>Matran</c:v>
                </c:pt>
                <c:pt idx="112">
                  <c:v>Saint-Martin (FR)</c:v>
                </c:pt>
                <c:pt idx="113">
                  <c:v>Murist</c:v>
                </c:pt>
                <c:pt idx="114">
                  <c:v>Montagny (FR)</c:v>
                </c:pt>
                <c:pt idx="115">
                  <c:v>Cugy (FR)</c:v>
                </c:pt>
                <c:pt idx="116">
                  <c:v>Jeuss</c:v>
                </c:pt>
                <c:pt idx="117">
                  <c:v>Le Châtelard</c:v>
                </c:pt>
                <c:pt idx="118">
                  <c:v>Gruyères</c:v>
                </c:pt>
                <c:pt idx="119">
                  <c:v>Villars-sur-Glâne</c:v>
                </c:pt>
                <c:pt idx="120">
                  <c:v>Sâles</c:v>
                </c:pt>
                <c:pt idx="121">
                  <c:v>Broc</c:v>
                </c:pt>
                <c:pt idx="122">
                  <c:v>Murten</c:v>
                </c:pt>
                <c:pt idx="123">
                  <c:v>Treyvaux</c:v>
                </c:pt>
                <c:pt idx="124">
                  <c:v>Echarlens</c:v>
                </c:pt>
                <c:pt idx="125">
                  <c:v>Billens-Hennens</c:v>
                </c:pt>
                <c:pt idx="126">
                  <c:v>Ferpicloz</c:v>
                </c:pt>
                <c:pt idx="127">
                  <c:v>Châbles</c:v>
                </c:pt>
                <c:pt idx="128">
                  <c:v>La Sonnaz</c:v>
                </c:pt>
                <c:pt idx="129">
                  <c:v>Vuisternens-devant-Romont</c:v>
                </c:pt>
                <c:pt idx="130">
                  <c:v>Rossens (FR)</c:v>
                </c:pt>
                <c:pt idx="131">
                  <c:v>Hauterive (FR)</c:v>
                </c:pt>
                <c:pt idx="132">
                  <c:v>Hauteville</c:v>
                </c:pt>
                <c:pt idx="133">
                  <c:v>Corserey</c:v>
                </c:pt>
                <c:pt idx="134">
                  <c:v>Pont-la-Ville</c:v>
                </c:pt>
                <c:pt idx="135">
                  <c:v>Pierrafortscha</c:v>
                </c:pt>
                <c:pt idx="136">
                  <c:v>La Brillaz</c:v>
                </c:pt>
                <c:pt idx="137">
                  <c:v>Domdidier</c:v>
                </c:pt>
                <c:pt idx="138">
                  <c:v>Vuadens</c:v>
                </c:pt>
                <c:pt idx="139">
                  <c:v>Nuvilly</c:v>
                </c:pt>
                <c:pt idx="140">
                  <c:v>Villarepos</c:v>
                </c:pt>
                <c:pt idx="141">
                  <c:v>Courtepin</c:v>
                </c:pt>
                <c:pt idx="142">
                  <c:v>Corpataux-Magnedens</c:v>
                </c:pt>
                <c:pt idx="143">
                  <c:v>Ursy</c:v>
                </c:pt>
                <c:pt idx="144">
                  <c:v>La Verrerie</c:v>
                </c:pt>
                <c:pt idx="145">
                  <c:v>Morlon</c:v>
                </c:pt>
                <c:pt idx="146">
                  <c:v>Ponthaux</c:v>
                </c:pt>
                <c:pt idx="147">
                  <c:v>Attalens</c:v>
                </c:pt>
                <c:pt idx="148">
                  <c:v>Wallenried</c:v>
                </c:pt>
                <c:pt idx="149">
                  <c:v>Le Pâquier (FR)</c:v>
                </c:pt>
                <c:pt idx="150">
                  <c:v>Bossonnens</c:v>
                </c:pt>
                <c:pt idx="151">
                  <c:v>Lully (FR)</c:v>
                </c:pt>
                <c:pt idx="152">
                  <c:v>Remaufens</c:v>
                </c:pt>
                <c:pt idx="153">
                  <c:v>Fétigny</c:v>
                </c:pt>
                <c:pt idx="154">
                  <c:v>Granges (Veveyse)</c:v>
                </c:pt>
                <c:pt idx="155">
                  <c:v>Le Flon</c:v>
                </c:pt>
                <c:pt idx="156">
                  <c:v>Châtonnaye</c:v>
                </c:pt>
                <c:pt idx="157">
                  <c:v>Ménières</c:v>
                </c:pt>
                <c:pt idx="158">
                  <c:v>Sévaz</c:v>
                </c:pt>
                <c:pt idx="159">
                  <c:v>Marsens</c:v>
                </c:pt>
                <c:pt idx="160">
                  <c:v>Cottens (FR)</c:v>
                </c:pt>
                <c:pt idx="161">
                  <c:v>Morens (FR)</c:v>
                </c:pt>
                <c:pt idx="162">
                  <c:v>Prévondavaux</c:v>
                </c:pt>
              </c:strCache>
            </c:strRef>
          </c:cat>
          <c:val>
            <c:numRef>
              <c:f>'ISB-13 Indices 2015 (COPIL)'!$H$8:$H$170</c:f>
              <c:numCache>
                <c:formatCode>#,##0.00</c:formatCode>
                <c:ptCount val="163"/>
                <c:pt idx="0">
                  <c:v>70.584544333861871</c:v>
                </c:pt>
                <c:pt idx="1">
                  <c:v>72.063425915123645</c:v>
                </c:pt>
                <c:pt idx="2">
                  <c:v>78.015340174940434</c:v>
                </c:pt>
                <c:pt idx="3">
                  <c:v>78.256183148241092</c:v>
                </c:pt>
                <c:pt idx="4">
                  <c:v>78.829085795473162</c:v>
                </c:pt>
                <c:pt idx="5">
                  <c:v>79.00737247435913</c:v>
                </c:pt>
                <c:pt idx="6">
                  <c:v>79.772280085743006</c:v>
                </c:pt>
                <c:pt idx="7">
                  <c:v>83.052976682288531</c:v>
                </c:pt>
                <c:pt idx="8">
                  <c:v>83.298741082123243</c:v>
                </c:pt>
                <c:pt idx="9">
                  <c:v>83.721285702527283</c:v>
                </c:pt>
                <c:pt idx="10">
                  <c:v>85.677407326952647</c:v>
                </c:pt>
                <c:pt idx="11">
                  <c:v>85.983652878856304</c:v>
                </c:pt>
                <c:pt idx="12">
                  <c:v>86.261001573084826</c:v>
                </c:pt>
                <c:pt idx="13">
                  <c:v>86.380086284482886</c:v>
                </c:pt>
                <c:pt idx="14">
                  <c:v>86.582640615797999</c:v>
                </c:pt>
                <c:pt idx="15">
                  <c:v>86.60278010971625</c:v>
                </c:pt>
                <c:pt idx="16">
                  <c:v>87.821139092182818</c:v>
                </c:pt>
                <c:pt idx="17">
                  <c:v>87.924107177138367</c:v>
                </c:pt>
                <c:pt idx="18">
                  <c:v>87.954940896559606</c:v>
                </c:pt>
                <c:pt idx="19">
                  <c:v>88.110899375504204</c:v>
                </c:pt>
                <c:pt idx="20">
                  <c:v>90.473578081014495</c:v>
                </c:pt>
                <c:pt idx="21">
                  <c:v>91.104700445949589</c:v>
                </c:pt>
                <c:pt idx="22">
                  <c:v>92.047702854125959</c:v>
                </c:pt>
                <c:pt idx="23">
                  <c:v>92.411312503966457</c:v>
                </c:pt>
                <c:pt idx="24">
                  <c:v>92.463882150085482</c:v>
                </c:pt>
                <c:pt idx="25">
                  <c:v>92.552924880435597</c:v>
                </c:pt>
                <c:pt idx="26">
                  <c:v>93.140624347004177</c:v>
                </c:pt>
                <c:pt idx="27">
                  <c:v>93.33007756324767</c:v>
                </c:pt>
                <c:pt idx="28">
                  <c:v>93.397537288530231</c:v>
                </c:pt>
                <c:pt idx="29">
                  <c:v>93.421895604455244</c:v>
                </c:pt>
                <c:pt idx="30">
                  <c:v>93.603790035042834</c:v>
                </c:pt>
                <c:pt idx="31">
                  <c:v>93.616416697874484</c:v>
                </c:pt>
                <c:pt idx="32">
                  <c:v>93.680120832379345</c:v>
                </c:pt>
                <c:pt idx="33">
                  <c:v>94.315235920972341</c:v>
                </c:pt>
                <c:pt idx="34">
                  <c:v>94.387979209862621</c:v>
                </c:pt>
                <c:pt idx="35">
                  <c:v>94.466095555649716</c:v>
                </c:pt>
                <c:pt idx="36">
                  <c:v>94.466896643611165</c:v>
                </c:pt>
                <c:pt idx="37">
                  <c:v>94.582028384369437</c:v>
                </c:pt>
                <c:pt idx="38">
                  <c:v>94.678177443108581</c:v>
                </c:pt>
                <c:pt idx="39">
                  <c:v>95.041378172561735</c:v>
                </c:pt>
                <c:pt idx="40">
                  <c:v>95.309736415693607</c:v>
                </c:pt>
                <c:pt idx="41">
                  <c:v>95.803277776785308</c:v>
                </c:pt>
                <c:pt idx="42">
                  <c:v>96.116038800137176</c:v>
                </c:pt>
                <c:pt idx="43">
                  <c:v>96.393717568825096</c:v>
                </c:pt>
                <c:pt idx="44">
                  <c:v>96.843444816629187</c:v>
                </c:pt>
                <c:pt idx="45">
                  <c:v>96.88963770289638</c:v>
                </c:pt>
                <c:pt idx="46">
                  <c:v>97.104214257443004</c:v>
                </c:pt>
                <c:pt idx="47">
                  <c:v>97.208257686073836</c:v>
                </c:pt>
                <c:pt idx="48">
                  <c:v>97.410444261281668</c:v>
                </c:pt>
                <c:pt idx="49">
                  <c:v>97.654033697476251</c:v>
                </c:pt>
                <c:pt idx="50">
                  <c:v>97.699442349147176</c:v>
                </c:pt>
                <c:pt idx="51">
                  <c:v>97.837610761909204</c:v>
                </c:pt>
                <c:pt idx="52">
                  <c:v>97.88030941937842</c:v>
                </c:pt>
                <c:pt idx="53">
                  <c:v>97.982702456973769</c:v>
                </c:pt>
                <c:pt idx="54">
                  <c:v>98.216305378419662</c:v>
                </c:pt>
                <c:pt idx="55">
                  <c:v>98.217439242083145</c:v>
                </c:pt>
                <c:pt idx="56">
                  <c:v>98.218438654182606</c:v>
                </c:pt>
                <c:pt idx="57">
                  <c:v>98.387588840716319</c:v>
                </c:pt>
                <c:pt idx="58">
                  <c:v>98.519000258770674</c:v>
                </c:pt>
                <c:pt idx="59">
                  <c:v>98.802795651157723</c:v>
                </c:pt>
                <c:pt idx="60">
                  <c:v>98.845657031197391</c:v>
                </c:pt>
                <c:pt idx="61">
                  <c:v>98.931696185357254</c:v>
                </c:pt>
                <c:pt idx="62">
                  <c:v>99.048700064441618</c:v>
                </c:pt>
                <c:pt idx="63">
                  <c:v>99.197125628989028</c:v>
                </c:pt>
                <c:pt idx="64">
                  <c:v>99.201547733460245</c:v>
                </c:pt>
                <c:pt idx="65">
                  <c:v>99.332099284706629</c:v>
                </c:pt>
                <c:pt idx="66">
                  <c:v>99.335833684976677</c:v>
                </c:pt>
                <c:pt idx="67">
                  <c:v>99.415105175424031</c:v>
                </c:pt>
                <c:pt idx="68">
                  <c:v>99.707874789985141</c:v>
                </c:pt>
                <c:pt idx="69">
                  <c:v>100.05478992468235</c:v>
                </c:pt>
                <c:pt idx="70">
                  <c:v>100.19751777761307</c:v>
                </c:pt>
                <c:pt idx="71">
                  <c:v>100.22339533400601</c:v>
                </c:pt>
                <c:pt idx="72">
                  <c:v>100.37405372769651</c:v>
                </c:pt>
                <c:pt idx="73">
                  <c:v>100.41862288712322</c:v>
                </c:pt>
                <c:pt idx="74">
                  <c:v>100.70456484569053</c:v>
                </c:pt>
                <c:pt idx="75">
                  <c:v>100.85479022491759</c:v>
                </c:pt>
                <c:pt idx="76">
                  <c:v>100.96027740731989</c:v>
                </c:pt>
                <c:pt idx="77">
                  <c:v>101.07503066351819</c:v>
                </c:pt>
                <c:pt idx="78">
                  <c:v>101.22942683872003</c:v>
                </c:pt>
                <c:pt idx="79">
                  <c:v>101.32545637103841</c:v>
                </c:pt>
                <c:pt idx="80">
                  <c:v>101.39313247469876</c:v>
                </c:pt>
                <c:pt idx="81">
                  <c:v>101.60445019784038</c:v>
                </c:pt>
                <c:pt idx="82">
                  <c:v>101.63538831155466</c:v>
                </c:pt>
                <c:pt idx="83">
                  <c:v>102.59269875661039</c:v>
                </c:pt>
                <c:pt idx="84">
                  <c:v>102.6116221756177</c:v>
                </c:pt>
                <c:pt idx="85">
                  <c:v>102.63227971675781</c:v>
                </c:pt>
                <c:pt idx="86">
                  <c:v>102.69225916100005</c:v>
                </c:pt>
                <c:pt idx="87">
                  <c:v>102.7245480753492</c:v>
                </c:pt>
                <c:pt idx="88">
                  <c:v>102.89501682937765</c:v>
                </c:pt>
                <c:pt idx="89">
                  <c:v>102.93635487937078</c:v>
                </c:pt>
                <c:pt idx="90">
                  <c:v>103.00135179416841</c:v>
                </c:pt>
                <c:pt idx="91">
                  <c:v>103.09788713821877</c:v>
                </c:pt>
                <c:pt idx="92">
                  <c:v>103.26212211638062</c:v>
                </c:pt>
                <c:pt idx="93">
                  <c:v>103.57993601529395</c:v>
                </c:pt>
                <c:pt idx="94">
                  <c:v>103.63488679855571</c:v>
                </c:pt>
                <c:pt idx="95">
                  <c:v>103.67369581811917</c:v>
                </c:pt>
                <c:pt idx="96">
                  <c:v>103.75646289069412</c:v>
                </c:pt>
                <c:pt idx="97">
                  <c:v>103.77718592138352</c:v>
                </c:pt>
                <c:pt idx="98">
                  <c:v>103.85440563021837</c:v>
                </c:pt>
                <c:pt idx="99">
                  <c:v>103.91554268458111</c:v>
                </c:pt>
                <c:pt idx="100">
                  <c:v>103.92343858848452</c:v>
                </c:pt>
                <c:pt idx="101">
                  <c:v>104.1800215047431</c:v>
                </c:pt>
                <c:pt idx="102">
                  <c:v>104.19595947005514</c:v>
                </c:pt>
                <c:pt idx="103">
                  <c:v>104.21601966271628</c:v>
                </c:pt>
                <c:pt idx="104">
                  <c:v>104.44707206767725</c:v>
                </c:pt>
                <c:pt idx="105">
                  <c:v>105.38300846184863</c:v>
                </c:pt>
                <c:pt idx="106">
                  <c:v>105.47143289809536</c:v>
                </c:pt>
                <c:pt idx="107">
                  <c:v>105.53249133442313</c:v>
                </c:pt>
                <c:pt idx="108">
                  <c:v>105.55497702615233</c:v>
                </c:pt>
                <c:pt idx="109">
                  <c:v>105.77332140724879</c:v>
                </c:pt>
                <c:pt idx="110">
                  <c:v>105.93553087238161</c:v>
                </c:pt>
                <c:pt idx="111">
                  <c:v>106.08019190854168</c:v>
                </c:pt>
                <c:pt idx="112">
                  <c:v>106.14421342924325</c:v>
                </c:pt>
                <c:pt idx="113">
                  <c:v>106.15199901362814</c:v>
                </c:pt>
                <c:pt idx="114">
                  <c:v>106.19773010760474</c:v>
                </c:pt>
                <c:pt idx="115">
                  <c:v>106.21340226880585</c:v>
                </c:pt>
                <c:pt idx="116">
                  <c:v>106.26326850776499</c:v>
                </c:pt>
                <c:pt idx="117">
                  <c:v>106.26910902538599</c:v>
                </c:pt>
                <c:pt idx="118">
                  <c:v>106.85671463499193</c:v>
                </c:pt>
                <c:pt idx="119">
                  <c:v>107.18416512327452</c:v>
                </c:pt>
                <c:pt idx="120">
                  <c:v>107.51820866701942</c:v>
                </c:pt>
                <c:pt idx="121">
                  <c:v>107.59953793595264</c:v>
                </c:pt>
                <c:pt idx="122">
                  <c:v>107.64095791670323</c:v>
                </c:pt>
                <c:pt idx="123">
                  <c:v>107.64196706352537</c:v>
                </c:pt>
                <c:pt idx="124">
                  <c:v>107.64924312972146</c:v>
                </c:pt>
                <c:pt idx="125">
                  <c:v>107.8808216716273</c:v>
                </c:pt>
                <c:pt idx="126">
                  <c:v>107.89714124546096</c:v>
                </c:pt>
                <c:pt idx="127">
                  <c:v>108.03422810476624</c:v>
                </c:pt>
                <c:pt idx="128">
                  <c:v>108.71587262867419</c:v>
                </c:pt>
                <c:pt idx="129">
                  <c:v>109.12431388871369</c:v>
                </c:pt>
                <c:pt idx="130">
                  <c:v>109.33435606289805</c:v>
                </c:pt>
                <c:pt idx="131">
                  <c:v>109.78739533572482</c:v>
                </c:pt>
                <c:pt idx="132">
                  <c:v>109.98997238160916</c:v>
                </c:pt>
                <c:pt idx="133">
                  <c:v>110.03669313052984</c:v>
                </c:pt>
                <c:pt idx="134">
                  <c:v>110.29242539737515</c:v>
                </c:pt>
                <c:pt idx="135">
                  <c:v>110.76563353728066</c:v>
                </c:pt>
                <c:pt idx="136">
                  <c:v>111.65085382285415</c:v>
                </c:pt>
                <c:pt idx="137">
                  <c:v>111.77795035526086</c:v>
                </c:pt>
                <c:pt idx="138">
                  <c:v>111.82768648768888</c:v>
                </c:pt>
                <c:pt idx="139">
                  <c:v>111.86138951798966</c:v>
                </c:pt>
                <c:pt idx="140">
                  <c:v>111.92872267126324</c:v>
                </c:pt>
                <c:pt idx="141">
                  <c:v>112.12851158975954</c:v>
                </c:pt>
                <c:pt idx="142">
                  <c:v>112.42449709587461</c:v>
                </c:pt>
                <c:pt idx="143">
                  <c:v>112.45564170592235</c:v>
                </c:pt>
                <c:pt idx="144">
                  <c:v>112.69101238848657</c:v>
                </c:pt>
                <c:pt idx="145">
                  <c:v>112.93216661817689</c:v>
                </c:pt>
                <c:pt idx="146">
                  <c:v>113.3980002980735</c:v>
                </c:pt>
                <c:pt idx="147">
                  <c:v>113.50640792141368</c:v>
                </c:pt>
                <c:pt idx="148">
                  <c:v>113.75899688480959</c:v>
                </c:pt>
                <c:pt idx="149">
                  <c:v>113.95007056800981</c:v>
                </c:pt>
                <c:pt idx="150">
                  <c:v>114.87474805053743</c:v>
                </c:pt>
                <c:pt idx="151">
                  <c:v>114.96089317430582</c:v>
                </c:pt>
                <c:pt idx="152">
                  <c:v>115.619041086698</c:v>
                </c:pt>
                <c:pt idx="153">
                  <c:v>116.08702965443207</c:v>
                </c:pt>
                <c:pt idx="154">
                  <c:v>118.27063474154406</c:v>
                </c:pt>
                <c:pt idx="155">
                  <c:v>118.37653051554054</c:v>
                </c:pt>
                <c:pt idx="156">
                  <c:v>118.63444665397631</c:v>
                </c:pt>
                <c:pt idx="157">
                  <c:v>118.64256678048169</c:v>
                </c:pt>
                <c:pt idx="158">
                  <c:v>119.80974137084145</c:v>
                </c:pt>
                <c:pt idx="159">
                  <c:v>119.96109279717193</c:v>
                </c:pt>
                <c:pt idx="160">
                  <c:v>120.01684895013736</c:v>
                </c:pt>
                <c:pt idx="161">
                  <c:v>127.56687519114945</c:v>
                </c:pt>
                <c:pt idx="162">
                  <c:v>142.87612855001564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'ISB-13 Indices 2015 (COPIL)'!$I$4</c:f>
              <c:strCache>
                <c:ptCount val="1"/>
                <c:pt idx="0">
                  <c:v>Grand Conseil</c:v>
                </c:pt>
              </c:strCache>
            </c:strRef>
          </c:tx>
          <c:marker>
            <c:symbol val="square"/>
            <c:size val="3"/>
          </c:marker>
          <c:cat>
            <c:strRef>
              <c:f>'ISB-13 Indices 2015 (COPIL)'!$B$8:$B$170</c:f>
              <c:strCache>
                <c:ptCount val="163"/>
                <c:pt idx="0">
                  <c:v>Crésuz</c:v>
                </c:pt>
                <c:pt idx="1">
                  <c:v>Courlevon</c:v>
                </c:pt>
                <c:pt idx="2">
                  <c:v>Delley-Portalban</c:v>
                </c:pt>
                <c:pt idx="3">
                  <c:v>Villarsel-sur-Marly</c:v>
                </c:pt>
                <c:pt idx="4">
                  <c:v>Kleinbösingen</c:v>
                </c:pt>
                <c:pt idx="5">
                  <c:v>Gempenach</c:v>
                </c:pt>
                <c:pt idx="6">
                  <c:v>Plasselb</c:v>
                </c:pt>
                <c:pt idx="7">
                  <c:v>Plaffeien</c:v>
                </c:pt>
                <c:pt idx="8">
                  <c:v>Châtel-sur-Montsalvens</c:v>
                </c:pt>
                <c:pt idx="9">
                  <c:v>Vuissens</c:v>
                </c:pt>
                <c:pt idx="10">
                  <c:v>Bösingen</c:v>
                </c:pt>
                <c:pt idx="11">
                  <c:v>Salvenach</c:v>
                </c:pt>
                <c:pt idx="12">
                  <c:v>Ecublens (FR)</c:v>
                </c:pt>
                <c:pt idx="13">
                  <c:v>Russy</c:v>
                </c:pt>
                <c:pt idx="14">
                  <c:v>Zumholz</c:v>
                </c:pt>
                <c:pt idx="15">
                  <c:v>Greng</c:v>
                </c:pt>
                <c:pt idx="16">
                  <c:v>Grangettes</c:v>
                </c:pt>
                <c:pt idx="17">
                  <c:v>St. Antoni</c:v>
                </c:pt>
                <c:pt idx="18">
                  <c:v>St. Silvester</c:v>
                </c:pt>
                <c:pt idx="19">
                  <c:v>Chésopelloz</c:v>
                </c:pt>
                <c:pt idx="20">
                  <c:v>Tentlingen</c:v>
                </c:pt>
                <c:pt idx="21">
                  <c:v>Fräschels</c:v>
                </c:pt>
                <c:pt idx="22">
                  <c:v>Bas-Intyamon</c:v>
                </c:pt>
                <c:pt idx="23">
                  <c:v>Léchelles</c:v>
                </c:pt>
                <c:pt idx="24">
                  <c:v>Heitenried</c:v>
                </c:pt>
                <c:pt idx="25">
                  <c:v>Düdingen</c:v>
                </c:pt>
                <c:pt idx="26">
                  <c:v>Senèdes</c:v>
                </c:pt>
                <c:pt idx="27">
                  <c:v>Givisiez</c:v>
                </c:pt>
                <c:pt idx="28">
                  <c:v>Haut-Intyamon</c:v>
                </c:pt>
                <c:pt idx="29">
                  <c:v>Rueyres-les-Prés</c:v>
                </c:pt>
                <c:pt idx="30">
                  <c:v>Alterswil</c:v>
                </c:pt>
                <c:pt idx="31">
                  <c:v>St. Ursen</c:v>
                </c:pt>
                <c:pt idx="32">
                  <c:v>Courgevaux</c:v>
                </c:pt>
                <c:pt idx="33">
                  <c:v>Ried bei Kerzers</c:v>
                </c:pt>
                <c:pt idx="34">
                  <c:v>Wünnewil-Flamatt</c:v>
                </c:pt>
                <c:pt idx="35">
                  <c:v>Brünisried</c:v>
                </c:pt>
                <c:pt idx="36">
                  <c:v>Tafers</c:v>
                </c:pt>
                <c:pt idx="37">
                  <c:v>Surpierre</c:v>
                </c:pt>
                <c:pt idx="38">
                  <c:v>Val-de-Charmey</c:v>
                </c:pt>
                <c:pt idx="39">
                  <c:v>Villeneuve (FR)</c:v>
                </c:pt>
                <c:pt idx="40">
                  <c:v>Haut-Vully</c:v>
                </c:pt>
                <c:pt idx="41">
                  <c:v>La Folliaz</c:v>
                </c:pt>
                <c:pt idx="42">
                  <c:v>Noréaz</c:v>
                </c:pt>
                <c:pt idx="43">
                  <c:v>Riaz</c:v>
                </c:pt>
                <c:pt idx="44">
                  <c:v>Schmitten (FR)</c:v>
                </c:pt>
                <c:pt idx="45">
                  <c:v>La Roche</c:v>
                </c:pt>
                <c:pt idx="46">
                  <c:v>Autigny</c:v>
                </c:pt>
                <c:pt idx="47">
                  <c:v>Dompierre (FR)</c:v>
                </c:pt>
                <c:pt idx="48">
                  <c:v>Rue</c:v>
                </c:pt>
                <c:pt idx="49">
                  <c:v>Prez-vers-Noréaz</c:v>
                </c:pt>
                <c:pt idx="50">
                  <c:v>Granges-Paccot</c:v>
                </c:pt>
                <c:pt idx="51">
                  <c:v>Giffers</c:v>
                </c:pt>
                <c:pt idx="52">
                  <c:v>Muntelier</c:v>
                </c:pt>
                <c:pt idx="53">
                  <c:v>Les Montets</c:v>
                </c:pt>
                <c:pt idx="54">
                  <c:v>Corbières</c:v>
                </c:pt>
                <c:pt idx="55">
                  <c:v>Siviriez</c:v>
                </c:pt>
                <c:pt idx="56">
                  <c:v>Galmiz</c:v>
                </c:pt>
                <c:pt idx="57">
                  <c:v>Autafond</c:v>
                </c:pt>
                <c:pt idx="58">
                  <c:v>Châtillon (FR)</c:v>
                </c:pt>
                <c:pt idx="59">
                  <c:v>Cheyres</c:v>
                </c:pt>
                <c:pt idx="60">
                  <c:v>Kerzers</c:v>
                </c:pt>
                <c:pt idx="61">
                  <c:v>Marly</c:v>
                </c:pt>
                <c:pt idx="62">
                  <c:v>Sorens</c:v>
                </c:pt>
                <c:pt idx="63">
                  <c:v>Ependes (FR)</c:v>
                </c:pt>
                <c:pt idx="64">
                  <c:v>Gletterens</c:v>
                </c:pt>
                <c:pt idx="65">
                  <c:v>Mézières (FR)</c:v>
                </c:pt>
                <c:pt idx="66">
                  <c:v>Gurmels</c:v>
                </c:pt>
                <c:pt idx="67">
                  <c:v>Ueberstorf</c:v>
                </c:pt>
                <c:pt idx="68">
                  <c:v>Saint-Aubin (FR)</c:v>
                </c:pt>
                <c:pt idx="69">
                  <c:v>Rechthalten</c:v>
                </c:pt>
                <c:pt idx="70">
                  <c:v>Barberêche</c:v>
                </c:pt>
                <c:pt idx="71">
                  <c:v>Grandvillard</c:v>
                </c:pt>
                <c:pt idx="72">
                  <c:v>Massonnens</c:v>
                </c:pt>
                <c:pt idx="73">
                  <c:v>Auboranges</c:v>
                </c:pt>
                <c:pt idx="74">
                  <c:v>Vaulruz</c:v>
                </c:pt>
                <c:pt idx="75">
                  <c:v>Pont-en-Ogoz</c:v>
                </c:pt>
                <c:pt idx="76">
                  <c:v>Bulle</c:v>
                </c:pt>
                <c:pt idx="77">
                  <c:v>Fribourg</c:v>
                </c:pt>
                <c:pt idx="78">
                  <c:v>Grolley</c:v>
                </c:pt>
                <c:pt idx="79">
                  <c:v>Semsales</c:v>
                </c:pt>
                <c:pt idx="80">
                  <c:v>Bussy (FR)</c:v>
                </c:pt>
                <c:pt idx="81">
                  <c:v>Estavayer-le-Lac</c:v>
                </c:pt>
                <c:pt idx="82">
                  <c:v>Châtel-Saint-Denis</c:v>
                </c:pt>
                <c:pt idx="83">
                  <c:v>Lurtigen</c:v>
                </c:pt>
                <c:pt idx="84">
                  <c:v>Cheiry</c:v>
                </c:pt>
                <c:pt idx="85">
                  <c:v>Montet (Glâne)</c:v>
                </c:pt>
                <c:pt idx="86">
                  <c:v>Chénens</c:v>
                </c:pt>
                <c:pt idx="87">
                  <c:v>Le Mouret</c:v>
                </c:pt>
                <c:pt idx="88">
                  <c:v>Arconciel</c:v>
                </c:pt>
                <c:pt idx="89">
                  <c:v>Bas-Vully</c:v>
                </c:pt>
                <c:pt idx="90">
                  <c:v>Chapelle (Glâne)</c:v>
                </c:pt>
                <c:pt idx="91">
                  <c:v>Botterens</c:v>
                </c:pt>
                <c:pt idx="92">
                  <c:v>Belfaux</c:v>
                </c:pt>
                <c:pt idx="93">
                  <c:v>Villaz-Saint-Pierre</c:v>
                </c:pt>
                <c:pt idx="94">
                  <c:v>Vernay</c:v>
                </c:pt>
                <c:pt idx="95">
                  <c:v>Neyruz (FR)</c:v>
                </c:pt>
                <c:pt idx="96">
                  <c:v>Vallon</c:v>
                </c:pt>
                <c:pt idx="97">
                  <c:v>Avry</c:v>
                </c:pt>
                <c:pt idx="98">
                  <c:v>Vuisternens-en-Ogoz</c:v>
                </c:pt>
                <c:pt idx="99">
                  <c:v>Torny</c:v>
                </c:pt>
                <c:pt idx="100">
                  <c:v>Cressier (FR)</c:v>
                </c:pt>
                <c:pt idx="101">
                  <c:v>Farvagny</c:v>
                </c:pt>
                <c:pt idx="102">
                  <c:v>Romont (FR)</c:v>
                </c:pt>
                <c:pt idx="103">
                  <c:v>Jaun</c:v>
                </c:pt>
                <c:pt idx="104">
                  <c:v>Corminboeuf</c:v>
                </c:pt>
                <c:pt idx="105">
                  <c:v>Ulmiz</c:v>
                </c:pt>
                <c:pt idx="106">
                  <c:v>Villorsonnens</c:v>
                </c:pt>
                <c:pt idx="107">
                  <c:v>Meyriez</c:v>
                </c:pt>
                <c:pt idx="108">
                  <c:v>Oberschrot</c:v>
                </c:pt>
                <c:pt idx="109">
                  <c:v>Le Glèbe</c:v>
                </c:pt>
                <c:pt idx="110">
                  <c:v>Misery-Courtion</c:v>
                </c:pt>
                <c:pt idx="111">
                  <c:v>Matran</c:v>
                </c:pt>
                <c:pt idx="112">
                  <c:v>Saint-Martin (FR)</c:v>
                </c:pt>
                <c:pt idx="113">
                  <c:v>Murist</c:v>
                </c:pt>
                <c:pt idx="114">
                  <c:v>Montagny (FR)</c:v>
                </c:pt>
                <c:pt idx="115">
                  <c:v>Cugy (FR)</c:v>
                </c:pt>
                <c:pt idx="116">
                  <c:v>Jeuss</c:v>
                </c:pt>
                <c:pt idx="117">
                  <c:v>Le Châtelard</c:v>
                </c:pt>
                <c:pt idx="118">
                  <c:v>Gruyères</c:v>
                </c:pt>
                <c:pt idx="119">
                  <c:v>Villars-sur-Glâne</c:v>
                </c:pt>
                <c:pt idx="120">
                  <c:v>Sâles</c:v>
                </c:pt>
                <c:pt idx="121">
                  <c:v>Broc</c:v>
                </c:pt>
                <c:pt idx="122">
                  <c:v>Murten</c:v>
                </c:pt>
                <c:pt idx="123">
                  <c:v>Treyvaux</c:v>
                </c:pt>
                <c:pt idx="124">
                  <c:v>Echarlens</c:v>
                </c:pt>
                <c:pt idx="125">
                  <c:v>Billens-Hennens</c:v>
                </c:pt>
                <c:pt idx="126">
                  <c:v>Ferpicloz</c:v>
                </c:pt>
                <c:pt idx="127">
                  <c:v>Châbles</c:v>
                </c:pt>
                <c:pt idx="128">
                  <c:v>La Sonnaz</c:v>
                </c:pt>
                <c:pt idx="129">
                  <c:v>Vuisternens-devant-Romont</c:v>
                </c:pt>
                <c:pt idx="130">
                  <c:v>Rossens (FR)</c:v>
                </c:pt>
                <c:pt idx="131">
                  <c:v>Hauterive (FR)</c:v>
                </c:pt>
                <c:pt idx="132">
                  <c:v>Hauteville</c:v>
                </c:pt>
                <c:pt idx="133">
                  <c:v>Corserey</c:v>
                </c:pt>
                <c:pt idx="134">
                  <c:v>Pont-la-Ville</c:v>
                </c:pt>
                <c:pt idx="135">
                  <c:v>Pierrafortscha</c:v>
                </c:pt>
                <c:pt idx="136">
                  <c:v>La Brillaz</c:v>
                </c:pt>
                <c:pt idx="137">
                  <c:v>Domdidier</c:v>
                </c:pt>
                <c:pt idx="138">
                  <c:v>Vuadens</c:v>
                </c:pt>
                <c:pt idx="139">
                  <c:v>Nuvilly</c:v>
                </c:pt>
                <c:pt idx="140">
                  <c:v>Villarepos</c:v>
                </c:pt>
                <c:pt idx="141">
                  <c:v>Courtepin</c:v>
                </c:pt>
                <c:pt idx="142">
                  <c:v>Corpataux-Magnedens</c:v>
                </c:pt>
                <c:pt idx="143">
                  <c:v>Ursy</c:v>
                </c:pt>
                <c:pt idx="144">
                  <c:v>La Verrerie</c:v>
                </c:pt>
                <c:pt idx="145">
                  <c:v>Morlon</c:v>
                </c:pt>
                <c:pt idx="146">
                  <c:v>Ponthaux</c:v>
                </c:pt>
                <c:pt idx="147">
                  <c:v>Attalens</c:v>
                </c:pt>
                <c:pt idx="148">
                  <c:v>Wallenried</c:v>
                </c:pt>
                <c:pt idx="149">
                  <c:v>Le Pâquier (FR)</c:v>
                </c:pt>
                <c:pt idx="150">
                  <c:v>Bossonnens</c:v>
                </c:pt>
                <c:pt idx="151">
                  <c:v>Lully (FR)</c:v>
                </c:pt>
                <c:pt idx="152">
                  <c:v>Remaufens</c:v>
                </c:pt>
                <c:pt idx="153">
                  <c:v>Fétigny</c:v>
                </c:pt>
                <c:pt idx="154">
                  <c:v>Granges (Veveyse)</c:v>
                </c:pt>
                <c:pt idx="155">
                  <c:v>Le Flon</c:v>
                </c:pt>
                <c:pt idx="156">
                  <c:v>Châtonnaye</c:v>
                </c:pt>
                <c:pt idx="157">
                  <c:v>Ménières</c:v>
                </c:pt>
                <c:pt idx="158">
                  <c:v>Sévaz</c:v>
                </c:pt>
                <c:pt idx="159">
                  <c:v>Marsens</c:v>
                </c:pt>
                <c:pt idx="160">
                  <c:v>Cottens (FR)</c:v>
                </c:pt>
                <c:pt idx="161">
                  <c:v>Morens (FR)</c:v>
                </c:pt>
                <c:pt idx="162">
                  <c:v>Prévondavaux</c:v>
                </c:pt>
              </c:strCache>
            </c:strRef>
          </c:cat>
          <c:val>
            <c:numRef>
              <c:f>'ISB-13 Indices 2015 (COPIL)'!$I$8:$I$170</c:f>
              <c:numCache>
                <c:formatCode>#,##0.00</c:formatCode>
                <c:ptCount val="163"/>
                <c:pt idx="0">
                  <c:v>72.443149562015279</c:v>
                </c:pt>
                <c:pt idx="1">
                  <c:v>74.90739552966275</c:v>
                </c:pt>
                <c:pt idx="2">
                  <c:v>81.813801620365581</c:v>
                </c:pt>
                <c:pt idx="3">
                  <c:v>79.379265976652107</c:v>
                </c:pt>
                <c:pt idx="4">
                  <c:v>81.243281704641817</c:v>
                </c:pt>
                <c:pt idx="5">
                  <c:v>83.521693924051903</c:v>
                </c:pt>
                <c:pt idx="6">
                  <c:v>79.295422878946511</c:v>
                </c:pt>
                <c:pt idx="7">
                  <c:v>84.382678729480403</c:v>
                </c:pt>
                <c:pt idx="8">
                  <c:v>82.834721632428611</c:v>
                </c:pt>
                <c:pt idx="9">
                  <c:v>84.642306310487811</c:v>
                </c:pt>
                <c:pt idx="10">
                  <c:v>88.477531545285387</c:v>
                </c:pt>
                <c:pt idx="11">
                  <c:v>86.844941069974126</c:v>
                </c:pt>
                <c:pt idx="12">
                  <c:v>85.915819660245972</c:v>
                </c:pt>
                <c:pt idx="13">
                  <c:v>83.503655822295556</c:v>
                </c:pt>
                <c:pt idx="14">
                  <c:v>87.475975174616011</c:v>
                </c:pt>
                <c:pt idx="15">
                  <c:v>89.223593687314121</c:v>
                </c:pt>
                <c:pt idx="16">
                  <c:v>86.583170544461296</c:v>
                </c:pt>
                <c:pt idx="17">
                  <c:v>88.367049823707447</c:v>
                </c:pt>
                <c:pt idx="18">
                  <c:v>85.472836375394479</c:v>
                </c:pt>
                <c:pt idx="19">
                  <c:v>88.31464077379988</c:v>
                </c:pt>
                <c:pt idx="20">
                  <c:v>92.000905347362092</c:v>
                </c:pt>
                <c:pt idx="21">
                  <c:v>90.344792829169023</c:v>
                </c:pt>
                <c:pt idx="22">
                  <c:v>89.408422762272082</c:v>
                </c:pt>
                <c:pt idx="23">
                  <c:v>90.455801819864689</c:v>
                </c:pt>
                <c:pt idx="24">
                  <c:v>91.658703438119403</c:v>
                </c:pt>
                <c:pt idx="25">
                  <c:v>94.919887877768986</c:v>
                </c:pt>
                <c:pt idx="26">
                  <c:v>95.989778545193047</c:v>
                </c:pt>
                <c:pt idx="27">
                  <c:v>101.96732373838472</c:v>
                </c:pt>
                <c:pt idx="28">
                  <c:v>90.026928529481552</c:v>
                </c:pt>
                <c:pt idx="29">
                  <c:v>92.530373326915026</c:v>
                </c:pt>
                <c:pt idx="30">
                  <c:v>92.63267536281333</c:v>
                </c:pt>
                <c:pt idx="31">
                  <c:v>92.252843994482447</c:v>
                </c:pt>
                <c:pt idx="32">
                  <c:v>97.115299491476677</c:v>
                </c:pt>
                <c:pt idx="33">
                  <c:v>96.484761463722592</c:v>
                </c:pt>
                <c:pt idx="34">
                  <c:v>96.163758719859132</c:v>
                </c:pt>
                <c:pt idx="35">
                  <c:v>92.072650898195917</c:v>
                </c:pt>
                <c:pt idx="36">
                  <c:v>97.006970261962721</c:v>
                </c:pt>
                <c:pt idx="37">
                  <c:v>91.458701315202831</c:v>
                </c:pt>
                <c:pt idx="38">
                  <c:v>91.875925217096125</c:v>
                </c:pt>
                <c:pt idx="39">
                  <c:v>94.097178746542752</c:v>
                </c:pt>
                <c:pt idx="40">
                  <c:v>94.862543725159455</c:v>
                </c:pt>
                <c:pt idx="41">
                  <c:v>93.768708749544984</c:v>
                </c:pt>
                <c:pt idx="42">
                  <c:v>95.96260017397347</c:v>
                </c:pt>
                <c:pt idx="43">
                  <c:v>98.101585319717458</c:v>
                </c:pt>
                <c:pt idx="44">
                  <c:v>98.156383605086489</c:v>
                </c:pt>
                <c:pt idx="45">
                  <c:v>95.650616015933025</c:v>
                </c:pt>
                <c:pt idx="46">
                  <c:v>94.01775315782362</c:v>
                </c:pt>
                <c:pt idx="47">
                  <c:v>96.499534080519695</c:v>
                </c:pt>
                <c:pt idx="48">
                  <c:v>95.558876121867684</c:v>
                </c:pt>
                <c:pt idx="49">
                  <c:v>95.263165027440976</c:v>
                </c:pt>
                <c:pt idx="50">
                  <c:v>104.07447772255426</c:v>
                </c:pt>
                <c:pt idx="51">
                  <c:v>96.527755598389902</c:v>
                </c:pt>
                <c:pt idx="52">
                  <c:v>102.17676402104593</c:v>
                </c:pt>
                <c:pt idx="53">
                  <c:v>96.74112670947116</c:v>
                </c:pt>
                <c:pt idx="54">
                  <c:v>96.237411760226891</c:v>
                </c:pt>
                <c:pt idx="55">
                  <c:v>96.165528909935858</c:v>
                </c:pt>
                <c:pt idx="56">
                  <c:v>95.514913225462834</c:v>
                </c:pt>
                <c:pt idx="57">
                  <c:v>93.956570828825789</c:v>
                </c:pt>
                <c:pt idx="58">
                  <c:v>95.183716962740846</c:v>
                </c:pt>
                <c:pt idx="59">
                  <c:v>97.868662315901972</c:v>
                </c:pt>
                <c:pt idx="60">
                  <c:v>100.29168332022212</c:v>
                </c:pt>
                <c:pt idx="61">
                  <c:v>100.72586742005558</c:v>
                </c:pt>
                <c:pt idx="62">
                  <c:v>97.065338310010077</c:v>
                </c:pt>
                <c:pt idx="63">
                  <c:v>96.2074350746216</c:v>
                </c:pt>
                <c:pt idx="64">
                  <c:v>98.171628355242973</c:v>
                </c:pt>
                <c:pt idx="65">
                  <c:v>96.427574201580796</c:v>
                </c:pt>
                <c:pt idx="66">
                  <c:v>97.213590499165178</c:v>
                </c:pt>
                <c:pt idx="67">
                  <c:v>96.393953352547413</c:v>
                </c:pt>
                <c:pt idx="68">
                  <c:v>98.970640339108485</c:v>
                </c:pt>
                <c:pt idx="69">
                  <c:v>96.29061913637932</c:v>
                </c:pt>
                <c:pt idx="70">
                  <c:v>96.206981845508892</c:v>
                </c:pt>
                <c:pt idx="71">
                  <c:v>95.046416523473951</c:v>
                </c:pt>
                <c:pt idx="72">
                  <c:v>96.758676987684964</c:v>
                </c:pt>
                <c:pt idx="73">
                  <c:v>97.870047689648345</c:v>
                </c:pt>
                <c:pt idx="74">
                  <c:v>99.499465682067907</c:v>
                </c:pt>
                <c:pt idx="75">
                  <c:v>97.554735206281151</c:v>
                </c:pt>
                <c:pt idx="76">
                  <c:v>104.71063397750274</c:v>
                </c:pt>
                <c:pt idx="77">
                  <c:v>106.74376738299972</c:v>
                </c:pt>
                <c:pt idx="78">
                  <c:v>101.99991630261556</c:v>
                </c:pt>
                <c:pt idx="79">
                  <c:v>97.774358921598804</c:v>
                </c:pt>
                <c:pt idx="80">
                  <c:v>100.07929664656623</c:v>
                </c:pt>
                <c:pt idx="81">
                  <c:v>104.34353275155476</c:v>
                </c:pt>
                <c:pt idx="82">
                  <c:v>101.88811498736669</c:v>
                </c:pt>
                <c:pt idx="83">
                  <c:v>98.347994439989606</c:v>
                </c:pt>
                <c:pt idx="84">
                  <c:v>96.874687100194592</c:v>
                </c:pt>
                <c:pt idx="85">
                  <c:v>99.724101927476255</c:v>
                </c:pt>
                <c:pt idx="86">
                  <c:v>99.256924007109944</c:v>
                </c:pt>
                <c:pt idx="87">
                  <c:v>100.46460804304445</c:v>
                </c:pt>
                <c:pt idx="88">
                  <c:v>96.590240027243823</c:v>
                </c:pt>
                <c:pt idx="89">
                  <c:v>102.32192064093923</c:v>
                </c:pt>
                <c:pt idx="90">
                  <c:v>97.521187926846125</c:v>
                </c:pt>
                <c:pt idx="91">
                  <c:v>100.7049325598522</c:v>
                </c:pt>
                <c:pt idx="92">
                  <c:v>102.06186025036808</c:v>
                </c:pt>
                <c:pt idx="93">
                  <c:v>103.05225508823091</c:v>
                </c:pt>
                <c:pt idx="94">
                  <c:v>99.337181426479532</c:v>
                </c:pt>
                <c:pt idx="95">
                  <c:v>100.88380762877398</c:v>
                </c:pt>
                <c:pt idx="96">
                  <c:v>98.654954590676084</c:v>
                </c:pt>
                <c:pt idx="97">
                  <c:v>105.1017646455343</c:v>
                </c:pt>
                <c:pt idx="98">
                  <c:v>100.37794779797119</c:v>
                </c:pt>
                <c:pt idx="99">
                  <c:v>98.788754050335072</c:v>
                </c:pt>
                <c:pt idx="100">
                  <c:v>104.22623623240631</c:v>
                </c:pt>
                <c:pt idx="101">
                  <c:v>102.51395447678533</c:v>
                </c:pt>
                <c:pt idx="102">
                  <c:v>105.95307946197843</c:v>
                </c:pt>
                <c:pt idx="103">
                  <c:v>96.723786849526874</c:v>
                </c:pt>
                <c:pt idx="104">
                  <c:v>103.97207826420731</c:v>
                </c:pt>
                <c:pt idx="105">
                  <c:v>101.60546501025701</c:v>
                </c:pt>
                <c:pt idx="106">
                  <c:v>100.34802065972062</c:v>
                </c:pt>
                <c:pt idx="107">
                  <c:v>107.07042171710361</c:v>
                </c:pt>
                <c:pt idx="108">
                  <c:v>102.41403989024992</c:v>
                </c:pt>
                <c:pt idx="109">
                  <c:v>101.81334401133992</c:v>
                </c:pt>
                <c:pt idx="110">
                  <c:v>102.30634427615938</c:v>
                </c:pt>
                <c:pt idx="111">
                  <c:v>108.06263905243682</c:v>
                </c:pt>
                <c:pt idx="112">
                  <c:v>101.0088650766898</c:v>
                </c:pt>
                <c:pt idx="113">
                  <c:v>101.94602110300312</c:v>
                </c:pt>
                <c:pt idx="114">
                  <c:v>101.49884267020536</c:v>
                </c:pt>
                <c:pt idx="115">
                  <c:v>102.55738494838971</c:v>
                </c:pt>
                <c:pt idx="116">
                  <c:v>102.56007868377048</c:v>
                </c:pt>
                <c:pt idx="117">
                  <c:v>101.1967444533293</c:v>
                </c:pt>
                <c:pt idx="118">
                  <c:v>103.75292182745584</c:v>
                </c:pt>
                <c:pt idx="119">
                  <c:v>111.19059723903993</c:v>
                </c:pt>
                <c:pt idx="120">
                  <c:v>104.10891267373196</c:v>
                </c:pt>
                <c:pt idx="121">
                  <c:v>105.69288841906169</c:v>
                </c:pt>
                <c:pt idx="122">
                  <c:v>107.99045312407497</c:v>
                </c:pt>
                <c:pt idx="123">
                  <c:v>104.18924449483588</c:v>
                </c:pt>
                <c:pt idx="124">
                  <c:v>102.60623355669429</c:v>
                </c:pt>
                <c:pt idx="125">
                  <c:v>103.14673162794676</c:v>
                </c:pt>
                <c:pt idx="126">
                  <c:v>104.83303720037736</c:v>
                </c:pt>
                <c:pt idx="127">
                  <c:v>102.75153118518885</c:v>
                </c:pt>
                <c:pt idx="128">
                  <c:v>103.59208227140542</c:v>
                </c:pt>
                <c:pt idx="129">
                  <c:v>103.64073591808986</c:v>
                </c:pt>
                <c:pt idx="130">
                  <c:v>107.45688613657353</c:v>
                </c:pt>
                <c:pt idx="131">
                  <c:v>108.28607467806893</c:v>
                </c:pt>
                <c:pt idx="132">
                  <c:v>101.51227360008883</c:v>
                </c:pt>
                <c:pt idx="133">
                  <c:v>105.3242995049186</c:v>
                </c:pt>
                <c:pt idx="134">
                  <c:v>104.00546529998354</c:v>
                </c:pt>
                <c:pt idx="135">
                  <c:v>103.88385743251968</c:v>
                </c:pt>
                <c:pt idx="136">
                  <c:v>105.93139743647131</c:v>
                </c:pt>
                <c:pt idx="137">
                  <c:v>111.50589165490214</c:v>
                </c:pt>
                <c:pt idx="138">
                  <c:v>107.73498845688519</c:v>
                </c:pt>
                <c:pt idx="139">
                  <c:v>105.57142733797579</c:v>
                </c:pt>
                <c:pt idx="140">
                  <c:v>104.5080899626646</c:v>
                </c:pt>
                <c:pt idx="141">
                  <c:v>113.19009269667373</c:v>
                </c:pt>
                <c:pt idx="142">
                  <c:v>106.18855354299328</c:v>
                </c:pt>
                <c:pt idx="143">
                  <c:v>109.02641247075553</c:v>
                </c:pt>
                <c:pt idx="144">
                  <c:v>107.22790079181277</c:v>
                </c:pt>
                <c:pt idx="145">
                  <c:v>107.36718648346313</c:v>
                </c:pt>
                <c:pt idx="146">
                  <c:v>107.05894991331414</c:v>
                </c:pt>
                <c:pt idx="147">
                  <c:v>109.33701053687128</c:v>
                </c:pt>
                <c:pt idx="148">
                  <c:v>106.77764052739437</c:v>
                </c:pt>
                <c:pt idx="149">
                  <c:v>108.54094655702394</c:v>
                </c:pt>
                <c:pt idx="150">
                  <c:v>110.67066971044098</c:v>
                </c:pt>
                <c:pt idx="151">
                  <c:v>108.84896928734156</c:v>
                </c:pt>
                <c:pt idx="152">
                  <c:v>110.4126438308103</c:v>
                </c:pt>
                <c:pt idx="153">
                  <c:v>110.40199046439503</c:v>
                </c:pt>
                <c:pt idx="154">
                  <c:v>113.91493017432694</c:v>
                </c:pt>
                <c:pt idx="155">
                  <c:v>110.07145145949733</c:v>
                </c:pt>
                <c:pt idx="156">
                  <c:v>110.78852692001644</c:v>
                </c:pt>
                <c:pt idx="157">
                  <c:v>111.83116618987481</c:v>
                </c:pt>
                <c:pt idx="158">
                  <c:v>116.74030226881894</c:v>
                </c:pt>
                <c:pt idx="159">
                  <c:v>115.08194940892949</c:v>
                </c:pt>
                <c:pt idx="160">
                  <c:v>112.96055145663263</c:v>
                </c:pt>
                <c:pt idx="161">
                  <c:v>114.87798609469516</c:v>
                </c:pt>
                <c:pt idx="162">
                  <c:v>127.18452531420456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62848"/>
        <c:axId val="90075904"/>
      </c:lineChart>
      <c:catAx>
        <c:axId val="900628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fr-FR"/>
          </a:p>
        </c:txPr>
        <c:crossAx val="90075904"/>
        <c:crosses val="autoZero"/>
        <c:auto val="1"/>
        <c:lblAlgn val="ctr"/>
        <c:lblOffset val="100"/>
        <c:noMultiLvlLbl val="0"/>
      </c:catAx>
      <c:valAx>
        <c:axId val="90075904"/>
        <c:scaling>
          <c:orientation val="minMax"/>
          <c:max val="150"/>
          <c:min val="7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fr-FR"/>
          </a:p>
        </c:txPr>
        <c:crossAx val="90062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'ISB-15  2015 GC  (puissance)'!$H$4</c:f>
              <c:strCache>
                <c:ptCount val="1"/>
                <c:pt idx="0">
                  <c:v>puissance 4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strRef>
              <c:f>'ISB-15  2015 GC  (puissance)'!$B$8:$B$170</c:f>
              <c:strCache>
                <c:ptCount val="163"/>
                <c:pt idx="0">
                  <c:v>Crésuz</c:v>
                </c:pt>
                <c:pt idx="1">
                  <c:v>Courlevon</c:v>
                </c:pt>
                <c:pt idx="2">
                  <c:v>Plasselb</c:v>
                </c:pt>
                <c:pt idx="3">
                  <c:v>Villarsel-sur-Marly</c:v>
                </c:pt>
                <c:pt idx="4">
                  <c:v>Kleinbösingen</c:v>
                </c:pt>
                <c:pt idx="5">
                  <c:v>Delley-Portalban</c:v>
                </c:pt>
                <c:pt idx="6">
                  <c:v>Châtel-sur-Montsalvens</c:v>
                </c:pt>
                <c:pt idx="7">
                  <c:v>Russy</c:v>
                </c:pt>
                <c:pt idx="8">
                  <c:v>Gempenach</c:v>
                </c:pt>
                <c:pt idx="9">
                  <c:v>Plaffeien</c:v>
                </c:pt>
                <c:pt idx="10">
                  <c:v>Vuissens</c:v>
                </c:pt>
                <c:pt idx="11">
                  <c:v>St. Silvester</c:v>
                </c:pt>
                <c:pt idx="12">
                  <c:v>Ecublens (FR)</c:v>
                </c:pt>
                <c:pt idx="13">
                  <c:v>Grangettes</c:v>
                </c:pt>
                <c:pt idx="14">
                  <c:v>Salvenach</c:v>
                </c:pt>
                <c:pt idx="15">
                  <c:v>Zumholz</c:v>
                </c:pt>
                <c:pt idx="16">
                  <c:v>Chésopelloz</c:v>
                </c:pt>
                <c:pt idx="17">
                  <c:v>St. Antoni</c:v>
                </c:pt>
                <c:pt idx="18">
                  <c:v>Bösingen</c:v>
                </c:pt>
                <c:pt idx="19">
                  <c:v>Greng</c:v>
                </c:pt>
                <c:pt idx="20">
                  <c:v>Bas-Intyamon</c:v>
                </c:pt>
                <c:pt idx="21">
                  <c:v>Haut-Intyamon</c:v>
                </c:pt>
                <c:pt idx="22">
                  <c:v>Fräschels</c:v>
                </c:pt>
                <c:pt idx="23">
                  <c:v>Léchelles</c:v>
                </c:pt>
                <c:pt idx="24">
                  <c:v>Surpierre</c:v>
                </c:pt>
                <c:pt idx="25">
                  <c:v>Heitenried</c:v>
                </c:pt>
                <c:pt idx="26">
                  <c:v>Val-de-Charmey</c:v>
                </c:pt>
                <c:pt idx="27">
                  <c:v>Tentlingen</c:v>
                </c:pt>
                <c:pt idx="28">
                  <c:v>Brünisried</c:v>
                </c:pt>
                <c:pt idx="29">
                  <c:v>St. Ursen</c:v>
                </c:pt>
                <c:pt idx="30">
                  <c:v>Rueyres-les-Prés</c:v>
                </c:pt>
                <c:pt idx="31">
                  <c:v>Alterswil</c:v>
                </c:pt>
                <c:pt idx="32">
                  <c:v>La Folliaz</c:v>
                </c:pt>
                <c:pt idx="33">
                  <c:v>Autafond</c:v>
                </c:pt>
                <c:pt idx="34">
                  <c:v>Autigny</c:v>
                </c:pt>
                <c:pt idx="35">
                  <c:v>Villeneuve (FR)</c:v>
                </c:pt>
                <c:pt idx="36">
                  <c:v>Haut-Vully</c:v>
                </c:pt>
                <c:pt idx="37">
                  <c:v>Düdingen</c:v>
                </c:pt>
                <c:pt idx="38">
                  <c:v>Grandvillard</c:v>
                </c:pt>
                <c:pt idx="39">
                  <c:v>Châtillon (FR)</c:v>
                </c:pt>
                <c:pt idx="40">
                  <c:v>Prez-vers-Noréaz</c:v>
                </c:pt>
                <c:pt idx="41">
                  <c:v>Galmiz</c:v>
                </c:pt>
                <c:pt idx="42">
                  <c:v>Rue</c:v>
                </c:pt>
                <c:pt idx="43">
                  <c:v>La Roche</c:v>
                </c:pt>
                <c:pt idx="44">
                  <c:v>Noréaz</c:v>
                </c:pt>
                <c:pt idx="45">
                  <c:v>Senèdes</c:v>
                </c:pt>
                <c:pt idx="46">
                  <c:v>Wünnewil-Flamatt</c:v>
                </c:pt>
                <c:pt idx="47">
                  <c:v>Siviriez</c:v>
                </c:pt>
                <c:pt idx="48">
                  <c:v>Ependes (FR)</c:v>
                </c:pt>
                <c:pt idx="49">
                  <c:v>Barberêche</c:v>
                </c:pt>
                <c:pt idx="50">
                  <c:v>Corbières</c:v>
                </c:pt>
                <c:pt idx="51">
                  <c:v>Rechthalten</c:v>
                </c:pt>
                <c:pt idx="52">
                  <c:v>Ueberstorf</c:v>
                </c:pt>
                <c:pt idx="53">
                  <c:v>Mézières (FR)</c:v>
                </c:pt>
                <c:pt idx="54">
                  <c:v>Ried bei Kerzers</c:v>
                </c:pt>
                <c:pt idx="55">
                  <c:v>Dompierre (FR)</c:v>
                </c:pt>
                <c:pt idx="56">
                  <c:v>Giffers</c:v>
                </c:pt>
                <c:pt idx="57">
                  <c:v>Arconciel</c:v>
                </c:pt>
                <c:pt idx="58">
                  <c:v>Jaun</c:v>
                </c:pt>
                <c:pt idx="59">
                  <c:v>Les Montets</c:v>
                </c:pt>
                <c:pt idx="60">
                  <c:v>Massonnens</c:v>
                </c:pt>
                <c:pt idx="61">
                  <c:v>Cheiry</c:v>
                </c:pt>
                <c:pt idx="62">
                  <c:v>Tafers</c:v>
                </c:pt>
                <c:pt idx="63">
                  <c:v>Sorens</c:v>
                </c:pt>
                <c:pt idx="64">
                  <c:v>Courgevaux</c:v>
                </c:pt>
                <c:pt idx="65">
                  <c:v>Gurmels</c:v>
                </c:pt>
                <c:pt idx="66">
                  <c:v>Chapelle (Glâne)</c:v>
                </c:pt>
                <c:pt idx="67">
                  <c:v>Pont-en-Ogoz</c:v>
                </c:pt>
                <c:pt idx="68">
                  <c:v>Semsales</c:v>
                </c:pt>
                <c:pt idx="69">
                  <c:v>Cheyres</c:v>
                </c:pt>
                <c:pt idx="70">
                  <c:v>Auboranges</c:v>
                </c:pt>
                <c:pt idx="71">
                  <c:v>Riaz</c:v>
                </c:pt>
                <c:pt idx="72">
                  <c:v>Schmitten (FR)</c:v>
                </c:pt>
                <c:pt idx="73">
                  <c:v>Gletterens</c:v>
                </c:pt>
                <c:pt idx="74">
                  <c:v>Lurtigen</c:v>
                </c:pt>
                <c:pt idx="75">
                  <c:v>Vallon</c:v>
                </c:pt>
                <c:pt idx="76">
                  <c:v>Torny</c:v>
                </c:pt>
                <c:pt idx="77">
                  <c:v>Saint-Aubin (FR)</c:v>
                </c:pt>
                <c:pt idx="78">
                  <c:v>Chénens</c:v>
                </c:pt>
                <c:pt idx="79">
                  <c:v>Vernay</c:v>
                </c:pt>
                <c:pt idx="80">
                  <c:v>Vaulruz</c:v>
                </c:pt>
                <c:pt idx="81">
                  <c:v>Montet (Glâne)</c:v>
                </c:pt>
                <c:pt idx="82">
                  <c:v>Bussy (FR)</c:v>
                </c:pt>
                <c:pt idx="83">
                  <c:v>Kerzers</c:v>
                </c:pt>
                <c:pt idx="84">
                  <c:v>Villorsonnens</c:v>
                </c:pt>
                <c:pt idx="85">
                  <c:v>Vuisternens-en-Ogoz</c:v>
                </c:pt>
                <c:pt idx="86">
                  <c:v>Le Mouret</c:v>
                </c:pt>
                <c:pt idx="87">
                  <c:v>Botterens</c:v>
                </c:pt>
                <c:pt idx="88">
                  <c:v>Marly</c:v>
                </c:pt>
                <c:pt idx="89">
                  <c:v>Neyruz (FR)</c:v>
                </c:pt>
                <c:pt idx="90">
                  <c:v>Saint-Martin (FR)</c:v>
                </c:pt>
                <c:pt idx="91">
                  <c:v>Le Châtelard</c:v>
                </c:pt>
                <c:pt idx="92">
                  <c:v>Montagny (FR)</c:v>
                </c:pt>
                <c:pt idx="93">
                  <c:v>Hauteville</c:v>
                </c:pt>
                <c:pt idx="94">
                  <c:v>Ulmiz</c:v>
                </c:pt>
                <c:pt idx="95">
                  <c:v>Le Glèbe</c:v>
                </c:pt>
                <c:pt idx="96">
                  <c:v>Châtel-Saint-Denis</c:v>
                </c:pt>
                <c:pt idx="97">
                  <c:v>Murist</c:v>
                </c:pt>
                <c:pt idx="98">
                  <c:v>Givisiez</c:v>
                </c:pt>
                <c:pt idx="99">
                  <c:v>Grolley</c:v>
                </c:pt>
                <c:pt idx="100">
                  <c:v>Belfaux</c:v>
                </c:pt>
                <c:pt idx="101">
                  <c:v>Muntelier</c:v>
                </c:pt>
                <c:pt idx="102">
                  <c:v>Misery-Courtion</c:v>
                </c:pt>
                <c:pt idx="103">
                  <c:v>Bas-Vully</c:v>
                </c:pt>
                <c:pt idx="104">
                  <c:v>Oberschrot</c:v>
                </c:pt>
                <c:pt idx="105">
                  <c:v>Farvagny</c:v>
                </c:pt>
                <c:pt idx="106">
                  <c:v>Cugy (FR)</c:v>
                </c:pt>
                <c:pt idx="107">
                  <c:v>Jeuss</c:v>
                </c:pt>
                <c:pt idx="108">
                  <c:v>Echarlens</c:v>
                </c:pt>
                <c:pt idx="109">
                  <c:v>Châbles</c:v>
                </c:pt>
                <c:pt idx="110">
                  <c:v>Villaz-Saint-Pierre</c:v>
                </c:pt>
                <c:pt idx="111">
                  <c:v>Billens-Hennens</c:v>
                </c:pt>
                <c:pt idx="112">
                  <c:v>La Sonnaz</c:v>
                </c:pt>
                <c:pt idx="113">
                  <c:v>Vuisternens-devant-Romont</c:v>
                </c:pt>
                <c:pt idx="114">
                  <c:v>Gruyères</c:v>
                </c:pt>
                <c:pt idx="115">
                  <c:v>Pierrafortscha</c:v>
                </c:pt>
                <c:pt idx="116">
                  <c:v>Corminboeuf</c:v>
                </c:pt>
                <c:pt idx="117">
                  <c:v>Pont-la-Ville</c:v>
                </c:pt>
                <c:pt idx="118">
                  <c:v>Granges-Paccot</c:v>
                </c:pt>
                <c:pt idx="119">
                  <c:v>Sâles</c:v>
                </c:pt>
                <c:pt idx="120">
                  <c:v>Treyvaux</c:v>
                </c:pt>
                <c:pt idx="121">
                  <c:v>Cressier (FR)</c:v>
                </c:pt>
                <c:pt idx="122">
                  <c:v>Estavayer-le-Lac</c:v>
                </c:pt>
                <c:pt idx="123">
                  <c:v>Villarepos</c:v>
                </c:pt>
                <c:pt idx="124">
                  <c:v>Bulle</c:v>
                </c:pt>
                <c:pt idx="125">
                  <c:v>Ferpicloz</c:v>
                </c:pt>
                <c:pt idx="126">
                  <c:v>Avry</c:v>
                </c:pt>
                <c:pt idx="127">
                  <c:v>Corserey</c:v>
                </c:pt>
                <c:pt idx="128">
                  <c:v>Nuvilly</c:v>
                </c:pt>
                <c:pt idx="129">
                  <c:v>Broc</c:v>
                </c:pt>
                <c:pt idx="130">
                  <c:v>La Brillaz</c:v>
                </c:pt>
                <c:pt idx="131">
                  <c:v>Romont (FR)</c:v>
                </c:pt>
                <c:pt idx="132">
                  <c:v>Corpataux-Magnedens</c:v>
                </c:pt>
                <c:pt idx="133">
                  <c:v>Fribourg</c:v>
                </c:pt>
                <c:pt idx="134">
                  <c:v>Wallenried</c:v>
                </c:pt>
                <c:pt idx="135">
                  <c:v>Ponthaux</c:v>
                </c:pt>
                <c:pt idx="136">
                  <c:v>Meyriez</c:v>
                </c:pt>
                <c:pt idx="137">
                  <c:v>La Verrerie</c:v>
                </c:pt>
                <c:pt idx="138">
                  <c:v>Morlon</c:v>
                </c:pt>
                <c:pt idx="139">
                  <c:v>Rossens (FR)</c:v>
                </c:pt>
                <c:pt idx="140">
                  <c:v>Vuadens</c:v>
                </c:pt>
                <c:pt idx="141">
                  <c:v>Murten</c:v>
                </c:pt>
                <c:pt idx="142">
                  <c:v>Matran</c:v>
                </c:pt>
                <c:pt idx="143">
                  <c:v>Hauterive (FR)</c:v>
                </c:pt>
                <c:pt idx="144">
                  <c:v>Le Pâquier (FR)</c:v>
                </c:pt>
                <c:pt idx="145">
                  <c:v>Lully (FR)</c:v>
                </c:pt>
                <c:pt idx="146">
                  <c:v>Ursy</c:v>
                </c:pt>
                <c:pt idx="147">
                  <c:v>Attalens</c:v>
                </c:pt>
                <c:pt idx="148">
                  <c:v>Le Flon</c:v>
                </c:pt>
                <c:pt idx="149">
                  <c:v>Fétigny</c:v>
                </c:pt>
                <c:pt idx="150">
                  <c:v>Remaufens</c:v>
                </c:pt>
                <c:pt idx="151">
                  <c:v>Bossonnens</c:v>
                </c:pt>
                <c:pt idx="152">
                  <c:v>Châtonnaye</c:v>
                </c:pt>
                <c:pt idx="153">
                  <c:v>Villars-sur-Glâne</c:v>
                </c:pt>
                <c:pt idx="154">
                  <c:v>Domdidier</c:v>
                </c:pt>
                <c:pt idx="155">
                  <c:v>Ménières</c:v>
                </c:pt>
                <c:pt idx="156">
                  <c:v>Cottens (FR)</c:v>
                </c:pt>
                <c:pt idx="157">
                  <c:v>Courtepin</c:v>
                </c:pt>
                <c:pt idx="158">
                  <c:v>Granges (Veveyse)</c:v>
                </c:pt>
                <c:pt idx="159">
                  <c:v>Morens (FR)</c:v>
                </c:pt>
                <c:pt idx="160">
                  <c:v>Marsens</c:v>
                </c:pt>
                <c:pt idx="161">
                  <c:v>Sévaz</c:v>
                </c:pt>
                <c:pt idx="162">
                  <c:v>Prévondavaux</c:v>
                </c:pt>
              </c:strCache>
            </c:strRef>
          </c:cat>
          <c:val>
            <c:numRef>
              <c:f>'ISB-15  2015 GC  (puissance)'!#REF!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'ISB-15  2015 GC  (puissance)'!$K$4</c:f>
              <c:strCache>
                <c:ptCount val="1"/>
                <c:pt idx="0">
                  <c:v>puissance 8</c:v>
                </c:pt>
              </c:strCache>
            </c:strRef>
          </c:tx>
          <c:spPr>
            <a:ln w="19050"/>
          </c:spPr>
          <c:marker>
            <c:symbol val="square"/>
            <c:size val="2"/>
          </c:marker>
          <c:cat>
            <c:strRef>
              <c:f>'ISB-15  2015 GC  (puissance)'!$B$8:$B$170</c:f>
              <c:strCache>
                <c:ptCount val="163"/>
                <c:pt idx="0">
                  <c:v>Crésuz</c:v>
                </c:pt>
                <c:pt idx="1">
                  <c:v>Courlevon</c:v>
                </c:pt>
                <c:pt idx="2">
                  <c:v>Plasselb</c:v>
                </c:pt>
                <c:pt idx="3">
                  <c:v>Villarsel-sur-Marly</c:v>
                </c:pt>
                <c:pt idx="4">
                  <c:v>Kleinbösingen</c:v>
                </c:pt>
                <c:pt idx="5">
                  <c:v>Delley-Portalban</c:v>
                </c:pt>
                <c:pt idx="6">
                  <c:v>Châtel-sur-Montsalvens</c:v>
                </c:pt>
                <c:pt idx="7">
                  <c:v>Russy</c:v>
                </c:pt>
                <c:pt idx="8">
                  <c:v>Gempenach</c:v>
                </c:pt>
                <c:pt idx="9">
                  <c:v>Plaffeien</c:v>
                </c:pt>
                <c:pt idx="10">
                  <c:v>Vuissens</c:v>
                </c:pt>
                <c:pt idx="11">
                  <c:v>St. Silvester</c:v>
                </c:pt>
                <c:pt idx="12">
                  <c:v>Ecublens (FR)</c:v>
                </c:pt>
                <c:pt idx="13">
                  <c:v>Grangettes</c:v>
                </c:pt>
                <c:pt idx="14">
                  <c:v>Salvenach</c:v>
                </c:pt>
                <c:pt idx="15">
                  <c:v>Zumholz</c:v>
                </c:pt>
                <c:pt idx="16">
                  <c:v>Chésopelloz</c:v>
                </c:pt>
                <c:pt idx="17">
                  <c:v>St. Antoni</c:v>
                </c:pt>
                <c:pt idx="18">
                  <c:v>Bösingen</c:v>
                </c:pt>
                <c:pt idx="19">
                  <c:v>Greng</c:v>
                </c:pt>
                <c:pt idx="20">
                  <c:v>Bas-Intyamon</c:v>
                </c:pt>
                <c:pt idx="21">
                  <c:v>Haut-Intyamon</c:v>
                </c:pt>
                <c:pt idx="22">
                  <c:v>Fräschels</c:v>
                </c:pt>
                <c:pt idx="23">
                  <c:v>Léchelles</c:v>
                </c:pt>
                <c:pt idx="24">
                  <c:v>Surpierre</c:v>
                </c:pt>
                <c:pt idx="25">
                  <c:v>Heitenried</c:v>
                </c:pt>
                <c:pt idx="26">
                  <c:v>Val-de-Charmey</c:v>
                </c:pt>
                <c:pt idx="27">
                  <c:v>Tentlingen</c:v>
                </c:pt>
                <c:pt idx="28">
                  <c:v>Brünisried</c:v>
                </c:pt>
                <c:pt idx="29">
                  <c:v>St. Ursen</c:v>
                </c:pt>
                <c:pt idx="30">
                  <c:v>Rueyres-les-Prés</c:v>
                </c:pt>
                <c:pt idx="31">
                  <c:v>Alterswil</c:v>
                </c:pt>
                <c:pt idx="32">
                  <c:v>La Folliaz</c:v>
                </c:pt>
                <c:pt idx="33">
                  <c:v>Autafond</c:v>
                </c:pt>
                <c:pt idx="34">
                  <c:v>Autigny</c:v>
                </c:pt>
                <c:pt idx="35">
                  <c:v>Villeneuve (FR)</c:v>
                </c:pt>
                <c:pt idx="36">
                  <c:v>Haut-Vully</c:v>
                </c:pt>
                <c:pt idx="37">
                  <c:v>Düdingen</c:v>
                </c:pt>
                <c:pt idx="38">
                  <c:v>Grandvillard</c:v>
                </c:pt>
                <c:pt idx="39">
                  <c:v>Châtillon (FR)</c:v>
                </c:pt>
                <c:pt idx="40">
                  <c:v>Prez-vers-Noréaz</c:v>
                </c:pt>
                <c:pt idx="41">
                  <c:v>Galmiz</c:v>
                </c:pt>
                <c:pt idx="42">
                  <c:v>Rue</c:v>
                </c:pt>
                <c:pt idx="43">
                  <c:v>La Roche</c:v>
                </c:pt>
                <c:pt idx="44">
                  <c:v>Noréaz</c:v>
                </c:pt>
                <c:pt idx="45">
                  <c:v>Senèdes</c:v>
                </c:pt>
                <c:pt idx="46">
                  <c:v>Wünnewil-Flamatt</c:v>
                </c:pt>
                <c:pt idx="47">
                  <c:v>Siviriez</c:v>
                </c:pt>
                <c:pt idx="48">
                  <c:v>Ependes (FR)</c:v>
                </c:pt>
                <c:pt idx="49">
                  <c:v>Barberêche</c:v>
                </c:pt>
                <c:pt idx="50">
                  <c:v>Corbières</c:v>
                </c:pt>
                <c:pt idx="51">
                  <c:v>Rechthalten</c:v>
                </c:pt>
                <c:pt idx="52">
                  <c:v>Ueberstorf</c:v>
                </c:pt>
                <c:pt idx="53">
                  <c:v>Mézières (FR)</c:v>
                </c:pt>
                <c:pt idx="54">
                  <c:v>Ried bei Kerzers</c:v>
                </c:pt>
                <c:pt idx="55">
                  <c:v>Dompierre (FR)</c:v>
                </c:pt>
                <c:pt idx="56">
                  <c:v>Giffers</c:v>
                </c:pt>
                <c:pt idx="57">
                  <c:v>Arconciel</c:v>
                </c:pt>
                <c:pt idx="58">
                  <c:v>Jaun</c:v>
                </c:pt>
                <c:pt idx="59">
                  <c:v>Les Montets</c:v>
                </c:pt>
                <c:pt idx="60">
                  <c:v>Massonnens</c:v>
                </c:pt>
                <c:pt idx="61">
                  <c:v>Cheiry</c:v>
                </c:pt>
                <c:pt idx="62">
                  <c:v>Tafers</c:v>
                </c:pt>
                <c:pt idx="63">
                  <c:v>Sorens</c:v>
                </c:pt>
                <c:pt idx="64">
                  <c:v>Courgevaux</c:v>
                </c:pt>
                <c:pt idx="65">
                  <c:v>Gurmels</c:v>
                </c:pt>
                <c:pt idx="66">
                  <c:v>Chapelle (Glâne)</c:v>
                </c:pt>
                <c:pt idx="67">
                  <c:v>Pont-en-Ogoz</c:v>
                </c:pt>
                <c:pt idx="68">
                  <c:v>Semsales</c:v>
                </c:pt>
                <c:pt idx="69">
                  <c:v>Cheyres</c:v>
                </c:pt>
                <c:pt idx="70">
                  <c:v>Auboranges</c:v>
                </c:pt>
                <c:pt idx="71">
                  <c:v>Riaz</c:v>
                </c:pt>
                <c:pt idx="72">
                  <c:v>Schmitten (FR)</c:v>
                </c:pt>
                <c:pt idx="73">
                  <c:v>Gletterens</c:v>
                </c:pt>
                <c:pt idx="74">
                  <c:v>Lurtigen</c:v>
                </c:pt>
                <c:pt idx="75">
                  <c:v>Vallon</c:v>
                </c:pt>
                <c:pt idx="76">
                  <c:v>Torny</c:v>
                </c:pt>
                <c:pt idx="77">
                  <c:v>Saint-Aubin (FR)</c:v>
                </c:pt>
                <c:pt idx="78">
                  <c:v>Chénens</c:v>
                </c:pt>
                <c:pt idx="79">
                  <c:v>Vernay</c:v>
                </c:pt>
                <c:pt idx="80">
                  <c:v>Vaulruz</c:v>
                </c:pt>
                <c:pt idx="81">
                  <c:v>Montet (Glâne)</c:v>
                </c:pt>
                <c:pt idx="82">
                  <c:v>Bussy (FR)</c:v>
                </c:pt>
                <c:pt idx="83">
                  <c:v>Kerzers</c:v>
                </c:pt>
                <c:pt idx="84">
                  <c:v>Villorsonnens</c:v>
                </c:pt>
                <c:pt idx="85">
                  <c:v>Vuisternens-en-Ogoz</c:v>
                </c:pt>
                <c:pt idx="86">
                  <c:v>Le Mouret</c:v>
                </c:pt>
                <c:pt idx="87">
                  <c:v>Botterens</c:v>
                </c:pt>
                <c:pt idx="88">
                  <c:v>Marly</c:v>
                </c:pt>
                <c:pt idx="89">
                  <c:v>Neyruz (FR)</c:v>
                </c:pt>
                <c:pt idx="90">
                  <c:v>Saint-Martin (FR)</c:v>
                </c:pt>
                <c:pt idx="91">
                  <c:v>Le Châtelard</c:v>
                </c:pt>
                <c:pt idx="92">
                  <c:v>Montagny (FR)</c:v>
                </c:pt>
                <c:pt idx="93">
                  <c:v>Hauteville</c:v>
                </c:pt>
                <c:pt idx="94">
                  <c:v>Ulmiz</c:v>
                </c:pt>
                <c:pt idx="95">
                  <c:v>Le Glèbe</c:v>
                </c:pt>
                <c:pt idx="96">
                  <c:v>Châtel-Saint-Denis</c:v>
                </c:pt>
                <c:pt idx="97">
                  <c:v>Murist</c:v>
                </c:pt>
                <c:pt idx="98">
                  <c:v>Givisiez</c:v>
                </c:pt>
                <c:pt idx="99">
                  <c:v>Grolley</c:v>
                </c:pt>
                <c:pt idx="100">
                  <c:v>Belfaux</c:v>
                </c:pt>
                <c:pt idx="101">
                  <c:v>Muntelier</c:v>
                </c:pt>
                <c:pt idx="102">
                  <c:v>Misery-Courtion</c:v>
                </c:pt>
                <c:pt idx="103">
                  <c:v>Bas-Vully</c:v>
                </c:pt>
                <c:pt idx="104">
                  <c:v>Oberschrot</c:v>
                </c:pt>
                <c:pt idx="105">
                  <c:v>Farvagny</c:v>
                </c:pt>
                <c:pt idx="106">
                  <c:v>Cugy (FR)</c:v>
                </c:pt>
                <c:pt idx="107">
                  <c:v>Jeuss</c:v>
                </c:pt>
                <c:pt idx="108">
                  <c:v>Echarlens</c:v>
                </c:pt>
                <c:pt idx="109">
                  <c:v>Châbles</c:v>
                </c:pt>
                <c:pt idx="110">
                  <c:v>Villaz-Saint-Pierre</c:v>
                </c:pt>
                <c:pt idx="111">
                  <c:v>Billens-Hennens</c:v>
                </c:pt>
                <c:pt idx="112">
                  <c:v>La Sonnaz</c:v>
                </c:pt>
                <c:pt idx="113">
                  <c:v>Vuisternens-devant-Romont</c:v>
                </c:pt>
                <c:pt idx="114">
                  <c:v>Gruyères</c:v>
                </c:pt>
                <c:pt idx="115">
                  <c:v>Pierrafortscha</c:v>
                </c:pt>
                <c:pt idx="116">
                  <c:v>Corminboeuf</c:v>
                </c:pt>
                <c:pt idx="117">
                  <c:v>Pont-la-Ville</c:v>
                </c:pt>
                <c:pt idx="118">
                  <c:v>Granges-Paccot</c:v>
                </c:pt>
                <c:pt idx="119">
                  <c:v>Sâles</c:v>
                </c:pt>
                <c:pt idx="120">
                  <c:v>Treyvaux</c:v>
                </c:pt>
                <c:pt idx="121">
                  <c:v>Cressier (FR)</c:v>
                </c:pt>
                <c:pt idx="122">
                  <c:v>Estavayer-le-Lac</c:v>
                </c:pt>
                <c:pt idx="123">
                  <c:v>Villarepos</c:v>
                </c:pt>
                <c:pt idx="124">
                  <c:v>Bulle</c:v>
                </c:pt>
                <c:pt idx="125">
                  <c:v>Ferpicloz</c:v>
                </c:pt>
                <c:pt idx="126">
                  <c:v>Avry</c:v>
                </c:pt>
                <c:pt idx="127">
                  <c:v>Corserey</c:v>
                </c:pt>
                <c:pt idx="128">
                  <c:v>Nuvilly</c:v>
                </c:pt>
                <c:pt idx="129">
                  <c:v>Broc</c:v>
                </c:pt>
                <c:pt idx="130">
                  <c:v>La Brillaz</c:v>
                </c:pt>
                <c:pt idx="131">
                  <c:v>Romont (FR)</c:v>
                </c:pt>
                <c:pt idx="132">
                  <c:v>Corpataux-Magnedens</c:v>
                </c:pt>
                <c:pt idx="133">
                  <c:v>Fribourg</c:v>
                </c:pt>
                <c:pt idx="134">
                  <c:v>Wallenried</c:v>
                </c:pt>
                <c:pt idx="135">
                  <c:v>Ponthaux</c:v>
                </c:pt>
                <c:pt idx="136">
                  <c:v>Meyriez</c:v>
                </c:pt>
                <c:pt idx="137">
                  <c:v>La Verrerie</c:v>
                </c:pt>
                <c:pt idx="138">
                  <c:v>Morlon</c:v>
                </c:pt>
                <c:pt idx="139">
                  <c:v>Rossens (FR)</c:v>
                </c:pt>
                <c:pt idx="140">
                  <c:v>Vuadens</c:v>
                </c:pt>
                <c:pt idx="141">
                  <c:v>Murten</c:v>
                </c:pt>
                <c:pt idx="142">
                  <c:v>Matran</c:v>
                </c:pt>
                <c:pt idx="143">
                  <c:v>Hauterive (FR)</c:v>
                </c:pt>
                <c:pt idx="144">
                  <c:v>Le Pâquier (FR)</c:v>
                </c:pt>
                <c:pt idx="145">
                  <c:v>Lully (FR)</c:v>
                </c:pt>
                <c:pt idx="146">
                  <c:v>Ursy</c:v>
                </c:pt>
                <c:pt idx="147">
                  <c:v>Attalens</c:v>
                </c:pt>
                <c:pt idx="148">
                  <c:v>Le Flon</c:v>
                </c:pt>
                <c:pt idx="149">
                  <c:v>Fétigny</c:v>
                </c:pt>
                <c:pt idx="150">
                  <c:v>Remaufens</c:v>
                </c:pt>
                <c:pt idx="151">
                  <c:v>Bossonnens</c:v>
                </c:pt>
                <c:pt idx="152">
                  <c:v>Châtonnaye</c:v>
                </c:pt>
                <c:pt idx="153">
                  <c:v>Villars-sur-Glâne</c:v>
                </c:pt>
                <c:pt idx="154">
                  <c:v>Domdidier</c:v>
                </c:pt>
                <c:pt idx="155">
                  <c:v>Ménières</c:v>
                </c:pt>
                <c:pt idx="156">
                  <c:v>Cottens (FR)</c:v>
                </c:pt>
                <c:pt idx="157">
                  <c:v>Courtepin</c:v>
                </c:pt>
                <c:pt idx="158">
                  <c:v>Granges (Veveyse)</c:v>
                </c:pt>
                <c:pt idx="159">
                  <c:v>Morens (FR)</c:v>
                </c:pt>
                <c:pt idx="160">
                  <c:v>Marsens</c:v>
                </c:pt>
                <c:pt idx="161">
                  <c:v>Sévaz</c:v>
                </c:pt>
                <c:pt idx="162">
                  <c:v>Prévondavaux</c:v>
                </c:pt>
              </c:strCache>
            </c:strRef>
          </c:cat>
          <c:val>
            <c:numRef>
              <c:f>'ISB-15  2015 GC  (puissance)'!$K$8:$K$170</c:f>
              <c:numCache>
                <c:formatCode>#,##0.00</c:formatCode>
                <c:ptCount val="163"/>
                <c:pt idx="0">
                  <c:v>2.5840320278565483</c:v>
                </c:pt>
                <c:pt idx="1">
                  <c:v>3.3790042316910944</c:v>
                </c:pt>
                <c:pt idx="2">
                  <c:v>5.3291243921152134</c:v>
                </c:pt>
                <c:pt idx="3">
                  <c:v>5.3722858870828869</c:v>
                </c:pt>
                <c:pt idx="4">
                  <c:v>6.4659103223578569</c:v>
                </c:pt>
                <c:pt idx="5">
                  <c:v>6.8378804002610094</c:v>
                </c:pt>
                <c:pt idx="6">
                  <c:v>7.5504293808876435</c:v>
                </c:pt>
                <c:pt idx="7">
                  <c:v>8.053082772736845</c:v>
                </c:pt>
                <c:pt idx="8">
                  <c:v>8.068526771961011</c:v>
                </c:pt>
                <c:pt idx="9">
                  <c:v>8.7576286826275815</c:v>
                </c:pt>
                <c:pt idx="10">
                  <c:v>8.9758502142743914</c:v>
                </c:pt>
                <c:pt idx="11">
                  <c:v>9.7046525401004793</c:v>
                </c:pt>
                <c:pt idx="12">
                  <c:v>10.121025194042748</c:v>
                </c:pt>
                <c:pt idx="13">
                  <c:v>10.759968772160329</c:v>
                </c:pt>
                <c:pt idx="14">
                  <c:v>11.021199843119534</c:v>
                </c:pt>
                <c:pt idx="15">
                  <c:v>11.688009448855434</c:v>
                </c:pt>
                <c:pt idx="16">
                  <c:v>12.605191189161033</c:v>
                </c:pt>
                <c:pt idx="17">
                  <c:v>12.673868568020808</c:v>
                </c:pt>
                <c:pt idx="18">
                  <c:v>12.800627825569936</c:v>
                </c:pt>
                <c:pt idx="19">
                  <c:v>13.682583599895043</c:v>
                </c:pt>
                <c:pt idx="20">
                  <c:v>13.917432323613232</c:v>
                </c:pt>
                <c:pt idx="21">
                  <c:v>14.708499167503957</c:v>
                </c:pt>
                <c:pt idx="22">
                  <c:v>15.118581620979223</c:v>
                </c:pt>
                <c:pt idx="23">
                  <c:v>15.279988464557372</c:v>
                </c:pt>
                <c:pt idx="24">
                  <c:v>16.684758904144356</c:v>
                </c:pt>
                <c:pt idx="25">
                  <c:v>16.97888560805929</c:v>
                </c:pt>
                <c:pt idx="26">
                  <c:v>17.307655861667559</c:v>
                </c:pt>
                <c:pt idx="27">
                  <c:v>17.489322166584724</c:v>
                </c:pt>
                <c:pt idx="28">
                  <c:v>17.596062840966212</c:v>
                </c:pt>
                <c:pt idx="29">
                  <c:v>17.873160599635767</c:v>
                </c:pt>
                <c:pt idx="30">
                  <c:v>18.311792413422278</c:v>
                </c:pt>
                <c:pt idx="31">
                  <c:v>18.470713478841489</c:v>
                </c:pt>
                <c:pt idx="32">
                  <c:v>20.369561838205197</c:v>
                </c:pt>
                <c:pt idx="33">
                  <c:v>20.70210104189135</c:v>
                </c:pt>
                <c:pt idx="34">
                  <c:v>20.808095571877303</c:v>
                </c:pt>
                <c:pt idx="35">
                  <c:v>20.950160116553135</c:v>
                </c:pt>
                <c:pt idx="36">
                  <c:v>22.342682890314794</c:v>
                </c:pt>
                <c:pt idx="37">
                  <c:v>22.455989443079584</c:v>
                </c:pt>
                <c:pt idx="38">
                  <c:v>22.703213262385539</c:v>
                </c:pt>
                <c:pt idx="39">
                  <c:v>22.95281534452478</c:v>
                </c:pt>
                <c:pt idx="40">
                  <c:v>23.107607201211717</c:v>
                </c:pt>
                <c:pt idx="41">
                  <c:v>23.597235109151633</c:v>
                </c:pt>
                <c:pt idx="42">
                  <c:v>23.696242613652579</c:v>
                </c:pt>
                <c:pt idx="43">
                  <c:v>23.875372384298522</c:v>
                </c:pt>
                <c:pt idx="44">
                  <c:v>24.501477458845592</c:v>
                </c:pt>
                <c:pt idx="45">
                  <c:v>24.562823779537759</c:v>
                </c:pt>
                <c:pt idx="46">
                  <c:v>24.912998184215539</c:v>
                </c:pt>
                <c:pt idx="47">
                  <c:v>24.933732017677645</c:v>
                </c:pt>
                <c:pt idx="48">
                  <c:v>25.016818417656363</c:v>
                </c:pt>
                <c:pt idx="49">
                  <c:v>25.016818417656363</c:v>
                </c:pt>
                <c:pt idx="50">
                  <c:v>25.079292101154103</c:v>
                </c:pt>
                <c:pt idx="51">
                  <c:v>25.183718298028619</c:v>
                </c:pt>
                <c:pt idx="52">
                  <c:v>25.393712671628425</c:v>
                </c:pt>
                <c:pt idx="53">
                  <c:v>25.478138445125403</c:v>
                </c:pt>
                <c:pt idx="54">
                  <c:v>25.584015968068556</c:v>
                </c:pt>
                <c:pt idx="55">
                  <c:v>25.626474651097539</c:v>
                </c:pt>
                <c:pt idx="56">
                  <c:v>25.690278279840584</c:v>
                </c:pt>
                <c:pt idx="57">
                  <c:v>25.818302662271108</c:v>
                </c:pt>
                <c:pt idx="58">
                  <c:v>26.097605500796277</c:v>
                </c:pt>
                <c:pt idx="59">
                  <c:v>26.140808976659528</c:v>
                </c:pt>
                <c:pt idx="60">
                  <c:v>26.184075020904469</c:v>
                </c:pt>
                <c:pt idx="61">
                  <c:v>26.423160148201937</c:v>
                </c:pt>
                <c:pt idx="62">
                  <c:v>26.730211543069583</c:v>
                </c:pt>
                <c:pt idx="63">
                  <c:v>26.862757779901244</c:v>
                </c:pt>
                <c:pt idx="64">
                  <c:v>26.973651924301286</c:v>
                </c:pt>
                <c:pt idx="65">
                  <c:v>27.174271123547761</c:v>
                </c:pt>
                <c:pt idx="66">
                  <c:v>27.87532246006062</c:v>
                </c:pt>
                <c:pt idx="67">
                  <c:v>27.943998475699519</c:v>
                </c:pt>
                <c:pt idx="68">
                  <c:v>28.452162508971156</c:v>
                </c:pt>
                <c:pt idx="69">
                  <c:v>28.685806571899995</c:v>
                </c:pt>
                <c:pt idx="70">
                  <c:v>28.685806571899995</c:v>
                </c:pt>
                <c:pt idx="71">
                  <c:v>29.229569440902765</c:v>
                </c:pt>
                <c:pt idx="72">
                  <c:v>29.372895273233468</c:v>
                </c:pt>
                <c:pt idx="73">
                  <c:v>29.396842600558681</c:v>
                </c:pt>
                <c:pt idx="74">
                  <c:v>29.83082560312182</c:v>
                </c:pt>
                <c:pt idx="75">
                  <c:v>30.56659592196694</c:v>
                </c:pt>
                <c:pt idx="76">
                  <c:v>30.915355334219992</c:v>
                </c:pt>
                <c:pt idx="77">
                  <c:v>31.36887338140555</c:v>
                </c:pt>
                <c:pt idx="78">
                  <c:v>32.11179081102464</c:v>
                </c:pt>
                <c:pt idx="79">
                  <c:v>32.319423422286995</c:v>
                </c:pt>
                <c:pt idx="80">
                  <c:v>32.738215645830522</c:v>
                </c:pt>
                <c:pt idx="81">
                  <c:v>33.321804938219643</c:v>
                </c:pt>
                <c:pt idx="82">
                  <c:v>34.296415545774067</c:v>
                </c:pt>
                <c:pt idx="83">
                  <c:v>34.876380695887349</c:v>
                </c:pt>
                <c:pt idx="84">
                  <c:v>35.043653190095739</c:v>
                </c:pt>
                <c:pt idx="85">
                  <c:v>35.127552365274596</c:v>
                </c:pt>
                <c:pt idx="86">
                  <c:v>35.352143357950588</c:v>
                </c:pt>
                <c:pt idx="87">
                  <c:v>36.033473078879332</c:v>
                </c:pt>
                <c:pt idx="88">
                  <c:v>36.119441859690944</c:v>
                </c:pt>
                <c:pt idx="89">
                  <c:v>36.551983383300474</c:v>
                </c:pt>
                <c:pt idx="90">
                  <c:v>36.930511937084844</c:v>
                </c:pt>
                <c:pt idx="91">
                  <c:v>37.489915290775983</c:v>
                </c:pt>
                <c:pt idx="92">
                  <c:v>38.388283822824093</c:v>
                </c:pt>
                <c:pt idx="93">
                  <c:v>38.418551033677893</c:v>
                </c:pt>
                <c:pt idx="94">
                  <c:v>38.722373530419354</c:v>
                </c:pt>
                <c:pt idx="95">
                  <c:v>39.336331810250478</c:v>
                </c:pt>
                <c:pt idx="96">
                  <c:v>39.584289759211856</c:v>
                </c:pt>
                <c:pt idx="97">
                  <c:v>39.771154672983371</c:v>
                </c:pt>
                <c:pt idx="98">
                  <c:v>39.833614267224036</c:v>
                </c:pt>
                <c:pt idx="99">
                  <c:v>39.927464589474241</c:v>
                </c:pt>
                <c:pt idx="100">
                  <c:v>40.115745836412138</c:v>
                </c:pt>
                <c:pt idx="101">
                  <c:v>40.494640321906687</c:v>
                </c:pt>
                <c:pt idx="102">
                  <c:v>40.908639502834433</c:v>
                </c:pt>
                <c:pt idx="103">
                  <c:v>40.940638437041521</c:v>
                </c:pt>
                <c:pt idx="104">
                  <c:v>41.229615836446207</c:v>
                </c:pt>
                <c:pt idx="105">
                  <c:v>41.552793644349343</c:v>
                </c:pt>
                <c:pt idx="106">
                  <c:v>41.715212139168862</c:v>
                </c:pt>
                <c:pt idx="107">
                  <c:v>41.715212139168862</c:v>
                </c:pt>
                <c:pt idx="108">
                  <c:v>41.878185856064647</c:v>
                </c:pt>
                <c:pt idx="109">
                  <c:v>42.337479901124681</c:v>
                </c:pt>
                <c:pt idx="110">
                  <c:v>43.33654936265701</c:v>
                </c:pt>
                <c:pt idx="111">
                  <c:v>43.674125483316047</c:v>
                </c:pt>
                <c:pt idx="112">
                  <c:v>45.186949486041414</c:v>
                </c:pt>
                <c:pt idx="113">
                  <c:v>45.361728363912462</c:v>
                </c:pt>
                <c:pt idx="114">
                  <c:v>45.748325469386685</c:v>
                </c:pt>
                <c:pt idx="115">
                  <c:v>46.208927287844574</c:v>
                </c:pt>
                <c:pt idx="116">
                  <c:v>46.530177673545531</c:v>
                </c:pt>
                <c:pt idx="117">
                  <c:v>46.673581750130218</c:v>
                </c:pt>
                <c:pt idx="118">
                  <c:v>46.889412964311148</c:v>
                </c:pt>
                <c:pt idx="119">
                  <c:v>47.033785142679598</c:v>
                </c:pt>
                <c:pt idx="120">
                  <c:v>47.323696815245313</c:v>
                </c:pt>
                <c:pt idx="121">
                  <c:v>47.469238105483775</c:v>
                </c:pt>
                <c:pt idx="122">
                  <c:v>47.871498055382673</c:v>
                </c:pt>
                <c:pt idx="123">
                  <c:v>48.499039870088687</c:v>
                </c:pt>
                <c:pt idx="124">
                  <c:v>49.246530123856409</c:v>
                </c:pt>
                <c:pt idx="125">
                  <c:v>49.699846278954588</c:v>
                </c:pt>
                <c:pt idx="126">
                  <c:v>50.733180256229474</c:v>
                </c:pt>
                <c:pt idx="127">
                  <c:v>51.589006291836931</c:v>
                </c:pt>
                <c:pt idx="128">
                  <c:v>52.576846194455946</c:v>
                </c:pt>
                <c:pt idx="129">
                  <c:v>53.056859782650243</c:v>
                </c:pt>
                <c:pt idx="130">
                  <c:v>54.028403837679271</c:v>
                </c:pt>
                <c:pt idx="131">
                  <c:v>54.110063983110187</c:v>
                </c:pt>
                <c:pt idx="132">
                  <c:v>55.098442872328015</c:v>
                </c:pt>
                <c:pt idx="133">
                  <c:v>57.423273547600182</c:v>
                </c:pt>
                <c:pt idx="134">
                  <c:v>57.595650976984608</c:v>
                </c:pt>
                <c:pt idx="135">
                  <c:v>58.815023038583774</c:v>
                </c:pt>
                <c:pt idx="136">
                  <c:v>58.858986613706428</c:v>
                </c:pt>
                <c:pt idx="137">
                  <c:v>59.566325038655833</c:v>
                </c:pt>
                <c:pt idx="138">
                  <c:v>60.191336137238821</c:v>
                </c:pt>
                <c:pt idx="139">
                  <c:v>60.596152369590676</c:v>
                </c:pt>
                <c:pt idx="140">
                  <c:v>61.824930647504992</c:v>
                </c:pt>
                <c:pt idx="141">
                  <c:v>63.02874917169283</c:v>
                </c:pt>
                <c:pt idx="142">
                  <c:v>63.356337658624803</c:v>
                </c:pt>
                <c:pt idx="143">
                  <c:v>64.443213523568204</c:v>
                </c:pt>
                <c:pt idx="144">
                  <c:v>65.643071975528784</c:v>
                </c:pt>
                <c:pt idx="145">
                  <c:v>67.158011128916556</c:v>
                </c:pt>
                <c:pt idx="146">
                  <c:v>68.051618047625851</c:v>
                </c:pt>
                <c:pt idx="147">
                  <c:v>69.615014116304579</c:v>
                </c:pt>
                <c:pt idx="148">
                  <c:v>73.421303555543531</c:v>
                </c:pt>
                <c:pt idx="149">
                  <c:v>75.200884070784994</c:v>
                </c:pt>
                <c:pt idx="150">
                  <c:v>75.255394744154685</c:v>
                </c:pt>
                <c:pt idx="151">
                  <c:v>76.684861699799043</c:v>
                </c:pt>
                <c:pt idx="152">
                  <c:v>77.352589693871906</c:v>
                </c:pt>
                <c:pt idx="153">
                  <c:v>79.615238591866657</c:v>
                </c:pt>
                <c:pt idx="154">
                  <c:v>81.466842764552069</c:v>
                </c:pt>
                <c:pt idx="155">
                  <c:v>83.356017714410598</c:v>
                </c:pt>
                <c:pt idx="156">
                  <c:v>90.337450292122654</c:v>
                </c:pt>
                <c:pt idx="157">
                  <c:v>91.819482020666911</c:v>
                </c:pt>
                <c:pt idx="158">
                  <c:v>96.597341457680344</c:v>
                </c:pt>
                <c:pt idx="159">
                  <c:v>103.37744024308681</c:v>
                </c:pt>
                <c:pt idx="160">
                  <c:v>104.82604121230631</c:v>
                </c:pt>
                <c:pt idx="161">
                  <c:v>117.55141761714334</c:v>
                </c:pt>
                <c:pt idx="162">
                  <c:v>233.24960893100086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'ISB-15  2015 GC  (puissance)'!$O$4</c:f>
              <c:strCache>
                <c:ptCount val="1"/>
                <c:pt idx="0">
                  <c:v>puissance 2</c:v>
                </c:pt>
              </c:strCache>
            </c:strRef>
          </c:tx>
          <c:spPr>
            <a:ln w="19050">
              <a:solidFill>
                <a:schemeClr val="accent3">
                  <a:lumMod val="50000"/>
                </a:schemeClr>
              </a:solidFill>
            </a:ln>
          </c:spPr>
          <c:marker>
            <c:symbol val="triangle"/>
            <c:size val="3"/>
            <c:spPr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'ISB-15  2015 GC  (puissance)'!$B$8:$B$170</c:f>
              <c:strCache>
                <c:ptCount val="163"/>
                <c:pt idx="0">
                  <c:v>Crésuz</c:v>
                </c:pt>
                <c:pt idx="1">
                  <c:v>Courlevon</c:v>
                </c:pt>
                <c:pt idx="2">
                  <c:v>Plasselb</c:v>
                </c:pt>
                <c:pt idx="3">
                  <c:v>Villarsel-sur-Marly</c:v>
                </c:pt>
                <c:pt idx="4">
                  <c:v>Kleinbösingen</c:v>
                </c:pt>
                <c:pt idx="5">
                  <c:v>Delley-Portalban</c:v>
                </c:pt>
                <c:pt idx="6">
                  <c:v>Châtel-sur-Montsalvens</c:v>
                </c:pt>
                <c:pt idx="7">
                  <c:v>Russy</c:v>
                </c:pt>
                <c:pt idx="8">
                  <c:v>Gempenach</c:v>
                </c:pt>
                <c:pt idx="9">
                  <c:v>Plaffeien</c:v>
                </c:pt>
                <c:pt idx="10">
                  <c:v>Vuissens</c:v>
                </c:pt>
                <c:pt idx="11">
                  <c:v>St. Silvester</c:v>
                </c:pt>
                <c:pt idx="12">
                  <c:v>Ecublens (FR)</c:v>
                </c:pt>
                <c:pt idx="13">
                  <c:v>Grangettes</c:v>
                </c:pt>
                <c:pt idx="14">
                  <c:v>Salvenach</c:v>
                </c:pt>
                <c:pt idx="15">
                  <c:v>Zumholz</c:v>
                </c:pt>
                <c:pt idx="16">
                  <c:v>Chésopelloz</c:v>
                </c:pt>
                <c:pt idx="17">
                  <c:v>St. Antoni</c:v>
                </c:pt>
                <c:pt idx="18">
                  <c:v>Bösingen</c:v>
                </c:pt>
                <c:pt idx="19">
                  <c:v>Greng</c:v>
                </c:pt>
                <c:pt idx="20">
                  <c:v>Bas-Intyamon</c:v>
                </c:pt>
                <c:pt idx="21">
                  <c:v>Haut-Intyamon</c:v>
                </c:pt>
                <c:pt idx="22">
                  <c:v>Fräschels</c:v>
                </c:pt>
                <c:pt idx="23">
                  <c:v>Léchelles</c:v>
                </c:pt>
                <c:pt idx="24">
                  <c:v>Surpierre</c:v>
                </c:pt>
                <c:pt idx="25">
                  <c:v>Heitenried</c:v>
                </c:pt>
                <c:pt idx="26">
                  <c:v>Val-de-Charmey</c:v>
                </c:pt>
                <c:pt idx="27">
                  <c:v>Tentlingen</c:v>
                </c:pt>
                <c:pt idx="28">
                  <c:v>Brünisried</c:v>
                </c:pt>
                <c:pt idx="29">
                  <c:v>St. Ursen</c:v>
                </c:pt>
                <c:pt idx="30">
                  <c:v>Rueyres-les-Prés</c:v>
                </c:pt>
                <c:pt idx="31">
                  <c:v>Alterswil</c:v>
                </c:pt>
                <c:pt idx="32">
                  <c:v>La Folliaz</c:v>
                </c:pt>
                <c:pt idx="33">
                  <c:v>Autafond</c:v>
                </c:pt>
                <c:pt idx="34">
                  <c:v>Autigny</c:v>
                </c:pt>
                <c:pt idx="35">
                  <c:v>Villeneuve (FR)</c:v>
                </c:pt>
                <c:pt idx="36">
                  <c:v>Haut-Vully</c:v>
                </c:pt>
                <c:pt idx="37">
                  <c:v>Düdingen</c:v>
                </c:pt>
                <c:pt idx="38">
                  <c:v>Grandvillard</c:v>
                </c:pt>
                <c:pt idx="39">
                  <c:v>Châtillon (FR)</c:v>
                </c:pt>
                <c:pt idx="40">
                  <c:v>Prez-vers-Noréaz</c:v>
                </c:pt>
                <c:pt idx="41">
                  <c:v>Galmiz</c:v>
                </c:pt>
                <c:pt idx="42">
                  <c:v>Rue</c:v>
                </c:pt>
                <c:pt idx="43">
                  <c:v>La Roche</c:v>
                </c:pt>
                <c:pt idx="44">
                  <c:v>Noréaz</c:v>
                </c:pt>
                <c:pt idx="45">
                  <c:v>Senèdes</c:v>
                </c:pt>
                <c:pt idx="46">
                  <c:v>Wünnewil-Flamatt</c:v>
                </c:pt>
                <c:pt idx="47">
                  <c:v>Siviriez</c:v>
                </c:pt>
                <c:pt idx="48">
                  <c:v>Ependes (FR)</c:v>
                </c:pt>
                <c:pt idx="49">
                  <c:v>Barberêche</c:v>
                </c:pt>
                <c:pt idx="50">
                  <c:v>Corbières</c:v>
                </c:pt>
                <c:pt idx="51">
                  <c:v>Rechthalten</c:v>
                </c:pt>
                <c:pt idx="52">
                  <c:v>Ueberstorf</c:v>
                </c:pt>
                <c:pt idx="53">
                  <c:v>Mézières (FR)</c:v>
                </c:pt>
                <c:pt idx="54">
                  <c:v>Ried bei Kerzers</c:v>
                </c:pt>
                <c:pt idx="55">
                  <c:v>Dompierre (FR)</c:v>
                </c:pt>
                <c:pt idx="56">
                  <c:v>Giffers</c:v>
                </c:pt>
                <c:pt idx="57">
                  <c:v>Arconciel</c:v>
                </c:pt>
                <c:pt idx="58">
                  <c:v>Jaun</c:v>
                </c:pt>
                <c:pt idx="59">
                  <c:v>Les Montets</c:v>
                </c:pt>
                <c:pt idx="60">
                  <c:v>Massonnens</c:v>
                </c:pt>
                <c:pt idx="61">
                  <c:v>Cheiry</c:v>
                </c:pt>
                <c:pt idx="62">
                  <c:v>Tafers</c:v>
                </c:pt>
                <c:pt idx="63">
                  <c:v>Sorens</c:v>
                </c:pt>
                <c:pt idx="64">
                  <c:v>Courgevaux</c:v>
                </c:pt>
                <c:pt idx="65">
                  <c:v>Gurmels</c:v>
                </c:pt>
                <c:pt idx="66">
                  <c:v>Chapelle (Glâne)</c:v>
                </c:pt>
                <c:pt idx="67">
                  <c:v>Pont-en-Ogoz</c:v>
                </c:pt>
                <c:pt idx="68">
                  <c:v>Semsales</c:v>
                </c:pt>
                <c:pt idx="69">
                  <c:v>Cheyres</c:v>
                </c:pt>
                <c:pt idx="70">
                  <c:v>Auboranges</c:v>
                </c:pt>
                <c:pt idx="71">
                  <c:v>Riaz</c:v>
                </c:pt>
                <c:pt idx="72">
                  <c:v>Schmitten (FR)</c:v>
                </c:pt>
                <c:pt idx="73">
                  <c:v>Gletterens</c:v>
                </c:pt>
                <c:pt idx="74">
                  <c:v>Lurtigen</c:v>
                </c:pt>
                <c:pt idx="75">
                  <c:v>Vallon</c:v>
                </c:pt>
                <c:pt idx="76">
                  <c:v>Torny</c:v>
                </c:pt>
                <c:pt idx="77">
                  <c:v>Saint-Aubin (FR)</c:v>
                </c:pt>
                <c:pt idx="78">
                  <c:v>Chénens</c:v>
                </c:pt>
                <c:pt idx="79">
                  <c:v>Vernay</c:v>
                </c:pt>
                <c:pt idx="80">
                  <c:v>Vaulruz</c:v>
                </c:pt>
                <c:pt idx="81">
                  <c:v>Montet (Glâne)</c:v>
                </c:pt>
                <c:pt idx="82">
                  <c:v>Bussy (FR)</c:v>
                </c:pt>
                <c:pt idx="83">
                  <c:v>Kerzers</c:v>
                </c:pt>
                <c:pt idx="84">
                  <c:v>Villorsonnens</c:v>
                </c:pt>
                <c:pt idx="85">
                  <c:v>Vuisternens-en-Ogoz</c:v>
                </c:pt>
                <c:pt idx="86">
                  <c:v>Le Mouret</c:v>
                </c:pt>
                <c:pt idx="87">
                  <c:v>Botterens</c:v>
                </c:pt>
                <c:pt idx="88">
                  <c:v>Marly</c:v>
                </c:pt>
                <c:pt idx="89">
                  <c:v>Neyruz (FR)</c:v>
                </c:pt>
                <c:pt idx="90">
                  <c:v>Saint-Martin (FR)</c:v>
                </c:pt>
                <c:pt idx="91">
                  <c:v>Le Châtelard</c:v>
                </c:pt>
                <c:pt idx="92">
                  <c:v>Montagny (FR)</c:v>
                </c:pt>
                <c:pt idx="93">
                  <c:v>Hauteville</c:v>
                </c:pt>
                <c:pt idx="94">
                  <c:v>Ulmiz</c:v>
                </c:pt>
                <c:pt idx="95">
                  <c:v>Le Glèbe</c:v>
                </c:pt>
                <c:pt idx="96">
                  <c:v>Châtel-Saint-Denis</c:v>
                </c:pt>
                <c:pt idx="97">
                  <c:v>Murist</c:v>
                </c:pt>
                <c:pt idx="98">
                  <c:v>Givisiez</c:v>
                </c:pt>
                <c:pt idx="99">
                  <c:v>Grolley</c:v>
                </c:pt>
                <c:pt idx="100">
                  <c:v>Belfaux</c:v>
                </c:pt>
                <c:pt idx="101">
                  <c:v>Muntelier</c:v>
                </c:pt>
                <c:pt idx="102">
                  <c:v>Misery-Courtion</c:v>
                </c:pt>
                <c:pt idx="103">
                  <c:v>Bas-Vully</c:v>
                </c:pt>
                <c:pt idx="104">
                  <c:v>Oberschrot</c:v>
                </c:pt>
                <c:pt idx="105">
                  <c:v>Farvagny</c:v>
                </c:pt>
                <c:pt idx="106">
                  <c:v>Cugy (FR)</c:v>
                </c:pt>
                <c:pt idx="107">
                  <c:v>Jeuss</c:v>
                </c:pt>
                <c:pt idx="108">
                  <c:v>Echarlens</c:v>
                </c:pt>
                <c:pt idx="109">
                  <c:v>Châbles</c:v>
                </c:pt>
                <c:pt idx="110">
                  <c:v>Villaz-Saint-Pierre</c:v>
                </c:pt>
                <c:pt idx="111">
                  <c:v>Billens-Hennens</c:v>
                </c:pt>
                <c:pt idx="112">
                  <c:v>La Sonnaz</c:v>
                </c:pt>
                <c:pt idx="113">
                  <c:v>Vuisternens-devant-Romont</c:v>
                </c:pt>
                <c:pt idx="114">
                  <c:v>Gruyères</c:v>
                </c:pt>
                <c:pt idx="115">
                  <c:v>Pierrafortscha</c:v>
                </c:pt>
                <c:pt idx="116">
                  <c:v>Corminboeuf</c:v>
                </c:pt>
                <c:pt idx="117">
                  <c:v>Pont-la-Ville</c:v>
                </c:pt>
                <c:pt idx="118">
                  <c:v>Granges-Paccot</c:v>
                </c:pt>
                <c:pt idx="119">
                  <c:v>Sâles</c:v>
                </c:pt>
                <c:pt idx="120">
                  <c:v>Treyvaux</c:v>
                </c:pt>
                <c:pt idx="121">
                  <c:v>Cressier (FR)</c:v>
                </c:pt>
                <c:pt idx="122">
                  <c:v>Estavayer-le-Lac</c:v>
                </c:pt>
                <c:pt idx="123">
                  <c:v>Villarepos</c:v>
                </c:pt>
                <c:pt idx="124">
                  <c:v>Bulle</c:v>
                </c:pt>
                <c:pt idx="125">
                  <c:v>Ferpicloz</c:v>
                </c:pt>
                <c:pt idx="126">
                  <c:v>Avry</c:v>
                </c:pt>
                <c:pt idx="127">
                  <c:v>Corserey</c:v>
                </c:pt>
                <c:pt idx="128">
                  <c:v>Nuvilly</c:v>
                </c:pt>
                <c:pt idx="129">
                  <c:v>Broc</c:v>
                </c:pt>
                <c:pt idx="130">
                  <c:v>La Brillaz</c:v>
                </c:pt>
                <c:pt idx="131">
                  <c:v>Romont (FR)</c:v>
                </c:pt>
                <c:pt idx="132">
                  <c:v>Corpataux-Magnedens</c:v>
                </c:pt>
                <c:pt idx="133">
                  <c:v>Fribourg</c:v>
                </c:pt>
                <c:pt idx="134">
                  <c:v>Wallenried</c:v>
                </c:pt>
                <c:pt idx="135">
                  <c:v>Ponthaux</c:v>
                </c:pt>
                <c:pt idx="136">
                  <c:v>Meyriez</c:v>
                </c:pt>
                <c:pt idx="137">
                  <c:v>La Verrerie</c:v>
                </c:pt>
                <c:pt idx="138">
                  <c:v>Morlon</c:v>
                </c:pt>
                <c:pt idx="139">
                  <c:v>Rossens (FR)</c:v>
                </c:pt>
                <c:pt idx="140">
                  <c:v>Vuadens</c:v>
                </c:pt>
                <c:pt idx="141">
                  <c:v>Murten</c:v>
                </c:pt>
                <c:pt idx="142">
                  <c:v>Matran</c:v>
                </c:pt>
                <c:pt idx="143">
                  <c:v>Hauterive (FR)</c:v>
                </c:pt>
                <c:pt idx="144">
                  <c:v>Le Pâquier (FR)</c:v>
                </c:pt>
                <c:pt idx="145">
                  <c:v>Lully (FR)</c:v>
                </c:pt>
                <c:pt idx="146">
                  <c:v>Ursy</c:v>
                </c:pt>
                <c:pt idx="147">
                  <c:v>Attalens</c:v>
                </c:pt>
                <c:pt idx="148">
                  <c:v>Le Flon</c:v>
                </c:pt>
                <c:pt idx="149">
                  <c:v>Fétigny</c:v>
                </c:pt>
                <c:pt idx="150">
                  <c:v>Remaufens</c:v>
                </c:pt>
                <c:pt idx="151">
                  <c:v>Bossonnens</c:v>
                </c:pt>
                <c:pt idx="152">
                  <c:v>Châtonnaye</c:v>
                </c:pt>
                <c:pt idx="153">
                  <c:v>Villars-sur-Glâne</c:v>
                </c:pt>
                <c:pt idx="154">
                  <c:v>Domdidier</c:v>
                </c:pt>
                <c:pt idx="155">
                  <c:v>Ménières</c:v>
                </c:pt>
                <c:pt idx="156">
                  <c:v>Cottens (FR)</c:v>
                </c:pt>
                <c:pt idx="157">
                  <c:v>Courtepin</c:v>
                </c:pt>
                <c:pt idx="158">
                  <c:v>Granges (Veveyse)</c:v>
                </c:pt>
                <c:pt idx="159">
                  <c:v>Morens (FR)</c:v>
                </c:pt>
                <c:pt idx="160">
                  <c:v>Marsens</c:v>
                </c:pt>
                <c:pt idx="161">
                  <c:v>Sévaz</c:v>
                </c:pt>
                <c:pt idx="162">
                  <c:v>Prévondavaux</c:v>
                </c:pt>
              </c:strCache>
            </c:strRef>
          </c:cat>
          <c:val>
            <c:numRef>
              <c:f>'ISB-15  2015 GC  (puissance)'!$O$8:$O$170</c:f>
              <c:numCache>
                <c:formatCode>#,##0.00</c:formatCode>
                <c:ptCount val="163"/>
                <c:pt idx="0">
                  <c:v>22.260548515247407</c:v>
                </c:pt>
                <c:pt idx="1">
                  <c:v>23.804473060314006</c:v>
                </c:pt>
                <c:pt idx="2">
                  <c:v>26.67628525655234</c:v>
                </c:pt>
                <c:pt idx="3">
                  <c:v>26.730135932240909</c:v>
                </c:pt>
                <c:pt idx="4">
                  <c:v>27.997471267831457</c:v>
                </c:pt>
                <c:pt idx="5">
                  <c:v>28.39172393219383</c:v>
                </c:pt>
                <c:pt idx="6">
                  <c:v>29.104108507303518</c:v>
                </c:pt>
                <c:pt idx="7">
                  <c:v>29.576850703427549</c:v>
                </c:pt>
                <c:pt idx="8">
                  <c:v>29.591020951495203</c:v>
                </c:pt>
                <c:pt idx="9">
                  <c:v>30.20355202546282</c:v>
                </c:pt>
                <c:pt idx="10">
                  <c:v>30.389971132570608</c:v>
                </c:pt>
                <c:pt idx="11">
                  <c:v>30.988916093052925</c:v>
                </c:pt>
                <c:pt idx="12">
                  <c:v>31.31608872727104</c:v>
                </c:pt>
                <c:pt idx="13">
                  <c:v>31.799049672817336</c:v>
                </c:pt>
                <c:pt idx="14">
                  <c:v>31.990321720827239</c:v>
                </c:pt>
                <c:pt idx="15">
                  <c:v>32.46358866239671</c:v>
                </c:pt>
                <c:pt idx="16">
                  <c:v>33.08253249052666</c:v>
                </c:pt>
                <c:pt idx="17">
                  <c:v>33.127501944997881</c:v>
                </c:pt>
                <c:pt idx="18">
                  <c:v>33.210025271780353</c:v>
                </c:pt>
                <c:pt idx="19">
                  <c:v>33.767850466487836</c:v>
                </c:pt>
                <c:pt idx="20">
                  <c:v>33.911825430067623</c:v>
                </c:pt>
                <c:pt idx="21">
                  <c:v>34.383768842300157</c:v>
                </c:pt>
                <c:pt idx="22">
                  <c:v>34.620963540428733</c:v>
                </c:pt>
                <c:pt idx="23">
                  <c:v>34.712999734320448</c:v>
                </c:pt>
                <c:pt idx="24">
                  <c:v>35.484719147704581</c:v>
                </c:pt>
                <c:pt idx="25">
                  <c:v>35.640081129871369</c:v>
                </c:pt>
                <c:pt idx="26">
                  <c:v>35.81137127855844</c:v>
                </c:pt>
                <c:pt idx="27">
                  <c:v>35.90497534566471</c:v>
                </c:pt>
                <c:pt idx="28">
                  <c:v>35.959634137823414</c:v>
                </c:pt>
                <c:pt idx="29">
                  <c:v>36.100376211314483</c:v>
                </c:pt>
                <c:pt idx="30">
                  <c:v>36.319854705693515</c:v>
                </c:pt>
                <c:pt idx="31">
                  <c:v>36.398401081343366</c:v>
                </c:pt>
                <c:pt idx="32">
                  <c:v>37.299826369747464</c:v>
                </c:pt>
                <c:pt idx="33">
                  <c:v>37.451135891736115</c:v>
                </c:pt>
                <c:pt idx="34">
                  <c:v>37.49898147726644</c:v>
                </c:pt>
                <c:pt idx="35">
                  <c:v>37.562823102616406</c:v>
                </c:pt>
                <c:pt idx="36">
                  <c:v>38.172026688084365</c:v>
                </c:pt>
                <c:pt idx="37">
                  <c:v>38.220330418385174</c:v>
                </c:pt>
                <c:pt idx="38">
                  <c:v>38.325093280109421</c:v>
                </c:pt>
                <c:pt idx="39">
                  <c:v>38.42999952417852</c:v>
                </c:pt>
                <c:pt idx="40">
                  <c:v>38.49462847980071</c:v>
                </c:pt>
                <c:pt idx="41">
                  <c:v>38.696943937819746</c:v>
                </c:pt>
                <c:pt idx="42">
                  <c:v>38.737470660641677</c:v>
                </c:pt>
                <c:pt idx="43">
                  <c:v>38.810472211944365</c:v>
                </c:pt>
                <c:pt idx="44">
                  <c:v>39.062448017834562</c:v>
                </c:pt>
                <c:pt idx="45">
                  <c:v>39.086876042471616</c:v>
                </c:pt>
                <c:pt idx="46">
                  <c:v>39.225445746175993</c:v>
                </c:pt>
                <c:pt idx="47">
                  <c:v>39.233604540963604</c:v>
                </c:pt>
                <c:pt idx="48">
                  <c:v>39.266248204276444</c:v>
                </c:pt>
                <c:pt idx="49">
                  <c:v>39.266248204276444</c:v>
                </c:pt>
                <c:pt idx="50">
                  <c:v>39.290739860131616</c:v>
                </c:pt>
                <c:pt idx="51">
                  <c:v>39.331576254881753</c:v>
                </c:pt>
                <c:pt idx="52">
                  <c:v>39.413312675600125</c:v>
                </c:pt>
                <c:pt idx="53">
                  <c:v>39.446030999542231</c:v>
                </c:pt>
                <c:pt idx="54">
                  <c:v>39.486947993835301</c:v>
                </c:pt>
                <c:pt idx="55">
                  <c:v>39.503320730466235</c:v>
                </c:pt>
                <c:pt idx="56">
                  <c:v>39.527886198534425</c:v>
                </c:pt>
                <c:pt idx="57">
                  <c:v>39.577040041909349</c:v>
                </c:pt>
                <c:pt idx="58">
                  <c:v>39.683644815294173</c:v>
                </c:pt>
                <c:pt idx="59">
                  <c:v>39.700058275904688</c:v>
                </c:pt>
                <c:pt idx="60">
                  <c:v>39.716475130180172</c:v>
                </c:pt>
                <c:pt idx="61">
                  <c:v>39.806828490456631</c:v>
                </c:pt>
                <c:pt idx="62">
                  <c:v>39.921972149105315</c:v>
                </c:pt>
                <c:pt idx="63">
                  <c:v>39.971370336357808</c:v>
                </c:pt>
                <c:pt idx="64">
                  <c:v>40.012558823848217</c:v>
                </c:pt>
                <c:pt idx="65">
                  <c:v>40.086751551554151</c:v>
                </c:pt>
                <c:pt idx="66">
                  <c:v>40.342830298388861</c:v>
                </c:pt>
                <c:pt idx="67">
                  <c:v>40.367655381826992</c:v>
                </c:pt>
                <c:pt idx="68">
                  <c:v>40.549939308173094</c:v>
                </c:pt>
                <c:pt idx="69">
                  <c:v>40.632931384929073</c:v>
                </c:pt>
                <c:pt idx="70">
                  <c:v>40.632931384929073</c:v>
                </c:pt>
                <c:pt idx="71">
                  <c:v>40.824135135431511</c:v>
                </c:pt>
                <c:pt idx="72">
                  <c:v>40.874088186906036</c:v>
                </c:pt>
                <c:pt idx="73">
                  <c:v>40.882416664941978</c:v>
                </c:pt>
                <c:pt idx="74">
                  <c:v>41.032474348766087</c:v>
                </c:pt>
                <c:pt idx="75">
                  <c:v>41.283181348166956</c:v>
                </c:pt>
                <c:pt idx="76">
                  <c:v>41.400439260089776</c:v>
                </c:pt>
                <c:pt idx="77">
                  <c:v>41.551443776439548</c:v>
                </c:pt>
                <c:pt idx="78">
                  <c:v>41.795307026227313</c:v>
                </c:pt>
                <c:pt idx="79">
                  <c:v>41.862705212462188</c:v>
                </c:pt>
                <c:pt idx="80">
                  <c:v>41.997664480850304</c:v>
                </c:pt>
                <c:pt idx="81">
                  <c:v>42.183588112872989</c:v>
                </c:pt>
                <c:pt idx="82">
                  <c:v>42.48871253001181</c:v>
                </c:pt>
                <c:pt idx="83">
                  <c:v>42.667209550463411</c:v>
                </c:pt>
                <c:pt idx="84">
                  <c:v>42.718277420879424</c:v>
                </c:pt>
                <c:pt idx="85">
                  <c:v>42.7438228097067</c:v>
                </c:pt>
                <c:pt idx="86">
                  <c:v>42.811981176894065</c:v>
                </c:pt>
                <c:pt idx="87">
                  <c:v>43.016782070292948</c:v>
                </c:pt>
                <c:pt idx="88">
                  <c:v>43.042416542825592</c:v>
                </c:pt>
                <c:pt idx="89">
                  <c:v>43.170703441681439</c:v>
                </c:pt>
                <c:pt idx="90">
                  <c:v>43.282039832445832</c:v>
                </c:pt>
                <c:pt idx="91">
                  <c:v>43.445020168254295</c:v>
                </c:pt>
                <c:pt idx="92">
                  <c:v>43.70298112652106</c:v>
                </c:pt>
                <c:pt idx="93">
                  <c:v>43.711592975581702</c:v>
                </c:pt>
                <c:pt idx="94">
                  <c:v>43.797758129081345</c:v>
                </c:pt>
                <c:pt idx="95">
                  <c:v>43.970342960953168</c:v>
                </c:pt>
                <c:pt idx="96">
                  <c:v>44.039471916320949</c:v>
                </c:pt>
                <c:pt idx="97">
                  <c:v>44.091354266328942</c:v>
                </c:pt>
                <c:pt idx="98">
                  <c:v>44.108655170328205</c:v>
                </c:pt>
                <c:pt idx="99">
                  <c:v>44.134612889448917</c:v>
                </c:pt>
                <c:pt idx="100">
                  <c:v>44.186551234928849</c:v>
                </c:pt>
                <c:pt idx="101">
                  <c:v>44.290519554842824</c:v>
                </c:pt>
                <c:pt idx="102">
                  <c:v>44.403289769055547</c:v>
                </c:pt>
                <c:pt idx="103">
                  <c:v>44.411970339831747</c:v>
                </c:pt>
                <c:pt idx="104">
                  <c:v>44.490133655548519</c:v>
                </c:pt>
                <c:pt idx="105">
                  <c:v>44.577062383665634</c:v>
                </c:pt>
                <c:pt idx="106">
                  <c:v>44.620558563333276</c:v>
                </c:pt>
                <c:pt idx="107">
                  <c:v>44.620558563333269</c:v>
                </c:pt>
                <c:pt idx="108">
                  <c:v>44.664075953406922</c:v>
                </c:pt>
                <c:pt idx="109">
                  <c:v>44.786037484973328</c:v>
                </c:pt>
                <c:pt idx="110">
                  <c:v>45.04794357876365</c:v>
                </c:pt>
                <c:pt idx="111">
                  <c:v>45.135415293275422</c:v>
                </c:pt>
                <c:pt idx="112">
                  <c:v>45.521298755622261</c:v>
                </c:pt>
                <c:pt idx="113">
                  <c:v>45.565253080060359</c:v>
                </c:pt>
                <c:pt idx="114">
                  <c:v>45.662027254453456</c:v>
                </c:pt>
                <c:pt idx="115">
                  <c:v>45.776529086215334</c:v>
                </c:pt>
                <c:pt idx="116">
                  <c:v>45.855883578335344</c:v>
                </c:pt>
                <c:pt idx="117">
                  <c:v>45.891174300322078</c:v>
                </c:pt>
                <c:pt idx="118">
                  <c:v>45.944135835789396</c:v>
                </c:pt>
                <c:pt idx="119">
                  <c:v>45.979460494425787</c:v>
                </c:pt>
                <c:pt idx="120">
                  <c:v>46.050150535678185</c:v>
                </c:pt>
                <c:pt idx="121">
                  <c:v>46.085515918294178</c:v>
                </c:pt>
                <c:pt idx="122">
                  <c:v>46.182840714828082</c:v>
                </c:pt>
                <c:pt idx="123">
                  <c:v>46.333453687082354</c:v>
                </c:pt>
                <c:pt idx="124">
                  <c:v>46.510959333155597</c:v>
                </c:pt>
                <c:pt idx="125">
                  <c:v>46.617625616717952</c:v>
                </c:pt>
                <c:pt idx="126">
                  <c:v>46.858071445884427</c:v>
                </c:pt>
                <c:pt idx="127">
                  <c:v>47.054447566003951</c:v>
                </c:pt>
                <c:pt idx="128">
                  <c:v>47.278100692499905</c:v>
                </c:pt>
                <c:pt idx="129">
                  <c:v>47.385642541623618</c:v>
                </c:pt>
                <c:pt idx="130">
                  <c:v>47.601092755687404</c:v>
                </c:pt>
                <c:pt idx="131">
                  <c:v>47.619068999014999</c:v>
                </c:pt>
                <c:pt idx="132">
                  <c:v>47.835048624813567</c:v>
                </c:pt>
                <c:pt idx="133">
                  <c:v>48.331845118220194</c:v>
                </c:pt>
                <c:pt idx="134">
                  <c:v>48.368075885402654</c:v>
                </c:pt>
                <c:pt idx="135">
                  <c:v>48.622071346156048</c:v>
                </c:pt>
                <c:pt idx="136">
                  <c:v>48.631154914647027</c:v>
                </c:pt>
                <c:pt idx="137">
                  <c:v>48.776607395111611</c:v>
                </c:pt>
                <c:pt idx="138">
                  <c:v>48.904056482928851</c:v>
                </c:pt>
                <c:pt idx="139">
                  <c:v>48.986075850463799</c:v>
                </c:pt>
                <c:pt idx="140">
                  <c:v>49.23254628336209</c:v>
                </c:pt>
                <c:pt idx="141">
                  <c:v>49.470472740499062</c:v>
                </c:pt>
                <c:pt idx="142">
                  <c:v>49.534627855650314</c:v>
                </c:pt>
                <c:pt idx="143">
                  <c:v>49.745715937607777</c:v>
                </c:pt>
                <c:pt idx="144">
                  <c:v>49.975668554697812</c:v>
                </c:pt>
                <c:pt idx="145">
                  <c:v>50.261546225187189</c:v>
                </c:pt>
                <c:pt idx="146">
                  <c:v>50.427913862840363</c:v>
                </c:pt>
                <c:pt idx="147">
                  <c:v>50.715080277600784</c:v>
                </c:pt>
                <c:pt idx="148">
                  <c:v>51.394531455251098</c:v>
                </c:pt>
                <c:pt idx="149">
                  <c:v>51.703164497757186</c:v>
                </c:pt>
                <c:pt idx="150">
                  <c:v>51.712531437272858</c:v>
                </c:pt>
                <c:pt idx="151">
                  <c:v>51.956369658781497</c:v>
                </c:pt>
                <c:pt idx="152">
                  <c:v>52.069103815303976</c:v>
                </c:pt>
                <c:pt idx="153">
                  <c:v>52.445766689936782</c:v>
                </c:pt>
                <c:pt idx="154">
                  <c:v>52.7480743651534</c:v>
                </c:pt>
                <c:pt idx="155">
                  <c:v>53.051250818601446</c:v>
                </c:pt>
                <c:pt idx="156">
                  <c:v>54.128793319899373</c:v>
                </c:pt>
                <c:pt idx="157">
                  <c:v>54.349443052899986</c:v>
                </c:pt>
                <c:pt idx="158">
                  <c:v>55.043074235404731</c:v>
                </c:pt>
                <c:pt idx="159">
                  <c:v>55.984503622225944</c:v>
                </c:pt>
                <c:pt idx="160">
                  <c:v>56.179605421150548</c:v>
                </c:pt>
                <c:pt idx="161">
                  <c:v>57.812048202162956</c:v>
                </c:pt>
                <c:pt idx="162">
                  <c:v>68.614613202295729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10080"/>
        <c:axId val="90512384"/>
      </c:lineChart>
      <c:catAx>
        <c:axId val="905100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fr-FR"/>
          </a:p>
        </c:txPr>
        <c:crossAx val="90512384"/>
        <c:crosses val="autoZero"/>
        <c:auto val="1"/>
        <c:lblAlgn val="ctr"/>
        <c:lblOffset val="100"/>
        <c:noMultiLvlLbl val="0"/>
      </c:catAx>
      <c:valAx>
        <c:axId val="90512384"/>
        <c:scaling>
          <c:orientation val="minMax"/>
          <c:max val="1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fr-FR"/>
          </a:p>
        </c:txPr>
        <c:crossAx val="90510080"/>
        <c:crosses val="autoZero"/>
        <c:crossBetween val="between"/>
        <c:minorUnit val="2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'ISB-16 2015 Copil (puissa '!$H$4</c:f>
              <c:strCache>
                <c:ptCount val="1"/>
                <c:pt idx="0">
                  <c:v>puissance 4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strRef>
              <c:f>'ISB-16 2015 Copil (puissa '!$B$8:$B$170</c:f>
              <c:strCache>
                <c:ptCount val="163"/>
                <c:pt idx="0">
                  <c:v>Crésuz</c:v>
                </c:pt>
                <c:pt idx="1">
                  <c:v>Courlevon</c:v>
                </c:pt>
                <c:pt idx="2">
                  <c:v>Delley-Portalban</c:v>
                </c:pt>
                <c:pt idx="3">
                  <c:v>Villarsel-sur-Marly</c:v>
                </c:pt>
                <c:pt idx="4">
                  <c:v>Kleinbösingen</c:v>
                </c:pt>
                <c:pt idx="5">
                  <c:v>Gempenach</c:v>
                </c:pt>
                <c:pt idx="6">
                  <c:v>Plasselb</c:v>
                </c:pt>
                <c:pt idx="7">
                  <c:v>Plaffeien</c:v>
                </c:pt>
                <c:pt idx="8">
                  <c:v>Châtel-sur-Montsalvens</c:v>
                </c:pt>
                <c:pt idx="9">
                  <c:v>Vuissens</c:v>
                </c:pt>
                <c:pt idx="10">
                  <c:v>Bösingen</c:v>
                </c:pt>
                <c:pt idx="11">
                  <c:v>Salvenach</c:v>
                </c:pt>
                <c:pt idx="12">
                  <c:v>Ecublens (FR)</c:v>
                </c:pt>
                <c:pt idx="13">
                  <c:v>Russy</c:v>
                </c:pt>
                <c:pt idx="14">
                  <c:v>Zumholz</c:v>
                </c:pt>
                <c:pt idx="15">
                  <c:v>Greng</c:v>
                </c:pt>
                <c:pt idx="16">
                  <c:v>Grangettes</c:v>
                </c:pt>
                <c:pt idx="17">
                  <c:v>St. Antoni</c:v>
                </c:pt>
                <c:pt idx="18">
                  <c:v>St. Silvester</c:v>
                </c:pt>
                <c:pt idx="19">
                  <c:v>Chésopelloz</c:v>
                </c:pt>
                <c:pt idx="20">
                  <c:v>Tentlingen</c:v>
                </c:pt>
                <c:pt idx="21">
                  <c:v>Fräschels</c:v>
                </c:pt>
                <c:pt idx="22">
                  <c:v>Bas-Intyamon</c:v>
                </c:pt>
                <c:pt idx="23">
                  <c:v>Léchelles</c:v>
                </c:pt>
                <c:pt idx="24">
                  <c:v>Heitenried</c:v>
                </c:pt>
                <c:pt idx="25">
                  <c:v>Düdingen</c:v>
                </c:pt>
                <c:pt idx="26">
                  <c:v>Senèdes</c:v>
                </c:pt>
                <c:pt idx="27">
                  <c:v>Givisiez</c:v>
                </c:pt>
                <c:pt idx="28">
                  <c:v>Haut-Intyamon</c:v>
                </c:pt>
                <c:pt idx="29">
                  <c:v>Rueyres-les-Prés</c:v>
                </c:pt>
                <c:pt idx="30">
                  <c:v>Alterswil</c:v>
                </c:pt>
                <c:pt idx="31">
                  <c:v>St. Ursen</c:v>
                </c:pt>
                <c:pt idx="32">
                  <c:v>Courgevaux</c:v>
                </c:pt>
                <c:pt idx="33">
                  <c:v>Ried bei Kerzers</c:v>
                </c:pt>
                <c:pt idx="34">
                  <c:v>Wünnewil-Flamatt</c:v>
                </c:pt>
                <c:pt idx="35">
                  <c:v>Brünisried</c:v>
                </c:pt>
                <c:pt idx="36">
                  <c:v>Tafers</c:v>
                </c:pt>
                <c:pt idx="37">
                  <c:v>Surpierre</c:v>
                </c:pt>
                <c:pt idx="38">
                  <c:v>Val-de-Charmey</c:v>
                </c:pt>
                <c:pt idx="39">
                  <c:v>Villeneuve (FR)</c:v>
                </c:pt>
                <c:pt idx="40">
                  <c:v>Haut-Vully</c:v>
                </c:pt>
                <c:pt idx="41">
                  <c:v>La Folliaz</c:v>
                </c:pt>
                <c:pt idx="42">
                  <c:v>Noréaz</c:v>
                </c:pt>
                <c:pt idx="43">
                  <c:v>Riaz</c:v>
                </c:pt>
                <c:pt idx="44">
                  <c:v>Schmitten (FR)</c:v>
                </c:pt>
                <c:pt idx="45">
                  <c:v>La Roche</c:v>
                </c:pt>
                <c:pt idx="46">
                  <c:v>Autigny</c:v>
                </c:pt>
                <c:pt idx="47">
                  <c:v>Dompierre (FR)</c:v>
                </c:pt>
                <c:pt idx="48">
                  <c:v>Rue</c:v>
                </c:pt>
                <c:pt idx="49">
                  <c:v>Prez-vers-Noréaz</c:v>
                </c:pt>
                <c:pt idx="50">
                  <c:v>Granges-Paccot</c:v>
                </c:pt>
                <c:pt idx="51">
                  <c:v>Giffers</c:v>
                </c:pt>
                <c:pt idx="52">
                  <c:v>Muntelier</c:v>
                </c:pt>
                <c:pt idx="53">
                  <c:v>Les Montets</c:v>
                </c:pt>
                <c:pt idx="54">
                  <c:v>Corbières</c:v>
                </c:pt>
                <c:pt idx="55">
                  <c:v>Siviriez</c:v>
                </c:pt>
                <c:pt idx="56">
                  <c:v>Galmiz</c:v>
                </c:pt>
                <c:pt idx="57">
                  <c:v>Autafond</c:v>
                </c:pt>
                <c:pt idx="58">
                  <c:v>Châtillon (FR)</c:v>
                </c:pt>
                <c:pt idx="59">
                  <c:v>Cheyres</c:v>
                </c:pt>
                <c:pt idx="60">
                  <c:v>Kerzers</c:v>
                </c:pt>
                <c:pt idx="61">
                  <c:v>Marly</c:v>
                </c:pt>
                <c:pt idx="62">
                  <c:v>Sorens</c:v>
                </c:pt>
                <c:pt idx="63">
                  <c:v>Ependes (FR)</c:v>
                </c:pt>
                <c:pt idx="64">
                  <c:v>Gletterens</c:v>
                </c:pt>
                <c:pt idx="65">
                  <c:v>Mézières (FR)</c:v>
                </c:pt>
                <c:pt idx="66">
                  <c:v>Gurmels</c:v>
                </c:pt>
                <c:pt idx="67">
                  <c:v>Ueberstorf</c:v>
                </c:pt>
                <c:pt idx="68">
                  <c:v>Saint-Aubin (FR)</c:v>
                </c:pt>
                <c:pt idx="69">
                  <c:v>Rechthalten</c:v>
                </c:pt>
                <c:pt idx="70">
                  <c:v>Barberêche</c:v>
                </c:pt>
                <c:pt idx="71">
                  <c:v>Grandvillard</c:v>
                </c:pt>
                <c:pt idx="72">
                  <c:v>Massonnens</c:v>
                </c:pt>
                <c:pt idx="73">
                  <c:v>Auboranges</c:v>
                </c:pt>
                <c:pt idx="74">
                  <c:v>Vaulruz</c:v>
                </c:pt>
                <c:pt idx="75">
                  <c:v>Pont-en-Ogoz</c:v>
                </c:pt>
                <c:pt idx="76">
                  <c:v>Bulle</c:v>
                </c:pt>
                <c:pt idx="77">
                  <c:v>Fribourg</c:v>
                </c:pt>
                <c:pt idx="78">
                  <c:v>Grolley</c:v>
                </c:pt>
                <c:pt idx="79">
                  <c:v>Semsales</c:v>
                </c:pt>
                <c:pt idx="80">
                  <c:v>Bussy (FR)</c:v>
                </c:pt>
                <c:pt idx="81">
                  <c:v>Estavayer-le-Lac</c:v>
                </c:pt>
                <c:pt idx="82">
                  <c:v>Châtel-Saint-Denis</c:v>
                </c:pt>
                <c:pt idx="83">
                  <c:v>Lurtigen</c:v>
                </c:pt>
                <c:pt idx="84">
                  <c:v>Cheiry</c:v>
                </c:pt>
                <c:pt idx="85">
                  <c:v>Montet (Glâne)</c:v>
                </c:pt>
                <c:pt idx="86">
                  <c:v>Chénens</c:v>
                </c:pt>
                <c:pt idx="87">
                  <c:v>Le Mouret</c:v>
                </c:pt>
                <c:pt idx="88">
                  <c:v>Arconciel</c:v>
                </c:pt>
                <c:pt idx="89">
                  <c:v>Bas-Vully</c:v>
                </c:pt>
                <c:pt idx="90">
                  <c:v>Chapelle (Glâne)</c:v>
                </c:pt>
                <c:pt idx="91">
                  <c:v>Botterens</c:v>
                </c:pt>
                <c:pt idx="92">
                  <c:v>Belfaux</c:v>
                </c:pt>
                <c:pt idx="93">
                  <c:v>Villaz-Saint-Pierre</c:v>
                </c:pt>
                <c:pt idx="94">
                  <c:v>Vernay</c:v>
                </c:pt>
                <c:pt idx="95">
                  <c:v>Neyruz (FR)</c:v>
                </c:pt>
                <c:pt idx="96">
                  <c:v>Vallon</c:v>
                </c:pt>
                <c:pt idx="97">
                  <c:v>Avry</c:v>
                </c:pt>
                <c:pt idx="98">
                  <c:v>Vuisternens-en-Ogoz</c:v>
                </c:pt>
                <c:pt idx="99">
                  <c:v>Torny</c:v>
                </c:pt>
                <c:pt idx="100">
                  <c:v>Cressier (FR)</c:v>
                </c:pt>
                <c:pt idx="101">
                  <c:v>Farvagny</c:v>
                </c:pt>
                <c:pt idx="102">
                  <c:v>Romont (FR)</c:v>
                </c:pt>
                <c:pt idx="103">
                  <c:v>Jaun</c:v>
                </c:pt>
                <c:pt idx="104">
                  <c:v>Corminboeuf</c:v>
                </c:pt>
                <c:pt idx="105">
                  <c:v>Ulmiz</c:v>
                </c:pt>
                <c:pt idx="106">
                  <c:v>Villorsonnens</c:v>
                </c:pt>
                <c:pt idx="107">
                  <c:v>Meyriez</c:v>
                </c:pt>
                <c:pt idx="108">
                  <c:v>Oberschrot</c:v>
                </c:pt>
                <c:pt idx="109">
                  <c:v>Le Glèbe</c:v>
                </c:pt>
                <c:pt idx="110">
                  <c:v>Misery-Courtion</c:v>
                </c:pt>
                <c:pt idx="111">
                  <c:v>Matran</c:v>
                </c:pt>
                <c:pt idx="112">
                  <c:v>Saint-Martin (FR)</c:v>
                </c:pt>
                <c:pt idx="113">
                  <c:v>Murist</c:v>
                </c:pt>
                <c:pt idx="114">
                  <c:v>Montagny (FR)</c:v>
                </c:pt>
                <c:pt idx="115">
                  <c:v>Cugy (FR)</c:v>
                </c:pt>
                <c:pt idx="116">
                  <c:v>Jeuss</c:v>
                </c:pt>
                <c:pt idx="117">
                  <c:v>Le Châtelard</c:v>
                </c:pt>
                <c:pt idx="118">
                  <c:v>Gruyères</c:v>
                </c:pt>
                <c:pt idx="119">
                  <c:v>Villars-sur-Glâne</c:v>
                </c:pt>
                <c:pt idx="120">
                  <c:v>Sâles</c:v>
                </c:pt>
                <c:pt idx="121">
                  <c:v>Broc</c:v>
                </c:pt>
                <c:pt idx="122">
                  <c:v>Murten</c:v>
                </c:pt>
                <c:pt idx="123">
                  <c:v>Treyvaux</c:v>
                </c:pt>
                <c:pt idx="124">
                  <c:v>Echarlens</c:v>
                </c:pt>
                <c:pt idx="125">
                  <c:v>Billens-Hennens</c:v>
                </c:pt>
                <c:pt idx="126">
                  <c:v>Ferpicloz</c:v>
                </c:pt>
                <c:pt idx="127">
                  <c:v>Châbles</c:v>
                </c:pt>
                <c:pt idx="128">
                  <c:v>La Sonnaz</c:v>
                </c:pt>
                <c:pt idx="129">
                  <c:v>Vuisternens-devant-Romont</c:v>
                </c:pt>
                <c:pt idx="130">
                  <c:v>Rossens (FR)</c:v>
                </c:pt>
                <c:pt idx="131">
                  <c:v>Hauterive (FR)</c:v>
                </c:pt>
                <c:pt idx="132">
                  <c:v>Hauteville</c:v>
                </c:pt>
                <c:pt idx="133">
                  <c:v>Corserey</c:v>
                </c:pt>
                <c:pt idx="134">
                  <c:v>Pont-la-Ville</c:v>
                </c:pt>
                <c:pt idx="135">
                  <c:v>Pierrafortscha</c:v>
                </c:pt>
                <c:pt idx="136">
                  <c:v>La Brillaz</c:v>
                </c:pt>
                <c:pt idx="137">
                  <c:v>Domdidier</c:v>
                </c:pt>
                <c:pt idx="138">
                  <c:v>Vuadens</c:v>
                </c:pt>
                <c:pt idx="139">
                  <c:v>Nuvilly</c:v>
                </c:pt>
                <c:pt idx="140">
                  <c:v>Villarepos</c:v>
                </c:pt>
                <c:pt idx="141">
                  <c:v>Courtepin</c:v>
                </c:pt>
                <c:pt idx="142">
                  <c:v>Corpataux-Magnedens</c:v>
                </c:pt>
                <c:pt idx="143">
                  <c:v>Ursy</c:v>
                </c:pt>
                <c:pt idx="144">
                  <c:v>La Verrerie</c:v>
                </c:pt>
                <c:pt idx="145">
                  <c:v>Morlon</c:v>
                </c:pt>
                <c:pt idx="146">
                  <c:v>Ponthaux</c:v>
                </c:pt>
                <c:pt idx="147">
                  <c:v>Attalens</c:v>
                </c:pt>
                <c:pt idx="148">
                  <c:v>Wallenried</c:v>
                </c:pt>
                <c:pt idx="149">
                  <c:v>Le Pâquier (FR)</c:v>
                </c:pt>
                <c:pt idx="150">
                  <c:v>Bossonnens</c:v>
                </c:pt>
                <c:pt idx="151">
                  <c:v>Lully (FR)</c:v>
                </c:pt>
                <c:pt idx="152">
                  <c:v>Remaufens</c:v>
                </c:pt>
                <c:pt idx="153">
                  <c:v>Fétigny</c:v>
                </c:pt>
                <c:pt idx="154">
                  <c:v>Granges (Veveyse)</c:v>
                </c:pt>
                <c:pt idx="155">
                  <c:v>Le Flon</c:v>
                </c:pt>
                <c:pt idx="156">
                  <c:v>Châtonnaye</c:v>
                </c:pt>
                <c:pt idx="157">
                  <c:v>Ménières</c:v>
                </c:pt>
                <c:pt idx="158">
                  <c:v>Sévaz</c:v>
                </c:pt>
                <c:pt idx="159">
                  <c:v>Marsens</c:v>
                </c:pt>
                <c:pt idx="160">
                  <c:v>Cottens (FR)</c:v>
                </c:pt>
                <c:pt idx="161">
                  <c:v>Morens (FR)</c:v>
                </c:pt>
                <c:pt idx="162">
                  <c:v>Prévondavaux</c:v>
                </c:pt>
              </c:strCache>
            </c:strRef>
          </c:cat>
          <c:val>
            <c:numRef>
              <c:f>'ISB-16 2015 Copil (puissa '!$H$8:$H$170</c:f>
              <c:numCache>
                <c:formatCode>#,##0.00</c:formatCode>
                <c:ptCount val="163"/>
                <c:pt idx="0">
                  <c:v>9.9985574591944335</c:v>
                </c:pt>
                <c:pt idx="1">
                  <c:v>10.863218228584461</c:v>
                </c:pt>
                <c:pt idx="2">
                  <c:v>14.921720849461492</c:v>
                </c:pt>
                <c:pt idx="3">
                  <c:v>15.106836628034195</c:v>
                </c:pt>
                <c:pt idx="4">
                  <c:v>15.554098497514264</c:v>
                </c:pt>
                <c:pt idx="5">
                  <c:v>15.695290572218292</c:v>
                </c:pt>
                <c:pt idx="6">
                  <c:v>16.311988504803594</c:v>
                </c:pt>
                <c:pt idx="7">
                  <c:v>19.165479754795481</c:v>
                </c:pt>
                <c:pt idx="8">
                  <c:v>19.393341112150132</c:v>
                </c:pt>
                <c:pt idx="9">
                  <c:v>19.789847230268993</c:v>
                </c:pt>
                <c:pt idx="10">
                  <c:v>21.705217825125651</c:v>
                </c:pt>
                <c:pt idx="11">
                  <c:v>22.01721842747256</c:v>
                </c:pt>
                <c:pt idx="12">
                  <c:v>22.302670630300209</c:v>
                </c:pt>
                <c:pt idx="13">
                  <c:v>22.426082688798871</c:v>
                </c:pt>
                <c:pt idx="14">
                  <c:v>22.637173141049267</c:v>
                </c:pt>
                <c:pt idx="15">
                  <c:v>22.658242505489678</c:v>
                </c:pt>
                <c:pt idx="16">
                  <c:v>23.960459832838918</c:v>
                </c:pt>
                <c:pt idx="17">
                  <c:v>24.073029772668331</c:v>
                </c:pt>
                <c:pt idx="18">
                  <c:v>24.10681580069496</c:v>
                </c:pt>
                <c:pt idx="19">
                  <c:v>24.2782523956296</c:v>
                </c:pt>
                <c:pt idx="20">
                  <c:v>26.98894760410829</c:v>
                </c:pt>
                <c:pt idx="21">
                  <c:v>27.749938374782285</c:v>
                </c:pt>
                <c:pt idx="22">
                  <c:v>28.916831468034307</c:v>
                </c:pt>
                <c:pt idx="23">
                  <c:v>29.376458576879163</c:v>
                </c:pt>
                <c:pt idx="24">
                  <c:v>29.443360701633157</c:v>
                </c:pt>
                <c:pt idx="25">
                  <c:v>29.556940476543286</c:v>
                </c:pt>
                <c:pt idx="26">
                  <c:v>30.314852832707551</c:v>
                </c:pt>
                <c:pt idx="27">
                  <c:v>30.562254793257189</c:v>
                </c:pt>
                <c:pt idx="28">
                  <c:v>30.650713210373766</c:v>
                </c:pt>
                <c:pt idx="29">
                  <c:v>30.682700858050769</c:v>
                </c:pt>
                <c:pt idx="30">
                  <c:v>30.922359154791106</c:v>
                </c:pt>
                <c:pt idx="31">
                  <c:v>30.939047590748597</c:v>
                </c:pt>
                <c:pt idx="32">
                  <c:v>31.023347247408079</c:v>
                </c:pt>
                <c:pt idx="33">
                  <c:v>31.873246887244242</c:v>
                </c:pt>
                <c:pt idx="34">
                  <c:v>31.971693275079616</c:v>
                </c:pt>
                <c:pt idx="35">
                  <c:v>32.077664989881008</c:v>
                </c:pt>
                <c:pt idx="36">
                  <c:v>32.078753099132399</c:v>
                </c:pt>
                <c:pt idx="37">
                  <c:v>32.235423429137391</c:v>
                </c:pt>
                <c:pt idx="38">
                  <c:v>32.366701432461888</c:v>
                </c:pt>
                <c:pt idx="39">
                  <c:v>32.866222131679748</c:v>
                </c:pt>
                <c:pt idx="40">
                  <c:v>33.239000724820436</c:v>
                </c:pt>
                <c:pt idx="41">
                  <c:v>33.93285157792095</c:v>
                </c:pt>
                <c:pt idx="42">
                  <c:v>34.378137262765733</c:v>
                </c:pt>
                <c:pt idx="43">
                  <c:v>34.77713524643066</c:v>
                </c:pt>
                <c:pt idx="44">
                  <c:v>35.430705679803694</c:v>
                </c:pt>
                <c:pt idx="45">
                  <c:v>35.498353744885534</c:v>
                </c:pt>
                <c:pt idx="46">
                  <c:v>35.813865531453629</c:v>
                </c:pt>
                <c:pt idx="47">
                  <c:v>35.9676051146633</c:v>
                </c:pt>
                <c:pt idx="48">
                  <c:v>36.267780715659505</c:v>
                </c:pt>
                <c:pt idx="49">
                  <c:v>36.631915851192552</c:v>
                </c:pt>
                <c:pt idx="50">
                  <c:v>36.700098041609621</c:v>
                </c:pt>
                <c:pt idx="51">
                  <c:v>36.908146773047207</c:v>
                </c:pt>
                <c:pt idx="52">
                  <c:v>36.972619331754593</c:v>
                </c:pt>
                <c:pt idx="53">
                  <c:v>37.127571165707131</c:v>
                </c:pt>
                <c:pt idx="54">
                  <c:v>37.482906336200628</c:v>
                </c:pt>
                <c:pt idx="55">
                  <c:v>37.484637260259021</c:v>
                </c:pt>
                <c:pt idx="56">
                  <c:v>37.486162984086313</c:v>
                </c:pt>
                <c:pt idx="57">
                  <c:v>37.745063059203446</c:v>
                </c:pt>
                <c:pt idx="58">
                  <c:v>37.947124261230819</c:v>
                </c:pt>
                <c:pt idx="59">
                  <c:v>38.38626154002278</c:v>
                </c:pt>
                <c:pt idx="60">
                  <c:v>38.452913867019781</c:v>
                </c:pt>
                <c:pt idx="61">
                  <c:v>38.58697249971064</c:v>
                </c:pt>
                <c:pt idx="62">
                  <c:v>38.769839722303317</c:v>
                </c:pt>
                <c:pt idx="63">
                  <c:v>39.002750720545421</c:v>
                </c:pt>
                <c:pt idx="64">
                  <c:v>39.00970599352064</c:v>
                </c:pt>
                <c:pt idx="65">
                  <c:v>39.215462451646552</c:v>
                </c:pt>
                <c:pt idx="66">
                  <c:v>39.221360021246817</c:v>
                </c:pt>
                <c:pt idx="67">
                  <c:v>39.34670690712877</c:v>
                </c:pt>
                <c:pt idx="68">
                  <c:v>39.812250097368945</c:v>
                </c:pt>
                <c:pt idx="69">
                  <c:v>40.369226010288365</c:v>
                </c:pt>
                <c:pt idx="70">
                  <c:v>40.600065673199317</c:v>
                </c:pt>
                <c:pt idx="71">
                  <c:v>40.6420243003084</c:v>
                </c:pt>
                <c:pt idx="72">
                  <c:v>40.886952440519842</c:v>
                </c:pt>
                <c:pt idx="73">
                  <c:v>40.959621068601962</c:v>
                </c:pt>
                <c:pt idx="74">
                  <c:v>41.428147489274799</c:v>
                </c:pt>
                <c:pt idx="75">
                  <c:v>41.675901857195633</c:v>
                </c:pt>
                <c:pt idx="76">
                  <c:v>41.850536123426927</c:v>
                </c:pt>
                <c:pt idx="77">
                  <c:v>42.04113303973508</c:v>
                </c:pt>
                <c:pt idx="78">
                  <c:v>42.298600314266842</c:v>
                </c:pt>
                <c:pt idx="79">
                  <c:v>42.459332168084892</c:v>
                </c:pt>
                <c:pt idx="80">
                  <c:v>42.572881610987906</c:v>
                </c:pt>
                <c:pt idx="81">
                  <c:v>42.928904468485698</c:v>
                </c:pt>
                <c:pt idx="82">
                  <c:v>42.981215014632987</c:v>
                </c:pt>
                <c:pt idx="83">
                  <c:v>44.623610103032902</c:v>
                </c:pt>
                <c:pt idx="84">
                  <c:v>44.656542853452983</c:v>
                </c:pt>
                <c:pt idx="85">
                  <c:v>44.692514333514772</c:v>
                </c:pt>
                <c:pt idx="86">
                  <c:v>44.79708116108241</c:v>
                </c:pt>
                <c:pt idx="87">
                  <c:v>44.85344885497031</c:v>
                </c:pt>
                <c:pt idx="88">
                  <c:v>45.151923388582439</c:v>
                </c:pt>
                <c:pt idx="89">
                  <c:v>45.224526226681157</c:v>
                </c:pt>
                <c:pt idx="90">
                  <c:v>45.338858619168732</c:v>
                </c:pt>
                <c:pt idx="91">
                  <c:v>45.509068394140705</c:v>
                </c:pt>
                <c:pt idx="92">
                  <c:v>45.799745908343297</c:v>
                </c:pt>
                <c:pt idx="93">
                  <c:v>46.36619300127748</c:v>
                </c:pt>
                <c:pt idx="94">
                  <c:v>46.464663301843402</c:v>
                </c:pt>
                <c:pt idx="95">
                  <c:v>46.534302445637451</c:v>
                </c:pt>
                <c:pt idx="96">
                  <c:v>46.683081656943926</c:v>
                </c:pt>
                <c:pt idx="97">
                  <c:v>46.720388433782631</c:v>
                </c:pt>
                <c:pt idx="98">
                  <c:v>46.859600669451559</c:v>
                </c:pt>
                <c:pt idx="99">
                  <c:v>46.970039457589074</c:v>
                </c:pt>
                <c:pt idx="100">
                  <c:v>46.984316944123243</c:v>
                </c:pt>
                <c:pt idx="101">
                  <c:v>47.450047990947397</c:v>
                </c:pt>
                <c:pt idx="102">
                  <c:v>47.479091209390191</c:v>
                </c:pt>
                <c:pt idx="103">
                  <c:v>47.515665172834723</c:v>
                </c:pt>
                <c:pt idx="104">
                  <c:v>47.938447504040653</c:v>
                </c:pt>
                <c:pt idx="105">
                  <c:v>49.679962053167813</c:v>
                </c:pt>
                <c:pt idx="106">
                  <c:v>49.846913245551427</c:v>
                </c:pt>
                <c:pt idx="107">
                  <c:v>49.962440965135734</c:v>
                </c:pt>
                <c:pt idx="108">
                  <c:v>50.005036345480718</c:v>
                </c:pt>
                <c:pt idx="109">
                  <c:v>50.420070981773556</c:v>
                </c:pt>
                <c:pt idx="110">
                  <c:v>50.730071478588577</c:v>
                </c:pt>
                <c:pt idx="111">
                  <c:v>51.007738863045169</c:v>
                </c:pt>
                <c:pt idx="112">
                  <c:v>51.130987149707295</c:v>
                </c:pt>
                <c:pt idx="113">
                  <c:v>51.145990451466233</c:v>
                </c:pt>
                <c:pt idx="114">
                  <c:v>51.234183759776116</c:v>
                </c:pt>
                <c:pt idx="115">
                  <c:v>51.264434054091183</c:v>
                </c:pt>
                <c:pt idx="116">
                  <c:v>51.360774640602429</c:v>
                </c:pt>
                <c:pt idx="117">
                  <c:v>51.372067281812242</c:v>
                </c:pt>
                <c:pt idx="118">
                  <c:v>52.517755238921112</c:v>
                </c:pt>
                <c:pt idx="119">
                  <c:v>53.164459511569937</c:v>
                </c:pt>
                <c:pt idx="120">
                  <c:v>53.830320484891075</c:v>
                </c:pt>
                <c:pt idx="121">
                  <c:v>53.993379396698124</c:v>
                </c:pt>
                <c:pt idx="122">
                  <c:v>54.076565494008399</c:v>
                </c:pt>
                <c:pt idx="123">
                  <c:v>54.07859341953781</c:v>
                </c:pt>
                <c:pt idx="124">
                  <c:v>54.093216687170241</c:v>
                </c:pt>
                <c:pt idx="125">
                  <c:v>54.560189164206541</c:v>
                </c:pt>
                <c:pt idx="126">
                  <c:v>54.593210829539998</c:v>
                </c:pt>
                <c:pt idx="127">
                  <c:v>54.871189906069979</c:v>
                </c:pt>
                <c:pt idx="128">
                  <c:v>56.269195980901941</c:v>
                </c:pt>
                <c:pt idx="129">
                  <c:v>57.11957791248124</c:v>
                </c:pt>
                <c:pt idx="130">
                  <c:v>57.56062367268499</c:v>
                </c:pt>
                <c:pt idx="131">
                  <c:v>58.520605626035945</c:v>
                </c:pt>
                <c:pt idx="132">
                  <c:v>58.953725781751146</c:v>
                </c:pt>
                <c:pt idx="133">
                  <c:v>59.053957380133447</c:v>
                </c:pt>
                <c:pt idx="134">
                  <c:v>59.604854743295284</c:v>
                </c:pt>
                <c:pt idx="135">
                  <c:v>60.634392178681551</c:v>
                </c:pt>
                <c:pt idx="136">
                  <c:v>62.596071703936936</c:v>
                </c:pt>
                <c:pt idx="137">
                  <c:v>62.881580974890248</c:v>
                </c:pt>
                <c:pt idx="138">
                  <c:v>62.993573532747114</c:v>
                </c:pt>
                <c:pt idx="139">
                  <c:v>63.069548789564386</c:v>
                </c:pt>
                <c:pt idx="140">
                  <c:v>63.221540731578798</c:v>
                </c:pt>
                <c:pt idx="141">
                  <c:v>63.674143851129294</c:v>
                </c:pt>
                <c:pt idx="142">
                  <c:v>64.349132895509939</c:v>
                </c:pt>
                <c:pt idx="143">
                  <c:v>64.420468294924547</c:v>
                </c:pt>
                <c:pt idx="144">
                  <c:v>64.9614944023525</c:v>
                </c:pt>
                <c:pt idx="145">
                  <c:v>65.519341799909597</c:v>
                </c:pt>
                <c:pt idx="146">
                  <c:v>66.607091432322605</c:v>
                </c:pt>
                <c:pt idx="147">
                  <c:v>66.862160392492441</c:v>
                </c:pt>
                <c:pt idx="148">
                  <c:v>67.459310876845763</c:v>
                </c:pt>
                <c:pt idx="149">
                  <c:v>67.913682336804769</c:v>
                </c:pt>
                <c:pt idx="150">
                  <c:v>70.145073163999186</c:v>
                </c:pt>
                <c:pt idx="151">
                  <c:v>70.355718467198017</c:v>
                </c:pt>
                <c:pt idx="152">
                  <c:v>71.980745046421163</c:v>
                </c:pt>
                <c:pt idx="153">
                  <c:v>73.153259331787098</c:v>
                </c:pt>
                <c:pt idx="154">
                  <c:v>78.814585431754963</c:v>
                </c:pt>
                <c:pt idx="155">
                  <c:v>79.097237081652338</c:v>
                </c:pt>
                <c:pt idx="156">
                  <c:v>79.788834405365364</c:v>
                </c:pt>
                <c:pt idx="157">
                  <c:v>79.810681751385815</c:v>
                </c:pt>
                <c:pt idx="158">
                  <c:v>82.997958031653113</c:v>
                </c:pt>
                <c:pt idx="159">
                  <c:v>83.418146996967081</c:v>
                </c:pt>
                <c:pt idx="160">
                  <c:v>83.573341268287294</c:v>
                </c:pt>
                <c:pt idx="161">
                  <c:v>106.6720287171844</c:v>
                </c:pt>
                <c:pt idx="162">
                  <c:v>167.85627466438049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'ISB-16 2015 Copil (puissa '!$K$4</c:f>
              <c:strCache>
                <c:ptCount val="1"/>
                <c:pt idx="0">
                  <c:v>puissance 8</c:v>
                </c:pt>
              </c:strCache>
            </c:strRef>
          </c:tx>
          <c:spPr>
            <a:ln w="19050"/>
          </c:spPr>
          <c:marker>
            <c:symbol val="square"/>
            <c:size val="2"/>
          </c:marker>
          <c:cat>
            <c:strRef>
              <c:f>'ISB-16 2015 Copil (puissa '!$B$8:$B$170</c:f>
              <c:strCache>
                <c:ptCount val="163"/>
                <c:pt idx="0">
                  <c:v>Crésuz</c:v>
                </c:pt>
                <c:pt idx="1">
                  <c:v>Courlevon</c:v>
                </c:pt>
                <c:pt idx="2">
                  <c:v>Delley-Portalban</c:v>
                </c:pt>
                <c:pt idx="3">
                  <c:v>Villarsel-sur-Marly</c:v>
                </c:pt>
                <c:pt idx="4">
                  <c:v>Kleinbösingen</c:v>
                </c:pt>
                <c:pt idx="5">
                  <c:v>Gempenach</c:v>
                </c:pt>
                <c:pt idx="6">
                  <c:v>Plasselb</c:v>
                </c:pt>
                <c:pt idx="7">
                  <c:v>Plaffeien</c:v>
                </c:pt>
                <c:pt idx="8">
                  <c:v>Châtel-sur-Montsalvens</c:v>
                </c:pt>
                <c:pt idx="9">
                  <c:v>Vuissens</c:v>
                </c:pt>
                <c:pt idx="10">
                  <c:v>Bösingen</c:v>
                </c:pt>
                <c:pt idx="11">
                  <c:v>Salvenach</c:v>
                </c:pt>
                <c:pt idx="12">
                  <c:v>Ecublens (FR)</c:v>
                </c:pt>
                <c:pt idx="13">
                  <c:v>Russy</c:v>
                </c:pt>
                <c:pt idx="14">
                  <c:v>Zumholz</c:v>
                </c:pt>
                <c:pt idx="15">
                  <c:v>Greng</c:v>
                </c:pt>
                <c:pt idx="16">
                  <c:v>Grangettes</c:v>
                </c:pt>
                <c:pt idx="17">
                  <c:v>St. Antoni</c:v>
                </c:pt>
                <c:pt idx="18">
                  <c:v>St. Silvester</c:v>
                </c:pt>
                <c:pt idx="19">
                  <c:v>Chésopelloz</c:v>
                </c:pt>
                <c:pt idx="20">
                  <c:v>Tentlingen</c:v>
                </c:pt>
                <c:pt idx="21">
                  <c:v>Fräschels</c:v>
                </c:pt>
                <c:pt idx="22">
                  <c:v>Bas-Intyamon</c:v>
                </c:pt>
                <c:pt idx="23">
                  <c:v>Léchelles</c:v>
                </c:pt>
                <c:pt idx="24">
                  <c:v>Heitenried</c:v>
                </c:pt>
                <c:pt idx="25">
                  <c:v>Düdingen</c:v>
                </c:pt>
                <c:pt idx="26">
                  <c:v>Senèdes</c:v>
                </c:pt>
                <c:pt idx="27">
                  <c:v>Givisiez</c:v>
                </c:pt>
                <c:pt idx="28">
                  <c:v>Haut-Intyamon</c:v>
                </c:pt>
                <c:pt idx="29">
                  <c:v>Rueyres-les-Prés</c:v>
                </c:pt>
                <c:pt idx="30">
                  <c:v>Alterswil</c:v>
                </c:pt>
                <c:pt idx="31">
                  <c:v>St. Ursen</c:v>
                </c:pt>
                <c:pt idx="32">
                  <c:v>Courgevaux</c:v>
                </c:pt>
                <c:pt idx="33">
                  <c:v>Ried bei Kerzers</c:v>
                </c:pt>
                <c:pt idx="34">
                  <c:v>Wünnewil-Flamatt</c:v>
                </c:pt>
                <c:pt idx="35">
                  <c:v>Brünisried</c:v>
                </c:pt>
                <c:pt idx="36">
                  <c:v>Tafers</c:v>
                </c:pt>
                <c:pt idx="37">
                  <c:v>Surpierre</c:v>
                </c:pt>
                <c:pt idx="38">
                  <c:v>Val-de-Charmey</c:v>
                </c:pt>
                <c:pt idx="39">
                  <c:v>Villeneuve (FR)</c:v>
                </c:pt>
                <c:pt idx="40">
                  <c:v>Haut-Vully</c:v>
                </c:pt>
                <c:pt idx="41">
                  <c:v>La Folliaz</c:v>
                </c:pt>
                <c:pt idx="42">
                  <c:v>Noréaz</c:v>
                </c:pt>
                <c:pt idx="43">
                  <c:v>Riaz</c:v>
                </c:pt>
                <c:pt idx="44">
                  <c:v>Schmitten (FR)</c:v>
                </c:pt>
                <c:pt idx="45">
                  <c:v>La Roche</c:v>
                </c:pt>
                <c:pt idx="46">
                  <c:v>Autigny</c:v>
                </c:pt>
                <c:pt idx="47">
                  <c:v>Dompierre (FR)</c:v>
                </c:pt>
                <c:pt idx="48">
                  <c:v>Rue</c:v>
                </c:pt>
                <c:pt idx="49">
                  <c:v>Prez-vers-Noréaz</c:v>
                </c:pt>
                <c:pt idx="50">
                  <c:v>Granges-Paccot</c:v>
                </c:pt>
                <c:pt idx="51">
                  <c:v>Giffers</c:v>
                </c:pt>
                <c:pt idx="52">
                  <c:v>Muntelier</c:v>
                </c:pt>
                <c:pt idx="53">
                  <c:v>Les Montets</c:v>
                </c:pt>
                <c:pt idx="54">
                  <c:v>Corbières</c:v>
                </c:pt>
                <c:pt idx="55">
                  <c:v>Siviriez</c:v>
                </c:pt>
                <c:pt idx="56">
                  <c:v>Galmiz</c:v>
                </c:pt>
                <c:pt idx="57">
                  <c:v>Autafond</c:v>
                </c:pt>
                <c:pt idx="58">
                  <c:v>Châtillon (FR)</c:v>
                </c:pt>
                <c:pt idx="59">
                  <c:v>Cheyres</c:v>
                </c:pt>
                <c:pt idx="60">
                  <c:v>Kerzers</c:v>
                </c:pt>
                <c:pt idx="61">
                  <c:v>Marly</c:v>
                </c:pt>
                <c:pt idx="62">
                  <c:v>Sorens</c:v>
                </c:pt>
                <c:pt idx="63">
                  <c:v>Ependes (FR)</c:v>
                </c:pt>
                <c:pt idx="64">
                  <c:v>Gletterens</c:v>
                </c:pt>
                <c:pt idx="65">
                  <c:v>Mézières (FR)</c:v>
                </c:pt>
                <c:pt idx="66">
                  <c:v>Gurmels</c:v>
                </c:pt>
                <c:pt idx="67">
                  <c:v>Ueberstorf</c:v>
                </c:pt>
                <c:pt idx="68">
                  <c:v>Saint-Aubin (FR)</c:v>
                </c:pt>
                <c:pt idx="69">
                  <c:v>Rechthalten</c:v>
                </c:pt>
                <c:pt idx="70">
                  <c:v>Barberêche</c:v>
                </c:pt>
                <c:pt idx="71">
                  <c:v>Grandvillard</c:v>
                </c:pt>
                <c:pt idx="72">
                  <c:v>Massonnens</c:v>
                </c:pt>
                <c:pt idx="73">
                  <c:v>Auboranges</c:v>
                </c:pt>
                <c:pt idx="74">
                  <c:v>Vaulruz</c:v>
                </c:pt>
                <c:pt idx="75">
                  <c:v>Pont-en-Ogoz</c:v>
                </c:pt>
                <c:pt idx="76">
                  <c:v>Bulle</c:v>
                </c:pt>
                <c:pt idx="77">
                  <c:v>Fribourg</c:v>
                </c:pt>
                <c:pt idx="78">
                  <c:v>Grolley</c:v>
                </c:pt>
                <c:pt idx="79">
                  <c:v>Semsales</c:v>
                </c:pt>
                <c:pt idx="80">
                  <c:v>Bussy (FR)</c:v>
                </c:pt>
                <c:pt idx="81">
                  <c:v>Estavayer-le-Lac</c:v>
                </c:pt>
                <c:pt idx="82">
                  <c:v>Châtel-Saint-Denis</c:v>
                </c:pt>
                <c:pt idx="83">
                  <c:v>Lurtigen</c:v>
                </c:pt>
                <c:pt idx="84">
                  <c:v>Cheiry</c:v>
                </c:pt>
                <c:pt idx="85">
                  <c:v>Montet (Glâne)</c:v>
                </c:pt>
                <c:pt idx="86">
                  <c:v>Chénens</c:v>
                </c:pt>
                <c:pt idx="87">
                  <c:v>Le Mouret</c:v>
                </c:pt>
                <c:pt idx="88">
                  <c:v>Arconciel</c:v>
                </c:pt>
                <c:pt idx="89">
                  <c:v>Bas-Vully</c:v>
                </c:pt>
                <c:pt idx="90">
                  <c:v>Chapelle (Glâne)</c:v>
                </c:pt>
                <c:pt idx="91">
                  <c:v>Botterens</c:v>
                </c:pt>
                <c:pt idx="92">
                  <c:v>Belfaux</c:v>
                </c:pt>
                <c:pt idx="93">
                  <c:v>Villaz-Saint-Pierre</c:v>
                </c:pt>
                <c:pt idx="94">
                  <c:v>Vernay</c:v>
                </c:pt>
                <c:pt idx="95">
                  <c:v>Neyruz (FR)</c:v>
                </c:pt>
                <c:pt idx="96">
                  <c:v>Vallon</c:v>
                </c:pt>
                <c:pt idx="97">
                  <c:v>Avry</c:v>
                </c:pt>
                <c:pt idx="98">
                  <c:v>Vuisternens-en-Ogoz</c:v>
                </c:pt>
                <c:pt idx="99">
                  <c:v>Torny</c:v>
                </c:pt>
                <c:pt idx="100">
                  <c:v>Cressier (FR)</c:v>
                </c:pt>
                <c:pt idx="101">
                  <c:v>Farvagny</c:v>
                </c:pt>
                <c:pt idx="102">
                  <c:v>Romont (FR)</c:v>
                </c:pt>
                <c:pt idx="103">
                  <c:v>Jaun</c:v>
                </c:pt>
                <c:pt idx="104">
                  <c:v>Corminboeuf</c:v>
                </c:pt>
                <c:pt idx="105">
                  <c:v>Ulmiz</c:v>
                </c:pt>
                <c:pt idx="106">
                  <c:v>Villorsonnens</c:v>
                </c:pt>
                <c:pt idx="107">
                  <c:v>Meyriez</c:v>
                </c:pt>
                <c:pt idx="108">
                  <c:v>Oberschrot</c:v>
                </c:pt>
                <c:pt idx="109">
                  <c:v>Le Glèbe</c:v>
                </c:pt>
                <c:pt idx="110">
                  <c:v>Misery-Courtion</c:v>
                </c:pt>
                <c:pt idx="111">
                  <c:v>Matran</c:v>
                </c:pt>
                <c:pt idx="112">
                  <c:v>Saint-Martin (FR)</c:v>
                </c:pt>
                <c:pt idx="113">
                  <c:v>Murist</c:v>
                </c:pt>
                <c:pt idx="114">
                  <c:v>Montagny (FR)</c:v>
                </c:pt>
                <c:pt idx="115">
                  <c:v>Cugy (FR)</c:v>
                </c:pt>
                <c:pt idx="116">
                  <c:v>Jeuss</c:v>
                </c:pt>
                <c:pt idx="117">
                  <c:v>Le Châtelard</c:v>
                </c:pt>
                <c:pt idx="118">
                  <c:v>Gruyères</c:v>
                </c:pt>
                <c:pt idx="119">
                  <c:v>Villars-sur-Glâne</c:v>
                </c:pt>
                <c:pt idx="120">
                  <c:v>Sâles</c:v>
                </c:pt>
                <c:pt idx="121">
                  <c:v>Broc</c:v>
                </c:pt>
                <c:pt idx="122">
                  <c:v>Murten</c:v>
                </c:pt>
                <c:pt idx="123">
                  <c:v>Treyvaux</c:v>
                </c:pt>
                <c:pt idx="124">
                  <c:v>Echarlens</c:v>
                </c:pt>
                <c:pt idx="125">
                  <c:v>Billens-Hennens</c:v>
                </c:pt>
                <c:pt idx="126">
                  <c:v>Ferpicloz</c:v>
                </c:pt>
                <c:pt idx="127">
                  <c:v>Châbles</c:v>
                </c:pt>
                <c:pt idx="128">
                  <c:v>La Sonnaz</c:v>
                </c:pt>
                <c:pt idx="129">
                  <c:v>Vuisternens-devant-Romont</c:v>
                </c:pt>
                <c:pt idx="130">
                  <c:v>Rossens (FR)</c:v>
                </c:pt>
                <c:pt idx="131">
                  <c:v>Hauterive (FR)</c:v>
                </c:pt>
                <c:pt idx="132">
                  <c:v>Hauteville</c:v>
                </c:pt>
                <c:pt idx="133">
                  <c:v>Corserey</c:v>
                </c:pt>
                <c:pt idx="134">
                  <c:v>Pont-la-Ville</c:v>
                </c:pt>
                <c:pt idx="135">
                  <c:v>Pierrafortscha</c:v>
                </c:pt>
                <c:pt idx="136">
                  <c:v>La Brillaz</c:v>
                </c:pt>
                <c:pt idx="137">
                  <c:v>Domdidier</c:v>
                </c:pt>
                <c:pt idx="138">
                  <c:v>Vuadens</c:v>
                </c:pt>
                <c:pt idx="139">
                  <c:v>Nuvilly</c:v>
                </c:pt>
                <c:pt idx="140">
                  <c:v>Villarepos</c:v>
                </c:pt>
                <c:pt idx="141">
                  <c:v>Courtepin</c:v>
                </c:pt>
                <c:pt idx="142">
                  <c:v>Corpataux-Magnedens</c:v>
                </c:pt>
                <c:pt idx="143">
                  <c:v>Ursy</c:v>
                </c:pt>
                <c:pt idx="144">
                  <c:v>La Verrerie</c:v>
                </c:pt>
                <c:pt idx="145">
                  <c:v>Morlon</c:v>
                </c:pt>
                <c:pt idx="146">
                  <c:v>Ponthaux</c:v>
                </c:pt>
                <c:pt idx="147">
                  <c:v>Attalens</c:v>
                </c:pt>
                <c:pt idx="148">
                  <c:v>Wallenried</c:v>
                </c:pt>
                <c:pt idx="149">
                  <c:v>Le Pâquier (FR)</c:v>
                </c:pt>
                <c:pt idx="150">
                  <c:v>Bossonnens</c:v>
                </c:pt>
                <c:pt idx="151">
                  <c:v>Lully (FR)</c:v>
                </c:pt>
                <c:pt idx="152">
                  <c:v>Remaufens</c:v>
                </c:pt>
                <c:pt idx="153">
                  <c:v>Fétigny</c:v>
                </c:pt>
                <c:pt idx="154">
                  <c:v>Granges (Veveyse)</c:v>
                </c:pt>
                <c:pt idx="155">
                  <c:v>Le Flon</c:v>
                </c:pt>
                <c:pt idx="156">
                  <c:v>Châtonnaye</c:v>
                </c:pt>
                <c:pt idx="157">
                  <c:v>Ménières</c:v>
                </c:pt>
                <c:pt idx="158">
                  <c:v>Sévaz</c:v>
                </c:pt>
                <c:pt idx="159">
                  <c:v>Marsens</c:v>
                </c:pt>
                <c:pt idx="160">
                  <c:v>Cottens (FR)</c:v>
                </c:pt>
                <c:pt idx="161">
                  <c:v>Morens (FR)</c:v>
                </c:pt>
                <c:pt idx="162">
                  <c:v>Prévondavaux</c:v>
                </c:pt>
              </c:strCache>
            </c:strRef>
          </c:cat>
          <c:val>
            <c:numRef>
              <c:f>'ISB-16 2015 Copil (puissa '!$K$8:$K$170</c:f>
              <c:numCache>
                <c:formatCode>#,##0.00</c:formatCode>
                <c:ptCount val="163"/>
                <c:pt idx="0">
                  <c:v>2.0910974568497998</c:v>
                </c:pt>
                <c:pt idx="1">
                  <c:v>2.4684059722469458</c:v>
                </c:pt>
                <c:pt idx="2">
                  <c:v>4.6573341947551494</c:v>
                </c:pt>
                <c:pt idx="3">
                  <c:v>4.7736068226822406</c:v>
                </c:pt>
                <c:pt idx="4">
                  <c:v>5.0604515368720078</c:v>
                </c:pt>
                <c:pt idx="5">
                  <c:v>5.1527408537796413</c:v>
                </c:pt>
                <c:pt idx="6">
                  <c:v>5.565617985914046</c:v>
                </c:pt>
                <c:pt idx="7">
                  <c:v>7.6831439576610174</c:v>
                </c:pt>
                <c:pt idx="8">
                  <c:v>7.8669221625731192</c:v>
                </c:pt>
                <c:pt idx="9">
                  <c:v>8.1918966332153271</c:v>
                </c:pt>
                <c:pt idx="10">
                  <c:v>9.8543476042098384</c:v>
                </c:pt>
                <c:pt idx="11">
                  <c:v>10.139685442075919</c:v>
                </c:pt>
                <c:pt idx="12">
                  <c:v>10.404310912924462</c:v>
                </c:pt>
                <c:pt idx="13">
                  <c:v>10.519774214178454</c:v>
                </c:pt>
                <c:pt idx="14">
                  <c:v>10.718745651467527</c:v>
                </c:pt>
                <c:pt idx="15">
                  <c:v>10.738707707252011</c:v>
                </c:pt>
                <c:pt idx="16">
                  <c:v>12.008530828813083</c:v>
                </c:pt>
                <c:pt idx="17">
                  <c:v>12.121631752910183</c:v>
                </c:pt>
                <c:pt idx="18">
                  <c:v>12.155680577338359</c:v>
                </c:pt>
                <c:pt idx="19">
                  <c:v>12.329186566301475</c:v>
                </c:pt>
                <c:pt idx="20">
                  <c:v>15.23601812939963</c:v>
                </c:pt>
                <c:pt idx="21">
                  <c:v>16.107332595753203</c:v>
                </c:pt>
                <c:pt idx="22">
                  <c:v>17.490450193779509</c:v>
                </c:pt>
                <c:pt idx="23">
                  <c:v>18.050883301291449</c:v>
                </c:pt>
                <c:pt idx="24">
                  <c:v>18.133195305612265</c:v>
                </c:pt>
                <c:pt idx="25">
                  <c:v>18.27336522147133</c:v>
                </c:pt>
                <c:pt idx="26">
                  <c:v>19.222528295721787</c:v>
                </c:pt>
                <c:pt idx="27">
                  <c:v>19.537561787932908</c:v>
                </c:pt>
                <c:pt idx="28">
                  <c:v>19.650823254714926</c:v>
                </c:pt>
                <c:pt idx="29">
                  <c:v>19.691860577874309</c:v>
                </c:pt>
                <c:pt idx="30">
                  <c:v>20.000682721926484</c:v>
                </c:pt>
                <c:pt idx="31">
                  <c:v>20.022276816972941</c:v>
                </c:pt>
                <c:pt idx="32">
                  <c:v>20.131534901166614</c:v>
                </c:pt>
                <c:pt idx="33">
                  <c:v>21.24967019078499</c:v>
                </c:pt>
                <c:pt idx="34">
                  <c:v>21.381139944820028</c:v>
                </c:pt>
                <c:pt idx="35">
                  <c:v>21.523112475948757</c:v>
                </c:pt>
                <c:pt idx="36">
                  <c:v>21.524572675437621</c:v>
                </c:pt>
                <c:pt idx="37">
                  <c:v>21.735335034965797</c:v>
                </c:pt>
                <c:pt idx="38">
                  <c:v>21.912728797772939</c:v>
                </c:pt>
                <c:pt idx="39">
                  <c:v>22.594313622682609</c:v>
                </c:pt>
                <c:pt idx="40">
                  <c:v>23.109763355736302</c:v>
                </c:pt>
                <c:pt idx="41">
                  <c:v>24.084647554736339</c:v>
                </c:pt>
                <c:pt idx="42">
                  <c:v>24.720899152532322</c:v>
                </c:pt>
                <c:pt idx="43">
                  <c:v>25.298058293556245</c:v>
                </c:pt>
                <c:pt idx="44">
                  <c:v>26.257851330748284</c:v>
                </c:pt>
                <c:pt idx="45">
                  <c:v>26.358215607725331</c:v>
                </c:pt>
                <c:pt idx="46">
                  <c:v>26.828845079770844</c:v>
                </c:pt>
                <c:pt idx="47">
                  <c:v>27.05967793929274</c:v>
                </c:pt>
                <c:pt idx="48">
                  <c:v>27.513227724949893</c:v>
                </c:pt>
                <c:pt idx="49">
                  <c:v>28.068476855557602</c:v>
                </c:pt>
                <c:pt idx="50">
                  <c:v>28.173060589096245</c:v>
                </c:pt>
                <c:pt idx="51">
                  <c:v>28.493385795429731</c:v>
                </c:pt>
                <c:pt idx="52">
                  <c:v>28.593019407859472</c:v>
                </c:pt>
                <c:pt idx="53">
                  <c:v>28.833187675576781</c:v>
                </c:pt>
                <c:pt idx="54">
                  <c:v>29.387733698795859</c:v>
                </c:pt>
                <c:pt idx="55">
                  <c:v>29.390447955227337</c:v>
                </c:pt>
                <c:pt idx="56">
                  <c:v>29.392840541769754</c:v>
                </c:pt>
                <c:pt idx="57">
                  <c:v>29.800248864191467</c:v>
                </c:pt>
                <c:pt idx="58">
                  <c:v>30.120163101439154</c:v>
                </c:pt>
                <c:pt idx="59">
                  <c:v>30.821318710891891</c:v>
                </c:pt>
                <c:pt idx="60">
                  <c:v>30.928445377709991</c:v>
                </c:pt>
                <c:pt idx="61">
                  <c:v>31.144473355101951</c:v>
                </c:pt>
                <c:pt idx="62">
                  <c:v>31.44036589373454</c:v>
                </c:pt>
                <c:pt idx="63">
                  <c:v>31.819258509828551</c:v>
                </c:pt>
                <c:pt idx="64">
                  <c:v>31.830608035578361</c:v>
                </c:pt>
                <c:pt idx="65">
                  <c:v>32.167274271017753</c:v>
                </c:pt>
                <c:pt idx="66">
                  <c:v>32.176950199442203</c:v>
                </c:pt>
                <c:pt idx="67">
                  <c:v>32.382946393822472</c:v>
                </c:pt>
                <c:pt idx="68">
                  <c:v>33.153778192535619</c:v>
                </c:pt>
                <c:pt idx="69">
                  <c:v>34.087914046679231</c:v>
                </c:pt>
                <c:pt idx="70">
                  <c:v>34.478872269572967</c:v>
                </c:pt>
                <c:pt idx="71">
                  <c:v>34.55017430656801</c:v>
                </c:pt>
                <c:pt idx="72">
                  <c:v>34.967860631613149</c:v>
                </c:pt>
                <c:pt idx="73">
                  <c:v>35.092268269436794</c:v>
                </c:pt>
                <c:pt idx="74">
                  <c:v>35.899682513737453</c:v>
                </c:pt>
                <c:pt idx="75">
                  <c:v>36.330350992276287</c:v>
                </c:pt>
                <c:pt idx="76">
                  <c:v>36.635458577897467</c:v>
                </c:pt>
                <c:pt idx="77">
                  <c:v>36.969910953999516</c:v>
                </c:pt>
                <c:pt idx="78">
                  <c:v>37.424117971456354</c:v>
                </c:pt>
                <c:pt idx="79">
                  <c:v>37.709076650191541</c:v>
                </c:pt>
                <c:pt idx="80">
                  <c:v>37.911037911397734</c:v>
                </c:pt>
                <c:pt idx="81">
                  <c:v>38.547764006369682</c:v>
                </c:pt>
                <c:pt idx="82">
                  <c:v>38.641765154418188</c:v>
                </c:pt>
                <c:pt idx="83">
                  <c:v>41.651340669751491</c:v>
                </c:pt>
                <c:pt idx="84">
                  <c:v>41.712841716692807</c:v>
                </c:pt>
                <c:pt idx="85">
                  <c:v>41.780069356104349</c:v>
                </c:pt>
                <c:pt idx="86">
                  <c:v>41.975803259769748</c:v>
                </c:pt>
                <c:pt idx="87">
                  <c:v>42.081505139165827</c:v>
                </c:pt>
                <c:pt idx="88">
                  <c:v>42.643426180918141</c:v>
                </c:pt>
                <c:pt idx="89">
                  <c:v>42.780674948887388</c:v>
                </c:pt>
                <c:pt idx="90">
                  <c:v>42.997256529059925</c:v>
                </c:pt>
                <c:pt idx="91">
                  <c:v>43.320700529532274</c:v>
                </c:pt>
                <c:pt idx="92">
                  <c:v>43.875867629415694</c:v>
                </c:pt>
                <c:pt idx="93">
                  <c:v>44.967884591806197</c:v>
                </c:pt>
                <c:pt idx="94">
                  <c:v>45.159088691733679</c:v>
                </c:pt>
                <c:pt idx="95">
                  <c:v>45.29455494586395</c:v>
                </c:pt>
                <c:pt idx="96">
                  <c:v>45.584648944241302</c:v>
                </c:pt>
                <c:pt idx="97">
                  <c:v>45.657535985485083</c:v>
                </c:pt>
                <c:pt idx="98">
                  <c:v>45.930031889558911</c:v>
                </c:pt>
                <c:pt idx="99">
                  <c:v>46.146782966232522</c:v>
                </c:pt>
                <c:pt idx="100">
                  <c:v>46.174841712483484</c:v>
                </c:pt>
                <c:pt idx="101">
                  <c:v>47.094793006286146</c:v>
                </c:pt>
                <c:pt idx="102">
                  <c:v>47.15246219800909</c:v>
                </c:pt>
                <c:pt idx="103">
                  <c:v>47.225134888705377</c:v>
                </c:pt>
                <c:pt idx="104">
                  <c:v>48.069268230278269</c:v>
                </c:pt>
                <c:pt idx="105">
                  <c:v>51.625240905236652</c:v>
                </c:pt>
                <c:pt idx="106">
                  <c:v>51.972800654252218</c:v>
                </c:pt>
                <c:pt idx="107">
                  <c:v>52.213989393206056</c:v>
                </c:pt>
                <c:pt idx="108">
                  <c:v>52.303057211343528</c:v>
                </c:pt>
                <c:pt idx="109">
                  <c:v>53.174876004922581</c:v>
                </c:pt>
                <c:pt idx="110">
                  <c:v>53.830762168164718</c:v>
                </c:pt>
                <c:pt idx="111">
                  <c:v>54.421652434586335</c:v>
                </c:pt>
                <c:pt idx="112">
                  <c:v>54.684964589666102</c:v>
                </c:pt>
                <c:pt idx="113">
                  <c:v>54.71706157991435</c:v>
                </c:pt>
                <c:pt idx="114">
                  <c:v>54.905926404131741</c:v>
                </c:pt>
                <c:pt idx="115">
                  <c:v>54.97078196116864</c:v>
                </c:pt>
                <c:pt idx="116">
                  <c:v>55.177587858761129</c:v>
                </c:pt>
                <c:pt idx="117">
                  <c:v>55.201854206265836</c:v>
                </c:pt>
                <c:pt idx="118">
                  <c:v>57.691507848602406</c:v>
                </c:pt>
                <c:pt idx="119">
                  <c:v>59.121083743867786</c:v>
                </c:pt>
                <c:pt idx="120">
                  <c:v>60.611287767667562</c:v>
                </c:pt>
                <c:pt idx="121">
                  <c:v>60.979042567962814</c:v>
                </c:pt>
                <c:pt idx="122">
                  <c:v>61.167084740507242</c:v>
                </c:pt>
                <c:pt idx="123">
                  <c:v>61.171672480776174</c:v>
                </c:pt>
                <c:pt idx="124">
                  <c:v>61.204759535209334</c:v>
                </c:pt>
                <c:pt idx="125">
                  <c:v>62.266049869789839</c:v>
                </c:pt>
                <c:pt idx="126">
                  <c:v>62.341443702220595</c:v>
                </c:pt>
                <c:pt idx="127">
                  <c:v>62.977923453985923</c:v>
                </c:pt>
                <c:pt idx="128">
                  <c:v>66.227902338400241</c:v>
                </c:pt>
                <c:pt idx="129">
                  <c:v>68.244799076171972</c:v>
                </c:pt>
                <c:pt idx="130">
                  <c:v>69.302764999826394</c:v>
                </c:pt>
                <c:pt idx="131">
                  <c:v>71.63367039902424</c:v>
                </c:pt>
                <c:pt idx="132">
                  <c:v>72.697938283266367</c:v>
                </c:pt>
                <c:pt idx="133">
                  <c:v>72.945346728681457</c:v>
                </c:pt>
                <c:pt idx="134">
                  <c:v>74.31266705630587</c:v>
                </c:pt>
                <c:pt idx="135">
                  <c:v>76.902000440410291</c:v>
                </c:pt>
                <c:pt idx="136">
                  <c:v>81.95845050780197</c:v>
                </c:pt>
                <c:pt idx="137">
                  <c:v>82.707803043379528</c:v>
                </c:pt>
                <c:pt idx="138">
                  <c:v>83.002671801612891</c:v>
                </c:pt>
                <c:pt idx="139">
                  <c:v>83.203008179164954</c:v>
                </c:pt>
                <c:pt idx="140">
                  <c:v>83.604514932397592</c:v>
                </c:pt>
                <c:pt idx="141">
                  <c:v>84.80584950724257</c:v>
                </c:pt>
                <c:pt idx="142">
                  <c:v>86.613378379116668</c:v>
                </c:pt>
                <c:pt idx="143">
                  <c:v>86.805518486145772</c:v>
                </c:pt>
                <c:pt idx="144">
                  <c:v>88.269688600415094</c:v>
                </c:pt>
                <c:pt idx="145">
                  <c:v>89.792204101652032</c:v>
                </c:pt>
                <c:pt idx="146">
                  <c:v>92.798406638174683</c:v>
                </c:pt>
                <c:pt idx="147">
                  <c:v>93.510502428014803</c:v>
                </c:pt>
                <c:pt idx="148">
                  <c:v>95.188258462009344</c:v>
                </c:pt>
                <c:pt idx="149">
                  <c:v>96.474855824082482</c:v>
                </c:pt>
                <c:pt idx="150">
                  <c:v>102.91861317485981</c:v>
                </c:pt>
                <c:pt idx="151">
                  <c:v>103.53766945197395</c:v>
                </c:pt>
                <c:pt idx="152">
                  <c:v>108.37578482145248</c:v>
                </c:pt>
                <c:pt idx="153">
                  <c:v>111.9352676407304</c:v>
                </c:pt>
                <c:pt idx="154">
                  <c:v>129.93099712777209</c:v>
                </c:pt>
                <c:pt idx="155">
                  <c:v>130.86460767879478</c:v>
                </c:pt>
                <c:pt idx="156">
                  <c:v>133.16307700052565</c:v>
                </c:pt>
                <c:pt idx="157">
                  <c:v>133.23601096781411</c:v>
                </c:pt>
                <c:pt idx="158">
                  <c:v>144.0901839601791</c:v>
                </c:pt>
                <c:pt idx="159">
                  <c:v>145.55283113493786</c:v>
                </c:pt>
                <c:pt idx="160">
                  <c:v>146.09491889552447</c:v>
                </c:pt>
                <c:pt idx="161">
                  <c:v>238.01300625000351</c:v>
                </c:pt>
                <c:pt idx="162">
                  <c:v>589.35197199086292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'ISB-16 2015 Copil (puissa '!$O$4</c:f>
              <c:strCache>
                <c:ptCount val="1"/>
                <c:pt idx="0">
                  <c:v>puissance 2</c:v>
                </c:pt>
              </c:strCache>
            </c:strRef>
          </c:tx>
          <c:spPr>
            <a:ln w="19050">
              <a:solidFill>
                <a:schemeClr val="accent3">
                  <a:lumMod val="50000"/>
                </a:schemeClr>
              </a:solidFill>
            </a:ln>
          </c:spPr>
          <c:marker>
            <c:symbol val="triangle"/>
            <c:size val="3"/>
            <c:spPr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'ISB-16 2015 Copil (puissa '!$B$8:$B$170</c:f>
              <c:strCache>
                <c:ptCount val="163"/>
                <c:pt idx="0">
                  <c:v>Crésuz</c:v>
                </c:pt>
                <c:pt idx="1">
                  <c:v>Courlevon</c:v>
                </c:pt>
                <c:pt idx="2">
                  <c:v>Delley-Portalban</c:v>
                </c:pt>
                <c:pt idx="3">
                  <c:v>Villarsel-sur-Marly</c:v>
                </c:pt>
                <c:pt idx="4">
                  <c:v>Kleinbösingen</c:v>
                </c:pt>
                <c:pt idx="5">
                  <c:v>Gempenach</c:v>
                </c:pt>
                <c:pt idx="6">
                  <c:v>Plasselb</c:v>
                </c:pt>
                <c:pt idx="7">
                  <c:v>Plaffeien</c:v>
                </c:pt>
                <c:pt idx="8">
                  <c:v>Châtel-sur-Montsalvens</c:v>
                </c:pt>
                <c:pt idx="9">
                  <c:v>Vuissens</c:v>
                </c:pt>
                <c:pt idx="10">
                  <c:v>Bösingen</c:v>
                </c:pt>
                <c:pt idx="11">
                  <c:v>Salvenach</c:v>
                </c:pt>
                <c:pt idx="12">
                  <c:v>Ecublens (FR)</c:v>
                </c:pt>
                <c:pt idx="13">
                  <c:v>Russy</c:v>
                </c:pt>
                <c:pt idx="14">
                  <c:v>Zumholz</c:v>
                </c:pt>
                <c:pt idx="15">
                  <c:v>Greng</c:v>
                </c:pt>
                <c:pt idx="16">
                  <c:v>Grangettes</c:v>
                </c:pt>
                <c:pt idx="17">
                  <c:v>St. Antoni</c:v>
                </c:pt>
                <c:pt idx="18">
                  <c:v>St. Silvester</c:v>
                </c:pt>
                <c:pt idx="19">
                  <c:v>Chésopelloz</c:v>
                </c:pt>
                <c:pt idx="20">
                  <c:v>Tentlingen</c:v>
                </c:pt>
                <c:pt idx="21">
                  <c:v>Fräschels</c:v>
                </c:pt>
                <c:pt idx="22">
                  <c:v>Bas-Intyamon</c:v>
                </c:pt>
                <c:pt idx="23">
                  <c:v>Léchelles</c:v>
                </c:pt>
                <c:pt idx="24">
                  <c:v>Heitenried</c:v>
                </c:pt>
                <c:pt idx="25">
                  <c:v>Düdingen</c:v>
                </c:pt>
                <c:pt idx="26">
                  <c:v>Senèdes</c:v>
                </c:pt>
                <c:pt idx="27">
                  <c:v>Givisiez</c:v>
                </c:pt>
                <c:pt idx="28">
                  <c:v>Haut-Intyamon</c:v>
                </c:pt>
                <c:pt idx="29">
                  <c:v>Rueyres-les-Prés</c:v>
                </c:pt>
                <c:pt idx="30">
                  <c:v>Alterswil</c:v>
                </c:pt>
                <c:pt idx="31">
                  <c:v>St. Ursen</c:v>
                </c:pt>
                <c:pt idx="32">
                  <c:v>Courgevaux</c:v>
                </c:pt>
                <c:pt idx="33">
                  <c:v>Ried bei Kerzers</c:v>
                </c:pt>
                <c:pt idx="34">
                  <c:v>Wünnewil-Flamatt</c:v>
                </c:pt>
                <c:pt idx="35">
                  <c:v>Brünisried</c:v>
                </c:pt>
                <c:pt idx="36">
                  <c:v>Tafers</c:v>
                </c:pt>
                <c:pt idx="37">
                  <c:v>Surpierre</c:v>
                </c:pt>
                <c:pt idx="38">
                  <c:v>Val-de-Charmey</c:v>
                </c:pt>
                <c:pt idx="39">
                  <c:v>Villeneuve (FR)</c:v>
                </c:pt>
                <c:pt idx="40">
                  <c:v>Haut-Vully</c:v>
                </c:pt>
                <c:pt idx="41">
                  <c:v>La Folliaz</c:v>
                </c:pt>
                <c:pt idx="42">
                  <c:v>Noréaz</c:v>
                </c:pt>
                <c:pt idx="43">
                  <c:v>Riaz</c:v>
                </c:pt>
                <c:pt idx="44">
                  <c:v>Schmitten (FR)</c:v>
                </c:pt>
                <c:pt idx="45">
                  <c:v>La Roche</c:v>
                </c:pt>
                <c:pt idx="46">
                  <c:v>Autigny</c:v>
                </c:pt>
                <c:pt idx="47">
                  <c:v>Dompierre (FR)</c:v>
                </c:pt>
                <c:pt idx="48">
                  <c:v>Rue</c:v>
                </c:pt>
                <c:pt idx="49">
                  <c:v>Prez-vers-Noréaz</c:v>
                </c:pt>
                <c:pt idx="50">
                  <c:v>Granges-Paccot</c:v>
                </c:pt>
                <c:pt idx="51">
                  <c:v>Giffers</c:v>
                </c:pt>
                <c:pt idx="52">
                  <c:v>Muntelier</c:v>
                </c:pt>
                <c:pt idx="53">
                  <c:v>Les Montets</c:v>
                </c:pt>
                <c:pt idx="54">
                  <c:v>Corbières</c:v>
                </c:pt>
                <c:pt idx="55">
                  <c:v>Siviriez</c:v>
                </c:pt>
                <c:pt idx="56">
                  <c:v>Galmiz</c:v>
                </c:pt>
                <c:pt idx="57">
                  <c:v>Autafond</c:v>
                </c:pt>
                <c:pt idx="58">
                  <c:v>Châtillon (FR)</c:v>
                </c:pt>
                <c:pt idx="59">
                  <c:v>Cheyres</c:v>
                </c:pt>
                <c:pt idx="60">
                  <c:v>Kerzers</c:v>
                </c:pt>
                <c:pt idx="61">
                  <c:v>Marly</c:v>
                </c:pt>
                <c:pt idx="62">
                  <c:v>Sorens</c:v>
                </c:pt>
                <c:pt idx="63">
                  <c:v>Ependes (FR)</c:v>
                </c:pt>
                <c:pt idx="64">
                  <c:v>Gletterens</c:v>
                </c:pt>
                <c:pt idx="65">
                  <c:v>Mézières (FR)</c:v>
                </c:pt>
                <c:pt idx="66">
                  <c:v>Gurmels</c:v>
                </c:pt>
                <c:pt idx="67">
                  <c:v>Ueberstorf</c:v>
                </c:pt>
                <c:pt idx="68">
                  <c:v>Saint-Aubin (FR)</c:v>
                </c:pt>
                <c:pt idx="69">
                  <c:v>Rechthalten</c:v>
                </c:pt>
                <c:pt idx="70">
                  <c:v>Barberêche</c:v>
                </c:pt>
                <c:pt idx="71">
                  <c:v>Grandvillard</c:v>
                </c:pt>
                <c:pt idx="72">
                  <c:v>Massonnens</c:v>
                </c:pt>
                <c:pt idx="73">
                  <c:v>Auboranges</c:v>
                </c:pt>
                <c:pt idx="74">
                  <c:v>Vaulruz</c:v>
                </c:pt>
                <c:pt idx="75">
                  <c:v>Pont-en-Ogoz</c:v>
                </c:pt>
                <c:pt idx="76">
                  <c:v>Bulle</c:v>
                </c:pt>
                <c:pt idx="77">
                  <c:v>Fribourg</c:v>
                </c:pt>
                <c:pt idx="78">
                  <c:v>Grolley</c:v>
                </c:pt>
                <c:pt idx="79">
                  <c:v>Semsales</c:v>
                </c:pt>
                <c:pt idx="80">
                  <c:v>Bussy (FR)</c:v>
                </c:pt>
                <c:pt idx="81">
                  <c:v>Estavayer-le-Lac</c:v>
                </c:pt>
                <c:pt idx="82">
                  <c:v>Châtel-Saint-Denis</c:v>
                </c:pt>
                <c:pt idx="83">
                  <c:v>Lurtigen</c:v>
                </c:pt>
                <c:pt idx="84">
                  <c:v>Cheiry</c:v>
                </c:pt>
                <c:pt idx="85">
                  <c:v>Montet (Glâne)</c:v>
                </c:pt>
                <c:pt idx="86">
                  <c:v>Chénens</c:v>
                </c:pt>
                <c:pt idx="87">
                  <c:v>Le Mouret</c:v>
                </c:pt>
                <c:pt idx="88">
                  <c:v>Arconciel</c:v>
                </c:pt>
                <c:pt idx="89">
                  <c:v>Bas-Vully</c:v>
                </c:pt>
                <c:pt idx="90">
                  <c:v>Chapelle (Glâne)</c:v>
                </c:pt>
                <c:pt idx="91">
                  <c:v>Botterens</c:v>
                </c:pt>
                <c:pt idx="92">
                  <c:v>Belfaux</c:v>
                </c:pt>
                <c:pt idx="93">
                  <c:v>Villaz-Saint-Pierre</c:v>
                </c:pt>
                <c:pt idx="94">
                  <c:v>Vernay</c:v>
                </c:pt>
                <c:pt idx="95">
                  <c:v>Neyruz (FR)</c:v>
                </c:pt>
                <c:pt idx="96">
                  <c:v>Vallon</c:v>
                </c:pt>
                <c:pt idx="97">
                  <c:v>Avry</c:v>
                </c:pt>
                <c:pt idx="98">
                  <c:v>Vuisternens-en-Ogoz</c:v>
                </c:pt>
                <c:pt idx="99">
                  <c:v>Torny</c:v>
                </c:pt>
                <c:pt idx="100">
                  <c:v>Cressier (FR)</c:v>
                </c:pt>
                <c:pt idx="101">
                  <c:v>Farvagny</c:v>
                </c:pt>
                <c:pt idx="102">
                  <c:v>Romont (FR)</c:v>
                </c:pt>
                <c:pt idx="103">
                  <c:v>Jaun</c:v>
                </c:pt>
                <c:pt idx="104">
                  <c:v>Corminboeuf</c:v>
                </c:pt>
                <c:pt idx="105">
                  <c:v>Ulmiz</c:v>
                </c:pt>
                <c:pt idx="106">
                  <c:v>Villorsonnens</c:v>
                </c:pt>
                <c:pt idx="107">
                  <c:v>Meyriez</c:v>
                </c:pt>
                <c:pt idx="108">
                  <c:v>Oberschrot</c:v>
                </c:pt>
                <c:pt idx="109">
                  <c:v>Le Glèbe</c:v>
                </c:pt>
                <c:pt idx="110">
                  <c:v>Misery-Courtion</c:v>
                </c:pt>
                <c:pt idx="111">
                  <c:v>Matran</c:v>
                </c:pt>
                <c:pt idx="112">
                  <c:v>Saint-Martin (FR)</c:v>
                </c:pt>
                <c:pt idx="113">
                  <c:v>Murist</c:v>
                </c:pt>
                <c:pt idx="114">
                  <c:v>Montagny (FR)</c:v>
                </c:pt>
                <c:pt idx="115">
                  <c:v>Cugy (FR)</c:v>
                </c:pt>
                <c:pt idx="116">
                  <c:v>Jeuss</c:v>
                </c:pt>
                <c:pt idx="117">
                  <c:v>Le Châtelard</c:v>
                </c:pt>
                <c:pt idx="118">
                  <c:v>Gruyères</c:v>
                </c:pt>
                <c:pt idx="119">
                  <c:v>Villars-sur-Glâne</c:v>
                </c:pt>
                <c:pt idx="120">
                  <c:v>Sâles</c:v>
                </c:pt>
                <c:pt idx="121">
                  <c:v>Broc</c:v>
                </c:pt>
                <c:pt idx="122">
                  <c:v>Murten</c:v>
                </c:pt>
                <c:pt idx="123">
                  <c:v>Treyvaux</c:v>
                </c:pt>
                <c:pt idx="124">
                  <c:v>Echarlens</c:v>
                </c:pt>
                <c:pt idx="125">
                  <c:v>Billens-Hennens</c:v>
                </c:pt>
                <c:pt idx="126">
                  <c:v>Ferpicloz</c:v>
                </c:pt>
                <c:pt idx="127">
                  <c:v>Châbles</c:v>
                </c:pt>
                <c:pt idx="128">
                  <c:v>La Sonnaz</c:v>
                </c:pt>
                <c:pt idx="129">
                  <c:v>Vuisternens-devant-Romont</c:v>
                </c:pt>
                <c:pt idx="130">
                  <c:v>Rossens (FR)</c:v>
                </c:pt>
                <c:pt idx="131">
                  <c:v>Hauterive (FR)</c:v>
                </c:pt>
                <c:pt idx="132">
                  <c:v>Hauteville</c:v>
                </c:pt>
                <c:pt idx="133">
                  <c:v>Corserey</c:v>
                </c:pt>
                <c:pt idx="134">
                  <c:v>Pont-la-Ville</c:v>
                </c:pt>
                <c:pt idx="135">
                  <c:v>Pierrafortscha</c:v>
                </c:pt>
                <c:pt idx="136">
                  <c:v>La Brillaz</c:v>
                </c:pt>
                <c:pt idx="137">
                  <c:v>Domdidier</c:v>
                </c:pt>
                <c:pt idx="138">
                  <c:v>Vuadens</c:v>
                </c:pt>
                <c:pt idx="139">
                  <c:v>Nuvilly</c:v>
                </c:pt>
                <c:pt idx="140">
                  <c:v>Villarepos</c:v>
                </c:pt>
                <c:pt idx="141">
                  <c:v>Courtepin</c:v>
                </c:pt>
                <c:pt idx="142">
                  <c:v>Corpataux-Magnedens</c:v>
                </c:pt>
                <c:pt idx="143">
                  <c:v>Ursy</c:v>
                </c:pt>
                <c:pt idx="144">
                  <c:v>La Verrerie</c:v>
                </c:pt>
                <c:pt idx="145">
                  <c:v>Morlon</c:v>
                </c:pt>
                <c:pt idx="146">
                  <c:v>Ponthaux</c:v>
                </c:pt>
                <c:pt idx="147">
                  <c:v>Attalens</c:v>
                </c:pt>
                <c:pt idx="148">
                  <c:v>Wallenried</c:v>
                </c:pt>
                <c:pt idx="149">
                  <c:v>Le Pâquier (FR)</c:v>
                </c:pt>
                <c:pt idx="150">
                  <c:v>Bossonnens</c:v>
                </c:pt>
                <c:pt idx="151">
                  <c:v>Lully (FR)</c:v>
                </c:pt>
                <c:pt idx="152">
                  <c:v>Remaufens</c:v>
                </c:pt>
                <c:pt idx="153">
                  <c:v>Fétigny</c:v>
                </c:pt>
                <c:pt idx="154">
                  <c:v>Granges (Veveyse)</c:v>
                </c:pt>
                <c:pt idx="155">
                  <c:v>Le Flon</c:v>
                </c:pt>
                <c:pt idx="156">
                  <c:v>Châtonnaye</c:v>
                </c:pt>
                <c:pt idx="157">
                  <c:v>Ménières</c:v>
                </c:pt>
                <c:pt idx="158">
                  <c:v>Sévaz</c:v>
                </c:pt>
                <c:pt idx="159">
                  <c:v>Marsens</c:v>
                </c:pt>
                <c:pt idx="160">
                  <c:v>Cottens (FR)</c:v>
                </c:pt>
                <c:pt idx="161">
                  <c:v>Morens (FR)</c:v>
                </c:pt>
                <c:pt idx="162">
                  <c:v>Prévondavaux</c:v>
                </c:pt>
              </c:strCache>
            </c:strRef>
          </c:cat>
          <c:val>
            <c:numRef>
              <c:f>'ISB-16 2015 Copil (puissa '!$O$8:$O$170</c:f>
              <c:numCache>
                <c:formatCode>#,##0.00</c:formatCode>
                <c:ptCount val="163"/>
                <c:pt idx="0">
                  <c:v>21.258087152690514</c:v>
                </c:pt>
                <c:pt idx="1">
                  <c:v>22.158214484206074</c:v>
                </c:pt>
                <c:pt idx="2">
                  <c:v>25.969582359382066</c:v>
                </c:pt>
                <c:pt idx="3">
                  <c:v>26.130172462922928</c:v>
                </c:pt>
                <c:pt idx="4">
                  <c:v>26.514163636071835</c:v>
                </c:pt>
                <c:pt idx="5">
                  <c:v>26.634232713736697</c:v>
                </c:pt>
                <c:pt idx="6">
                  <c:v>27.152446284767684</c:v>
                </c:pt>
                <c:pt idx="7">
                  <c:v>29.431700633837366</c:v>
                </c:pt>
                <c:pt idx="8">
                  <c:v>29.606142697436308</c:v>
                </c:pt>
                <c:pt idx="9">
                  <c:v>29.907267187983493</c:v>
                </c:pt>
                <c:pt idx="10">
                  <c:v>31.321141687820862</c:v>
                </c:pt>
                <c:pt idx="11">
                  <c:v>31.545450601604255</c:v>
                </c:pt>
                <c:pt idx="12">
                  <c:v>31.749284697096137</c:v>
                </c:pt>
                <c:pt idx="13">
                  <c:v>31.837006010358419</c:v>
                </c:pt>
                <c:pt idx="14">
                  <c:v>31.986491490386527</c:v>
                </c:pt>
                <c:pt idx="15">
                  <c:v>32.001373611493904</c:v>
                </c:pt>
                <c:pt idx="16">
                  <c:v>32.908120893599296</c:v>
                </c:pt>
                <c:pt idx="17">
                  <c:v>32.985334026576638</c:v>
                </c:pt>
                <c:pt idx="18">
                  <c:v>33.008473047291169</c:v>
                </c:pt>
                <c:pt idx="19">
                  <c:v>33.125635659771987</c:v>
                </c:pt>
                <c:pt idx="20">
                  <c:v>34.925970668889683</c:v>
                </c:pt>
                <c:pt idx="21">
                  <c:v>35.414940897153407</c:v>
                </c:pt>
                <c:pt idx="22">
                  <c:v>36.151877920773131</c:v>
                </c:pt>
                <c:pt idx="23">
                  <c:v>36.43805855305299</c:v>
                </c:pt>
                <c:pt idx="24">
                  <c:v>36.479527083972165</c:v>
                </c:pt>
                <c:pt idx="25">
                  <c:v>36.549820492469529</c:v>
                </c:pt>
                <c:pt idx="26">
                  <c:v>37.015467767730925</c:v>
                </c:pt>
                <c:pt idx="27">
                  <c:v>37.166203960001944</c:v>
                </c:pt>
                <c:pt idx="28">
                  <c:v>37.219951435508875</c:v>
                </c:pt>
                <c:pt idx="29">
                  <c:v>37.239368083653986</c:v>
                </c:pt>
                <c:pt idx="30">
                  <c:v>37.384520947744583</c:v>
                </c:pt>
                <c:pt idx="31">
                  <c:v>37.39460758160709</c:v>
                </c:pt>
                <c:pt idx="32">
                  <c:v>37.445517490623971</c:v>
                </c:pt>
                <c:pt idx="33">
                  <c:v>37.954970938439182</c:v>
                </c:pt>
                <c:pt idx="34">
                  <c:v>38.013541202864396</c:v>
                </c:pt>
                <c:pt idx="35">
                  <c:v>38.076487941164778</c:v>
                </c:pt>
                <c:pt idx="36">
                  <c:v>38.077133733610374</c:v>
                </c:pt>
                <c:pt idx="37">
                  <c:v>38.170003474895942</c:v>
                </c:pt>
                <c:pt idx="38">
                  <c:v>38.247647724572701</c:v>
                </c:pt>
                <c:pt idx="39">
                  <c:v>38.541658849110171</c:v>
                </c:pt>
                <c:pt idx="40">
                  <c:v>38.759618104978038</c:v>
                </c:pt>
                <c:pt idx="41">
                  <c:v>39.162074440930141</c:v>
                </c:pt>
                <c:pt idx="42">
                  <c:v>39.418190179004448</c:v>
                </c:pt>
                <c:pt idx="43">
                  <c:v>39.646277094243757</c:v>
                </c:pt>
                <c:pt idx="44">
                  <c:v>40.01708143109262</c:v>
                </c:pt>
                <c:pt idx="45">
                  <c:v>40.055265643754616</c:v>
                </c:pt>
                <c:pt idx="46">
                  <c:v>40.23287882230381</c:v>
                </c:pt>
                <c:pt idx="47">
                  <c:v>40.319140973529244</c:v>
                </c:pt>
                <c:pt idx="48">
                  <c:v>40.487037549701377</c:v>
                </c:pt>
                <c:pt idx="49">
                  <c:v>40.689778553477318</c:v>
                </c:pt>
                <c:pt idx="50">
                  <c:v>40.727628450491267</c:v>
                </c:pt>
                <c:pt idx="51">
                  <c:v>40.84290548259392</c:v>
                </c:pt>
                <c:pt idx="52">
                  <c:v>40.878562890118125</c:v>
                </c:pt>
                <c:pt idx="53">
                  <c:v>40.964134126687988</c:v>
                </c:pt>
                <c:pt idx="54">
                  <c:v>41.159694126870569</c:v>
                </c:pt>
                <c:pt idx="55">
                  <c:v>41.160644473165519</c:v>
                </c:pt>
                <c:pt idx="56">
                  <c:v>41.161482138161013</c:v>
                </c:pt>
                <c:pt idx="57">
                  <c:v>41.303379480556472</c:v>
                </c:pt>
                <c:pt idx="58">
                  <c:v>41.413786911219468</c:v>
                </c:pt>
                <c:pt idx="59">
                  <c:v>41.652724981543216</c:v>
                </c:pt>
                <c:pt idx="60">
                  <c:v>41.688871337525057</c:v>
                </c:pt>
                <c:pt idx="61">
                  <c:v>41.761478195818952</c:v>
                </c:pt>
                <c:pt idx="62">
                  <c:v>41.860316981677123</c:v>
                </c:pt>
                <c:pt idx="63">
                  <c:v>41.985867269691624</c:v>
                </c:pt>
                <c:pt idx="64">
                  <c:v>41.989610725534732</c:v>
                </c:pt>
                <c:pt idx="65">
                  <c:v>42.10020206278557</c:v>
                </c:pt>
                <c:pt idx="66">
                  <c:v>42.103367644957224</c:v>
                </c:pt>
                <c:pt idx="67">
                  <c:v>42.170592699772008</c:v>
                </c:pt>
                <c:pt idx="68">
                  <c:v>42.41933654085922</c:v>
                </c:pt>
                <c:pt idx="69">
                  <c:v>42.715030547497427</c:v>
                </c:pt>
                <c:pt idx="70">
                  <c:v>42.836983189858927</c:v>
                </c:pt>
                <c:pt idx="71">
                  <c:v>42.85911267207635</c:v>
                </c:pt>
                <c:pt idx="72">
                  <c:v>42.988063368210263</c:v>
                </c:pt>
                <c:pt idx="73">
                  <c:v>43.026247881976836</c:v>
                </c:pt>
                <c:pt idx="74">
                  <c:v>43.271631171262356</c:v>
                </c:pt>
                <c:pt idx="75">
                  <c:v>43.400827811943813</c:v>
                </c:pt>
                <c:pt idx="76">
                  <c:v>43.491663860230226</c:v>
                </c:pt>
                <c:pt idx="77">
                  <c:v>43.590586852433511</c:v>
                </c:pt>
                <c:pt idx="78">
                  <c:v>43.723861315600267</c:v>
                </c:pt>
                <c:pt idx="79">
                  <c:v>43.806856421572014</c:v>
                </c:pt>
                <c:pt idx="80">
                  <c:v>43.865393881527289</c:v>
                </c:pt>
                <c:pt idx="81">
                  <c:v>44.048427869111137</c:v>
                </c:pt>
                <c:pt idx="82">
                  <c:v>44.075257063054337</c:v>
                </c:pt>
                <c:pt idx="83">
                  <c:v>44.909462890442512</c:v>
                </c:pt>
                <c:pt idx="84">
                  <c:v>44.92603169058772</c:v>
                </c:pt>
                <c:pt idx="85">
                  <c:v>44.944122326830339</c:v>
                </c:pt>
                <c:pt idx="86">
                  <c:v>44.996669365480017</c:v>
                </c:pt>
                <c:pt idx="87">
                  <c:v>45.024969882526669</c:v>
                </c:pt>
                <c:pt idx="88">
                  <c:v>45.174529441243131</c:v>
                </c:pt>
                <c:pt idx="89">
                  <c:v>45.210834446736968</c:v>
                </c:pt>
                <c:pt idx="90">
                  <c:v>45.267947261819664</c:v>
                </c:pt>
                <c:pt idx="91">
                  <c:v>45.352839442389168</c:v>
                </c:pt>
                <c:pt idx="92">
                  <c:v>45.497448717169753</c:v>
                </c:pt>
                <c:pt idx="93">
                  <c:v>45.777938269346144</c:v>
                </c:pt>
                <c:pt idx="94">
                  <c:v>45.82652298422132</c:v>
                </c:pt>
                <c:pt idx="95">
                  <c:v>45.860851490451921</c:v>
                </c:pt>
                <c:pt idx="96">
                  <c:v>45.934106013781069</c:v>
                </c:pt>
                <c:pt idx="97">
                  <c:v>45.952456464863111</c:v>
                </c:pt>
                <c:pt idx="98">
                  <c:v>46.020867560365424</c:v>
                </c:pt>
                <c:pt idx="99">
                  <c:v>46.075066675262491</c:v>
                </c:pt>
                <c:pt idx="100">
                  <c:v>46.082068863983039</c:v>
                </c:pt>
                <c:pt idx="101">
                  <c:v>46.309899430716655</c:v>
                </c:pt>
                <c:pt idx="102">
                  <c:v>46.324069940916715</c:v>
                </c:pt>
                <c:pt idx="103">
                  <c:v>46.34190862153006</c:v>
                </c:pt>
                <c:pt idx="104">
                  <c:v>46.54762131171983</c:v>
                </c:pt>
                <c:pt idx="105">
                  <c:v>47.385573105444244</c:v>
                </c:pt>
                <c:pt idx="106">
                  <c:v>47.465126736204986</c:v>
                </c:pt>
                <c:pt idx="107">
                  <c:v>47.520098688732837</c:v>
                </c:pt>
                <c:pt idx="108">
                  <c:v>47.540350956275802</c:v>
                </c:pt>
                <c:pt idx="109">
                  <c:v>47.737232329016138</c:v>
                </c:pt>
                <c:pt idx="110">
                  <c:v>47.883760173996393</c:v>
                </c:pt>
                <c:pt idx="111">
                  <c:v>48.01462550037219</c:v>
                </c:pt>
                <c:pt idx="112">
                  <c:v>48.072598565581892</c:v>
                </c:pt>
                <c:pt idx="113">
                  <c:v>48.079650989580308</c:v>
                </c:pt>
                <c:pt idx="114">
                  <c:v>48.121086076515006</c:v>
                </c:pt>
                <c:pt idx="115">
                  <c:v>48.135290091331449</c:v>
                </c:pt>
                <c:pt idx="116">
                  <c:v>48.180498874639454</c:v>
                </c:pt>
                <c:pt idx="117">
                  <c:v>48.185795282134649</c:v>
                </c:pt>
                <c:pt idx="118">
                  <c:v>48.720146692820762</c:v>
                </c:pt>
                <c:pt idx="119">
                  <c:v>49.019199113457859</c:v>
                </c:pt>
                <c:pt idx="120">
                  <c:v>49.325215639593523</c:v>
                </c:pt>
                <c:pt idx="121">
                  <c:v>49.399865338564929</c:v>
                </c:pt>
                <c:pt idx="122">
                  <c:v>49.437905191474272</c:v>
                </c:pt>
                <c:pt idx="123">
                  <c:v>49.438832168337832</c:v>
                </c:pt>
                <c:pt idx="124">
                  <c:v>49.445516036776574</c:v>
                </c:pt>
                <c:pt idx="125">
                  <c:v>49.658482455114353</c:v>
                </c:pt>
                <c:pt idx="126">
                  <c:v>49.673507675630809</c:v>
                </c:pt>
                <c:pt idx="127">
                  <c:v>49.799811505000115</c:v>
                </c:pt>
                <c:pt idx="128">
                  <c:v>50.430220223014928</c:v>
                </c:pt>
                <c:pt idx="129">
                  <c:v>50.809860743261659</c:v>
                </c:pt>
                <c:pt idx="130">
                  <c:v>51.005646341600048</c:v>
                </c:pt>
                <c:pt idx="131">
                  <c:v>51.429217415850772</c:v>
                </c:pt>
                <c:pt idx="132">
                  <c:v>51.619184411146428</c:v>
                </c:pt>
                <c:pt idx="133">
                  <c:v>51.663046576244696</c:v>
                </c:pt>
                <c:pt idx="134">
                  <c:v>51.903462028465846</c:v>
                </c:pt>
                <c:pt idx="135">
                  <c:v>52.34979966681815</c:v>
                </c:pt>
                <c:pt idx="136">
                  <c:v>53.189884777625231</c:v>
                </c:pt>
                <c:pt idx="137">
                  <c:v>53.311049953011711</c:v>
                </c:pt>
                <c:pt idx="138">
                  <c:v>53.358502519952879</c:v>
                </c:pt>
                <c:pt idx="139">
                  <c:v>53.390670121363598</c:v>
                </c:pt>
                <c:pt idx="140">
                  <c:v>53.454964765919854</c:v>
                </c:pt>
                <c:pt idx="141">
                  <c:v>53.645965624337713</c:v>
                </c:pt>
                <c:pt idx="142">
                  <c:v>53.929557820391814</c:v>
                </c:pt>
                <c:pt idx="143">
                  <c:v>53.959441835727127</c:v>
                </c:pt>
                <c:pt idx="144">
                  <c:v>54.185553421827876</c:v>
                </c:pt>
                <c:pt idx="145">
                  <c:v>54.417711366391011</c:v>
                </c:pt>
                <c:pt idx="146">
                  <c:v>54.867572300829067</c:v>
                </c:pt>
                <c:pt idx="147">
                  <c:v>54.972528406711348</c:v>
                </c:pt>
                <c:pt idx="148">
                  <c:v>55.217464425097027</c:v>
                </c:pt>
                <c:pt idx="149">
                  <c:v>55.403110662848206</c:v>
                </c:pt>
                <c:pt idx="150">
                  <c:v>56.30592482085212</c:v>
                </c:pt>
                <c:pt idx="151">
                  <c:v>56.39040465030719</c:v>
                </c:pt>
                <c:pt idx="152">
                  <c:v>57.03791985600396</c:v>
                </c:pt>
                <c:pt idx="153">
                  <c:v>57.500596534251493</c:v>
                </c:pt>
                <c:pt idx="154">
                  <c:v>59.684121746789636</c:v>
                </c:pt>
                <c:pt idx="155">
                  <c:v>59.791048132665075</c:v>
                </c:pt>
                <c:pt idx="156">
                  <c:v>60.05187476321877</c:v>
                </c:pt>
                <c:pt idx="157">
                  <c:v>60.060095739874171</c:v>
                </c:pt>
                <c:pt idx="158">
                  <c:v>61.24761949865875</c:v>
                </c:pt>
                <c:pt idx="159">
                  <c:v>61.402461160824487</c:v>
                </c:pt>
                <c:pt idx="160">
                  <c:v>61.459552348449463</c:v>
                </c:pt>
                <c:pt idx="161">
                  <c:v>69.435375297207145</c:v>
                </c:pt>
                <c:pt idx="162">
                  <c:v>87.101232421365182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72736"/>
        <c:axId val="108374656"/>
      </c:lineChart>
      <c:catAx>
        <c:axId val="1083727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fr-FR"/>
          </a:p>
        </c:txPr>
        <c:crossAx val="108374656"/>
        <c:crosses val="autoZero"/>
        <c:auto val="1"/>
        <c:lblAlgn val="ctr"/>
        <c:lblOffset val="100"/>
        <c:noMultiLvlLbl val="0"/>
      </c:catAx>
      <c:valAx>
        <c:axId val="108374656"/>
        <c:scaling>
          <c:orientation val="minMax"/>
          <c:max val="150"/>
          <c:min val="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fr-FR"/>
          </a:p>
        </c:txPr>
        <c:crossAx val="108372736"/>
        <c:crosses val="autoZero"/>
        <c:crossBetween val="between"/>
        <c:minorUnit val="2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769620</xdr:colOff>
      <xdr:row>171</xdr:row>
      <xdr:rowOff>148590</xdr:rowOff>
    </xdr:from>
    <xdr:to>
      <xdr:col>14</xdr:col>
      <xdr:colOff>228600</xdr:colOff>
      <xdr:row>196</xdr:row>
      <xdr:rowOff>114300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266701</xdr:colOff>
      <xdr:row>174</xdr:row>
      <xdr:rowOff>4761</xdr:rowOff>
    </xdr:from>
    <xdr:to>
      <xdr:col>15</xdr:col>
      <xdr:colOff>104775</xdr:colOff>
      <xdr:row>196</xdr:row>
      <xdr:rowOff>85725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266701</xdr:colOff>
      <xdr:row>174</xdr:row>
      <xdr:rowOff>4761</xdr:rowOff>
    </xdr:from>
    <xdr:to>
      <xdr:col>15</xdr:col>
      <xdr:colOff>104775</xdr:colOff>
      <xdr:row>196</xdr:row>
      <xdr:rowOff>85725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flonb/A%20TRAVAUX%20EN%20COURS/4%20Fribourg/01%20p&#233;r&#233;quation/9%20calculs%20d&#232;s%202011/Copie%20de%20Comptes%202011-2013%20BES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DAFFLON"/>
      <sheetName val="données 2011"/>
      <sheetName val="données 2012"/>
      <sheetName val="données 2013"/>
      <sheetName val="POND 2015"/>
      <sheetName val="POND + ROUTES 2015"/>
    </sheetNames>
    <sheetDataSet>
      <sheetData sheetId="0"/>
      <sheetData sheetId="1"/>
      <sheetData sheetId="2"/>
      <sheetData sheetId="3"/>
      <sheetData sheetId="4">
        <row r="15">
          <cell r="M15">
            <v>14.317813245183713</v>
          </cell>
          <cell r="N15">
            <v>5.85000339839024</v>
          </cell>
          <cell r="O15">
            <v>5.85000339839024</v>
          </cell>
          <cell r="P15">
            <v>15.394905591272151</v>
          </cell>
          <cell r="Q15">
            <v>58.587274366763666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D25" sqref="D25"/>
    </sheetView>
  </sheetViews>
  <sheetFormatPr baseColWidth="10" defaultRowHeight="12.75"/>
  <cols>
    <col min="1" max="1" width="7.7109375" style="183" customWidth="1"/>
    <col min="2" max="2" width="60.28515625" customWidth="1"/>
    <col min="3" max="3" width="2.42578125" customWidth="1"/>
  </cols>
  <sheetData>
    <row r="1" spans="1:4" ht="15">
      <c r="A1" s="184" t="s">
        <v>228</v>
      </c>
      <c r="B1" s="185"/>
    </row>
    <row r="2" spans="1:4" ht="15">
      <c r="A2" s="186"/>
      <c r="B2" s="185"/>
    </row>
    <row r="3" spans="1:4" ht="15">
      <c r="A3" s="186"/>
      <c r="B3" s="185"/>
    </row>
    <row r="4" spans="1:4" ht="15">
      <c r="A4" s="196">
        <v>1</v>
      </c>
      <c r="B4" s="197" t="s">
        <v>229</v>
      </c>
      <c r="D4" s="258" t="s">
        <v>251</v>
      </c>
    </row>
    <row r="5" spans="1:4" ht="15">
      <c r="A5" s="196">
        <v>2</v>
      </c>
      <c r="B5" s="197" t="s">
        <v>230</v>
      </c>
      <c r="D5" s="259"/>
    </row>
    <row r="6" spans="1:4" ht="15">
      <c r="A6" s="196">
        <v>3</v>
      </c>
      <c r="B6" s="197" t="s">
        <v>231</v>
      </c>
      <c r="D6" s="259"/>
    </row>
    <row r="7" spans="1:4" ht="15">
      <c r="A7" s="196">
        <v>4</v>
      </c>
      <c r="B7" s="197" t="s">
        <v>232</v>
      </c>
      <c r="D7" s="259"/>
    </row>
    <row r="8" spans="1:4" ht="15">
      <c r="A8" s="196">
        <v>5</v>
      </c>
      <c r="B8" s="197" t="s">
        <v>233</v>
      </c>
      <c r="D8" s="259"/>
    </row>
    <row r="9" spans="1:4" ht="15">
      <c r="A9" s="196">
        <v>6</v>
      </c>
      <c r="B9" s="197" t="s">
        <v>234</v>
      </c>
      <c r="D9" s="259"/>
    </row>
    <row r="10" spans="1:4" ht="15">
      <c r="A10" s="196">
        <v>7</v>
      </c>
      <c r="B10" s="197" t="s">
        <v>235</v>
      </c>
      <c r="D10" s="259"/>
    </row>
    <row r="11" spans="1:4" ht="15">
      <c r="A11" s="196">
        <v>8</v>
      </c>
      <c r="B11" s="197" t="s">
        <v>236</v>
      </c>
      <c r="D11" s="260"/>
    </row>
    <row r="12" spans="1:4" ht="15">
      <c r="A12" s="196">
        <v>9</v>
      </c>
      <c r="B12" s="197" t="s">
        <v>237</v>
      </c>
      <c r="D12" s="260"/>
    </row>
    <row r="13" spans="1:4" ht="15">
      <c r="A13" s="196">
        <v>10</v>
      </c>
      <c r="B13" s="197" t="s">
        <v>238</v>
      </c>
      <c r="D13" s="260"/>
    </row>
    <row r="14" spans="1:4" ht="15">
      <c r="A14" s="196">
        <v>11</v>
      </c>
      <c r="B14" s="197" t="s">
        <v>239</v>
      </c>
      <c r="D14" s="260"/>
    </row>
    <row r="15" spans="1:4" ht="15">
      <c r="A15" s="196">
        <v>12</v>
      </c>
      <c r="B15" s="197" t="s">
        <v>240</v>
      </c>
      <c r="D15" s="261"/>
    </row>
    <row r="16" spans="1:4" ht="30">
      <c r="A16" s="201">
        <v>13</v>
      </c>
      <c r="B16" s="202" t="s">
        <v>246</v>
      </c>
      <c r="C16" s="203"/>
      <c r="D16" s="204" t="s">
        <v>36</v>
      </c>
    </row>
    <row r="17" spans="1:4" ht="15">
      <c r="A17" s="198">
        <v>14</v>
      </c>
      <c r="B17" s="199" t="s">
        <v>250</v>
      </c>
      <c r="C17" s="203"/>
      <c r="D17" s="200"/>
    </row>
    <row r="18" spans="1:4" ht="15">
      <c r="A18" s="205">
        <v>15</v>
      </c>
      <c r="B18" s="206" t="s">
        <v>243</v>
      </c>
      <c r="D18" s="262" t="s">
        <v>252</v>
      </c>
    </row>
    <row r="19" spans="1:4" ht="15">
      <c r="A19" s="207">
        <v>16</v>
      </c>
      <c r="B19" s="208" t="s">
        <v>242</v>
      </c>
      <c r="D19" s="263"/>
    </row>
    <row r="20" spans="1:4" ht="15">
      <c r="A20" s="186"/>
      <c r="B20" s="185"/>
    </row>
  </sheetData>
  <mergeCells count="2">
    <mergeCell ref="D4:D15"/>
    <mergeCell ref="D18:D1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3"/>
  <sheetViews>
    <sheetView showGridLines="0" workbookViewId="0">
      <pane ySplit="7" topLeftCell="A8" activePane="bottomLeft" state="frozen"/>
      <selection activeCell="I61" sqref="I61"/>
      <selection pane="bottomLeft"/>
    </sheetView>
  </sheetViews>
  <sheetFormatPr baseColWidth="10" defaultColWidth="15.7109375" defaultRowHeight="15" customHeight="1"/>
  <cols>
    <col min="1" max="1" width="5.7109375" style="78" customWidth="1"/>
    <col min="2" max="2" width="22.7109375" style="77" customWidth="1"/>
    <col min="3" max="6" width="10.7109375" style="30" customWidth="1"/>
    <col min="7" max="8" width="10.7109375" style="66" customWidth="1"/>
    <col min="9" max="9" width="13.7109375" style="66" customWidth="1"/>
    <col min="10" max="40" width="10.7109375" style="66" customWidth="1"/>
    <col min="41" max="51" width="10.7109375" style="77" customWidth="1"/>
    <col min="52" max="16384" width="15.7109375" style="77"/>
  </cols>
  <sheetData>
    <row r="1" spans="1:40" s="56" customFormat="1" ht="15" customHeight="1">
      <c r="A1" s="55" t="s">
        <v>47</v>
      </c>
      <c r="C1" s="58"/>
      <c r="D1" s="58"/>
      <c r="E1" s="58"/>
      <c r="F1" s="58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</row>
    <row r="2" spans="1:40" s="56" customFormat="1" ht="15" customHeight="1">
      <c r="A2" s="61"/>
      <c r="C2" s="30"/>
      <c r="D2" s="30"/>
      <c r="E2" s="91"/>
      <c r="F2" s="58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</row>
    <row r="3" spans="1:40" s="66" customFormat="1" ht="15" customHeight="1">
      <c r="A3" s="57"/>
      <c r="B3" s="57"/>
      <c r="C3" s="30" t="s">
        <v>13</v>
      </c>
      <c r="D3" s="30" t="s">
        <v>13</v>
      </c>
      <c r="E3" s="30" t="s">
        <v>13</v>
      </c>
      <c r="F3" s="30" t="s">
        <v>13</v>
      </c>
      <c r="G3" s="30" t="s">
        <v>13</v>
      </c>
      <c r="H3" s="30" t="s">
        <v>13</v>
      </c>
      <c r="I3" s="81" t="s">
        <v>19</v>
      </c>
    </row>
    <row r="4" spans="1:40" s="66" customFormat="1" ht="15" customHeight="1">
      <c r="A4" s="57"/>
      <c r="B4" s="57"/>
      <c r="C4" s="30" t="s">
        <v>24</v>
      </c>
      <c r="D4" s="30" t="s">
        <v>24</v>
      </c>
      <c r="E4" s="30" t="s">
        <v>24</v>
      </c>
      <c r="F4" s="30" t="s">
        <v>15</v>
      </c>
      <c r="G4" s="30" t="s">
        <v>15</v>
      </c>
      <c r="H4" s="30" t="s">
        <v>15</v>
      </c>
      <c r="I4" s="81" t="s">
        <v>20</v>
      </c>
    </row>
    <row r="5" spans="1:40" s="68" customFormat="1" ht="15" customHeight="1">
      <c r="B5" s="69"/>
      <c r="C5" s="70">
        <f>'ISB-5 DPOP'!C5</f>
        <v>2011</v>
      </c>
      <c r="D5" s="70">
        <f>'ISB-5 DPOP'!D5</f>
        <v>2012</v>
      </c>
      <c r="E5" s="70">
        <f>'ISB-5 DPOP'!E5</f>
        <v>2013</v>
      </c>
      <c r="F5" s="70">
        <f>'ISB-5 DPOP'!F5</f>
        <v>2011</v>
      </c>
      <c r="G5" s="70">
        <f>'ISB-5 DPOP'!G5</f>
        <v>2012</v>
      </c>
      <c r="H5" s="70">
        <f>'ISB-5 DPOP'!H5</f>
        <v>2013</v>
      </c>
      <c r="I5" s="89">
        <f>'ISB-5 DPOP'!I5</f>
        <v>2015</v>
      </c>
    </row>
    <row r="6" spans="1:40" s="56" customFormat="1" ht="15" customHeight="1">
      <c r="A6" s="71"/>
      <c r="B6" s="60" t="s">
        <v>0</v>
      </c>
      <c r="C6" s="83">
        <f>'ISB-1 2011'!M6</f>
        <v>0.12894318996163953</v>
      </c>
      <c r="D6" s="83">
        <f>'ISB-2 2012'!M6</f>
        <v>0.12760685667221469</v>
      </c>
      <c r="E6" s="92">
        <f>'ISB-3 2013'!M6</f>
        <v>0.12646242549273912</v>
      </c>
      <c r="F6" s="58">
        <f>C6/$C$6*100</f>
        <v>100</v>
      </c>
      <c r="G6" s="58">
        <f>D6/$D$6*100</f>
        <v>100</v>
      </c>
      <c r="H6" s="58">
        <f>E6/$E$6*100</f>
        <v>100</v>
      </c>
      <c r="I6" s="138">
        <f>SUM(F7:H7)/3*100</f>
        <v>43.37</v>
      </c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</row>
    <row r="7" spans="1:40" s="56" customFormat="1" ht="15" customHeight="1">
      <c r="A7" s="71"/>
      <c r="B7" s="60"/>
      <c r="C7" s="95"/>
      <c r="D7" s="95"/>
      <c r="E7" s="96"/>
      <c r="F7" s="137">
        <f>'ISB-4 pondération'!$D$8/100</f>
        <v>0.43369999999999997</v>
      </c>
      <c r="G7" s="137">
        <f>'ISB-4 pondération'!$D$8/100</f>
        <v>0.43369999999999997</v>
      </c>
      <c r="H7" s="137">
        <f>'ISB-4 pondération'!$D$8/100</f>
        <v>0.43369999999999997</v>
      </c>
      <c r="I7" s="94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</row>
    <row r="8" spans="1:40" s="56" customFormat="1" ht="15" customHeight="1">
      <c r="A8" s="61">
        <f ca="1">'ISB-1 2011'!A8</f>
        <v>2004</v>
      </c>
      <c r="B8" s="75" t="str">
        <f ca="1">'ISB-1 2011'!B8</f>
        <v>Bussy (FR)</v>
      </c>
      <c r="C8" s="95">
        <f>'ISB-1 2011'!M8</f>
        <v>0.13903743315508021</v>
      </c>
      <c r="D8" s="95">
        <f>'ISB-2 2012'!M8</f>
        <v>0.13246753246753246</v>
      </c>
      <c r="E8" s="96">
        <f>'ISB-3 2013'!M8</f>
        <v>0.13054187192118227</v>
      </c>
      <c r="F8" s="30">
        <f>C8/$C$6*100</f>
        <v>107.82844227480621</v>
      </c>
      <c r="G8" s="30">
        <f>D8/$D$6*100</f>
        <v>103.80910236493281</v>
      </c>
      <c r="H8" s="30">
        <f>E8/$E$6*100</f>
        <v>103.22581700655218</v>
      </c>
      <c r="I8" s="94">
        <f>(F8*$F$7+G8*$G$7+H8*$H$7)/3</f>
        <v>45.518746648665491</v>
      </c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</row>
    <row r="9" spans="1:40" ht="15" customHeight="1">
      <c r="A9" s="61">
        <f ca="1">'ISB-1 2011'!A9</f>
        <v>2005</v>
      </c>
      <c r="B9" s="75" t="str">
        <f ca="1">'ISB-1 2011'!B9</f>
        <v>Châbles</v>
      </c>
      <c r="C9" s="95">
        <f>'ISB-1 2011'!M9</f>
        <v>0.14676258992805755</v>
      </c>
      <c r="D9" s="95">
        <f>'ISB-2 2012'!M9</f>
        <v>0.1591549295774648</v>
      </c>
      <c r="E9" s="96">
        <f>'ISB-3 2013'!M9</f>
        <v>0.16016713091922005</v>
      </c>
      <c r="F9" s="30">
        <f t="shared" ref="F9:F69" si="0">C9/$C$6*100</f>
        <v>113.81957431929462</v>
      </c>
      <c r="G9" s="30">
        <f t="shared" ref="G9:G69" si="1">D9/$D$6*100</f>
        <v>124.7228665668711</v>
      </c>
      <c r="H9" s="30">
        <f t="shared" ref="H9:H69" si="2">E9/$E$6*100</f>
        <v>126.65195238439904</v>
      </c>
      <c r="I9" s="94">
        <f t="shared" ref="I9:I69" si="3">(F9*$F$7+G9*$G$7+H9*$H$7)/3</f>
        <v>52.79493612048131</v>
      </c>
    </row>
    <row r="10" spans="1:40" ht="15" customHeight="1">
      <c r="A10" s="61">
        <f ca="1">'ISB-1 2011'!A10</f>
        <v>2008</v>
      </c>
      <c r="B10" s="75" t="str">
        <f ca="1">'ISB-1 2011'!B10</f>
        <v>Châtillon (FR)</v>
      </c>
      <c r="C10" s="95">
        <f>'ISB-1 2011'!M10</f>
        <v>0.13456464379947231</v>
      </c>
      <c r="D10" s="95">
        <f>'ISB-2 2012'!M10</f>
        <v>0.13580246913580246</v>
      </c>
      <c r="E10" s="96">
        <f>'ISB-3 2013'!M10</f>
        <v>0.13480392156862744</v>
      </c>
      <c r="F10" s="30">
        <f t="shared" si="0"/>
        <v>104.35963608431369</v>
      </c>
      <c r="G10" s="30">
        <f t="shared" si="1"/>
        <v>106.42254866024945</v>
      </c>
      <c r="H10" s="30">
        <f t="shared" si="2"/>
        <v>106.59602727322928</v>
      </c>
      <c r="I10" s="94">
        <f t="shared" si="3"/>
        <v>45.882310184038857</v>
      </c>
    </row>
    <row r="11" spans="1:40" ht="15" customHeight="1">
      <c r="A11" s="61">
        <f ca="1">'ISB-1 2011'!A11</f>
        <v>2009</v>
      </c>
      <c r="B11" s="75" t="str">
        <f ca="1">'ISB-1 2011'!B11</f>
        <v>Cheiry</v>
      </c>
      <c r="C11" s="95">
        <f>'ISB-1 2011'!M11</f>
        <v>0.11484593837535013</v>
      </c>
      <c r="D11" s="95">
        <f>'ISB-2 2012'!M11</f>
        <v>0.12328767123287671</v>
      </c>
      <c r="E11" s="96">
        <f>'ISB-3 2013'!M11</f>
        <v>0.13207547169811321</v>
      </c>
      <c r="F11" s="30">
        <f t="shared" si="0"/>
        <v>89.06708327094799</v>
      </c>
      <c r="G11" s="30">
        <f t="shared" si="1"/>
        <v>96.615240315469308</v>
      </c>
      <c r="H11" s="30">
        <f t="shared" si="2"/>
        <v>104.43850905397696</v>
      </c>
      <c r="I11" s="94">
        <f t="shared" si="3"/>
        <v>41.941801705379667</v>
      </c>
    </row>
    <row r="12" spans="1:40" ht="15" customHeight="1">
      <c r="A12" s="61">
        <f ca="1">'ISB-1 2011'!A12</f>
        <v>2010</v>
      </c>
      <c r="B12" s="75" t="str">
        <f ca="1">'ISB-1 2011'!B12</f>
        <v>Cheyres</v>
      </c>
      <c r="C12" s="95">
        <f>'ISB-1 2011'!M12</f>
        <v>0.11935483870967742</v>
      </c>
      <c r="D12" s="95">
        <f>'ISB-2 2012'!M12</f>
        <v>0.12238325281803543</v>
      </c>
      <c r="E12" s="96">
        <f>'ISB-3 2013'!M12</f>
        <v>0.12406576980568013</v>
      </c>
      <c r="F12" s="30">
        <f t="shared" si="0"/>
        <v>92.563894801412445</v>
      </c>
      <c r="G12" s="30">
        <f t="shared" si="1"/>
        <v>95.906486539671448</v>
      </c>
      <c r="H12" s="30">
        <f t="shared" si="2"/>
        <v>98.104847603767809</v>
      </c>
      <c r="I12" s="94">
        <f t="shared" si="3"/>
        <v>41.429225597794058</v>
      </c>
    </row>
    <row r="13" spans="1:40" ht="15" customHeight="1">
      <c r="A13" s="61">
        <f ca="1">'ISB-1 2011'!A13</f>
        <v>2011</v>
      </c>
      <c r="B13" s="75" t="str">
        <f ca="1">'ISB-1 2011'!B13</f>
        <v>Cugy (FR)</v>
      </c>
      <c r="C13" s="95">
        <f>'ISB-1 2011'!M13</f>
        <v>0.14542936288088643</v>
      </c>
      <c r="D13" s="95">
        <f>'ISB-2 2012'!M13</f>
        <v>0.14371657754010694</v>
      </c>
      <c r="E13" s="96">
        <f>'ISB-3 2013'!M13</f>
        <v>0.14370860927152318</v>
      </c>
      <c r="F13" s="30">
        <f t="shared" si="0"/>
        <v>112.78560963487216</v>
      </c>
      <c r="G13" s="30">
        <f t="shared" si="1"/>
        <v>112.62449470820638</v>
      </c>
      <c r="H13" s="30">
        <f t="shared" si="2"/>
        <v>113.63739759979083</v>
      </c>
      <c r="I13" s="94">
        <f t="shared" si="3"/>
        <v>49.014967197540813</v>
      </c>
    </row>
    <row r="14" spans="1:40" ht="15" customHeight="1">
      <c r="A14" s="61">
        <f ca="1">'ISB-1 2011'!A14</f>
        <v>2013</v>
      </c>
      <c r="B14" s="75" t="str">
        <f ca="1">'ISB-1 2011'!B14</f>
        <v>Domdidier</v>
      </c>
      <c r="C14" s="95">
        <f>'ISB-1 2011'!M14</f>
        <v>0.14973451327433629</v>
      </c>
      <c r="D14" s="95">
        <f>'ISB-2 2012'!M14</f>
        <v>0.1501386962552011</v>
      </c>
      <c r="E14" s="96">
        <f>'ISB-3 2013'!M14</f>
        <v>0.1566757493188011</v>
      </c>
      <c r="F14" s="30">
        <f t="shared" si="0"/>
        <v>116.12440588671814</v>
      </c>
      <c r="G14" s="30">
        <f t="shared" si="1"/>
        <v>117.65723266804089</v>
      </c>
      <c r="H14" s="30">
        <f t="shared" si="2"/>
        <v>123.89114688283176</v>
      </c>
      <c r="I14" s="94">
        <f t="shared" si="3"/>
        <v>51.70756234809437</v>
      </c>
    </row>
    <row r="15" spans="1:40" ht="15" customHeight="1">
      <c r="A15" s="61">
        <f ca="1">'ISB-1 2011'!A15</f>
        <v>2014</v>
      </c>
      <c r="B15" s="75" t="str">
        <f ca="1">'ISB-1 2011'!B15</f>
        <v>Dompierre (FR)</v>
      </c>
      <c r="C15" s="95">
        <f>'ISB-1 2011'!M15</f>
        <v>0.13878562577447337</v>
      </c>
      <c r="D15" s="95">
        <f>'ISB-2 2012'!M15</f>
        <v>0.13282107574094401</v>
      </c>
      <c r="E15" s="96">
        <f>'ISB-3 2013'!M15</f>
        <v>0.1344717182497332</v>
      </c>
      <c r="F15" s="30">
        <f t="shared" si="0"/>
        <v>107.63315675357647</v>
      </c>
      <c r="G15" s="30">
        <f t="shared" si="1"/>
        <v>104.08615900799371</v>
      </c>
      <c r="H15" s="30">
        <f t="shared" si="2"/>
        <v>106.33333792688798</v>
      </c>
      <c r="I15" s="94">
        <f t="shared" si="3"/>
        <v>45.979811968228098</v>
      </c>
    </row>
    <row r="16" spans="1:40" ht="15" customHeight="1">
      <c r="A16" s="61">
        <f ca="1">'ISB-1 2011'!A16</f>
        <v>2015</v>
      </c>
      <c r="B16" s="75" t="str">
        <f ca="1">'ISB-1 2011'!B16</f>
        <v>Estavayer-le-Lac</v>
      </c>
      <c r="C16" s="95">
        <f>'ISB-1 2011'!M16</f>
        <v>0.12553963046106026</v>
      </c>
      <c r="D16" s="95">
        <f>'ISB-2 2012'!M16</f>
        <v>0.12077857261686907</v>
      </c>
      <c r="E16" s="96">
        <f>'ISB-3 2013'!M16</f>
        <v>0.11978995733508369</v>
      </c>
      <c r="F16" s="30">
        <f t="shared" si="0"/>
        <v>97.36041934312945</v>
      </c>
      <c r="G16" s="30">
        <f t="shared" si="1"/>
        <v>94.648967748742905</v>
      </c>
      <c r="H16" s="30">
        <f t="shared" si="2"/>
        <v>94.723754402418507</v>
      </c>
      <c r="I16" s="94">
        <f t="shared" si="3"/>
        <v>41.452054488691317</v>
      </c>
    </row>
    <row r="17" spans="1:9" ht="15" customHeight="1">
      <c r="A17" s="61">
        <f ca="1">'ISB-1 2011'!A17</f>
        <v>2016</v>
      </c>
      <c r="B17" s="75" t="str">
        <f ca="1">'ISB-1 2011'!B17</f>
        <v>Fétigny</v>
      </c>
      <c r="C17" s="95">
        <f>'ISB-1 2011'!M17</f>
        <v>0.15893271461716937</v>
      </c>
      <c r="D17" s="95">
        <f>'ISB-2 2012'!M17</f>
        <v>0.16970387243735763</v>
      </c>
      <c r="E17" s="96">
        <f>'ISB-3 2013'!M17</f>
        <v>0.18191964285714285</v>
      </c>
      <c r="F17" s="30">
        <f t="shared" si="0"/>
        <v>123.2579360448983</v>
      </c>
      <c r="G17" s="30">
        <f t="shared" si="1"/>
        <v>132.98961894600856</v>
      </c>
      <c r="H17" s="30">
        <f t="shared" si="2"/>
        <v>143.85272316921348</v>
      </c>
      <c r="I17" s="94">
        <f t="shared" si="3"/>
        <v>57.84116354601472</v>
      </c>
    </row>
    <row r="18" spans="1:9" ht="15" customHeight="1">
      <c r="A18" s="61">
        <f ca="1">'ISB-1 2011'!A18</f>
        <v>2022</v>
      </c>
      <c r="B18" s="75" t="str">
        <f ca="1">'ISB-1 2011'!B18</f>
        <v>Gletterens</v>
      </c>
      <c r="C18" s="95">
        <f>'ISB-1 2011'!M18</f>
        <v>0.13043478260869565</v>
      </c>
      <c r="D18" s="95">
        <f>'ISB-2 2012'!M18</f>
        <v>0.13172338090010977</v>
      </c>
      <c r="E18" s="96">
        <f>'ISB-3 2013'!M18</f>
        <v>0.1331236897274633</v>
      </c>
      <c r="F18" s="30">
        <f t="shared" si="0"/>
        <v>101.15678280295366</v>
      </c>
      <c r="G18" s="30">
        <f t="shared" si="1"/>
        <v>103.22594281784501</v>
      </c>
      <c r="H18" s="30">
        <f t="shared" si="2"/>
        <v>105.2673861099609</v>
      </c>
      <c r="I18" s="94">
        <f t="shared" si="3"/>
        <v>44.765084485876805</v>
      </c>
    </row>
    <row r="19" spans="1:9" ht="15" customHeight="1">
      <c r="A19" s="61">
        <f ca="1">'ISB-1 2011'!A19</f>
        <v>2024</v>
      </c>
      <c r="B19" s="75" t="str">
        <f ca="1">'ISB-1 2011'!B19</f>
        <v>Léchelles</v>
      </c>
      <c r="C19" s="95">
        <f>'ISB-1 2011'!M19</f>
        <v>0.12603648424543948</v>
      </c>
      <c r="D19" s="95">
        <f>'ISB-2 2012'!M19</f>
        <v>0.12400635930047695</v>
      </c>
      <c r="E19" s="96">
        <f>'ISB-3 2013'!M19</f>
        <v>0.12012012012012012</v>
      </c>
      <c r="F19" s="30">
        <f t="shared" si="0"/>
        <v>97.745747009155892</v>
      </c>
      <c r="G19" s="30">
        <f t="shared" si="1"/>
        <v>97.178445213969667</v>
      </c>
      <c r="H19" s="30">
        <f t="shared" si="2"/>
        <v>94.984830199241159</v>
      </c>
      <c r="I19" s="94">
        <f t="shared" si="3"/>
        <v>41.911181008193473</v>
      </c>
    </row>
    <row r="20" spans="1:9" ht="15" customHeight="1">
      <c r="A20" s="61">
        <f ca="1">'ISB-1 2011'!A20</f>
        <v>2025</v>
      </c>
      <c r="B20" s="75" t="str">
        <f ca="1">'ISB-1 2011'!B20</f>
        <v>Lully (FR)</v>
      </c>
      <c r="C20" s="95">
        <f>'ISB-1 2011'!M20</f>
        <v>0.17330677290836655</v>
      </c>
      <c r="D20" s="95">
        <f>'ISB-2 2012'!M20</f>
        <v>0.17857142857142858</v>
      </c>
      <c r="E20" s="96">
        <f>'ISB-3 2013'!M20</f>
        <v>0.17809523809523808</v>
      </c>
      <c r="F20" s="30">
        <f t="shared" si="0"/>
        <v>134.40552615452211</v>
      </c>
      <c r="G20" s="30">
        <f t="shared" si="1"/>
        <v>139.93874093312024</v>
      </c>
      <c r="H20" s="30">
        <f t="shared" si="2"/>
        <v>140.82858003183205</v>
      </c>
      <c r="I20" s="94">
        <f t="shared" si="3"/>
        <v>60.020154598572013</v>
      </c>
    </row>
    <row r="21" spans="1:9" ht="15" customHeight="1">
      <c r="A21" s="61">
        <f ca="1">'ISB-1 2011'!A21</f>
        <v>2027</v>
      </c>
      <c r="B21" s="75" t="str">
        <f ca="1">'ISB-1 2011'!B21</f>
        <v>Ménières</v>
      </c>
      <c r="C21" s="95">
        <f>'ISB-1 2011'!M21</f>
        <v>0.16332378223495703</v>
      </c>
      <c r="D21" s="95">
        <f>'ISB-2 2012'!M21</f>
        <v>0.16176470588235295</v>
      </c>
      <c r="E21" s="96">
        <f>'ISB-3 2013'!M21</f>
        <v>0.1643059490084986</v>
      </c>
      <c r="F21" s="30">
        <f t="shared" si="0"/>
        <v>126.66336414008812</v>
      </c>
      <c r="G21" s="30">
        <f t="shared" si="1"/>
        <v>126.76803590412069</v>
      </c>
      <c r="H21" s="30">
        <f t="shared" si="2"/>
        <v>129.92471745525097</v>
      </c>
      <c r="I21" s="94">
        <f t="shared" si="3"/>
        <v>55.420516053171902</v>
      </c>
    </row>
    <row r="22" spans="1:9" ht="15" customHeight="1">
      <c r="A22" s="61">
        <f ca="1">'ISB-1 2011'!A22</f>
        <v>2029</v>
      </c>
      <c r="B22" s="75" t="str">
        <f ca="1">'ISB-1 2011'!B22</f>
        <v>Montagny (FR)</v>
      </c>
      <c r="C22" s="95">
        <f>'ISB-1 2011'!M22</f>
        <v>0.14642342774843975</v>
      </c>
      <c r="D22" s="95">
        <f>'ISB-2 2012'!M22</f>
        <v>0.14075130765572991</v>
      </c>
      <c r="E22" s="96">
        <f>'ISB-3 2013'!M22</f>
        <v>0.13838475499092559</v>
      </c>
      <c r="F22" s="30">
        <f t="shared" si="0"/>
        <v>113.55654206476555</v>
      </c>
      <c r="G22" s="30">
        <f t="shared" si="1"/>
        <v>110.30074035698532</v>
      </c>
      <c r="H22" s="30">
        <f t="shared" si="2"/>
        <v>109.42756668768068</v>
      </c>
      <c r="I22" s="94">
        <f t="shared" si="3"/>
        <v>48.181879686253488</v>
      </c>
    </row>
    <row r="23" spans="1:9" ht="15" customHeight="1">
      <c r="A23" s="61">
        <f ca="1">'ISB-1 2011'!A23</f>
        <v>2033</v>
      </c>
      <c r="B23" s="75" t="str">
        <f ca="1">'ISB-1 2011'!B23</f>
        <v>Morens (FR)</v>
      </c>
      <c r="C23" s="95">
        <f>'ISB-1 2011'!M23</f>
        <v>0.19014084507042253</v>
      </c>
      <c r="D23" s="95">
        <f>'ISB-2 2012'!M23</f>
        <v>0.18248175182481752</v>
      </c>
      <c r="E23" s="96">
        <f>'ISB-3 2013'!M23</f>
        <v>0.21126760563380281</v>
      </c>
      <c r="F23" s="30">
        <f t="shared" si="0"/>
        <v>147.46094394515077</v>
      </c>
      <c r="G23" s="30">
        <f t="shared" si="1"/>
        <v>143.00309292435645</v>
      </c>
      <c r="H23" s="30">
        <f t="shared" si="2"/>
        <v>167.05958691732732</v>
      </c>
      <c r="I23" s="94">
        <f t="shared" si="3"/>
        <v>66.142665212116711</v>
      </c>
    </row>
    <row r="24" spans="1:9" ht="15" customHeight="1">
      <c r="A24" s="61">
        <f ca="1">'ISB-1 2011'!A24</f>
        <v>2034</v>
      </c>
      <c r="B24" s="75" t="str">
        <f ca="1">'ISB-1 2011'!B24</f>
        <v>Murist</v>
      </c>
      <c r="C24" s="95">
        <f>'ISB-1 2011'!M24</f>
        <v>0.14383561643835616</v>
      </c>
      <c r="D24" s="95">
        <f>'ISB-2 2012'!M24</f>
        <v>0.14453781512605043</v>
      </c>
      <c r="E24" s="96">
        <f>'ISB-3 2013'!M24</f>
        <v>0.14215686274509803</v>
      </c>
      <c r="F24" s="30">
        <f t="shared" si="0"/>
        <v>111.54960295394206</v>
      </c>
      <c r="G24" s="30">
        <f t="shared" si="1"/>
        <v>113.26806324939615</v>
      </c>
      <c r="H24" s="30">
        <f t="shared" si="2"/>
        <v>112.41035603358725</v>
      </c>
      <c r="I24" s="94">
        <f t="shared" si="3"/>
        <v>48.751931081384861</v>
      </c>
    </row>
    <row r="25" spans="1:9" ht="15" customHeight="1">
      <c r="A25" s="61">
        <f ca="1">'ISB-1 2011'!A25</f>
        <v>2035</v>
      </c>
      <c r="B25" s="75" t="str">
        <f ca="1">'ISB-1 2011'!B25</f>
        <v>Nuvilly</v>
      </c>
      <c r="C25" s="95">
        <f>'ISB-1 2011'!M25</f>
        <v>0.17553191489361702</v>
      </c>
      <c r="D25" s="95">
        <f>'ISB-2 2012'!M25</f>
        <v>0.15463917525773196</v>
      </c>
      <c r="E25" s="96">
        <f>'ISB-3 2013'!M25</f>
        <v>0.16243654822335024</v>
      </c>
      <c r="F25" s="30">
        <f t="shared" si="0"/>
        <v>136.13120238908124</v>
      </c>
      <c r="G25" s="30">
        <f t="shared" si="1"/>
        <v>121.18406431321753</v>
      </c>
      <c r="H25" s="30">
        <f t="shared" si="2"/>
        <v>128.44649119328855</v>
      </c>
      <c r="I25" s="94">
        <f t="shared" si="3"/>
        <v>55.76829146643874</v>
      </c>
    </row>
    <row r="26" spans="1:9" ht="15" customHeight="1">
      <c r="A26" s="61">
        <f ca="1">'ISB-1 2011'!A26</f>
        <v>2038</v>
      </c>
      <c r="B26" s="75" t="str">
        <f ca="1">'ISB-1 2011'!B26</f>
        <v>Prévondavaux</v>
      </c>
      <c r="C26" s="95">
        <f>'ISB-1 2011'!M26</f>
        <v>0.234375</v>
      </c>
      <c r="D26" s="95">
        <f>'ISB-2 2012'!M26</f>
        <v>0.24615384615384617</v>
      </c>
      <c r="E26" s="96">
        <f>'ISB-3 2013'!M26</f>
        <v>0.25</v>
      </c>
      <c r="F26" s="30">
        <f t="shared" si="0"/>
        <v>181.76609409905737</v>
      </c>
      <c r="G26" s="30">
        <f t="shared" si="1"/>
        <v>192.9001721170396</v>
      </c>
      <c r="H26" s="30">
        <f t="shared" si="2"/>
        <v>197.68717785217066</v>
      </c>
      <c r="I26" s="94">
        <f t="shared" si="3"/>
        <v>82.743229564135888</v>
      </c>
    </row>
    <row r="27" spans="1:9" ht="15" customHeight="1">
      <c r="A27" s="61">
        <f ca="1">'ISB-1 2011'!A27</f>
        <v>2039</v>
      </c>
      <c r="B27" s="75" t="str">
        <f ca="1">'ISB-1 2011'!B27</f>
        <v>Rueyres-les-Prés</v>
      </c>
      <c r="C27" s="95">
        <f>'ISB-1 2011'!M27</f>
        <v>0.12893982808022922</v>
      </c>
      <c r="D27" s="95">
        <f>'ISB-2 2012'!M27</f>
        <v>0.12983425414364641</v>
      </c>
      <c r="E27" s="96">
        <f>'ISB-3 2013'!M27</f>
        <v>0.13563829787234041</v>
      </c>
      <c r="F27" s="30">
        <f t="shared" si="0"/>
        <v>99.997392742174824</v>
      </c>
      <c r="G27" s="30">
        <f t="shared" si="1"/>
        <v>101.74551550717472</v>
      </c>
      <c r="H27" s="30">
        <f t="shared" si="2"/>
        <v>107.25580926022025</v>
      </c>
      <c r="I27" s="94">
        <f t="shared" si="3"/>
        <v>44.670914594633473</v>
      </c>
    </row>
    <row r="28" spans="1:9" ht="15" customHeight="1">
      <c r="A28" s="61">
        <f ca="1">'ISB-1 2011'!A28</f>
        <v>2040</v>
      </c>
      <c r="B28" s="75" t="str">
        <f ca="1">'ISB-1 2011'!B28</f>
        <v>Russy</v>
      </c>
      <c r="C28" s="95">
        <f>'ISB-1 2011'!M28</f>
        <v>9.4339622641509441E-2</v>
      </c>
      <c r="D28" s="95">
        <f>'ISB-2 2012'!M28</f>
        <v>9.004739336492891E-2</v>
      </c>
      <c r="E28" s="96">
        <f>'ISB-3 2013'!M28</f>
        <v>6.9868995633187769E-2</v>
      </c>
      <c r="F28" s="30">
        <f t="shared" si="0"/>
        <v>73.163710832324981</v>
      </c>
      <c r="G28" s="30">
        <f t="shared" si="1"/>
        <v>70.566265570066321</v>
      </c>
      <c r="H28" s="30">
        <f t="shared" si="2"/>
        <v>55.248818264362107</v>
      </c>
      <c r="I28" s="94">
        <f t="shared" si="3"/>
        <v>28.765701082323648</v>
      </c>
    </row>
    <row r="29" spans="1:9" ht="15" customHeight="1">
      <c r="A29" s="61">
        <f ca="1">'ISB-1 2011'!A29</f>
        <v>2041</v>
      </c>
      <c r="B29" s="75" t="str">
        <f ca="1">'ISB-1 2011'!B29</f>
        <v>Saint-Aubin (FR)</v>
      </c>
      <c r="C29" s="95">
        <f>'ISB-1 2011'!M29</f>
        <v>0.1397923875432526</v>
      </c>
      <c r="D29" s="95">
        <f>'ISB-2 2012'!M29</f>
        <v>0.13695937090432503</v>
      </c>
      <c r="E29" s="96">
        <f>'ISB-3 2013'!M29</f>
        <v>0.13808606294155426</v>
      </c>
      <c r="F29" s="30">
        <f t="shared" si="0"/>
        <v>108.41393607901333</v>
      </c>
      <c r="G29" s="30">
        <f t="shared" si="1"/>
        <v>107.3291627707234</v>
      </c>
      <c r="H29" s="30">
        <f t="shared" si="2"/>
        <v>109.19137633453229</v>
      </c>
      <c r="I29" s="94">
        <f t="shared" si="3"/>
        <v>46.974693962472486</v>
      </c>
    </row>
    <row r="30" spans="1:9" ht="15" customHeight="1">
      <c r="A30" s="61">
        <f ca="1">'ISB-1 2011'!A30</f>
        <v>2043</v>
      </c>
      <c r="B30" s="75" t="str">
        <f ca="1">'ISB-1 2011'!B30</f>
        <v>Sévaz</v>
      </c>
      <c r="C30" s="95">
        <f>'ISB-1 2011'!M30</f>
        <v>0.18473895582329317</v>
      </c>
      <c r="D30" s="95">
        <f>'ISB-2 2012'!M30</f>
        <v>0.17670682730923695</v>
      </c>
      <c r="E30" s="96">
        <f>'ISB-3 2013'!M30</f>
        <v>0.17647058823529413</v>
      </c>
      <c r="F30" s="30">
        <f t="shared" si="0"/>
        <v>143.27158795920346</v>
      </c>
      <c r="G30" s="30">
        <f t="shared" si="1"/>
        <v>138.47753319646918</v>
      </c>
      <c r="H30" s="30">
        <f t="shared" si="2"/>
        <v>139.54389024859105</v>
      </c>
      <c r="I30" s="94">
        <f t="shared" si="3"/>
        <v>60.904926348676383</v>
      </c>
    </row>
    <row r="31" spans="1:9" ht="15" customHeight="1">
      <c r="A31" s="61">
        <f ca="1">'ISB-1 2011'!A31</f>
        <v>2044</v>
      </c>
      <c r="B31" s="75" t="str">
        <f ca="1">'ISB-1 2011'!B31</f>
        <v>Surpierre</v>
      </c>
      <c r="C31" s="95">
        <f>'ISB-1 2011'!M31</f>
        <v>0.10819672131147541</v>
      </c>
      <c r="D31" s="95">
        <f>'ISB-2 2012'!M31</f>
        <v>0.10932475884244373</v>
      </c>
      <c r="E31" s="96">
        <f>'ISB-3 2013'!M31</f>
        <v>0.10153846153846154</v>
      </c>
      <c r="F31" s="30">
        <f t="shared" si="0"/>
        <v>83.910380489007466</v>
      </c>
      <c r="G31" s="30">
        <f t="shared" si="1"/>
        <v>85.673106989280043</v>
      </c>
      <c r="H31" s="30">
        <f t="shared" si="2"/>
        <v>80.291407619958548</v>
      </c>
      <c r="I31" s="94">
        <f t="shared" si="3"/>
        <v>36.123580668036432</v>
      </c>
    </row>
    <row r="32" spans="1:9" ht="15" customHeight="1">
      <c r="A32" s="61">
        <f ca="1">'ISB-1 2011'!A32</f>
        <v>2045</v>
      </c>
      <c r="B32" s="75" t="str">
        <f ca="1">'ISB-1 2011'!B32</f>
        <v>Vallon</v>
      </c>
      <c r="C32" s="95">
        <f>'ISB-1 2011'!M32</f>
        <v>0.14457831325301204</v>
      </c>
      <c r="D32" s="95">
        <f>'ISB-2 2012'!M32</f>
        <v>0.13675213675213677</v>
      </c>
      <c r="E32" s="96">
        <f>'ISB-3 2013'!M32</f>
        <v>0.13874345549738221</v>
      </c>
      <c r="F32" s="30">
        <f t="shared" si="0"/>
        <v>112.12559057676792</v>
      </c>
      <c r="G32" s="30">
        <f t="shared" si="1"/>
        <v>107.16676228724423</v>
      </c>
      <c r="H32" s="30">
        <f t="shared" si="2"/>
        <v>109.71120865094288</v>
      </c>
      <c r="I32" s="94">
        <f t="shared" si="3"/>
        <v>47.562948209678666</v>
      </c>
    </row>
    <row r="33" spans="1:40" ht="15" customHeight="1">
      <c r="A33" s="61">
        <f ca="1">'ISB-1 2011'!A33</f>
        <v>2047</v>
      </c>
      <c r="B33" s="75" t="str">
        <f ca="1">'ISB-1 2011'!B33</f>
        <v>Villeneuve (FR)</v>
      </c>
      <c r="C33" s="95">
        <f>'ISB-1 2011'!M33</f>
        <v>0.13975155279503104</v>
      </c>
      <c r="D33" s="95">
        <f>'ISB-2 2012'!M33</f>
        <v>0.12968299711815562</v>
      </c>
      <c r="E33" s="96">
        <f>'ISB-3 2013'!M33</f>
        <v>0.13333333333333333</v>
      </c>
      <c r="F33" s="30">
        <f t="shared" si="0"/>
        <v>108.38226728887892</v>
      </c>
      <c r="G33" s="30">
        <f t="shared" si="1"/>
        <v>101.62698188802968</v>
      </c>
      <c r="H33" s="30">
        <f t="shared" si="2"/>
        <v>105.43316152115769</v>
      </c>
      <c r="I33" s="94">
        <f t="shared" si="3"/>
        <v>45.602457839917115</v>
      </c>
    </row>
    <row r="34" spans="1:40" ht="15" customHeight="1">
      <c r="A34" s="61">
        <f ca="1">'ISB-1 2011'!A34</f>
        <v>2049</v>
      </c>
      <c r="B34" s="75" t="str">
        <f ca="1">'ISB-1 2011'!B34</f>
        <v>Vuissens</v>
      </c>
      <c r="C34" s="95">
        <f>'ISB-1 2011'!M34</f>
        <v>0.12745098039215685</v>
      </c>
      <c r="D34" s="95">
        <f>'ISB-2 2012'!M34</f>
        <v>0.10964912280701754</v>
      </c>
      <c r="E34" s="96">
        <f>'ISB-3 2013'!M34</f>
        <v>0.1225296442687747</v>
      </c>
      <c r="F34" s="30">
        <f t="shared" si="0"/>
        <v>98.842738751905699</v>
      </c>
      <c r="G34" s="30">
        <f t="shared" si="1"/>
        <v>85.927297064196623</v>
      </c>
      <c r="H34" s="30">
        <f t="shared" si="2"/>
        <v>96.890158314897874</v>
      </c>
      <c r="I34" s="94">
        <f t="shared" si="3"/>
        <v>40.71867539820493</v>
      </c>
    </row>
    <row r="35" spans="1:40" ht="15" customHeight="1">
      <c r="A35" s="61">
        <f ca="1">'ISB-1 2011'!A35</f>
        <v>2050</v>
      </c>
      <c r="B35" s="75" t="str">
        <f ca="1">'ISB-1 2011'!B35</f>
        <v>Les Montets</v>
      </c>
      <c r="C35" s="95">
        <f>'ISB-1 2011'!M35</f>
        <v>0.12734082397003746</v>
      </c>
      <c r="D35" s="95">
        <f>'ISB-2 2012'!M35</f>
        <v>0.13503375843960991</v>
      </c>
      <c r="E35" s="96">
        <f>'ISB-3 2013'!M35</f>
        <v>0.1406480117820324</v>
      </c>
      <c r="F35" s="30">
        <f t="shared" si="0"/>
        <v>98.757308554194466</v>
      </c>
      <c r="G35" s="30">
        <f t="shared" si="1"/>
        <v>105.8201431812342</v>
      </c>
      <c r="H35" s="30">
        <f t="shared" si="2"/>
        <v>111.21723407883535</v>
      </c>
      <c r="I35" s="94">
        <f t="shared" si="3"/>
        <v>45.653385079215433</v>
      </c>
    </row>
    <row r="36" spans="1:40" ht="15" customHeight="1">
      <c r="A36" s="61">
        <f ca="1">'ISB-1 2011'!A36</f>
        <v>2051</v>
      </c>
      <c r="B36" s="75" t="str">
        <f ca="1">'ISB-1 2011'!B36</f>
        <v>Delley-Portalban</v>
      </c>
      <c r="C36" s="95">
        <f>'ISB-1 2011'!M36</f>
        <v>8.7051142546245922E-2</v>
      </c>
      <c r="D36" s="95">
        <f>'ISB-2 2012'!M36</f>
        <v>8.5478887744593196E-2</v>
      </c>
      <c r="E36" s="96">
        <f>'ISB-3 2013'!M36</f>
        <v>8.6614173228346455E-2</v>
      </c>
      <c r="F36" s="30">
        <f t="shared" si="0"/>
        <v>67.511236981296605</v>
      </c>
      <c r="G36" s="30">
        <f t="shared" si="1"/>
        <v>66.986124393114594</v>
      </c>
      <c r="H36" s="30">
        <f t="shared" si="2"/>
        <v>68.490045870043375</v>
      </c>
      <c r="I36" s="94">
        <f t="shared" si="3"/>
        <v>29.345212840639977</v>
      </c>
    </row>
    <row r="37" spans="1:40" ht="15" customHeight="1">
      <c r="A37" s="61">
        <f ca="1">'ISB-1 2011'!A37</f>
        <v>2052</v>
      </c>
      <c r="B37" s="75" t="str">
        <f ca="1">'ISB-1 2011'!B37</f>
        <v>Vernay</v>
      </c>
      <c r="C37" s="95">
        <f>'ISB-1 2011'!M37</f>
        <v>0.15259117082533588</v>
      </c>
      <c r="D37" s="95">
        <f>'ISB-2 2012'!M37</f>
        <v>0.15074906367041199</v>
      </c>
      <c r="E37" s="96">
        <f>'ISB-3 2013'!M37</f>
        <v>0.13589503280224929</v>
      </c>
      <c r="F37" s="30">
        <f t="shared" si="0"/>
        <v>118.33984475700625</v>
      </c>
      <c r="G37" s="30">
        <f t="shared" si="1"/>
        <v>118.13555133455169</v>
      </c>
      <c r="H37" s="30">
        <f t="shared" si="2"/>
        <v>107.45882207521929</v>
      </c>
      <c r="I37" s="94">
        <f t="shared" si="3"/>
        <v>49.721423472977087</v>
      </c>
    </row>
    <row r="38" spans="1:40" ht="15" customHeight="1">
      <c r="A38" s="61">
        <f ca="1">'ISB-1 2011'!A38</f>
        <v>2061</v>
      </c>
      <c r="B38" s="75" t="str">
        <f ca="1">'ISB-1 2011'!B38</f>
        <v>Auboranges</v>
      </c>
      <c r="C38" s="95">
        <f>'ISB-1 2011'!M38</f>
        <v>0.17692307692307693</v>
      </c>
      <c r="D38" s="95">
        <f>'ISB-2 2012'!M38</f>
        <v>0.1709090909090909</v>
      </c>
      <c r="E38" s="96">
        <f>'ISB-3 2013'!M38</f>
        <v>0.13553113553113552</v>
      </c>
      <c r="F38" s="30">
        <f t="shared" si="0"/>
        <v>137.21009769939101</v>
      </c>
      <c r="G38" s="30">
        <f t="shared" si="1"/>
        <v>133.93409677671727</v>
      </c>
      <c r="H38" s="30">
        <f t="shared" si="2"/>
        <v>107.17107077700095</v>
      </c>
      <c r="I38" s="94">
        <f t="shared" si="3"/>
        <v>54.691776846757818</v>
      </c>
    </row>
    <row r="39" spans="1:40" ht="15" customHeight="1">
      <c r="A39" s="61">
        <f ca="1">'ISB-1 2011'!A39</f>
        <v>2063</v>
      </c>
      <c r="B39" s="75" t="str">
        <f ca="1">'ISB-1 2011'!B39</f>
        <v>Billens-Hennens</v>
      </c>
      <c r="C39" s="95">
        <f>'ISB-1 2011'!M39</f>
        <v>0.14887218045112782</v>
      </c>
      <c r="D39" s="95">
        <f>'ISB-2 2012'!M39</f>
        <v>0.13960546282245828</v>
      </c>
      <c r="E39" s="96">
        <f>'ISB-3 2013'!M39</f>
        <v>0.13582089552238805</v>
      </c>
      <c r="F39" s="30">
        <f t="shared" si="0"/>
        <v>115.4556363119426</v>
      </c>
      <c r="G39" s="30">
        <f t="shared" si="1"/>
        <v>109.40279109065789</v>
      </c>
      <c r="H39" s="30">
        <f t="shared" si="2"/>
        <v>107.40019811670167</v>
      </c>
      <c r="I39" s="94">
        <f t="shared" si="3"/>
        <v>48.033521962573779</v>
      </c>
    </row>
    <row r="40" spans="1:40" s="56" customFormat="1" ht="15" customHeight="1">
      <c r="A40" s="61">
        <f ca="1">'ISB-1 2011'!A40</f>
        <v>2066</v>
      </c>
      <c r="B40" s="75" t="str">
        <f ca="1">'ISB-1 2011'!B40</f>
        <v>Chapelle (Glâne)</v>
      </c>
      <c r="C40" s="95">
        <f>'ISB-1 2011'!M40</f>
        <v>0.15</v>
      </c>
      <c r="D40" s="95">
        <f>'ISB-2 2012'!M40</f>
        <v>0.15503875968992248</v>
      </c>
      <c r="E40" s="96">
        <f>'ISB-3 2013'!M40</f>
        <v>0.15267175572519084</v>
      </c>
      <c r="F40" s="30">
        <f t="shared" si="0"/>
        <v>116.3303002233967</v>
      </c>
      <c r="G40" s="30">
        <f t="shared" si="1"/>
        <v>121.49720143030594</v>
      </c>
      <c r="H40" s="30">
        <f t="shared" si="2"/>
        <v>120.72499410819584</v>
      </c>
      <c r="I40" s="94">
        <f t="shared" si="3"/>
        <v>51.834739137311793</v>
      </c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</row>
    <row r="41" spans="1:40" ht="15" customHeight="1">
      <c r="A41" s="61">
        <f ca="1">'ISB-1 2011'!A41</f>
        <v>2067</v>
      </c>
      <c r="B41" s="75" t="str">
        <f ca="1">'ISB-1 2011'!B41</f>
        <v>Le Châtelard</v>
      </c>
      <c r="C41" s="95">
        <f>'ISB-1 2011'!M41</f>
        <v>0.13649025069637882</v>
      </c>
      <c r="D41" s="95">
        <f>'ISB-2 2012'!M41</f>
        <v>0.13172043010752688</v>
      </c>
      <c r="E41" s="96">
        <f>'ISB-3 2013'!M41</f>
        <v>0.1447721179624665</v>
      </c>
      <c r="F41" s="30">
        <f t="shared" si="0"/>
        <v>105.85301227384288</v>
      </c>
      <c r="G41" s="30">
        <f t="shared" si="1"/>
        <v>103.22363040873171</v>
      </c>
      <c r="H41" s="30">
        <f t="shared" si="2"/>
        <v>114.47836572672618</v>
      </c>
      <c r="I41" s="94">
        <f t="shared" si="3"/>
        <v>46.775269049037909</v>
      </c>
    </row>
    <row r="42" spans="1:40" ht="15" customHeight="1">
      <c r="A42" s="61">
        <f ca="1">'ISB-1 2011'!A42</f>
        <v>2068</v>
      </c>
      <c r="B42" s="75" t="str">
        <f ca="1">'ISB-1 2011'!B42</f>
        <v>Châtonnaye</v>
      </c>
      <c r="C42" s="95">
        <f>'ISB-1 2011'!M42</f>
        <v>0.17686170212765959</v>
      </c>
      <c r="D42" s="95">
        <f>'ISB-2 2012'!M42</f>
        <v>0.18059299191374664</v>
      </c>
      <c r="E42" s="96">
        <f>'ISB-3 2013'!M42</f>
        <v>0.18021680216802169</v>
      </c>
      <c r="F42" s="30">
        <f t="shared" si="0"/>
        <v>137.16249937687735</v>
      </c>
      <c r="G42" s="30">
        <f t="shared" si="1"/>
        <v>141.52295309462727</v>
      </c>
      <c r="H42" s="30">
        <f t="shared" si="2"/>
        <v>142.50620408855664</v>
      </c>
      <c r="I42" s="94">
        <f t="shared" si="3"/>
        <v>60.890273816699512</v>
      </c>
    </row>
    <row r="43" spans="1:40" ht="15" customHeight="1">
      <c r="A43" s="61">
        <f ca="1">'ISB-1 2011'!A43</f>
        <v>2072</v>
      </c>
      <c r="B43" s="75" t="str">
        <f ca="1">'ISB-1 2011'!B43</f>
        <v>Ecublens (FR)</v>
      </c>
      <c r="C43" s="95">
        <f>'ISB-1 2011'!M43</f>
        <v>0.10380622837370242</v>
      </c>
      <c r="D43" s="95">
        <f>'ISB-2 2012'!M43</f>
        <v>0.125</v>
      </c>
      <c r="E43" s="96">
        <f>'ISB-3 2013'!M43</f>
        <v>0.109375</v>
      </c>
      <c r="F43" s="30">
        <f t="shared" si="0"/>
        <v>80.505398078475238</v>
      </c>
      <c r="G43" s="30">
        <f t="shared" si="1"/>
        <v>97.957118653184168</v>
      </c>
      <c r="H43" s="30">
        <f t="shared" si="2"/>
        <v>86.488140310324667</v>
      </c>
      <c r="I43" s="94">
        <f t="shared" si="3"/>
        <v>38.303033319702827</v>
      </c>
    </row>
    <row r="44" spans="1:40" s="56" customFormat="1" ht="15" customHeight="1">
      <c r="A44" s="61">
        <f ca="1">'ISB-1 2011'!A44</f>
        <v>2079</v>
      </c>
      <c r="B44" s="75" t="str">
        <f ca="1">'ISB-1 2011'!B44</f>
        <v>Grangettes</v>
      </c>
      <c r="C44" s="95">
        <f>'ISB-1 2011'!M44</f>
        <v>0.11764705882352941</v>
      </c>
      <c r="D44" s="95">
        <f>'ISB-2 2012'!M44</f>
        <v>0.11578947368421053</v>
      </c>
      <c r="E44" s="96">
        <f>'ISB-3 2013'!M44</f>
        <v>0.1116751269035533</v>
      </c>
      <c r="F44" s="30">
        <f t="shared" si="0"/>
        <v>91.239451155605266</v>
      </c>
      <c r="G44" s="30">
        <f t="shared" si="1"/>
        <v>90.739225699791646</v>
      </c>
      <c r="H44" s="30">
        <f t="shared" si="2"/>
        <v>88.306962695385877</v>
      </c>
      <c r="I44" s="94">
        <f t="shared" si="3"/>
        <v>39.074293957724826</v>
      </c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</row>
    <row r="45" spans="1:40" ht="15" customHeight="1">
      <c r="A45" s="61">
        <f ca="1">'ISB-1 2011'!A45</f>
        <v>2086</v>
      </c>
      <c r="B45" s="75" t="str">
        <f ca="1">'ISB-1 2011'!B45</f>
        <v>Massonnens</v>
      </c>
      <c r="C45" s="95">
        <f>'ISB-1 2011'!M45</f>
        <v>0.11682242990654206</v>
      </c>
      <c r="D45" s="95">
        <f>'ISB-2 2012'!M45</f>
        <v>0.13465783664459161</v>
      </c>
      <c r="E45" s="96">
        <f>'ISB-3 2013'!M45</f>
        <v>0.14989733059548255</v>
      </c>
      <c r="F45" s="30">
        <f t="shared" si="0"/>
        <v>90.599922292365036</v>
      </c>
      <c r="G45" s="30">
        <f t="shared" si="1"/>
        <v>105.5255494542028</v>
      </c>
      <c r="H45" s="30">
        <f t="shared" si="2"/>
        <v>118.53112101197914</v>
      </c>
      <c r="I45" s="94">
        <f t="shared" si="3"/>
        <v>45.488854759793945</v>
      </c>
    </row>
    <row r="46" spans="1:40" ht="15" customHeight="1">
      <c r="A46" s="61">
        <f ca="1">'ISB-1 2011'!A46</f>
        <v>2087</v>
      </c>
      <c r="B46" s="75" t="str">
        <f ca="1">'ISB-1 2011'!B46</f>
        <v>Mézières (FR)</v>
      </c>
      <c r="C46" s="95">
        <f>'ISB-1 2011'!M46</f>
        <v>0.14440078585461691</v>
      </c>
      <c r="D46" s="95">
        <f>'ISB-2 2012'!M46</f>
        <v>0.128</v>
      </c>
      <c r="E46" s="96">
        <f>'ISB-3 2013'!M46</f>
        <v>0.12561819980217606</v>
      </c>
      <c r="F46" s="30">
        <f t="shared" si="0"/>
        <v>111.98791180641334</v>
      </c>
      <c r="G46" s="30">
        <f t="shared" si="1"/>
        <v>100.30808950086059</v>
      </c>
      <c r="H46" s="30">
        <f t="shared" si="2"/>
        <v>99.332429623049151</v>
      </c>
      <c r="I46" s="94">
        <f t="shared" si="3"/>
        <v>45.051083498160374</v>
      </c>
    </row>
    <row r="47" spans="1:40" ht="15" customHeight="1">
      <c r="A47" s="61">
        <f ca="1">'ISB-1 2011'!A47</f>
        <v>2089</v>
      </c>
      <c r="B47" s="75" t="str">
        <f ca="1">'ISB-1 2011'!B47</f>
        <v>Montet (Glâne)</v>
      </c>
      <c r="C47" s="95">
        <f>'ISB-1 2011'!M47</f>
        <v>0.16056338028169015</v>
      </c>
      <c r="D47" s="95">
        <f>'ISB-2 2012'!M47</f>
        <v>0.15934065934065933</v>
      </c>
      <c r="E47" s="96">
        <f>'ISB-3 2013'!M47</f>
        <v>0.14035087719298245</v>
      </c>
      <c r="F47" s="30">
        <f t="shared" si="0"/>
        <v>124.52257488701622</v>
      </c>
      <c r="G47" s="30">
        <f t="shared" si="1"/>
        <v>124.86841498647652</v>
      </c>
      <c r="H47" s="30">
        <f t="shared" si="2"/>
        <v>110.98227528542914</v>
      </c>
      <c r="I47" s="94">
        <f t="shared" si="3"/>
        <v>52.097961699808138</v>
      </c>
    </row>
    <row r="48" spans="1:40" ht="15" customHeight="1">
      <c r="A48" s="61">
        <f ca="1">'ISB-1 2011'!A48</f>
        <v>2096</v>
      </c>
      <c r="B48" s="75" t="str">
        <f ca="1">'ISB-1 2011'!B48</f>
        <v>Romont (FR)</v>
      </c>
      <c r="C48" s="95">
        <f>'ISB-1 2011'!M48</f>
        <v>0.132006059294525</v>
      </c>
      <c r="D48" s="95">
        <f>'ISB-2 2012'!M48</f>
        <v>0.13096467671968601</v>
      </c>
      <c r="E48" s="96">
        <f>'ISB-3 2013'!M48</f>
        <v>0.12688517997184798</v>
      </c>
      <c r="F48" s="30">
        <f t="shared" si="0"/>
        <v>102.37536339359734</v>
      </c>
      <c r="G48" s="30">
        <f t="shared" si="1"/>
        <v>102.63137901444949</v>
      </c>
      <c r="H48" s="30">
        <f t="shared" si="2"/>
        <v>100.33429255959759</v>
      </c>
      <c r="I48" s="94">
        <f t="shared" si="3"/>
        <v>44.142135621822455</v>
      </c>
    </row>
    <row r="49" spans="1:40" ht="15" customHeight="1">
      <c r="A49" s="61">
        <f ca="1">'ISB-1 2011'!A49</f>
        <v>2097</v>
      </c>
      <c r="B49" s="75" t="str">
        <f ca="1">'ISB-1 2011'!B49</f>
        <v>Rue</v>
      </c>
      <c r="C49" s="95">
        <f>'ISB-1 2011'!M49</f>
        <v>0.12964426877470356</v>
      </c>
      <c r="D49" s="95">
        <f>'ISB-2 2012'!M49</f>
        <v>0.12949101796407186</v>
      </c>
      <c r="E49" s="96">
        <f>'ISB-3 2013'!M49</f>
        <v>0.13105413105413105</v>
      </c>
      <c r="F49" s="30">
        <f t="shared" si="0"/>
        <v>100.54371139202667</v>
      </c>
      <c r="G49" s="30">
        <f t="shared" si="1"/>
        <v>101.47653608982552</v>
      </c>
      <c r="H49" s="30">
        <f t="shared" si="2"/>
        <v>103.63088525583875</v>
      </c>
      <c r="I49" s="94">
        <f t="shared" si="3"/>
        <v>44.186965422778847</v>
      </c>
    </row>
    <row r="50" spans="1:40" ht="15" customHeight="1">
      <c r="A50" s="61">
        <f ca="1">'ISB-1 2011'!A50</f>
        <v>2099</v>
      </c>
      <c r="B50" s="75" t="str">
        <f ca="1">'ISB-1 2011'!B50</f>
        <v>Siviriez</v>
      </c>
      <c r="C50" s="95">
        <f>'ISB-1 2011'!M50</f>
        <v>0.12900188323917136</v>
      </c>
      <c r="D50" s="95">
        <f>'ISB-2 2012'!M50</f>
        <v>0.12587087784486764</v>
      </c>
      <c r="E50" s="96">
        <f>'ISB-3 2013'!M50</f>
        <v>0.12255125284738042</v>
      </c>
      <c r="F50" s="30">
        <f t="shared" si="0"/>
        <v>100.04551871064248</v>
      </c>
      <c r="G50" s="30">
        <f t="shared" si="1"/>
        <v>98.639588128241201</v>
      </c>
      <c r="H50" s="30">
        <f t="shared" si="2"/>
        <v>96.907245270585719</v>
      </c>
      <c r="I50" s="94">
        <f t="shared" si="3"/>
        <v>42.732801036625631</v>
      </c>
    </row>
    <row r="51" spans="1:40" ht="15" customHeight="1">
      <c r="A51" s="61">
        <f ca="1">'ISB-1 2011'!A51</f>
        <v>2102</v>
      </c>
      <c r="B51" s="75" t="str">
        <f ca="1">'ISB-1 2011'!B51</f>
        <v>Ursy</v>
      </c>
      <c r="C51" s="95">
        <f>'ISB-1 2011'!M51</f>
        <v>0.15749296906388108</v>
      </c>
      <c r="D51" s="95">
        <f>'ISB-2 2012'!M51</f>
        <v>0.1544461778471139</v>
      </c>
      <c r="E51" s="96">
        <f>'ISB-3 2013'!M51</f>
        <v>0.15605447184394552</v>
      </c>
      <c r="F51" s="30">
        <f t="shared" si="0"/>
        <v>122.14136249516945</v>
      </c>
      <c r="G51" s="30">
        <f t="shared" si="1"/>
        <v>121.03282055120417</v>
      </c>
      <c r="H51" s="30">
        <f t="shared" si="2"/>
        <v>123.39987252016246</v>
      </c>
      <c r="I51" s="94">
        <f t="shared" si="3"/>
        <v>52.994389299735566</v>
      </c>
    </row>
    <row r="52" spans="1:40" ht="15" customHeight="1">
      <c r="A52" s="61">
        <f ca="1">'ISB-1 2011'!A52</f>
        <v>2111</v>
      </c>
      <c r="B52" s="75" t="str">
        <f ca="1">'ISB-1 2011'!B52</f>
        <v>Villaz-Saint-Pierre</v>
      </c>
      <c r="C52" s="95">
        <f>'ISB-1 2011'!M52</f>
        <v>0.13022351797862003</v>
      </c>
      <c r="D52" s="95">
        <f>'ISB-2 2012'!M52</f>
        <v>0.13260672116257946</v>
      </c>
      <c r="E52" s="96">
        <f>'ISB-3 2013'!M52</f>
        <v>0.14465937762825903</v>
      </c>
      <c r="F52" s="30">
        <f t="shared" si="0"/>
        <v>100.99293961733179</v>
      </c>
      <c r="G52" s="30">
        <f t="shared" si="1"/>
        <v>103.91817855306003</v>
      </c>
      <c r="H52" s="30">
        <f t="shared" si="2"/>
        <v>114.38921645272787</v>
      </c>
      <c r="I52" s="94">
        <f t="shared" si="3"/>
        <v>46.160185042015662</v>
      </c>
    </row>
    <row r="53" spans="1:40" ht="15" customHeight="1">
      <c r="A53" s="61">
        <f ca="1">'ISB-1 2011'!A53</f>
        <v>2113</v>
      </c>
      <c r="B53" s="75" t="str">
        <f ca="1">'ISB-1 2011'!B53</f>
        <v>Vuisternens-devant-Romont</v>
      </c>
      <c r="C53" s="95">
        <f>'ISB-1 2011'!M53</f>
        <v>0.15513833992094861</v>
      </c>
      <c r="D53" s="95">
        <f>'ISB-2 2012'!M53</f>
        <v>0.15203021718602455</v>
      </c>
      <c r="E53" s="96">
        <f>'ISB-3 2013'!M53</f>
        <v>0.15885660731021556</v>
      </c>
      <c r="F53" s="30">
        <f t="shared" si="0"/>
        <v>120.31526439442214</v>
      </c>
      <c r="G53" s="30">
        <f t="shared" si="1"/>
        <v>119.13953619008612</v>
      </c>
      <c r="H53" s="30">
        <f t="shared" si="2"/>
        <v>125.61565752930808</v>
      </c>
      <c r="I53" s="94">
        <f t="shared" si="3"/>
        <v>52.777019227987381</v>
      </c>
    </row>
    <row r="54" spans="1:40" s="56" customFormat="1" ht="15" customHeight="1">
      <c r="A54" s="61">
        <f ca="1">'ISB-1 2011'!A54</f>
        <v>2114</v>
      </c>
      <c r="B54" s="75" t="str">
        <f ca="1">'ISB-1 2011'!B54</f>
        <v>Villorsonnens</v>
      </c>
      <c r="C54" s="95">
        <f>'ISB-1 2011'!M54</f>
        <v>0.15058823529411763</v>
      </c>
      <c r="D54" s="95">
        <f>'ISB-2 2012'!M54</f>
        <v>0.15038167938931299</v>
      </c>
      <c r="E54" s="96">
        <f>'ISB-3 2013'!M54</f>
        <v>0.14803392444101773</v>
      </c>
      <c r="F54" s="30">
        <f t="shared" si="0"/>
        <v>116.78649747917473</v>
      </c>
      <c r="G54" s="30">
        <f t="shared" si="1"/>
        <v>117.84764808963226</v>
      </c>
      <c r="H54" s="30">
        <f t="shared" si="2"/>
        <v>117.05763499650507</v>
      </c>
      <c r="I54" s="94">
        <f t="shared" si="3"/>
        <v>50.842908410391942</v>
      </c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</row>
    <row r="55" spans="1:40" ht="15" customHeight="1">
      <c r="A55" s="61">
        <f ca="1">'ISB-1 2011'!A55</f>
        <v>2115</v>
      </c>
      <c r="B55" s="75" t="str">
        <f ca="1">'ISB-1 2011'!B55</f>
        <v>Torny</v>
      </c>
      <c r="C55" s="95">
        <f>'ISB-1 2011'!M55</f>
        <v>0.1460122699386503</v>
      </c>
      <c r="D55" s="95">
        <f>'ISB-2 2012'!M55</f>
        <v>0.1445358401880141</v>
      </c>
      <c r="E55" s="96">
        <f>'ISB-3 2013'!M55</f>
        <v>0.15154994259471871</v>
      </c>
      <c r="F55" s="30">
        <f t="shared" si="0"/>
        <v>113.23767465508554</v>
      </c>
      <c r="G55" s="30">
        <f t="shared" si="1"/>
        <v>113.26651557547969</v>
      </c>
      <c r="H55" s="30">
        <f t="shared" si="2"/>
        <v>119.83792182083366</v>
      </c>
      <c r="I55" s="94">
        <f t="shared" si="3"/>
        <v>50.069524665563897</v>
      </c>
    </row>
    <row r="56" spans="1:40" ht="15" customHeight="1">
      <c r="A56" s="61">
        <f ca="1">'ISB-1 2011'!A56</f>
        <v>2116</v>
      </c>
      <c r="B56" s="75" t="str">
        <f ca="1">'ISB-1 2011'!B56</f>
        <v>La Folliaz</v>
      </c>
      <c r="C56" s="95">
        <f>'ISB-1 2011'!M56</f>
        <v>0.1326530612244898</v>
      </c>
      <c r="D56" s="95">
        <f>'ISB-2 2012'!M56</f>
        <v>0.13570634037819801</v>
      </c>
      <c r="E56" s="96">
        <f>'ISB-3 2013'!M56</f>
        <v>0.13155080213903744</v>
      </c>
      <c r="F56" s="30">
        <f t="shared" si="0"/>
        <v>102.87713625198349</v>
      </c>
      <c r="G56" s="30">
        <f t="shared" si="1"/>
        <v>106.34721669133231</v>
      </c>
      <c r="H56" s="30">
        <f t="shared" si="2"/>
        <v>104.02362727622243</v>
      </c>
      <c r="I56" s="94">
        <f t="shared" si="3"/>
        <v>45.285216340404567</v>
      </c>
    </row>
    <row r="57" spans="1:40" ht="15" customHeight="1">
      <c r="A57" s="61">
        <f ca="1">'ISB-1 2011'!A57</f>
        <v>2121</v>
      </c>
      <c r="B57" s="75" t="str">
        <f ca="1">'ISB-1 2011'!B57</f>
        <v>Haut-Intyamon</v>
      </c>
      <c r="C57" s="95">
        <f>'ISB-1 2011'!M57</f>
        <v>9.7025495750708221E-2</v>
      </c>
      <c r="D57" s="95">
        <f>'ISB-2 2012'!M57</f>
        <v>0.10674157303370786</v>
      </c>
      <c r="E57" s="96">
        <f>'ISB-3 2013'!M57</f>
        <v>0.10449826989619378</v>
      </c>
      <c r="F57" s="30">
        <f t="shared" si="0"/>
        <v>75.246700333358589</v>
      </c>
      <c r="G57" s="30">
        <f t="shared" si="1"/>
        <v>83.648775479123543</v>
      </c>
      <c r="H57" s="30">
        <f t="shared" si="2"/>
        <v>82.631872264851964</v>
      </c>
      <c r="I57" s="94">
        <f t="shared" si="3"/>
        <v>34.91680362037993</v>
      </c>
    </row>
    <row r="58" spans="1:40" ht="15" customHeight="1">
      <c r="A58" s="61">
        <f ca="1">'ISB-1 2011'!A58</f>
        <v>2122</v>
      </c>
      <c r="B58" s="75" t="str">
        <f ca="1">'ISB-1 2011'!B58</f>
        <v>Pont-en-Ogoz</v>
      </c>
      <c r="C58" s="95">
        <f>'ISB-1 2011'!M58</f>
        <v>0.15695892090741875</v>
      </c>
      <c r="D58" s="95">
        <f>'ISB-2 2012'!M58</f>
        <v>0.14234234234234233</v>
      </c>
      <c r="E58" s="96">
        <f>'ISB-3 2013'!M58</f>
        <v>0.14319111630625364</v>
      </c>
      <c r="F58" s="30">
        <f t="shared" si="0"/>
        <v>121.72718927933602</v>
      </c>
      <c r="G58" s="30">
        <f t="shared" si="1"/>
        <v>111.54756574560791</v>
      </c>
      <c r="H58" s="30">
        <f t="shared" si="2"/>
        <v>113.22819070434088</v>
      </c>
      <c r="I58" s="94">
        <f t="shared" si="3"/>
        <v>50.092775854263607</v>
      </c>
    </row>
    <row r="59" spans="1:40" ht="15" customHeight="1">
      <c r="A59" s="61">
        <f ca="1">'ISB-1 2011'!A59</f>
        <v>2123</v>
      </c>
      <c r="B59" s="75" t="str">
        <f ca="1">'ISB-1 2011'!B59</f>
        <v>Botterens</v>
      </c>
      <c r="C59" s="95">
        <f>'ISB-1 2011'!M59</f>
        <v>0.1483739837398374</v>
      </c>
      <c r="D59" s="95">
        <f>'ISB-2 2012'!M59</f>
        <v>0.15277777777777779</v>
      </c>
      <c r="E59" s="96">
        <f>'ISB-3 2013'!M59</f>
        <v>0.16314779270633398</v>
      </c>
      <c r="F59" s="30">
        <f t="shared" si="0"/>
        <v>115.06926715864445</v>
      </c>
      <c r="G59" s="30">
        <f t="shared" si="1"/>
        <v>119.72536724278066</v>
      </c>
      <c r="H59" s="30">
        <f t="shared" si="2"/>
        <v>129.00890685170447</v>
      </c>
      <c r="I59" s="94">
        <f t="shared" si="3"/>
        <v>52.593865280494093</v>
      </c>
    </row>
    <row r="60" spans="1:40" ht="15" customHeight="1">
      <c r="A60" s="61">
        <f ca="1">'ISB-1 2011'!A60</f>
        <v>2124</v>
      </c>
      <c r="B60" s="75" t="str">
        <f ca="1">'ISB-1 2011'!B60</f>
        <v>Broc</v>
      </c>
      <c r="C60" s="95">
        <f>'ISB-1 2011'!M60</f>
        <v>0.12906057945566285</v>
      </c>
      <c r="D60" s="95">
        <f>'ISB-2 2012'!M60</f>
        <v>0.12858312858312859</v>
      </c>
      <c r="E60" s="96">
        <f>'ISB-3 2013'!M60</f>
        <v>0.12720000000000001</v>
      </c>
      <c r="F60" s="30">
        <f t="shared" si="0"/>
        <v>100.09103970055205</v>
      </c>
      <c r="G60" s="30">
        <f t="shared" si="1"/>
        <v>100.76506226732131</v>
      </c>
      <c r="H60" s="30">
        <f t="shared" si="2"/>
        <v>100.58323609118445</v>
      </c>
      <c r="I60" s="94">
        <f t="shared" si="3"/>
        <v>43.578080305404455</v>
      </c>
    </row>
    <row r="61" spans="1:40" s="56" customFormat="1" ht="15" customHeight="1">
      <c r="A61" s="61">
        <f ca="1">'ISB-1 2011'!A61</f>
        <v>2125</v>
      </c>
      <c r="B61" s="75" t="str">
        <f ca="1">'ISB-1 2011'!B61</f>
        <v>Bulle</v>
      </c>
      <c r="C61" s="95">
        <f>'ISB-1 2011'!M61</f>
        <v>0.11724173131890568</v>
      </c>
      <c r="D61" s="95">
        <f>'ISB-2 2012'!M61</f>
        <v>0.11582494919958368</v>
      </c>
      <c r="E61" s="96">
        <f>'ISB-3 2013'!M61</f>
        <v>0.11453131002689204</v>
      </c>
      <c r="F61" s="30">
        <f t="shared" si="0"/>
        <v>90.925105353594077</v>
      </c>
      <c r="G61" s="30">
        <f t="shared" si="1"/>
        <v>90.767026333941175</v>
      </c>
      <c r="H61" s="30">
        <f t="shared" si="2"/>
        <v>90.565485819713217</v>
      </c>
      <c r="I61" s="94">
        <f t="shared" si="3"/>
        <v>39.359376237631217</v>
      </c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</row>
    <row r="62" spans="1:40" ht="15" customHeight="1">
      <c r="A62" s="61">
        <f ca="1">'ISB-1 2011'!A62</f>
        <v>2128</v>
      </c>
      <c r="B62" s="75" t="str">
        <f ca="1">'ISB-1 2011'!B62</f>
        <v>Châtel-sur-Montsalvens</v>
      </c>
      <c r="C62" s="95">
        <f>'ISB-1 2011'!M62</f>
        <v>0.12653061224489795</v>
      </c>
      <c r="D62" s="95">
        <f>'ISB-2 2012'!M62</f>
        <v>0.11290322580645161</v>
      </c>
      <c r="E62" s="96">
        <f>'ISB-3 2013'!M62</f>
        <v>9.8425196850393706E-2</v>
      </c>
      <c r="F62" s="30">
        <f t="shared" si="0"/>
        <v>98.12896073266117</v>
      </c>
      <c r="G62" s="30">
        <f t="shared" si="1"/>
        <v>88.477397493198595</v>
      </c>
      <c r="H62" s="30">
        <f t="shared" si="2"/>
        <v>77.829597579594761</v>
      </c>
      <c r="I62" s="94">
        <f t="shared" si="3"/>
        <v>38.228624677608543</v>
      </c>
    </row>
    <row r="63" spans="1:40" ht="15" customHeight="1">
      <c r="A63" s="61">
        <f ca="1">'ISB-1 2011'!A63</f>
        <v>2129</v>
      </c>
      <c r="B63" s="75" t="str">
        <f ca="1">'ISB-1 2011'!B63</f>
        <v>Corbières</v>
      </c>
      <c r="C63" s="95">
        <f>'ISB-1 2011'!M63</f>
        <v>0.14285714285714285</v>
      </c>
      <c r="D63" s="95">
        <f>'ISB-2 2012'!M63</f>
        <v>0.14134742404227213</v>
      </c>
      <c r="E63" s="96">
        <f>'ISB-3 2013'!M63</f>
        <v>0.13917525773195877</v>
      </c>
      <c r="F63" s="30">
        <f t="shared" si="0"/>
        <v>110.79076211752069</v>
      </c>
      <c r="G63" s="30">
        <f t="shared" si="1"/>
        <v>110.7678911058463</v>
      </c>
      <c r="H63" s="30">
        <f t="shared" si="2"/>
        <v>110.0526557115177</v>
      </c>
      <c r="I63" s="94">
        <f t="shared" si="3"/>
        <v>47.939941561686489</v>
      </c>
    </row>
    <row r="64" spans="1:40" ht="15" customHeight="1">
      <c r="A64" s="61">
        <f ca="1">'ISB-1 2011'!A64</f>
        <v>2130</v>
      </c>
      <c r="B64" s="75" t="str">
        <f ca="1">'ISB-1 2011'!B64</f>
        <v>Crésuz</v>
      </c>
      <c r="C64" s="95">
        <f>'ISB-1 2011'!M64</f>
        <v>3.678929765886288E-2</v>
      </c>
      <c r="D64" s="95">
        <f>'ISB-2 2012'!M64</f>
        <v>4.3189368770764118E-2</v>
      </c>
      <c r="E64" s="96">
        <f>'ISB-3 2013'!M64</f>
        <v>5.2459016393442623E-2</v>
      </c>
      <c r="F64" s="30">
        <f t="shared" si="0"/>
        <v>28.531400277756163</v>
      </c>
      <c r="G64" s="30">
        <f t="shared" si="1"/>
        <v>33.845648969870936</v>
      </c>
      <c r="H64" s="30">
        <f t="shared" si="2"/>
        <v>41.481899614881712</v>
      </c>
      <c r="I64" s="94">
        <f t="shared" si="3"/>
        <v>15.014542040556689</v>
      </c>
    </row>
    <row r="65" spans="1:9" ht="15" customHeight="1">
      <c r="A65" s="61">
        <f ca="1">'ISB-1 2011'!A65</f>
        <v>2131</v>
      </c>
      <c r="B65" s="75" t="str">
        <f ca="1">'ISB-1 2011'!B65</f>
        <v>Echarlens</v>
      </c>
      <c r="C65" s="95">
        <f>'ISB-1 2011'!M65</f>
        <v>0.17166212534059946</v>
      </c>
      <c r="D65" s="95">
        <f>'ISB-2 2012'!M65</f>
        <v>0.15645371577574968</v>
      </c>
      <c r="E65" s="96">
        <f>'ISB-3 2013'!M65</f>
        <v>0.15816326530612246</v>
      </c>
      <c r="F65" s="30">
        <f t="shared" si="0"/>
        <v>133.13004385238861</v>
      </c>
      <c r="G65" s="30">
        <f t="shared" si="1"/>
        <v>122.6060415998133</v>
      </c>
      <c r="H65" s="30">
        <f t="shared" si="2"/>
        <v>125.06739823300595</v>
      </c>
      <c r="I65" s="94">
        <f t="shared" si="3"/>
        <v>55.051490291424876</v>
      </c>
    </row>
    <row r="66" spans="1:9" ht="15" customHeight="1">
      <c r="A66" s="61">
        <f ca="1">'ISB-1 2011'!A66</f>
        <v>2134</v>
      </c>
      <c r="B66" s="75" t="str">
        <f ca="1">'ISB-1 2011'!B66</f>
        <v>Grandvillard</v>
      </c>
      <c r="C66" s="95">
        <f>'ISB-1 2011'!M66</f>
        <v>0.15040650406504066</v>
      </c>
      <c r="D66" s="95">
        <f>'ISB-2 2012'!M66</f>
        <v>0.14652956298200515</v>
      </c>
      <c r="E66" s="96">
        <f>'ISB-3 2013'!M66</f>
        <v>0.13989637305699482</v>
      </c>
      <c r="F66" s="30">
        <f t="shared" si="0"/>
        <v>116.6455584895848</v>
      </c>
      <c r="G66" s="30">
        <f t="shared" si="1"/>
        <v>114.82891029782</v>
      </c>
      <c r="H66" s="30">
        <f t="shared" si="2"/>
        <v>110.62287672556701</v>
      </c>
      <c r="I66" s="94">
        <f t="shared" si="3"/>
        <v>49.455872916325291</v>
      </c>
    </row>
    <row r="67" spans="1:9" ht="15" customHeight="1">
      <c r="A67" s="61">
        <f ca="1">'ISB-1 2011'!A67</f>
        <v>2135</v>
      </c>
      <c r="B67" s="75" t="str">
        <f ca="1">'ISB-1 2011'!B67</f>
        <v>Gruyères</v>
      </c>
      <c r="C67" s="95">
        <f>'ISB-1 2011'!M67</f>
        <v>0.1483663631494376</v>
      </c>
      <c r="D67" s="95">
        <f>'ISB-2 2012'!M67</f>
        <v>0.14750863344844597</v>
      </c>
      <c r="E67" s="96">
        <f>'ISB-3 2013'!M67</f>
        <v>0.14203177660086663</v>
      </c>
      <c r="F67" s="30">
        <f t="shared" si="0"/>
        <v>115.06335712151719</v>
      </c>
      <c r="G67" s="30">
        <f t="shared" si="1"/>
        <v>115.59616567262778</v>
      </c>
      <c r="H67" s="30">
        <f t="shared" si="2"/>
        <v>112.31144432622118</v>
      </c>
      <c r="I67" s="94">
        <f t="shared" si="3"/>
        <v>49.58216948003426</v>
      </c>
    </row>
    <row r="68" spans="1:9" ht="15" customHeight="1">
      <c r="A68" s="61">
        <f ca="1">'ISB-1 2011'!A68</f>
        <v>2137</v>
      </c>
      <c r="B68" s="75" t="str">
        <f ca="1">'ISB-1 2011'!B68</f>
        <v>Hauteville</v>
      </c>
      <c r="C68" s="95">
        <f>'ISB-1 2011'!M68</f>
        <v>0.15836298932384341</v>
      </c>
      <c r="D68" s="95">
        <f>'ISB-2 2012'!M68</f>
        <v>0.16755793226381463</v>
      </c>
      <c r="E68" s="96">
        <f>'ISB-3 2013'!M68</f>
        <v>0.16123499142367068</v>
      </c>
      <c r="F68" s="30">
        <f t="shared" si="0"/>
        <v>122.81609394878181</v>
      </c>
      <c r="G68" s="30">
        <f t="shared" si="1"/>
        <v>131.30793801638947</v>
      </c>
      <c r="H68" s="30">
        <f t="shared" si="2"/>
        <v>127.4963617022576</v>
      </c>
      <c r="I68" s="94">
        <f t="shared" si="3"/>
        <v>55.1695882445213</v>
      </c>
    </row>
    <row r="69" spans="1:9" ht="15" customHeight="1">
      <c r="A69" s="61">
        <f ca="1">'ISB-1 2011'!A69</f>
        <v>2138</v>
      </c>
      <c r="B69" s="75" t="str">
        <f ca="1">'ISB-1 2011'!B69</f>
        <v>Jaun</v>
      </c>
      <c r="C69" s="95">
        <f>'ISB-1 2011'!M69</f>
        <v>0.14181286549707603</v>
      </c>
      <c r="D69" s="95">
        <f>'ISB-2 2012'!M69</f>
        <v>0.13343328335832083</v>
      </c>
      <c r="E69" s="96">
        <f>'ISB-3 2013'!M69</f>
        <v>0.1253731343283582</v>
      </c>
      <c r="F69" s="30">
        <f t="shared" si="0"/>
        <v>109.98088812543354</v>
      </c>
      <c r="G69" s="30">
        <f t="shared" si="1"/>
        <v>104.56591976171983</v>
      </c>
      <c r="H69" s="30">
        <f t="shared" si="2"/>
        <v>99.13864441541692</v>
      </c>
      <c r="I69" s="94">
        <f t="shared" si="3"/>
        <v>45.348460221208235</v>
      </c>
    </row>
    <row r="70" spans="1:9" ht="15" customHeight="1">
      <c r="A70" s="61">
        <f ca="1">'ISB-1 2011'!A70</f>
        <v>2140</v>
      </c>
      <c r="B70" s="75" t="str">
        <f ca="1">'ISB-1 2011'!B70</f>
        <v>Marsens</v>
      </c>
      <c r="C70" s="95">
        <f>'ISB-1 2011'!M70</f>
        <v>0.18693284936479129</v>
      </c>
      <c r="D70" s="95">
        <f>'ISB-2 2012'!M70</f>
        <v>0.18455188679245282</v>
      </c>
      <c r="E70" s="96">
        <f>'ISB-3 2013'!M70</f>
        <v>0.17738231917336394</v>
      </c>
      <c r="F70" s="30">
        <f t="shared" ref="F70:F131" si="4">C70/$C$6*100</f>
        <v>144.97302992147442</v>
      </c>
      <c r="G70" s="30">
        <f t="shared" ref="G70:G131" si="5">D70/$D$6*100</f>
        <v>144.62536857757851</v>
      </c>
      <c r="H70" s="30">
        <f t="shared" ref="H70:H131" si="6">E70/$E$6*100</f>
        <v>140.26484031302121</v>
      </c>
      <c r="I70" s="94">
        <f t="shared" ref="I70:I131" si="7">(F70*$F$7+G70*$G$7+H70*$H$7)/3</f>
        <v>62.143895557598846</v>
      </c>
    </row>
    <row r="71" spans="1:9" ht="15" customHeight="1">
      <c r="A71" s="61">
        <f ca="1">'ISB-1 2011'!A71</f>
        <v>2143</v>
      </c>
      <c r="B71" s="75" t="str">
        <f ca="1">'ISB-1 2011'!B71</f>
        <v>Morlon</v>
      </c>
      <c r="C71" s="95">
        <f>'ISB-1 2011'!M71</f>
        <v>0.16779661016949152</v>
      </c>
      <c r="D71" s="95">
        <f>'ISB-2 2012'!M71</f>
        <v>0.16496598639455781</v>
      </c>
      <c r="E71" s="96">
        <f>'ISB-3 2013'!M71</f>
        <v>0.14711033274956217</v>
      </c>
      <c r="F71" s="30">
        <f t="shared" si="4"/>
        <v>130.13220024990139</v>
      </c>
      <c r="G71" s="30">
        <f t="shared" si="5"/>
        <v>129.27674162393012</v>
      </c>
      <c r="H71" s="30">
        <f t="shared" si="6"/>
        <v>116.32730605661882</v>
      </c>
      <c r="I71" s="94">
        <f t="shared" si="7"/>
        <v>54.318936909145435</v>
      </c>
    </row>
    <row r="72" spans="1:9" ht="15" customHeight="1">
      <c r="A72" s="61">
        <f ca="1">'ISB-1 2011'!A72</f>
        <v>2145</v>
      </c>
      <c r="B72" s="75" t="str">
        <f ca="1">'ISB-1 2011'!B72</f>
        <v>Le Pâquier (FR)</v>
      </c>
      <c r="C72" s="95">
        <f>'ISB-1 2011'!M72</f>
        <v>0.16114180478821363</v>
      </c>
      <c r="D72" s="95">
        <f>'ISB-2 2012'!M72</f>
        <v>0.16681695220919748</v>
      </c>
      <c r="E72" s="96">
        <f>'ISB-3 2013'!M72</f>
        <v>0.15585585585585585</v>
      </c>
      <c r="F72" s="30">
        <f t="shared" si="4"/>
        <v>124.97116353035251</v>
      </c>
      <c r="G72" s="30">
        <f t="shared" si="5"/>
        <v>130.72726384735128</v>
      </c>
      <c r="H72" s="30">
        <f t="shared" si="6"/>
        <v>123.2428171835154</v>
      </c>
      <c r="I72" s="94">
        <f t="shared" si="7"/>
        <v>54.782272588733584</v>
      </c>
    </row>
    <row r="73" spans="1:9" ht="15" customHeight="1">
      <c r="A73" s="61">
        <f ca="1">'ISB-1 2011'!A73</f>
        <v>2147</v>
      </c>
      <c r="B73" s="75" t="str">
        <f ca="1">'ISB-1 2011'!B73</f>
        <v>Pont-la-Ville</v>
      </c>
      <c r="C73" s="95">
        <f>'ISB-1 2011'!M73</f>
        <v>0.1541095890410959</v>
      </c>
      <c r="D73" s="95">
        <f>'ISB-2 2012'!M73</f>
        <v>0.15951972555746141</v>
      </c>
      <c r="E73" s="96">
        <f>'ISB-3 2013'!M73</f>
        <v>0.16363636363636364</v>
      </c>
      <c r="F73" s="30">
        <f t="shared" si="4"/>
        <v>119.51743173636649</v>
      </c>
      <c r="G73" s="30">
        <f t="shared" si="5"/>
        <v>125.00874147164498</v>
      </c>
      <c r="H73" s="30">
        <f t="shared" si="6"/>
        <v>129.39524368505718</v>
      </c>
      <c r="I73" s="94">
        <f t="shared" si="7"/>
        <v>54.05657283550795</v>
      </c>
    </row>
    <row r="74" spans="1:9" ht="15" customHeight="1">
      <c r="A74" s="61">
        <f ca="1">'ISB-1 2011'!A74</f>
        <v>2148</v>
      </c>
      <c r="B74" s="75" t="str">
        <f ca="1">'ISB-1 2011'!B74</f>
        <v>Riaz</v>
      </c>
      <c r="C74" s="95">
        <f>'ISB-1 2011'!M74</f>
        <v>0.12746446584135718</v>
      </c>
      <c r="D74" s="95">
        <f>'ISB-2 2012'!M74</f>
        <v>0.12766924125397547</v>
      </c>
      <c r="E74" s="96">
        <f>'ISB-3 2013'!M74</f>
        <v>0.12972012438916036</v>
      </c>
      <c r="F74" s="30">
        <f t="shared" si="4"/>
        <v>98.8531971942665</v>
      </c>
      <c r="G74" s="30">
        <f t="shared" si="5"/>
        <v>100.04888811102136</v>
      </c>
      <c r="H74" s="30">
        <f t="shared" si="6"/>
        <v>102.5760212045026</v>
      </c>
      <c r="I74" s="94">
        <f t="shared" si="7"/>
        <v>43.583684931098709</v>
      </c>
    </row>
    <row r="75" spans="1:9" ht="15" customHeight="1">
      <c r="A75" s="61">
        <f ca="1">'ISB-1 2011'!A75</f>
        <v>2149</v>
      </c>
      <c r="B75" s="75" t="str">
        <f ca="1">'ISB-1 2011'!B75</f>
        <v>La Roche</v>
      </c>
      <c r="C75" s="95">
        <f>'ISB-1 2011'!M75</f>
        <v>0.12745098039215685</v>
      </c>
      <c r="D75" s="95">
        <f>'ISB-2 2012'!M75</f>
        <v>0.12284334023464458</v>
      </c>
      <c r="E75" s="96">
        <f>'ISB-3 2013'!M75</f>
        <v>0.11931443638760712</v>
      </c>
      <c r="F75" s="30">
        <f t="shared" si="4"/>
        <v>98.842738751905699</v>
      </c>
      <c r="G75" s="30">
        <f t="shared" si="5"/>
        <v>96.267037240948412</v>
      </c>
      <c r="H75" s="30">
        <f t="shared" si="6"/>
        <v>94.347736825953575</v>
      </c>
      <c r="I75" s="94">
        <f t="shared" si="7"/>
        <v>41.845907769838959</v>
      </c>
    </row>
    <row r="76" spans="1:9" ht="15" customHeight="1">
      <c r="A76" s="61">
        <f ca="1">'ISB-1 2011'!A76</f>
        <v>2152</v>
      </c>
      <c r="B76" s="75" t="str">
        <f ca="1">'ISB-1 2011'!B76</f>
        <v>Sâles</v>
      </c>
      <c r="C76" s="95">
        <f>'ISB-1 2011'!M76</f>
        <v>0.15712290502793297</v>
      </c>
      <c r="D76" s="95">
        <f>'ISB-2 2012'!M76</f>
        <v>0.14930555555555555</v>
      </c>
      <c r="E76" s="96">
        <f>'ISB-3 2013'!M76</f>
        <v>0.14814814814814814</v>
      </c>
      <c r="F76" s="30">
        <f t="shared" si="4"/>
        <v>121.85436475914462</v>
      </c>
      <c r="G76" s="30">
        <f t="shared" si="5"/>
        <v>117.00433616908109</v>
      </c>
      <c r="H76" s="30">
        <f t="shared" si="6"/>
        <v>117.14795724573077</v>
      </c>
      <c r="I76" s="94">
        <f t="shared" si="7"/>
        <v>51.466695883348301</v>
      </c>
    </row>
    <row r="77" spans="1:9" ht="15" customHeight="1">
      <c r="A77" s="61">
        <f ca="1">'ISB-1 2011'!A77</f>
        <v>2153</v>
      </c>
      <c r="B77" s="75" t="str">
        <f ca="1">'ISB-1 2011'!B77</f>
        <v>Sorens</v>
      </c>
      <c r="C77" s="95">
        <f>'ISB-1 2011'!M77</f>
        <v>0.13066385669125394</v>
      </c>
      <c r="D77" s="95">
        <f>'ISB-2 2012'!M77</f>
        <v>0.13220675944333996</v>
      </c>
      <c r="E77" s="96">
        <f>'ISB-3 2013'!M77</f>
        <v>0.13385063045586809</v>
      </c>
      <c r="F77" s="30">
        <f t="shared" si="4"/>
        <v>101.3344378482697</v>
      </c>
      <c r="G77" s="30">
        <f t="shared" si="5"/>
        <v>103.60474577235384</v>
      </c>
      <c r="H77" s="30">
        <f t="shared" si="6"/>
        <v>105.84221355421748</v>
      </c>
      <c r="I77" s="94">
        <f t="shared" si="7"/>
        <v>44.928630651576178</v>
      </c>
    </row>
    <row r="78" spans="1:9" ht="15" customHeight="1">
      <c r="A78" s="61">
        <f ca="1">'ISB-1 2011'!A78</f>
        <v>2155</v>
      </c>
      <c r="B78" s="75" t="str">
        <f ca="1">'ISB-1 2011'!B78</f>
        <v>Vaulruz</v>
      </c>
      <c r="C78" s="95">
        <f>'ISB-1 2011'!M78</f>
        <v>0.14891518737672585</v>
      </c>
      <c r="D78" s="95">
        <f>'ISB-2 2012'!M78</f>
        <v>0.12676056338028169</v>
      </c>
      <c r="E78" s="96">
        <f>'ISB-3 2013'!M78</f>
        <v>0.1285024154589372</v>
      </c>
      <c r="F78" s="30">
        <f t="shared" si="4"/>
        <v>115.48898970238596</v>
      </c>
      <c r="G78" s="30">
        <f t="shared" si="5"/>
        <v>99.336796380693798</v>
      </c>
      <c r="H78" s="30">
        <f t="shared" si="6"/>
        <v>101.61311943705778</v>
      </c>
      <c r="I78" s="94">
        <f t="shared" si="7"/>
        <v>45.746517774694553</v>
      </c>
    </row>
    <row r="79" spans="1:9" ht="15" customHeight="1">
      <c r="A79" s="61">
        <f ca="1">'ISB-1 2011'!A79</f>
        <v>2160</v>
      </c>
      <c r="B79" s="75" t="str">
        <f ca="1">'ISB-1 2011'!B79</f>
        <v>Vuadens</v>
      </c>
      <c r="C79" s="95">
        <f>'ISB-1 2011'!M79</f>
        <v>0.1569682151589242</v>
      </c>
      <c r="D79" s="95">
        <f>'ISB-2 2012'!M79</f>
        <v>0.15095215977705528</v>
      </c>
      <c r="E79" s="96">
        <f>'ISB-3 2013'!M79</f>
        <v>0.14882032667876588</v>
      </c>
      <c r="F79" s="30">
        <f t="shared" si="4"/>
        <v>121.73439729978924</v>
      </c>
      <c r="G79" s="30">
        <f t="shared" si="5"/>
        <v>118.29470900988335</v>
      </c>
      <c r="H79" s="30">
        <f t="shared" si="6"/>
        <v>117.67948155265333</v>
      </c>
      <c r="I79" s="94">
        <f t="shared" si="7"/>
        <v>51.712738185296907</v>
      </c>
    </row>
    <row r="80" spans="1:9" ht="15" customHeight="1">
      <c r="A80" s="61">
        <f ca="1">'ISB-1 2011'!A80</f>
        <v>2162</v>
      </c>
      <c r="B80" s="75" t="str">
        <f ca="1">'ISB-1 2011'!B80</f>
        <v>Bas-Intyamon</v>
      </c>
      <c r="C80" s="95">
        <f>'ISB-1 2011'!M80</f>
        <v>0.12360515021459227</v>
      </c>
      <c r="D80" s="95">
        <f>'ISB-2 2012'!M80</f>
        <v>0.11680672268907563</v>
      </c>
      <c r="E80" s="96">
        <f>'ISB-3 2013'!M80</f>
        <v>0.12163265306122449</v>
      </c>
      <c r="F80" s="30">
        <f t="shared" si="4"/>
        <v>95.860161557477113</v>
      </c>
      <c r="G80" s="30">
        <f t="shared" si="5"/>
        <v>91.536399951546883</v>
      </c>
      <c r="H80" s="30">
        <f t="shared" si="6"/>
        <v>96.180863673382632</v>
      </c>
      <c r="I80" s="94">
        <f t="shared" si="7"/>
        <v>40.995843100536582</v>
      </c>
    </row>
    <row r="81" spans="1:40" ht="15" customHeight="1">
      <c r="A81" s="61">
        <f ca="1">'ISB-1 2011'!A81</f>
        <v>2163</v>
      </c>
      <c r="B81" s="75" t="str">
        <f ca="1">'ISB-1 2011'!B81</f>
        <v>Val-de-Charmey</v>
      </c>
      <c r="C81" s="95">
        <f>'ISB-1 2011'!M81</f>
        <v>0.11874431301182893</v>
      </c>
      <c r="D81" s="95">
        <f>'ISB-2 2012'!M81</f>
        <v>0.11808278867102397</v>
      </c>
      <c r="E81" s="96">
        <f>'ISB-3 2013'!M81</f>
        <v>0.11045029736618521</v>
      </c>
      <c r="F81" s="30">
        <f t="shared" si="4"/>
        <v>92.090410549913685</v>
      </c>
      <c r="G81" s="30">
        <f t="shared" si="5"/>
        <v>92.536397925970931</v>
      </c>
      <c r="H81" s="30">
        <f t="shared" si="6"/>
        <v>87.338430317016773</v>
      </c>
      <c r="I81" s="94">
        <f t="shared" si="7"/>
        <v>39.317108021493773</v>
      </c>
    </row>
    <row r="82" spans="1:40" ht="15" customHeight="1">
      <c r="A82" s="61">
        <f ca="1">'ISB-1 2011'!A82</f>
        <v>2171</v>
      </c>
      <c r="B82" s="75" t="str">
        <f ca="1">'ISB-1 2011'!B82</f>
        <v>Arconciel</v>
      </c>
      <c r="C82" s="95">
        <f>'ISB-1 2011'!M82</f>
        <v>0.14285714285714285</v>
      </c>
      <c r="D82" s="95">
        <f>'ISB-2 2012'!M82</f>
        <v>0.14829396325459318</v>
      </c>
      <c r="E82" s="96">
        <f>'ISB-3 2013'!M82</f>
        <v>0.15601023017902813</v>
      </c>
      <c r="F82" s="30">
        <f t="shared" si="4"/>
        <v>110.79076211752069</v>
      </c>
      <c r="G82" s="30">
        <f t="shared" si="5"/>
        <v>116.21159483264893</v>
      </c>
      <c r="H82" s="30">
        <f t="shared" si="6"/>
        <v>123.36488848063847</v>
      </c>
      <c r="I82" s="94">
        <f t="shared" si="7"/>
        <v>50.651424781113825</v>
      </c>
    </row>
    <row r="83" spans="1:40" ht="15" customHeight="1">
      <c r="A83" s="61">
        <f ca="1">'ISB-1 2011'!A83</f>
        <v>2172</v>
      </c>
      <c r="B83" s="75" t="str">
        <f ca="1">'ISB-1 2011'!B83</f>
        <v>Autafond</v>
      </c>
      <c r="C83" s="95">
        <f>'ISB-1 2011'!M83</f>
        <v>0.16883116883116883</v>
      </c>
      <c r="D83" s="95">
        <f>'ISB-2 2012'!M83</f>
        <v>0.17567567567567569</v>
      </c>
      <c r="E83" s="96">
        <f>'ISB-3 2013'!M83</f>
        <v>0.16901408450704225</v>
      </c>
      <c r="F83" s="30">
        <f t="shared" si="4"/>
        <v>130.93453704797901</v>
      </c>
      <c r="G83" s="30">
        <f t="shared" si="5"/>
        <v>137.6694640531237</v>
      </c>
      <c r="H83" s="30">
        <f t="shared" si="6"/>
        <v>133.64766953386186</v>
      </c>
      <c r="I83" s="94">
        <f t="shared" si="7"/>
        <v>58.152183184794715</v>
      </c>
    </row>
    <row r="84" spans="1:40" ht="15" customHeight="1">
      <c r="A84" s="61">
        <f ca="1">'ISB-1 2011'!A84</f>
        <v>2173</v>
      </c>
      <c r="B84" s="75" t="str">
        <f ca="1">'ISB-1 2011'!B84</f>
        <v>Autigny</v>
      </c>
      <c r="C84" s="95">
        <f>'ISB-1 2011'!M84</f>
        <v>0.13220815752461323</v>
      </c>
      <c r="D84" s="95">
        <f>'ISB-2 2012'!M84</f>
        <v>0.12676056338028169</v>
      </c>
      <c r="E84" s="96">
        <f>'ISB-3 2013'!M84</f>
        <v>0.12109375</v>
      </c>
      <c r="F84" s="30">
        <f t="shared" si="4"/>
        <v>102.53209771213589</v>
      </c>
      <c r="G84" s="30">
        <f t="shared" si="5"/>
        <v>99.336796380693798</v>
      </c>
      <c r="H84" s="30">
        <f t="shared" si="6"/>
        <v>95.754726772145176</v>
      </c>
      <c r="I84" s="94">
        <f t="shared" si="7"/>
        <v>43.026454789713199</v>
      </c>
    </row>
    <row r="85" spans="1:40" ht="15" customHeight="1">
      <c r="A85" s="61">
        <f ca="1">'ISB-1 2011'!A85</f>
        <v>2174</v>
      </c>
      <c r="B85" s="75" t="str">
        <f ca="1">'ISB-1 2011'!B85</f>
        <v>Avry</v>
      </c>
      <c r="C85" s="95">
        <f>'ISB-1 2011'!M85</f>
        <v>0.14915254237288136</v>
      </c>
      <c r="D85" s="95">
        <f>'ISB-2 2012'!M85</f>
        <v>0.14642082429501085</v>
      </c>
      <c r="E85" s="96">
        <f>'ISB-3 2013'!M85</f>
        <v>0.14247020585048753</v>
      </c>
      <c r="F85" s="30">
        <f t="shared" si="4"/>
        <v>115.67306688880126</v>
      </c>
      <c r="G85" s="30">
        <f t="shared" si="5"/>
        <v>114.74369647010727</v>
      </c>
      <c r="H85" s="30">
        <f t="shared" si="6"/>
        <v>112.65813169040277</v>
      </c>
      <c r="I85" s="94">
        <f t="shared" si="7"/>
        <v>49.597193994295431</v>
      </c>
    </row>
    <row r="86" spans="1:40" ht="15" customHeight="1">
      <c r="A86" s="61">
        <f ca="1">'ISB-1 2011'!A86</f>
        <v>2175</v>
      </c>
      <c r="B86" s="75" t="str">
        <f ca="1">'ISB-1 2011'!B86</f>
        <v>Belfaux</v>
      </c>
      <c r="C86" s="95">
        <f>'ISB-1 2011'!M86</f>
        <v>0.14162782359268555</v>
      </c>
      <c r="D86" s="95">
        <f>'ISB-2 2012'!M86</f>
        <v>0.1331236897274633</v>
      </c>
      <c r="E86" s="96">
        <f>'ISB-3 2013'!M86</f>
        <v>0.14304812834224598</v>
      </c>
      <c r="F86" s="30">
        <f t="shared" si="4"/>
        <v>109.83738159015586</v>
      </c>
      <c r="G86" s="30">
        <f t="shared" si="5"/>
        <v>104.32330456146236</v>
      </c>
      <c r="H86" s="30">
        <f t="shared" si="6"/>
        <v>113.11512315605488</v>
      </c>
      <c r="I86" s="94">
        <f t="shared" si="7"/>
        <v>47.313172832245947</v>
      </c>
    </row>
    <row r="87" spans="1:40" ht="15" customHeight="1">
      <c r="A87" s="61">
        <f ca="1">'ISB-1 2011'!A87</f>
        <v>2177</v>
      </c>
      <c r="B87" s="75" t="str">
        <f ca="1">'ISB-1 2011'!B87</f>
        <v>Chénens</v>
      </c>
      <c r="C87" s="95">
        <f>'ISB-1 2011'!M87</f>
        <v>0.14523449319213314</v>
      </c>
      <c r="D87" s="95">
        <f>'ISB-2 2012'!M87</f>
        <v>0.14387464387464388</v>
      </c>
      <c r="E87" s="96">
        <f>'ISB-3 2013'!M87</f>
        <v>0.13758865248226951</v>
      </c>
      <c r="F87" s="30">
        <f t="shared" si="4"/>
        <v>112.63448130555808</v>
      </c>
      <c r="G87" s="30">
        <f t="shared" si="5"/>
        <v>112.74836448970487</v>
      </c>
      <c r="H87" s="30">
        <f t="shared" si="6"/>
        <v>108.79804965481166</v>
      </c>
      <c r="I87" s="94">
        <f t="shared" si="7"/>
        <v>48.31141811889912</v>
      </c>
    </row>
    <row r="88" spans="1:40" s="56" customFormat="1" ht="15" customHeight="1">
      <c r="A88" s="61">
        <f ca="1">'ISB-1 2011'!A88</f>
        <v>2179</v>
      </c>
      <c r="B88" s="75" t="str">
        <f ca="1">'ISB-1 2011'!B88</f>
        <v>Chésopelloz</v>
      </c>
      <c r="C88" s="95">
        <f>'ISB-1 2011'!M88</f>
        <v>0.10833333333333334</v>
      </c>
      <c r="D88" s="95">
        <f>'ISB-2 2012'!M88</f>
        <v>0.1111111111111111</v>
      </c>
      <c r="E88" s="96">
        <f>'ISB-3 2013'!M88</f>
        <v>0.11363636363636363</v>
      </c>
      <c r="F88" s="30">
        <f t="shared" si="4"/>
        <v>84.016327939119847</v>
      </c>
      <c r="G88" s="30">
        <f t="shared" si="5"/>
        <v>87.072994358385927</v>
      </c>
      <c r="H88" s="30">
        <f t="shared" si="6"/>
        <v>89.857808114623026</v>
      </c>
      <c r="I88" s="94">
        <f t="shared" si="7"/>
        <v>37.724256819913421</v>
      </c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</row>
    <row r="89" spans="1:40" ht="15" customHeight="1">
      <c r="A89" s="61">
        <f ca="1">'ISB-1 2011'!A89</f>
        <v>2183</v>
      </c>
      <c r="B89" s="75" t="str">
        <f ca="1">'ISB-1 2011'!B89</f>
        <v>Corminboeuf</v>
      </c>
      <c r="C89" s="95">
        <f>'ISB-1 2011'!M89</f>
        <v>0.1419234360410831</v>
      </c>
      <c r="D89" s="95">
        <f>'ISB-2 2012'!M89</f>
        <v>0.13878504672897196</v>
      </c>
      <c r="E89" s="96">
        <f>'ISB-3 2013'!M89</f>
        <v>0.13669724770642203</v>
      </c>
      <c r="F89" s="30">
        <f t="shared" si="4"/>
        <v>110.06663948930158</v>
      </c>
      <c r="G89" s="30">
        <f t="shared" si="5"/>
        <v>108.75986631774093</v>
      </c>
      <c r="H89" s="30">
        <f t="shared" si="6"/>
        <v>108.09317247696673</v>
      </c>
      <c r="I89" s="94">
        <f t="shared" si="7"/>
        <v>47.26168815725827</v>
      </c>
    </row>
    <row r="90" spans="1:40" ht="15" customHeight="1">
      <c r="A90" s="61">
        <f ca="1">'ISB-1 2011'!A90</f>
        <v>2184</v>
      </c>
      <c r="B90" s="75" t="str">
        <f ca="1">'ISB-1 2011'!B90</f>
        <v>Corpataux-Magnedens</v>
      </c>
      <c r="C90" s="95">
        <f>'ISB-1 2011'!M90</f>
        <v>0.16764459346186086</v>
      </c>
      <c r="D90" s="95">
        <f>'ISB-2 2012'!M90</f>
        <v>0.17299919159256266</v>
      </c>
      <c r="E90" s="96">
        <f>'ISB-3 2013'!M90</f>
        <v>0.17088607594936708</v>
      </c>
      <c r="F90" s="30">
        <f t="shared" si="4"/>
        <v>130.01430592165042</v>
      </c>
      <c r="G90" s="30">
        <f t="shared" si="5"/>
        <v>135.57201870190082</v>
      </c>
      <c r="H90" s="30">
        <f t="shared" si="6"/>
        <v>135.12794435464829</v>
      </c>
      <c r="I90" s="94">
        <f t="shared" si="7"/>
        <v>57.929926151948372</v>
      </c>
    </row>
    <row r="91" spans="1:40" s="56" customFormat="1" ht="15" customHeight="1">
      <c r="A91" s="61">
        <f ca="1">'ISB-1 2011'!A91</f>
        <v>2185</v>
      </c>
      <c r="B91" s="75" t="str">
        <f ca="1">'ISB-1 2011'!B91</f>
        <v>Corserey</v>
      </c>
      <c r="C91" s="95">
        <f>'ISB-1 2011'!M91</f>
        <v>0.16138328530259366</v>
      </c>
      <c r="D91" s="95">
        <f>'ISB-2 2012'!M91</f>
        <v>0.15625</v>
      </c>
      <c r="E91" s="96">
        <f>'ISB-3 2013'!M91</f>
        <v>0.15384615384615385</v>
      </c>
      <c r="F91" s="30">
        <f t="shared" si="4"/>
        <v>125.15844020192537</v>
      </c>
      <c r="G91" s="30">
        <f t="shared" si="5"/>
        <v>122.44639831648021</v>
      </c>
      <c r="H91" s="30">
        <f t="shared" si="6"/>
        <v>121.65364790902811</v>
      </c>
      <c r="I91" s="94">
        <f t="shared" si="7"/>
        <v>53.382468521192664</v>
      </c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</row>
    <row r="92" spans="1:40" ht="15" customHeight="1">
      <c r="A92" s="61">
        <f ca="1">'ISB-1 2011'!A92</f>
        <v>2186</v>
      </c>
      <c r="B92" s="75" t="str">
        <f ca="1">'ISB-1 2011'!B92</f>
        <v>Cottens (FR)</v>
      </c>
      <c r="C92" s="95">
        <f>'ISB-1 2011'!M92</f>
        <v>0.18814814814814815</v>
      </c>
      <c r="D92" s="95">
        <f>'ISB-2 2012'!M92</f>
        <v>0.18700361010830324</v>
      </c>
      <c r="E92" s="96">
        <f>'ISB-3 2013'!M92</f>
        <v>0.18508092892329345</v>
      </c>
      <c r="F92" s="30">
        <f t="shared" si="4"/>
        <v>145.91553707033464</v>
      </c>
      <c r="G92" s="30">
        <f t="shared" si="5"/>
        <v>146.54667859162279</v>
      </c>
      <c r="H92" s="30">
        <f t="shared" si="6"/>
        <v>146.35250605241629</v>
      </c>
      <c r="I92" s="94">
        <f t="shared" si="7"/>
        <v>63.437981602507961</v>
      </c>
    </row>
    <row r="93" spans="1:40" ht="15" customHeight="1">
      <c r="A93" s="61">
        <f ca="1">'ISB-1 2011'!A93</f>
        <v>2189</v>
      </c>
      <c r="B93" s="75" t="str">
        <f ca="1">'ISB-1 2011'!B93</f>
        <v>Ependes (FR)</v>
      </c>
      <c r="C93" s="95">
        <f>'ISB-1 2011'!M93</f>
        <v>0.15126050420168066</v>
      </c>
      <c r="D93" s="95">
        <f>'ISB-2 2012'!M93</f>
        <v>0.13881278538812786</v>
      </c>
      <c r="E93" s="96">
        <f>'ISB-3 2013'!M93</f>
        <v>0.13181818181818181</v>
      </c>
      <c r="F93" s="30">
        <f t="shared" si="4"/>
        <v>117.30786577149249</v>
      </c>
      <c r="G93" s="30">
        <f t="shared" si="5"/>
        <v>108.78160391075065</v>
      </c>
      <c r="H93" s="30">
        <f t="shared" si="6"/>
        <v>104.2350574129627</v>
      </c>
      <c r="I93" s="94">
        <f t="shared" si="7"/>
        <v>47.753915800396918</v>
      </c>
    </row>
    <row r="94" spans="1:40" ht="15" customHeight="1">
      <c r="A94" s="61">
        <f ca="1">'ISB-1 2011'!A94</f>
        <v>2192</v>
      </c>
      <c r="B94" s="75" t="str">
        <f ca="1">'ISB-1 2011'!B94</f>
        <v>Farvagny</v>
      </c>
      <c r="C94" s="95">
        <f>'ISB-1 2011'!M94</f>
        <v>0.15137180700094607</v>
      </c>
      <c r="D94" s="95">
        <f>'ISB-2 2012'!M94</f>
        <v>0.14037558685446008</v>
      </c>
      <c r="E94" s="96">
        <f>'ISB-3 2013'!M94</f>
        <v>0.13976014760147601</v>
      </c>
      <c r="F94" s="30">
        <f t="shared" si="4"/>
        <v>117.39418502518748</v>
      </c>
      <c r="G94" s="30">
        <f t="shared" si="5"/>
        <v>110.00630414010163</v>
      </c>
      <c r="H94" s="30">
        <f t="shared" si="6"/>
        <v>110.51515662215445</v>
      </c>
      <c r="I94" s="94">
        <f t="shared" si="7"/>
        <v>48.851338526004753</v>
      </c>
    </row>
    <row r="95" spans="1:40" ht="15" customHeight="1">
      <c r="A95" s="61">
        <f ca="1">'ISB-1 2011'!A95</f>
        <v>2194</v>
      </c>
      <c r="B95" s="75" t="str">
        <f ca="1">'ISB-1 2011'!B95</f>
        <v>Ferpicloz</v>
      </c>
      <c r="C95" s="95">
        <f>'ISB-1 2011'!M95</f>
        <v>0.11363636363636363</v>
      </c>
      <c r="D95" s="95">
        <f>'ISB-2 2012'!M95</f>
        <v>0.1366906474820144</v>
      </c>
      <c r="E95" s="96">
        <f>'ISB-3 2013'!M95</f>
        <v>0.13214285714285715</v>
      </c>
      <c r="F95" s="30">
        <f t="shared" si="4"/>
        <v>88.129015320755073</v>
      </c>
      <c r="G95" s="30">
        <f t="shared" si="5"/>
        <v>107.11857579341002</v>
      </c>
      <c r="H95" s="30">
        <f t="shared" si="6"/>
        <v>104.49179400757593</v>
      </c>
      <c r="I95" s="94">
        <f t="shared" si="7"/>
        <v>43.332323775766355</v>
      </c>
    </row>
    <row r="96" spans="1:40" ht="15" customHeight="1">
      <c r="A96" s="61">
        <f ca="1">'ISB-1 2011'!A96</f>
        <v>2196</v>
      </c>
      <c r="B96" s="75" t="str">
        <f ca="1">'ISB-1 2011'!B96</f>
        <v>Fribourg</v>
      </c>
      <c r="C96" s="95">
        <f>'ISB-1 2011'!M96</f>
        <v>9.9579596412556051E-2</v>
      </c>
      <c r="D96" s="95">
        <f>'ISB-2 2012'!M96</f>
        <v>9.8135560833128604E-2</v>
      </c>
      <c r="E96" s="96">
        <f>'ISB-3 2013'!M96</f>
        <v>9.7879151660664271E-2</v>
      </c>
      <c r="F96" s="30">
        <f t="shared" si="4"/>
        <v>77.227495645315486</v>
      </c>
      <c r="G96" s="30">
        <f t="shared" si="5"/>
        <v>76.904614213020409</v>
      </c>
      <c r="H96" s="30">
        <f t="shared" si="6"/>
        <v>77.39781304944529</v>
      </c>
      <c r="I96" s="94">
        <f t="shared" si="7"/>
        <v>33.471509188368231</v>
      </c>
    </row>
    <row r="97" spans="1:9" ht="15" customHeight="1">
      <c r="A97" s="61">
        <f ca="1">'ISB-1 2011'!A97</f>
        <v>2197</v>
      </c>
      <c r="B97" s="75" t="str">
        <f ca="1">'ISB-1 2011'!B97</f>
        <v>Givisiez</v>
      </c>
      <c r="C97" s="95">
        <f>'ISB-1 2011'!M97</f>
        <v>0.10854503464203233</v>
      </c>
      <c r="D97" s="95">
        <f>'ISB-2 2012'!M97</f>
        <v>0.11337495892211633</v>
      </c>
      <c r="E97" s="96">
        <f>'ISB-3 2013'!M97</f>
        <v>0.11633820724729815</v>
      </c>
      <c r="F97" s="30">
        <f t="shared" si="4"/>
        <v>84.180509784444112</v>
      </c>
      <c r="G97" s="30">
        <f t="shared" si="5"/>
        <v>88.847074427469039</v>
      </c>
      <c r="H97" s="30">
        <f t="shared" si="6"/>
        <v>91.994287468397289</v>
      </c>
      <c r="I97" s="94">
        <f t="shared" si="7"/>
        <v>38.313328582583544</v>
      </c>
    </row>
    <row r="98" spans="1:9" ht="15" customHeight="1">
      <c r="A98" s="61">
        <f ca="1">'ISB-1 2011'!A98</f>
        <v>2198</v>
      </c>
      <c r="B98" s="75" t="str">
        <f ca="1">'ISB-1 2011'!B98</f>
        <v>Granges-Paccot</v>
      </c>
      <c r="C98" s="95">
        <f>'ISB-1 2011'!M98</f>
        <v>0.12165628435324295</v>
      </c>
      <c r="D98" s="95">
        <f>'ISB-2 2012'!M98</f>
        <v>0.12713602187286399</v>
      </c>
      <c r="E98" s="96">
        <f>'ISB-3 2013'!M98</f>
        <v>0.12475822050290135</v>
      </c>
      <c r="F98" s="30">
        <f t="shared" si="4"/>
        <v>94.348747219171145</v>
      </c>
      <c r="G98" s="30">
        <f t="shared" si="5"/>
        <v>99.631027037551647</v>
      </c>
      <c r="H98" s="30">
        <f t="shared" si="6"/>
        <v>98.65240210030953</v>
      </c>
      <c r="I98" s="94">
        <f t="shared" si="7"/>
        <v>42.304858295348303</v>
      </c>
    </row>
    <row r="99" spans="1:9" ht="15" customHeight="1">
      <c r="A99" s="61">
        <f ca="1">'ISB-1 2011'!A99</f>
        <v>2200</v>
      </c>
      <c r="B99" s="75" t="str">
        <f ca="1">'ISB-1 2011'!B99</f>
        <v>Grolley</v>
      </c>
      <c r="C99" s="95">
        <f>'ISB-1 2011'!M99</f>
        <v>0.1447072072072072</v>
      </c>
      <c r="D99" s="95">
        <f>'ISB-2 2012'!M99</f>
        <v>0.13616792249730894</v>
      </c>
      <c r="E99" s="96">
        <f>'ISB-3 2013'!M99</f>
        <v>0.13361611876988336</v>
      </c>
      <c r="F99" s="30">
        <f t="shared" si="4"/>
        <v>112.22555239269127</v>
      </c>
      <c r="G99" s="30">
        <f t="shared" si="5"/>
        <v>106.70893872661182</v>
      </c>
      <c r="H99" s="30">
        <f t="shared" si="6"/>
        <v>105.65677374071475</v>
      </c>
      <c r="I99" s="94">
        <f t="shared" si="7"/>
        <v>46.925077189929908</v>
      </c>
    </row>
    <row r="100" spans="1:9" ht="15" customHeight="1">
      <c r="A100" s="61">
        <f ca="1">'ISB-1 2011'!A100</f>
        <v>2206</v>
      </c>
      <c r="B100" s="75" t="str">
        <f ca="1">'ISB-1 2011'!B100</f>
        <v>Marly</v>
      </c>
      <c r="C100" s="95">
        <f>'ISB-1 2011'!M100</f>
        <v>0.11969162419966026</v>
      </c>
      <c r="D100" s="95">
        <f>'ISB-2 2012'!M100</f>
        <v>0.11903221632811489</v>
      </c>
      <c r="E100" s="96">
        <f>'ISB-3 2013'!M100</f>
        <v>0.11478722060866271</v>
      </c>
      <c r="F100" s="30">
        <f t="shared" si="4"/>
        <v>92.825083849149692</v>
      </c>
      <c r="G100" s="30">
        <f t="shared" si="5"/>
        <v>93.280423507237089</v>
      </c>
      <c r="H100" s="30">
        <f t="shared" si="6"/>
        <v>90.767846782484227</v>
      </c>
      <c r="I100" s="94">
        <f t="shared" si="7"/>
        <v>40.02665789667612</v>
      </c>
    </row>
    <row r="101" spans="1:9" ht="15" customHeight="1">
      <c r="A101" s="61">
        <f ca="1">'ISB-1 2011'!A101</f>
        <v>2208</v>
      </c>
      <c r="B101" s="75" t="str">
        <f ca="1">'ISB-1 2011'!B101</f>
        <v>Matran</v>
      </c>
      <c r="C101" s="95">
        <f>'ISB-1 2011'!M101</f>
        <v>0.13971539456662355</v>
      </c>
      <c r="D101" s="95">
        <f>'ISB-2 2012'!M101</f>
        <v>0.1372048500319081</v>
      </c>
      <c r="E101" s="96">
        <f>'ISB-3 2013'!M101</f>
        <v>0.13073979591836735</v>
      </c>
      <c r="F101" s="30">
        <f t="shared" si="4"/>
        <v>108.35422530510432</v>
      </c>
      <c r="G101" s="30">
        <f t="shared" si="5"/>
        <v>107.5215341949437</v>
      </c>
      <c r="H101" s="30">
        <f t="shared" si="6"/>
        <v>103.38232515228314</v>
      </c>
      <c r="I101" s="94">
        <f t="shared" si="7"/>
        <v>46.154077104572004</v>
      </c>
    </row>
    <row r="102" spans="1:9" ht="15" customHeight="1">
      <c r="A102" s="61">
        <f ca="1">'ISB-1 2011'!A102</f>
        <v>2211</v>
      </c>
      <c r="B102" s="75" t="str">
        <f ca="1">'ISB-1 2011'!B102</f>
        <v>Neyruz (FR)</v>
      </c>
      <c r="C102" s="95">
        <f>'ISB-1 2011'!M102</f>
        <v>0.15760869565217392</v>
      </c>
      <c r="D102" s="95">
        <f>'ISB-2 2012'!M102</f>
        <v>0.15036622145626885</v>
      </c>
      <c r="E102" s="96">
        <f>'ISB-3 2013'!M102</f>
        <v>0.15081692501047339</v>
      </c>
      <c r="F102" s="30">
        <f t="shared" si="4"/>
        <v>122.23111255356902</v>
      </c>
      <c r="G102" s="30">
        <f t="shared" si="5"/>
        <v>117.83553437298156</v>
      </c>
      <c r="H102" s="30">
        <f t="shared" si="6"/>
        <v>119.25828911065177</v>
      </c>
      <c r="I102" s="94">
        <f t="shared" si="7"/>
        <v>51.946408253111549</v>
      </c>
    </row>
    <row r="103" spans="1:9" ht="15" customHeight="1">
      <c r="A103" s="61">
        <f ca="1">'ISB-1 2011'!A103</f>
        <v>2213</v>
      </c>
      <c r="B103" s="75" t="str">
        <f ca="1">'ISB-1 2011'!B103</f>
        <v>Noréaz</v>
      </c>
      <c r="C103" s="95">
        <f>'ISB-1 2011'!M103</f>
        <v>0.13864818024263431</v>
      </c>
      <c r="D103" s="95">
        <f>'ISB-2 2012'!M103</f>
        <v>0.135678391959799</v>
      </c>
      <c r="E103" s="96">
        <f>'ISB-3 2013'!M103</f>
        <v>0.13093289689034371</v>
      </c>
      <c r="F103" s="30">
        <f t="shared" si="4"/>
        <v>107.52656288702181</v>
      </c>
      <c r="G103" s="30">
        <f t="shared" si="5"/>
        <v>106.32531471903408</v>
      </c>
      <c r="H103" s="30">
        <f t="shared" si="6"/>
        <v>103.5350194970452</v>
      </c>
      <c r="I103" s="94">
        <f t="shared" si="7"/>
        <v>45.883565757871644</v>
      </c>
    </row>
    <row r="104" spans="1:9" ht="15" customHeight="1">
      <c r="A104" s="61">
        <f ca="1">'ISB-1 2011'!A104</f>
        <v>2216</v>
      </c>
      <c r="B104" s="75" t="str">
        <f ca="1">'ISB-1 2011'!B104</f>
        <v>Pierrafortscha</v>
      </c>
      <c r="C104" s="95">
        <f>'ISB-1 2011'!M104</f>
        <v>0.17567567567567569</v>
      </c>
      <c r="D104" s="95">
        <f>'ISB-2 2012'!M104</f>
        <v>0.17449664429530201</v>
      </c>
      <c r="E104" s="96">
        <f>'ISB-3 2013'!M104</f>
        <v>0.1554054054054054</v>
      </c>
      <c r="F104" s="30">
        <f t="shared" si="4"/>
        <v>136.24269395532949</v>
      </c>
      <c r="G104" s="30">
        <f t="shared" si="5"/>
        <v>136.74550791853898</v>
      </c>
      <c r="H104" s="30">
        <f t="shared" si="6"/>
        <v>122.88662407026824</v>
      </c>
      <c r="I104" s="94">
        <f t="shared" si="7"/>
        <v>57.230304003990689</v>
      </c>
    </row>
    <row r="105" spans="1:9" ht="15" customHeight="1">
      <c r="A105" s="61">
        <f ca="1">'ISB-1 2011'!A105</f>
        <v>2217</v>
      </c>
      <c r="B105" s="75" t="str">
        <f ca="1">'ISB-1 2011'!B105</f>
        <v>Ponthaux</v>
      </c>
      <c r="C105" s="95">
        <f>'ISB-1 2011'!M105</f>
        <v>0.165402124430956</v>
      </c>
      <c r="D105" s="95">
        <f>'ISB-2 2012'!M105</f>
        <v>0.18502202643171806</v>
      </c>
      <c r="E105" s="96">
        <f>'ISB-3 2013'!M105</f>
        <v>0.18587896253602307</v>
      </c>
      <c r="F105" s="30">
        <f t="shared" si="4"/>
        <v>128.27519195093822</v>
      </c>
      <c r="G105" s="30">
        <f t="shared" si="5"/>
        <v>144.99379677299507</v>
      </c>
      <c r="H105" s="30">
        <f t="shared" si="6"/>
        <v>146.98355010334305</v>
      </c>
      <c r="I105" s="94">
        <f t="shared" si="7"/>
        <v>60.75450869646324</v>
      </c>
    </row>
    <row r="106" spans="1:9" ht="15" customHeight="1">
      <c r="A106" s="61">
        <f ca="1">'ISB-1 2011'!A106</f>
        <v>2220</v>
      </c>
      <c r="B106" s="75" t="str">
        <f ca="1">'ISB-1 2011'!B106</f>
        <v>Le Mouret</v>
      </c>
      <c r="C106" s="95">
        <f>'ISB-1 2011'!M106</f>
        <v>0.14113712374581941</v>
      </c>
      <c r="D106" s="95">
        <f>'ISB-2 2012'!M106</f>
        <v>0.14096624751819986</v>
      </c>
      <c r="E106" s="96">
        <f>'ISB-3 2013'!M106</f>
        <v>0.13438216978039988</v>
      </c>
      <c r="F106" s="30">
        <f t="shared" si="4"/>
        <v>109.45682652011909</v>
      </c>
      <c r="G106" s="30">
        <f t="shared" si="5"/>
        <v>110.46917947387544</v>
      </c>
      <c r="H106" s="30">
        <f t="shared" si="6"/>
        <v>106.26252759015402</v>
      </c>
      <c r="I106" s="94">
        <f t="shared" si="7"/>
        <v>47.155989005148406</v>
      </c>
    </row>
    <row r="107" spans="1:9" ht="15" customHeight="1">
      <c r="A107" s="61">
        <f ca="1">'ISB-1 2011'!A107</f>
        <v>2221</v>
      </c>
      <c r="B107" s="75" t="str">
        <f ca="1">'ISB-1 2011'!B107</f>
        <v>Prez-vers-Noréaz</v>
      </c>
      <c r="C107" s="95">
        <f>'ISB-1 2011'!M107</f>
        <v>0.1331877729257642</v>
      </c>
      <c r="D107" s="95">
        <f>'ISB-2 2012'!M107</f>
        <v>0.12913553895410887</v>
      </c>
      <c r="E107" s="96">
        <f>'ISB-3 2013'!M107</f>
        <v>0.11880165289256199</v>
      </c>
      <c r="F107" s="30">
        <f t="shared" si="4"/>
        <v>103.29182407026491</v>
      </c>
      <c r="G107" s="30">
        <f t="shared" si="5"/>
        <v>101.19796249336423</v>
      </c>
      <c r="H107" s="30">
        <f t="shared" si="6"/>
        <v>93.942253938015</v>
      </c>
      <c r="I107" s="94">
        <f t="shared" si="7"/>
        <v>43.143325321854348</v>
      </c>
    </row>
    <row r="108" spans="1:9" ht="15" customHeight="1">
      <c r="A108" s="61">
        <f ca="1">'ISB-1 2011'!A108</f>
        <v>2222</v>
      </c>
      <c r="B108" s="75" t="str">
        <f ca="1">'ISB-1 2011'!B108</f>
        <v>Rossens (FR)</v>
      </c>
      <c r="C108" s="95">
        <f>'ISB-1 2011'!M108</f>
        <v>0.1578525641025641</v>
      </c>
      <c r="D108" s="95">
        <f>'ISB-2 2012'!M108</f>
        <v>0.15780998389694043</v>
      </c>
      <c r="E108" s="96">
        <f>'ISB-3 2013'!M108</f>
        <v>0.14992025518341306</v>
      </c>
      <c r="F108" s="30">
        <f t="shared" si="4"/>
        <v>122.42024115389505</v>
      </c>
      <c r="G108" s="30">
        <f t="shared" si="5"/>
        <v>123.66889053799741</v>
      </c>
      <c r="H108" s="30">
        <f t="shared" si="6"/>
        <v>118.54924860034477</v>
      </c>
      <c r="I108" s="94">
        <f t="shared" si="7"/>
        <v>52.714555177581097</v>
      </c>
    </row>
    <row r="109" spans="1:9" ht="15" customHeight="1">
      <c r="A109" s="61">
        <f ca="1">'ISB-1 2011'!A109</f>
        <v>2223</v>
      </c>
      <c r="B109" s="75" t="str">
        <f ca="1">'ISB-1 2011'!B109</f>
        <v>Le Glèbe</v>
      </c>
      <c r="C109" s="95">
        <f>'ISB-1 2011'!M109</f>
        <v>0.1563573883161512</v>
      </c>
      <c r="D109" s="95">
        <f>'ISB-2 2012'!M109</f>
        <v>0.1614802354920101</v>
      </c>
      <c r="E109" s="96">
        <f>'ISB-3 2013'!M109</f>
        <v>0.16235864297253635</v>
      </c>
      <c r="F109" s="30">
        <f t="shared" si="4"/>
        <v>121.2606794997606</v>
      </c>
      <c r="G109" s="30">
        <f t="shared" si="5"/>
        <v>126.54510870587963</v>
      </c>
      <c r="H109" s="30">
        <f t="shared" si="6"/>
        <v>128.38488771659547</v>
      </c>
      <c r="I109" s="94">
        <f t="shared" si="7"/>
        <v>54.384632049157879</v>
      </c>
    </row>
    <row r="110" spans="1:9" ht="15" customHeight="1">
      <c r="A110" s="61">
        <f ca="1">'ISB-1 2011'!A110</f>
        <v>2225</v>
      </c>
      <c r="B110" s="75" t="str">
        <f ca="1">'ISB-1 2011'!B110</f>
        <v>Senèdes</v>
      </c>
      <c r="C110" s="95">
        <f>'ISB-1 2011'!M110</f>
        <v>0.125</v>
      </c>
      <c r="D110" s="95">
        <f>'ISB-2 2012'!M110</f>
        <v>0.1223021582733813</v>
      </c>
      <c r="E110" s="96">
        <f>'ISB-3 2013'!M110</f>
        <v>0.13725490196078433</v>
      </c>
      <c r="F110" s="30">
        <f t="shared" si="4"/>
        <v>96.941916852830587</v>
      </c>
      <c r="G110" s="30">
        <f t="shared" si="5"/>
        <v>95.842936236208971</v>
      </c>
      <c r="H110" s="30">
        <f t="shared" si="6"/>
        <v>108.53413686001528</v>
      </c>
      <c r="I110" s="94">
        <f t="shared" si="7"/>
        <v>43.560681980301695</v>
      </c>
    </row>
    <row r="111" spans="1:9" ht="15" customHeight="1">
      <c r="A111" s="61">
        <f ca="1">'ISB-1 2011'!A111</f>
        <v>2226</v>
      </c>
      <c r="B111" s="75" t="str">
        <f ca="1">'ISB-1 2011'!B111</f>
        <v>Treyvaux</v>
      </c>
      <c r="C111" s="95">
        <f>'ISB-1 2011'!M111</f>
        <v>0.15299793246037216</v>
      </c>
      <c r="D111" s="95">
        <f>'ISB-2 2012'!M111</f>
        <v>0.14732453092425296</v>
      </c>
      <c r="E111" s="96">
        <f>'ISB-3 2013'!M111</f>
        <v>0.1354526606772633</v>
      </c>
      <c r="F111" s="30">
        <f t="shared" si="4"/>
        <v>118.65530277782712</v>
      </c>
      <c r="G111" s="30">
        <f t="shared" si="5"/>
        <v>115.45189245017397</v>
      </c>
      <c r="H111" s="30">
        <f t="shared" si="6"/>
        <v>107.10901688742349</v>
      </c>
      <c r="I111" s="94">
        <f t="shared" si="7"/>
        <v>49.328490398153207</v>
      </c>
    </row>
    <row r="112" spans="1:9" ht="15" customHeight="1">
      <c r="A112" s="61">
        <f ca="1">'ISB-1 2011'!A112</f>
        <v>2228</v>
      </c>
      <c r="B112" s="75" t="str">
        <f ca="1">'ISB-1 2011'!B112</f>
        <v>Villars-sur-Glâne</v>
      </c>
      <c r="C112" s="95">
        <f>'ISB-1 2011'!M112</f>
        <v>0.12854956640027207</v>
      </c>
      <c r="D112" s="95">
        <f>'ISB-2 2012'!M112</f>
        <v>0.13118997912317329</v>
      </c>
      <c r="E112" s="96">
        <f>'ISB-3 2013'!M112</f>
        <v>0.13038069171435682</v>
      </c>
      <c r="F112" s="30">
        <f t="shared" si="4"/>
        <v>99.694731019540811</v>
      </c>
      <c r="G112" s="30">
        <f t="shared" si="5"/>
        <v>102.80793880861951</v>
      </c>
      <c r="H112" s="30">
        <f t="shared" si="6"/>
        <v>103.09836396570036</v>
      </c>
      <c r="I112" s="94">
        <f t="shared" si="7"/>
        <v>44.179722785465799</v>
      </c>
    </row>
    <row r="113" spans="1:40" ht="15" customHeight="1">
      <c r="A113" s="61">
        <f ca="1">'ISB-1 2011'!A113</f>
        <v>2230</v>
      </c>
      <c r="B113" s="75" t="str">
        <f ca="1">'ISB-1 2011'!B113</f>
        <v>Villarsel-sur-Marly</v>
      </c>
      <c r="C113" s="95">
        <f>'ISB-1 2011'!M113</f>
        <v>0.10975609756097561</v>
      </c>
      <c r="D113" s="95">
        <f>'ISB-2 2012'!M113</f>
        <v>9.5238095238095233E-2</v>
      </c>
      <c r="E113" s="96">
        <f>'ISB-3 2013'!M113</f>
        <v>0.10344827586206896</v>
      </c>
      <c r="F113" s="30">
        <f t="shared" si="4"/>
        <v>85.119731870778082</v>
      </c>
      <c r="G113" s="30">
        <f t="shared" si="5"/>
        <v>74.633995164330784</v>
      </c>
      <c r="H113" s="30">
        <f t="shared" si="6"/>
        <v>81.801590835380964</v>
      </c>
      <c r="I113" s="94">
        <f t="shared" si="7"/>
        <v>34.920847120143812</v>
      </c>
    </row>
    <row r="114" spans="1:40" ht="15" customHeight="1">
      <c r="A114" s="61">
        <f ca="1">'ISB-1 2011'!A114</f>
        <v>2231</v>
      </c>
      <c r="B114" s="75" t="str">
        <f ca="1">'ISB-1 2011'!B114</f>
        <v>Vuisternens-en-Ogoz</v>
      </c>
      <c r="C114" s="95">
        <f>'ISB-1 2011'!M114</f>
        <v>0.14435389988358557</v>
      </c>
      <c r="D114" s="95">
        <f>'ISB-2 2012'!M114</f>
        <v>0.1439232409381663</v>
      </c>
      <c r="E114" s="96">
        <f>'ISB-3 2013'!M114</f>
        <v>0.15282051282051282</v>
      </c>
      <c r="F114" s="30">
        <f t="shared" si="4"/>
        <v>111.95155007917108</v>
      </c>
      <c r="G114" s="30">
        <f t="shared" si="5"/>
        <v>112.78644791624615</v>
      </c>
      <c r="H114" s="30">
        <f t="shared" si="6"/>
        <v>120.84262358963458</v>
      </c>
      <c r="I114" s="94">
        <f t="shared" si="7"/>
        <v>49.959438527145657</v>
      </c>
    </row>
    <row r="115" spans="1:40" ht="15" customHeight="1">
      <c r="A115" s="61">
        <f ca="1">'ISB-1 2011'!A115</f>
        <v>2233</v>
      </c>
      <c r="B115" s="75" t="str">
        <f ca="1">'ISB-1 2011'!B115</f>
        <v>Hauterive (FR)</v>
      </c>
      <c r="C115" s="95">
        <f>'ISB-1 2011'!M115</f>
        <v>0.15588499550763701</v>
      </c>
      <c r="D115" s="95">
        <f>'ISB-2 2012'!M115</f>
        <v>0.15784832451499117</v>
      </c>
      <c r="E115" s="96">
        <f>'ISB-3 2013'!M115</f>
        <v>0.15927334178284749</v>
      </c>
      <c r="F115" s="30">
        <f t="shared" si="4"/>
        <v>120.89432218484176</v>
      </c>
      <c r="G115" s="30">
        <f t="shared" si="5"/>
        <v>123.69893642977048</v>
      </c>
      <c r="H115" s="30">
        <f t="shared" si="6"/>
        <v>125.94518977654134</v>
      </c>
      <c r="I115" s="94">
        <f t="shared" si="7"/>
        <v>53.567508355747769</v>
      </c>
    </row>
    <row r="116" spans="1:40" ht="15" customHeight="1">
      <c r="A116" s="61">
        <f ca="1">'ISB-1 2011'!A116</f>
        <v>2234</v>
      </c>
      <c r="B116" s="75" t="str">
        <f ca="1">'ISB-1 2011'!B116</f>
        <v>La Brillaz</v>
      </c>
      <c r="C116" s="95">
        <f>'ISB-1 2011'!M116</f>
        <v>0.1660958904109589</v>
      </c>
      <c r="D116" s="95">
        <f>'ISB-2 2012'!M116</f>
        <v>0.16826111423747889</v>
      </c>
      <c r="E116" s="96">
        <f>'ISB-3 2013'!M116</f>
        <v>0.16731301939058171</v>
      </c>
      <c r="F116" s="30">
        <f t="shared" si="4"/>
        <v>128.81323198252832</v>
      </c>
      <c r="G116" s="30">
        <f t="shared" si="5"/>
        <v>131.85899145662157</v>
      </c>
      <c r="H116" s="30">
        <f t="shared" si="6"/>
        <v>132.30255448499844</v>
      </c>
      <c r="I116" s="94">
        <f t="shared" si="7"/>
        <v>56.811053728567707</v>
      </c>
    </row>
    <row r="117" spans="1:40" ht="15" customHeight="1">
      <c r="A117" s="61">
        <f ca="1">'ISB-1 2011'!A117</f>
        <v>2235</v>
      </c>
      <c r="B117" s="75" t="str">
        <f ca="1">'ISB-1 2011'!B117</f>
        <v>La Sonnaz</v>
      </c>
      <c r="C117" s="95">
        <f>'ISB-1 2011'!M117</f>
        <v>0.17241379310344829</v>
      </c>
      <c r="D117" s="95">
        <f>'ISB-2 2012'!M117</f>
        <v>0.16167664670658682</v>
      </c>
      <c r="E117" s="96">
        <f>'ISB-3 2013'!M117</f>
        <v>0.14951456310679612</v>
      </c>
      <c r="F117" s="30">
        <f t="shared" si="4"/>
        <v>133.71298876252499</v>
      </c>
      <c r="G117" s="30">
        <f t="shared" si="5"/>
        <v>126.69902771908849</v>
      </c>
      <c r="H117" s="30">
        <f t="shared" si="6"/>
        <v>118.22844811353119</v>
      </c>
      <c r="I117" s="94">
        <f t="shared" si="7"/>
        <v>54.73878983163808</v>
      </c>
    </row>
    <row r="118" spans="1:40" ht="15" customHeight="1">
      <c r="A118" s="61">
        <f ca="1">'ISB-1 2011'!A118</f>
        <v>2243</v>
      </c>
      <c r="B118" s="75" t="str">
        <f ca="1">'ISB-1 2011'!B118</f>
        <v>Barberêche</v>
      </c>
      <c r="C118" s="95">
        <f>'ISB-1 2011'!M118</f>
        <v>0.124282982791587</v>
      </c>
      <c r="D118" s="95">
        <f>'ISB-2 2012'!M118</f>
        <v>0.11089494163424124</v>
      </c>
      <c r="E118" s="96">
        <f>'ISB-3 2013'!M118</f>
        <v>0.10734463276836158</v>
      </c>
      <c r="F118" s="30">
        <f t="shared" si="4"/>
        <v>96.385844672030416</v>
      </c>
      <c r="G118" s="30">
        <f t="shared" si="5"/>
        <v>86.903591645626406</v>
      </c>
      <c r="H118" s="30">
        <f t="shared" si="6"/>
        <v>84.882630038220171</v>
      </c>
      <c r="I118" s="94">
        <f t="shared" si="7"/>
        <v>38.768741726181275</v>
      </c>
    </row>
    <row r="119" spans="1:40" ht="15" customHeight="1">
      <c r="A119" s="61">
        <f ca="1">'ISB-1 2011'!A119</f>
        <v>2250</v>
      </c>
      <c r="B119" s="75" t="str">
        <f ca="1">'ISB-1 2011'!B119</f>
        <v>Courgevaux</v>
      </c>
      <c r="C119" s="95">
        <f>'ISB-1 2011'!M119</f>
        <v>0.12881608339538347</v>
      </c>
      <c r="D119" s="95">
        <f>'ISB-2 2012'!M119</f>
        <v>0.1163130943672275</v>
      </c>
      <c r="E119" s="96">
        <f>'ISB-3 2013'!M119</f>
        <v>0.11717022844509949</v>
      </c>
      <c r="F119" s="30">
        <f t="shared" si="4"/>
        <v>99.901424366580443</v>
      </c>
      <c r="G119" s="30">
        <f t="shared" si="5"/>
        <v>91.149564686796097</v>
      </c>
      <c r="H119" s="30">
        <f t="shared" si="6"/>
        <v>92.652207158423394</v>
      </c>
      <c r="I119" s="94">
        <f t="shared" si="7"/>
        <v>41.014025399019204</v>
      </c>
    </row>
    <row r="120" spans="1:40" s="56" customFormat="1" ht="15" customHeight="1">
      <c r="A120" s="61">
        <f ca="1">'ISB-1 2011'!A120</f>
        <v>2251</v>
      </c>
      <c r="B120" s="75" t="str">
        <f ca="1">'ISB-1 2011'!B120</f>
        <v>Courlevon</v>
      </c>
      <c r="C120" s="95">
        <f>'ISB-1 2011'!M120</f>
        <v>9.1803278688524587E-2</v>
      </c>
      <c r="D120" s="95">
        <f>'ISB-2 2012'!M120</f>
        <v>8.1967213114754092E-2</v>
      </c>
      <c r="E120" s="96">
        <f>'ISB-3 2013'!M120</f>
        <v>7.371794871794872E-2</v>
      </c>
      <c r="F120" s="30">
        <f t="shared" si="4"/>
        <v>71.196686475521489</v>
      </c>
      <c r="G120" s="30">
        <f t="shared" si="5"/>
        <v>64.234176166022394</v>
      </c>
      <c r="H120" s="30">
        <f t="shared" si="6"/>
        <v>58.292372956409302</v>
      </c>
      <c r="I120" s="94">
        <f t="shared" si="7"/>
        <v>28.005922426277426</v>
      </c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</row>
    <row r="121" spans="1:40" ht="15" customHeight="1">
      <c r="A121" s="61">
        <f ca="1">'ISB-1 2011'!A121</f>
        <v>2254</v>
      </c>
      <c r="B121" s="75" t="str">
        <f ca="1">'ISB-1 2011'!B121</f>
        <v>Courtepin</v>
      </c>
      <c r="C121" s="95">
        <f>'ISB-1 2011'!M121</f>
        <v>0.15359573838413731</v>
      </c>
      <c r="D121" s="95">
        <f>'ISB-2 2012'!M121</f>
        <v>0.15558093063088782</v>
      </c>
      <c r="E121" s="96">
        <f>'ISB-3 2013'!M121</f>
        <v>0.15280088740987244</v>
      </c>
      <c r="F121" s="30">
        <f t="shared" si="4"/>
        <v>119.11892239507328</v>
      </c>
      <c r="G121" s="30">
        <f t="shared" si="5"/>
        <v>121.92207745586154</v>
      </c>
      <c r="H121" s="30">
        <f t="shared" si="6"/>
        <v>120.82710482145984</v>
      </c>
      <c r="I121" s="94">
        <f t="shared" si="7"/>
        <v>52.314065665472519</v>
      </c>
    </row>
    <row r="122" spans="1:40" ht="15" customHeight="1">
      <c r="A122" s="61">
        <f ca="1">'ISB-1 2011'!A122</f>
        <v>2257</v>
      </c>
      <c r="B122" s="75" t="str">
        <f ca="1">'ISB-1 2011'!B122</f>
        <v>Cressier (FR)</v>
      </c>
      <c r="C122" s="95">
        <f>'ISB-1 2011'!M122</f>
        <v>0.1271186440677966</v>
      </c>
      <c r="D122" s="95">
        <f>'ISB-2 2012'!M122</f>
        <v>0.12679425837320574</v>
      </c>
      <c r="E122" s="96">
        <f>'ISB-3 2013'!M122</f>
        <v>0.13207547169811321</v>
      </c>
      <c r="F122" s="30">
        <f t="shared" si="4"/>
        <v>98.585000189319231</v>
      </c>
      <c r="G122" s="30">
        <f t="shared" si="5"/>
        <v>99.36320169605284</v>
      </c>
      <c r="H122" s="30">
        <f t="shared" si="6"/>
        <v>104.43850905397696</v>
      </c>
      <c r="I122" s="94">
        <f t="shared" si="7"/>
        <v>43.715038844798556</v>
      </c>
    </row>
    <row r="123" spans="1:40" ht="15" customHeight="1">
      <c r="A123" s="61">
        <f ca="1">'ISB-1 2011'!A123</f>
        <v>2258</v>
      </c>
      <c r="B123" s="75" t="str">
        <f ca="1">'ISB-1 2011'!B123</f>
        <v>Fräschels</v>
      </c>
      <c r="C123" s="95">
        <f>'ISB-1 2011'!M123</f>
        <v>9.5334685598377281E-2</v>
      </c>
      <c r="D123" s="95">
        <f>'ISB-2 2012'!M123</f>
        <v>9.2105263157894732E-2</v>
      </c>
      <c r="E123" s="96">
        <f>'ISB-3 2013'!M123</f>
        <v>8.3690987124463517E-2</v>
      </c>
      <c r="F123" s="30">
        <f t="shared" si="4"/>
        <v>73.935417315749092</v>
      </c>
      <c r="G123" s="30">
        <f t="shared" si="5"/>
        <v>72.178929533925171</v>
      </c>
      <c r="H123" s="30">
        <f t="shared" si="6"/>
        <v>66.17854022519019</v>
      </c>
      <c r="I123" s="94">
        <f t="shared" si="7"/>
        <v>30.690475041456239</v>
      </c>
    </row>
    <row r="124" spans="1:40" ht="15" customHeight="1">
      <c r="A124" s="61">
        <f ca="1">'ISB-1 2011'!A124</f>
        <v>2259</v>
      </c>
      <c r="B124" s="75" t="str">
        <f ca="1">'ISB-1 2011'!B124</f>
        <v>Galmiz</v>
      </c>
      <c r="C124" s="95">
        <f>'ISB-1 2011'!M124</f>
        <v>0.132569558101473</v>
      </c>
      <c r="D124" s="95">
        <f>'ISB-2 2012'!M124</f>
        <v>0.1253968253968254</v>
      </c>
      <c r="E124" s="96">
        <f>'ISB-3 2013'!M124</f>
        <v>0.13050314465408805</v>
      </c>
      <c r="F124" s="30">
        <f t="shared" si="4"/>
        <v>102.81237662951592</v>
      </c>
      <c r="G124" s="30">
        <f t="shared" si="5"/>
        <v>98.268093633035548</v>
      </c>
      <c r="H124" s="30">
        <f t="shared" si="6"/>
        <v>103.19519347000103</v>
      </c>
      <c r="I124" s="94">
        <f t="shared" si="7"/>
        <v>43.988118453602674</v>
      </c>
    </row>
    <row r="125" spans="1:40" s="56" customFormat="1" ht="15" customHeight="1">
      <c r="A125" s="61">
        <f ca="1">'ISB-1 2011'!A125</f>
        <v>2260</v>
      </c>
      <c r="B125" s="75" t="str">
        <f ca="1">'ISB-1 2011'!B125</f>
        <v>Gempenach</v>
      </c>
      <c r="C125" s="95">
        <f>'ISB-1 2011'!M125</f>
        <v>7.9310344827586213E-2</v>
      </c>
      <c r="D125" s="95">
        <f>'ISB-2 2012'!M125</f>
        <v>7.903780068728522E-2</v>
      </c>
      <c r="E125" s="96">
        <f>'ISB-3 2013'!M125</f>
        <v>7.3170731707317069E-2</v>
      </c>
      <c r="F125" s="30">
        <f t="shared" si="4"/>
        <v>61.507974830761484</v>
      </c>
      <c r="G125" s="30">
        <f t="shared" si="5"/>
        <v>61.938521760088946</v>
      </c>
      <c r="H125" s="30">
        <f t="shared" si="6"/>
        <v>57.859661810391415</v>
      </c>
      <c r="I125" s="94">
        <f t="shared" si="7"/>
        <v>26.210826966206195</v>
      </c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</row>
    <row r="126" spans="1:40" ht="15" customHeight="1">
      <c r="A126" s="61">
        <f ca="1">'ISB-1 2011'!A126</f>
        <v>2261</v>
      </c>
      <c r="B126" s="75" t="str">
        <f ca="1">'ISB-1 2011'!B126</f>
        <v>Greng</v>
      </c>
      <c r="C126" s="95">
        <f>'ISB-1 2011'!M126</f>
        <v>9.036144578313253E-2</v>
      </c>
      <c r="D126" s="95">
        <f>'ISB-2 2012'!M126</f>
        <v>0.10828025477707007</v>
      </c>
      <c r="E126" s="96">
        <f>'ISB-3 2013'!M126</f>
        <v>0.11931818181818182</v>
      </c>
      <c r="F126" s="30">
        <f t="shared" si="4"/>
        <v>70.078494110479951</v>
      </c>
      <c r="G126" s="30">
        <f t="shared" si="5"/>
        <v>84.854574119955714</v>
      </c>
      <c r="H126" s="30">
        <f t="shared" si="6"/>
        <v>94.350698520354186</v>
      </c>
      <c r="I126" s="94">
        <f t="shared" si="7"/>
        <v>36.03812321327252</v>
      </c>
    </row>
    <row r="127" spans="1:40" ht="15" customHeight="1">
      <c r="A127" s="61">
        <f ca="1">'ISB-1 2011'!A127</f>
        <v>2262</v>
      </c>
      <c r="B127" s="75" t="str">
        <f ca="1">'ISB-1 2011'!B127</f>
        <v>Gurmels</v>
      </c>
      <c r="C127" s="95">
        <f>'ISB-1 2011'!M127</f>
        <v>0.13735691987513007</v>
      </c>
      <c r="D127" s="95">
        <f>'ISB-2 2012'!M127</f>
        <v>0.13216195569136746</v>
      </c>
      <c r="E127" s="96">
        <f>'ISB-3 2013'!M127</f>
        <v>0.12555831265508685</v>
      </c>
      <c r="F127" s="30">
        <f t="shared" si="4"/>
        <v>106.52514484556619</v>
      </c>
      <c r="G127" s="30">
        <f t="shared" si="5"/>
        <v>103.56963500076921</v>
      </c>
      <c r="H127" s="30">
        <f t="shared" si="6"/>
        <v>99.285073938658414</v>
      </c>
      <c r="I127" s="94">
        <f t="shared" si="7"/>
        <v>44.726014195517273</v>
      </c>
    </row>
    <row r="128" spans="1:40" ht="15" customHeight="1">
      <c r="A128" s="61">
        <f ca="1">'ISB-1 2011'!A128</f>
        <v>2264</v>
      </c>
      <c r="B128" s="75" t="str">
        <f ca="1">'ISB-1 2011'!B128</f>
        <v>Jeuss</v>
      </c>
      <c r="C128" s="95">
        <f>'ISB-1 2011'!M128</f>
        <v>0.16083916083916083</v>
      </c>
      <c r="D128" s="95">
        <f>'ISB-2 2012'!M128</f>
        <v>0.15566037735849056</v>
      </c>
      <c r="E128" s="96">
        <f>'ISB-3 2013'!M128</f>
        <v>0.15</v>
      </c>
      <c r="F128" s="30">
        <f t="shared" si="4"/>
        <v>124.7364524539918</v>
      </c>
      <c r="G128" s="30">
        <f t="shared" si="5"/>
        <v>121.98433643604065</v>
      </c>
      <c r="H128" s="30">
        <f t="shared" si="6"/>
        <v>118.61230671130241</v>
      </c>
      <c r="I128" s="94">
        <f t="shared" si="7"/>
        <v>52.814987854099634</v>
      </c>
    </row>
    <row r="129" spans="1:40" ht="15" customHeight="1">
      <c r="A129" s="61">
        <f ca="1">'ISB-1 2011'!A129</f>
        <v>2265</v>
      </c>
      <c r="B129" s="75" t="str">
        <f ca="1">'ISB-1 2011'!B129</f>
        <v>Kerzers</v>
      </c>
      <c r="C129" s="95">
        <f>'ISB-1 2011'!M129</f>
        <v>0.12698753760206274</v>
      </c>
      <c r="D129" s="95">
        <f>'ISB-2 2012'!M129</f>
        <v>0.12510495382031905</v>
      </c>
      <c r="E129" s="96">
        <f>'ISB-3 2013'!M129</f>
        <v>0.12023460410557185</v>
      </c>
      <c r="F129" s="30">
        <f t="shared" si="4"/>
        <v>98.483322492518923</v>
      </c>
      <c r="G129" s="30">
        <f t="shared" si="5"/>
        <v>98.039366443824946</v>
      </c>
      <c r="H129" s="30">
        <f t="shared" si="6"/>
        <v>95.075358263214042</v>
      </c>
      <c r="I129" s="94">
        <f t="shared" si="7"/>
        <v>42.155357690149422</v>
      </c>
    </row>
    <row r="130" spans="1:40" s="56" customFormat="1" ht="15" customHeight="1">
      <c r="A130" s="61">
        <f ca="1">'ISB-1 2011'!A130</f>
        <v>2266</v>
      </c>
      <c r="B130" s="75" t="str">
        <f ca="1">'ISB-1 2011'!B130</f>
        <v>Kleinbösingen</v>
      </c>
      <c r="C130" s="95">
        <f>'ISB-1 2011'!M130</f>
        <v>0.10050251256281408</v>
      </c>
      <c r="D130" s="95">
        <f>'ISB-2 2012'!M130</f>
        <v>9.5798319327731099E-2</v>
      </c>
      <c r="E130" s="96">
        <f>'ISB-3 2013'!M130</f>
        <v>9.7478991596638656E-2</v>
      </c>
      <c r="F130" s="30">
        <f t="shared" si="4"/>
        <v>77.943249730919078</v>
      </c>
      <c r="G130" s="30">
        <f t="shared" si="5"/>
        <v>75.073018665297454</v>
      </c>
      <c r="H130" s="30">
        <f t="shared" si="6"/>
        <v>77.08138699445982</v>
      </c>
      <c r="I130" s="94">
        <f t="shared" si="7"/>
        <v>33.264451047645444</v>
      </c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</row>
    <row r="131" spans="1:40" ht="15" customHeight="1">
      <c r="A131" s="61">
        <f ca="1">'ISB-1 2011'!A131</f>
        <v>2270</v>
      </c>
      <c r="B131" s="75" t="str">
        <f ca="1">'ISB-1 2011'!B131</f>
        <v>Lurtigen</v>
      </c>
      <c r="C131" s="95">
        <f>'ISB-1 2011'!M131</f>
        <v>0.12972972972972974</v>
      </c>
      <c r="D131" s="95">
        <f>'ISB-2 2012'!M131</f>
        <v>0.11538461538461539</v>
      </c>
      <c r="E131" s="96">
        <f>'ISB-3 2013'!M131</f>
        <v>0.10555555555555556</v>
      </c>
      <c r="F131" s="30">
        <f t="shared" si="4"/>
        <v>100.60998938239716</v>
      </c>
      <c r="G131" s="30">
        <f t="shared" si="5"/>
        <v>90.421955679862307</v>
      </c>
      <c r="H131" s="30">
        <f t="shared" si="6"/>
        <v>83.467919537583171</v>
      </c>
      <c r="I131" s="94">
        <f t="shared" si="7"/>
        <v>39.683530425650581</v>
      </c>
    </row>
    <row r="132" spans="1:40" ht="15" customHeight="1">
      <c r="A132" s="61">
        <f ca="1">'ISB-1 2011'!A132</f>
        <v>2271</v>
      </c>
      <c r="B132" s="75" t="str">
        <f ca="1">'ISB-1 2011'!B132</f>
        <v>Meyriez</v>
      </c>
      <c r="C132" s="95">
        <f>'ISB-1 2011'!M132</f>
        <v>0.13144758735440931</v>
      </c>
      <c r="D132" s="95">
        <f>'ISB-2 2012'!M132</f>
        <v>0.11222780569514237</v>
      </c>
      <c r="E132" s="96">
        <f>'ISB-3 2013'!M132</f>
        <v>0.10616438356164383</v>
      </c>
      <c r="F132" s="30">
        <f t="shared" ref="F132:F172" si="8">C132/$C$6*100</f>
        <v>101.94224867053067</v>
      </c>
      <c r="G132" s="30">
        <f t="shared" ref="G132:G172" si="9">D132/$D$6*100</f>
        <v>87.948099829324477</v>
      </c>
      <c r="H132" s="30">
        <f t="shared" ref="H132:H170" si="10">E132/$E$6*100</f>
        <v>83.949349498866994</v>
      </c>
      <c r="I132" s="94">
        <f t="shared" ref="I132:I170" si="11">(F132*$F$7+G132*$G$7+H132*$H$7)/3</f>
        <v>39.588092340681932</v>
      </c>
    </row>
    <row r="133" spans="1:40" s="56" customFormat="1" ht="15" customHeight="1">
      <c r="A133" s="61">
        <f ca="1">'ISB-1 2011'!A133</f>
        <v>2272</v>
      </c>
      <c r="B133" s="75" t="str">
        <f ca="1">'ISB-1 2011'!B133</f>
        <v>Misery-Courtion</v>
      </c>
      <c r="C133" s="95">
        <f>'ISB-1 2011'!M133</f>
        <v>0.14368184733803721</v>
      </c>
      <c r="D133" s="95">
        <f>'ISB-2 2012'!M133</f>
        <v>0.14801223241590214</v>
      </c>
      <c r="E133" s="96">
        <f>'ISB-3 2013'!M133</f>
        <v>0.14847942754919499</v>
      </c>
      <c r="F133" s="30">
        <f t="shared" si="8"/>
        <v>111.43034958324081</v>
      </c>
      <c r="G133" s="30">
        <f t="shared" si="9"/>
        <v>115.99081450309758</v>
      </c>
      <c r="H133" s="30">
        <f t="shared" si="10"/>
        <v>117.40991600522479</v>
      </c>
      <c r="I133" s="94">
        <f t="shared" si="11"/>
        <v>49.851079811903645</v>
      </c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</row>
    <row r="134" spans="1:40" ht="15" customHeight="1">
      <c r="A134" s="61">
        <f ca="1">'ISB-1 2011'!A134</f>
        <v>2274</v>
      </c>
      <c r="B134" s="75" t="str">
        <f ca="1">'ISB-1 2011'!B134</f>
        <v>Muntelier</v>
      </c>
      <c r="C134" s="95">
        <f>'ISB-1 2011'!M134</f>
        <v>0.11370882040382571</v>
      </c>
      <c r="D134" s="95">
        <f>'ISB-2 2012'!M134</f>
        <v>0.11251314405888538</v>
      </c>
      <c r="E134" s="96">
        <f>'ISB-3 2013'!M134</f>
        <v>0.10945802337938364</v>
      </c>
      <c r="F134" s="30">
        <f t="shared" si="8"/>
        <v>88.18520810416895</v>
      </c>
      <c r="G134" s="30">
        <f t="shared" si="9"/>
        <v>88.1717072209523</v>
      </c>
      <c r="H134" s="30">
        <f t="shared" si="10"/>
        <v>86.553790940589067</v>
      </c>
      <c r="I134" s="94">
        <f t="shared" si="11"/>
        <v>38.008124435812853</v>
      </c>
    </row>
    <row r="135" spans="1:40" ht="15" customHeight="1">
      <c r="A135" s="61">
        <f ca="1">'ISB-1 2011'!A135</f>
        <v>2275</v>
      </c>
      <c r="B135" s="75" t="str">
        <f ca="1">'ISB-1 2011'!B135</f>
        <v>Murten</v>
      </c>
      <c r="C135" s="95">
        <f>'ISB-1 2011'!M135</f>
        <v>0.11910358877918821</v>
      </c>
      <c r="D135" s="95">
        <f>'ISB-2 2012'!M135</f>
        <v>0.11875968992248062</v>
      </c>
      <c r="E135" s="96">
        <f>'ISB-3 2013'!M135</f>
        <v>0.12018489984591679</v>
      </c>
      <c r="F135" s="30">
        <f t="shared" si="8"/>
        <v>92.369041602446316</v>
      </c>
      <c r="G135" s="30">
        <f t="shared" si="9"/>
        <v>93.066856295614357</v>
      </c>
      <c r="H135" s="30">
        <f t="shared" si="10"/>
        <v>95.036054683940279</v>
      </c>
      <c r="I135" s="94">
        <f t="shared" si="11"/>
        <v>40.546895278271272</v>
      </c>
    </row>
    <row r="136" spans="1:40" ht="15" customHeight="1">
      <c r="A136" s="61">
        <f ca="1">'ISB-1 2011'!A136</f>
        <v>2276</v>
      </c>
      <c r="B136" s="75" t="str">
        <f ca="1">'ISB-1 2011'!B136</f>
        <v>Ried bei Kerzers</v>
      </c>
      <c r="C136" s="95">
        <f>'ISB-1 2011'!M136</f>
        <v>0.12915851272015655</v>
      </c>
      <c r="D136" s="95">
        <f>'ISB-2 2012'!M136</f>
        <v>0.12536443148688048</v>
      </c>
      <c r="E136" s="96">
        <f>'ISB-3 2013'!M136</f>
        <v>0.11862835959221502</v>
      </c>
      <c r="F136" s="30">
        <f t="shared" si="8"/>
        <v>100.16699040762143</v>
      </c>
      <c r="G136" s="30">
        <f t="shared" si="9"/>
        <v>98.242707920394622</v>
      </c>
      <c r="H136" s="30">
        <f t="shared" si="10"/>
        <v>93.805222484069859</v>
      </c>
      <c r="I136" s="94">
        <f t="shared" si="11"/>
        <v>42.244537052067216</v>
      </c>
    </row>
    <row r="137" spans="1:40" ht="15" customHeight="1">
      <c r="A137" s="61">
        <f ca="1">'ISB-1 2011'!A137</f>
        <v>2277</v>
      </c>
      <c r="B137" s="75" t="str">
        <f ca="1">'ISB-1 2011'!B137</f>
        <v>Salvenach</v>
      </c>
      <c r="C137" s="95">
        <f>'ISB-1 2011'!M137</f>
        <v>0.11316872427983539</v>
      </c>
      <c r="D137" s="95">
        <f>'ISB-2 2012'!M137</f>
        <v>0.11752988047808766</v>
      </c>
      <c r="E137" s="96">
        <f>'ISB-3 2013'!M137</f>
        <v>0.11695906432748537</v>
      </c>
      <c r="F137" s="30">
        <f t="shared" si="8"/>
        <v>87.76634447581371</v>
      </c>
      <c r="G137" s="30">
        <f t="shared" si="9"/>
        <v>92.103107578292693</v>
      </c>
      <c r="H137" s="30">
        <f t="shared" si="10"/>
        <v>92.48522940452429</v>
      </c>
      <c r="I137" s="94">
        <f t="shared" si="11"/>
        <v>39.373408449536043</v>
      </c>
    </row>
    <row r="138" spans="1:40" ht="15" customHeight="1">
      <c r="A138" s="61">
        <f ca="1">'ISB-1 2011'!A138</f>
        <v>2278</v>
      </c>
      <c r="B138" s="75" t="str">
        <f ca="1">'ISB-1 2011'!B138</f>
        <v>Ulmiz</v>
      </c>
      <c r="C138" s="95">
        <f>'ISB-1 2011'!M138</f>
        <v>0.13861386138613863</v>
      </c>
      <c r="D138" s="95">
        <f>'ISB-2 2012'!M138</f>
        <v>0.12655086848635236</v>
      </c>
      <c r="E138" s="96">
        <f>'ISB-3 2013'!M138</f>
        <v>0.13316582914572864</v>
      </c>
      <c r="F138" s="30">
        <f t="shared" si="8"/>
        <v>107.49994740115869</v>
      </c>
      <c r="G138" s="30">
        <f t="shared" si="9"/>
        <v>99.172467519848979</v>
      </c>
      <c r="H138" s="30">
        <f t="shared" si="10"/>
        <v>105.30070780065373</v>
      </c>
      <c r="I138" s="94">
        <f t="shared" si="11"/>
        <v>45.100914441461519</v>
      </c>
    </row>
    <row r="139" spans="1:40" ht="15" customHeight="1">
      <c r="A139" s="61">
        <f ca="1">'ISB-1 2011'!A139</f>
        <v>2279</v>
      </c>
      <c r="B139" s="75" t="str">
        <f ca="1">'ISB-1 2011'!B139</f>
        <v>Villarepos</v>
      </c>
      <c r="C139" s="95">
        <f>'ISB-1 2011'!M139</f>
        <v>0.16106194690265488</v>
      </c>
      <c r="D139" s="95">
        <f>'ISB-2 2012'!M139</f>
        <v>0.15625</v>
      </c>
      <c r="E139" s="96">
        <f>'ISB-3 2013'!M139</f>
        <v>0.15321252059308071</v>
      </c>
      <c r="F139" s="30">
        <f t="shared" si="8"/>
        <v>124.90923091833747</v>
      </c>
      <c r="G139" s="30">
        <f t="shared" si="9"/>
        <v>122.44639831648021</v>
      </c>
      <c r="H139" s="30">
        <f t="shared" si="10"/>
        <v>121.15260323065485</v>
      </c>
      <c r="I139" s="94">
        <f t="shared" si="11"/>
        <v>53.274006806758479</v>
      </c>
    </row>
    <row r="140" spans="1:40" ht="15" customHeight="1">
      <c r="A140" s="61">
        <f ca="1">'ISB-1 2011'!A140</f>
        <v>2280</v>
      </c>
      <c r="B140" s="75" t="str">
        <f ca="1">'ISB-1 2011'!B140</f>
        <v>Bas-Vully</v>
      </c>
      <c r="C140" s="95">
        <f>'ISB-1 2011'!M140</f>
        <v>0.12757408337518836</v>
      </c>
      <c r="D140" s="95">
        <f>'ISB-2 2012'!M140</f>
        <v>0.12282446544007956</v>
      </c>
      <c r="E140" s="96">
        <f>'ISB-3 2013'!M140</f>
        <v>0.11952779144121987</v>
      </c>
      <c r="F140" s="30">
        <f t="shared" si="8"/>
        <v>98.938209465068709</v>
      </c>
      <c r="G140" s="30">
        <f t="shared" si="9"/>
        <v>96.252245877022332</v>
      </c>
      <c r="H140" s="30">
        <f t="shared" si="10"/>
        <v>94.516447059670384</v>
      </c>
      <c r="I140" s="94">
        <f t="shared" si="11"/>
        <v>41.881961190547969</v>
      </c>
    </row>
    <row r="141" spans="1:40" ht="15" customHeight="1">
      <c r="A141" s="61">
        <f ca="1">'ISB-1 2011'!A141</f>
        <v>2281</v>
      </c>
      <c r="B141" s="75" t="str">
        <f ca="1">'ISB-1 2011'!B141</f>
        <v>Haut-Vully</v>
      </c>
      <c r="C141" s="95">
        <f>'ISB-1 2011'!M141</f>
        <v>0.11200585651537336</v>
      </c>
      <c r="D141" s="95">
        <f>'ISB-2 2012'!M141</f>
        <v>0.10818713450292397</v>
      </c>
      <c r="E141" s="96">
        <f>'ISB-3 2013'!M141</f>
        <v>0.1036764705882353</v>
      </c>
      <c r="F141" s="30">
        <f t="shared" si="8"/>
        <v>86.864499434747174</v>
      </c>
      <c r="G141" s="30">
        <f t="shared" si="9"/>
        <v>84.781599770007347</v>
      </c>
      <c r="H141" s="30">
        <f t="shared" si="10"/>
        <v>81.982035521047266</v>
      </c>
      <c r="I141" s="94">
        <f t="shared" si="11"/>
        <v>36.666174010193409</v>
      </c>
    </row>
    <row r="142" spans="1:40" ht="15" customHeight="1">
      <c r="A142" s="61">
        <f ca="1">'ISB-1 2011'!A142</f>
        <v>2283</v>
      </c>
      <c r="B142" s="75" t="str">
        <f ca="1">'ISB-1 2011'!B142</f>
        <v>Wallenried</v>
      </c>
      <c r="C142" s="95">
        <f>'ISB-1 2011'!M142</f>
        <v>0.1703056768558952</v>
      </c>
      <c r="D142" s="95">
        <f>'ISB-2 2012'!M142</f>
        <v>0.16851441241685144</v>
      </c>
      <c r="E142" s="96">
        <f>'ISB-3 2013'!M142</f>
        <v>0.15686274509803921</v>
      </c>
      <c r="F142" s="30">
        <f t="shared" si="8"/>
        <v>132.07807012263385</v>
      </c>
      <c r="G142" s="30">
        <f t="shared" si="9"/>
        <v>132.05749033511302</v>
      </c>
      <c r="H142" s="30">
        <f t="shared" si="10"/>
        <v>124.03901355430315</v>
      </c>
      <c r="I142" s="94">
        <f t="shared" si="11"/>
        <v>56.117104249675357</v>
      </c>
    </row>
    <row r="143" spans="1:40" ht="15" customHeight="1">
      <c r="A143" s="61">
        <f ca="1">'ISB-1 2011'!A143</f>
        <v>2291</v>
      </c>
      <c r="B143" s="75" t="str">
        <f ca="1">'ISB-1 2011'!B143</f>
        <v>Alterswil</v>
      </c>
      <c r="C143" s="95">
        <f>'ISB-1 2011'!M143</f>
        <v>0.1079136690647482</v>
      </c>
      <c r="D143" s="95">
        <f>'ISB-2 2012'!M143</f>
        <v>0.10932798395185557</v>
      </c>
      <c r="E143" s="96">
        <f>'ISB-3 2013'!M143</f>
        <v>0.11344327836081959</v>
      </c>
      <c r="F143" s="30">
        <f t="shared" si="8"/>
        <v>83.690863470069573</v>
      </c>
      <c r="G143" s="30">
        <f t="shared" si="9"/>
        <v>85.675634368682637</v>
      </c>
      <c r="H143" s="30">
        <f t="shared" si="10"/>
        <v>89.705126181794597</v>
      </c>
      <c r="I143" s="94">
        <f t="shared" si="11"/>
        <v>37.453121112570386</v>
      </c>
    </row>
    <row r="144" spans="1:40" ht="15" customHeight="1">
      <c r="A144" s="61">
        <f ca="1">'ISB-1 2011'!A144</f>
        <v>2292</v>
      </c>
      <c r="B144" s="75" t="str">
        <f ca="1">'ISB-1 2011'!B144</f>
        <v>Brünisried</v>
      </c>
      <c r="C144" s="95">
        <f>'ISB-1 2011'!M144</f>
        <v>0.10869565217391304</v>
      </c>
      <c r="D144" s="95">
        <f>'ISB-2 2012'!M144</f>
        <v>0.10307692307692308</v>
      </c>
      <c r="E144" s="96">
        <f>'ISB-3 2013'!M144</f>
        <v>0.11674347158218126</v>
      </c>
      <c r="F144" s="30">
        <f t="shared" si="8"/>
        <v>84.297319002461379</v>
      </c>
      <c r="G144" s="30">
        <f t="shared" si="9"/>
        <v>80.776947074010337</v>
      </c>
      <c r="H144" s="30">
        <f t="shared" si="10"/>
        <v>92.314749718985993</v>
      </c>
      <c r="I144" s="94">
        <f t="shared" si="11"/>
        <v>37.209872050163334</v>
      </c>
    </row>
    <row r="145" spans="1:40" ht="15" customHeight="1">
      <c r="A145" s="61">
        <f ca="1">'ISB-1 2011'!A145</f>
        <v>2293</v>
      </c>
      <c r="B145" s="75" t="str">
        <f ca="1">'ISB-1 2011'!B145</f>
        <v>Düdingen</v>
      </c>
      <c r="C145" s="95">
        <f>'ISB-1 2011'!M145</f>
        <v>0.10632534200189625</v>
      </c>
      <c r="D145" s="95">
        <f>'ISB-2 2012'!M145</f>
        <v>0.10700959488272921</v>
      </c>
      <c r="E145" s="96">
        <f>'ISB-3 2013'!M145</f>
        <v>0.10660229645093945</v>
      </c>
      <c r="F145" s="30">
        <f t="shared" si="8"/>
        <v>82.459059709572827</v>
      </c>
      <c r="G145" s="30">
        <f t="shared" si="9"/>
        <v>83.858812663653396</v>
      </c>
      <c r="H145" s="30">
        <f t="shared" si="10"/>
        <v>84.295628551786763</v>
      </c>
      <c r="I145" s="94">
        <f t="shared" si="11"/>
        <v>36.230358450392714</v>
      </c>
    </row>
    <row r="146" spans="1:40" ht="15" customHeight="1">
      <c r="A146" s="61">
        <f ca="1">'ISB-1 2011'!A146</f>
        <v>2294</v>
      </c>
      <c r="B146" s="75" t="str">
        <f ca="1">'ISB-1 2011'!B146</f>
        <v>Giffers</v>
      </c>
      <c r="C146" s="95">
        <f>'ISB-1 2011'!M146</f>
        <v>0.12907801418439716</v>
      </c>
      <c r="D146" s="95">
        <f>'ISB-2 2012'!M146</f>
        <v>0.12578616352201258</v>
      </c>
      <c r="E146" s="96">
        <f>'ISB-3 2013'!M146</f>
        <v>0.12414733969986358</v>
      </c>
      <c r="F146" s="30">
        <f t="shared" si="8"/>
        <v>100.10456094873854</v>
      </c>
      <c r="G146" s="30">
        <f t="shared" si="9"/>
        <v>98.573201160436895</v>
      </c>
      <c r="H146" s="30">
        <f t="shared" si="10"/>
        <v>98.169348892483129</v>
      </c>
      <c r="I146" s="94">
        <f t="shared" si="11"/>
        <v>42.914197347139769</v>
      </c>
    </row>
    <row r="147" spans="1:40" ht="15" customHeight="1">
      <c r="A147" s="61">
        <f ca="1">'ISB-1 2011'!A147</f>
        <v>2295</v>
      </c>
      <c r="B147" s="75" t="str">
        <f ca="1">'ISB-1 2011'!B147</f>
        <v>Bösingen</v>
      </c>
      <c r="C147" s="95">
        <f>'ISB-1 2011'!M147</f>
        <v>0.10701330108827085</v>
      </c>
      <c r="D147" s="95">
        <f>'ISB-2 2012'!M147</f>
        <v>0.10759115361625822</v>
      </c>
      <c r="E147" s="96">
        <f>'ISB-3 2013'!M147</f>
        <v>0.10516772438803264</v>
      </c>
      <c r="F147" s="30">
        <f t="shared" si="8"/>
        <v>82.992596289968631</v>
      </c>
      <c r="G147" s="30">
        <f t="shared" si="9"/>
        <v>84.314555206566169</v>
      </c>
      <c r="H147" s="30">
        <f t="shared" si="10"/>
        <v>83.161242541620297</v>
      </c>
      <c r="I147" s="94">
        <f t="shared" si="11"/>
        <v>36.209380831449288</v>
      </c>
    </row>
    <row r="148" spans="1:40" ht="15" customHeight="1">
      <c r="A148" s="61">
        <f ca="1">'ISB-1 2011'!A148</f>
        <v>2296</v>
      </c>
      <c r="B148" s="75" t="str">
        <f ca="1">'ISB-1 2011'!B148</f>
        <v>Heitenried</v>
      </c>
      <c r="C148" s="95">
        <f>'ISB-1 2011'!M148</f>
        <v>0.12283345892991711</v>
      </c>
      <c r="D148" s="95">
        <f>'ISB-2 2012'!M148</f>
        <v>0.12371888726207907</v>
      </c>
      <c r="E148" s="96">
        <f>'ISB-3 2013'!M148</f>
        <v>0.11909949164851126</v>
      </c>
      <c r="F148" s="30">
        <f t="shared" si="8"/>
        <v>95.261687698636848</v>
      </c>
      <c r="G148" s="30">
        <f t="shared" si="9"/>
        <v>96.953165753371152</v>
      </c>
      <c r="H148" s="30">
        <f t="shared" si="10"/>
        <v>94.177769550489444</v>
      </c>
      <c r="I148" s="94">
        <f t="shared" si="11"/>
        <v>41.402826865394374</v>
      </c>
    </row>
    <row r="149" spans="1:40" ht="15" customHeight="1">
      <c r="A149" s="61">
        <f ca="1">'ISB-1 2011'!A149</f>
        <v>2298</v>
      </c>
      <c r="B149" s="75" t="str">
        <f ca="1">'ISB-1 2011'!B149</f>
        <v>Oberschrot</v>
      </c>
      <c r="C149" s="95">
        <f>'ISB-1 2011'!M149</f>
        <v>0.13947368421052631</v>
      </c>
      <c r="D149" s="95">
        <f>'ISB-2 2012'!M149</f>
        <v>0.13017241379310346</v>
      </c>
      <c r="E149" s="96">
        <f>'ISB-3 2013'!M149</f>
        <v>0.13373597929249353</v>
      </c>
      <c r="F149" s="30">
        <f t="shared" si="8"/>
        <v>108.16677038315834</v>
      </c>
      <c r="G149" s="30">
        <f t="shared" si="9"/>
        <v>102.01051666641938</v>
      </c>
      <c r="H149" s="30">
        <f t="shared" si="10"/>
        <v>105.75155329451754</v>
      </c>
      <c r="I149" s="94">
        <f t="shared" si="11"/>
        <v>45.672779352411368</v>
      </c>
    </row>
    <row r="150" spans="1:40" ht="15" customHeight="1">
      <c r="A150" s="61">
        <f ca="1">'ISB-1 2011'!A150</f>
        <v>2299</v>
      </c>
      <c r="B150" s="75" t="str">
        <f ca="1">'ISB-1 2011'!B150</f>
        <v>Plaffeien</v>
      </c>
      <c r="C150" s="95">
        <f>'ISB-1 2011'!M150</f>
        <v>9.5588235294117641E-2</v>
      </c>
      <c r="D150" s="95">
        <f>'ISB-2 2012'!M150</f>
        <v>9.8251028806584359E-2</v>
      </c>
      <c r="E150" s="96">
        <f>'ISB-3 2013'!M150</f>
        <v>9.6193415637860089E-2</v>
      </c>
      <c r="F150" s="30">
        <f t="shared" si="8"/>
        <v>74.132054063929274</v>
      </c>
      <c r="G150" s="30">
        <f t="shared" si="9"/>
        <v>76.995101492831992</v>
      </c>
      <c r="H150" s="30">
        <f t="shared" si="10"/>
        <v>76.064819461637683</v>
      </c>
      <c r="I150" s="94">
        <f t="shared" si="11"/>
        <v>32.844386521826536</v>
      </c>
    </row>
    <row r="151" spans="1:40" ht="15" customHeight="1">
      <c r="A151" s="61">
        <f ca="1">'ISB-1 2011'!A151</f>
        <v>2300</v>
      </c>
      <c r="B151" s="75" t="str">
        <f ca="1">'ISB-1 2011'!B151</f>
        <v>Plasselb</v>
      </c>
      <c r="C151" s="95">
        <f>'ISB-1 2011'!M151</f>
        <v>0.11045364891518737</v>
      </c>
      <c r="D151" s="95">
        <f>'ISB-2 2012'!M151</f>
        <v>0.10490196078431373</v>
      </c>
      <c r="E151" s="96">
        <f>'ISB-3 2013'!M151</f>
        <v>9.6836049856184089E-2</v>
      </c>
      <c r="F151" s="30">
        <f t="shared" si="8"/>
        <v>85.660707593822693</v>
      </c>
      <c r="G151" s="30">
        <f t="shared" si="9"/>
        <v>82.20715055600553</v>
      </c>
      <c r="H151" s="30">
        <f t="shared" si="10"/>
        <v>76.572981641684521</v>
      </c>
      <c r="I151" s="94">
        <f t="shared" si="11"/>
        <v>35.337997405859689</v>
      </c>
    </row>
    <row r="152" spans="1:40" ht="15" customHeight="1">
      <c r="A152" s="61">
        <f ca="1">'ISB-1 2011'!A152</f>
        <v>2301</v>
      </c>
      <c r="B152" s="75" t="str">
        <f ca="1">'ISB-1 2011'!B152</f>
        <v>Rechthalten</v>
      </c>
      <c r="C152" s="95">
        <f>'ISB-1 2011'!M152</f>
        <v>0.11715867158671586</v>
      </c>
      <c r="D152" s="95">
        <f>'ISB-2 2012'!M152</f>
        <v>0.11623616236162361</v>
      </c>
      <c r="E152" s="96">
        <f>'ISB-3 2013'!M152</f>
        <v>0.12557710064635272</v>
      </c>
      <c r="F152" s="30">
        <f t="shared" si="8"/>
        <v>90.860689596379956</v>
      </c>
      <c r="G152" s="30">
        <f t="shared" si="9"/>
        <v>91.08927638598675</v>
      </c>
      <c r="H152" s="30">
        <f t="shared" si="10"/>
        <v>99.299930518541871</v>
      </c>
      <c r="I152" s="94">
        <f t="shared" si="11"/>
        <v>40.659360037481349</v>
      </c>
    </row>
    <row r="153" spans="1:40" s="56" customFormat="1" ht="15" customHeight="1">
      <c r="A153" s="61">
        <f ca="1">'ISB-1 2011'!A153</f>
        <v>2302</v>
      </c>
      <c r="B153" s="75" t="str">
        <f ca="1">'ISB-1 2011'!B153</f>
        <v>St. Antoni</v>
      </c>
      <c r="C153" s="95">
        <f>'ISB-1 2011'!M153</f>
        <v>0.10550935550935552</v>
      </c>
      <c r="D153" s="95">
        <f>'ISB-2 2012'!M153</f>
        <v>0.10857142857142857</v>
      </c>
      <c r="E153" s="96">
        <f>'ISB-3 2013'!M153</f>
        <v>0.1111111111111111</v>
      </c>
      <c r="F153" s="30">
        <f t="shared" si="8"/>
        <v>81.82623335186949</v>
      </c>
      <c r="G153" s="30">
        <f t="shared" si="9"/>
        <v>85.082754487337098</v>
      </c>
      <c r="H153" s="30">
        <f t="shared" si="10"/>
        <v>87.860967934298074</v>
      </c>
      <c r="I153" s="94">
        <f t="shared" si="11"/>
        <v>36.831243272989653</v>
      </c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</row>
    <row r="154" spans="1:40" ht="15" customHeight="1">
      <c r="A154" s="61">
        <f ca="1">'ISB-1 2011'!A154</f>
        <v>2303</v>
      </c>
      <c r="B154" s="75" t="str">
        <f ca="1">'ISB-1 2011'!B154</f>
        <v>St. Silvester</v>
      </c>
      <c r="C154" s="95">
        <f>'ISB-1 2011'!M154</f>
        <v>0.12620320855614972</v>
      </c>
      <c r="D154" s="95">
        <f>'ISB-2 2012'!M154</f>
        <v>0.12101910828025478</v>
      </c>
      <c r="E154" s="96">
        <f>'ISB-3 2013'!M154</f>
        <v>0.11832460732984293</v>
      </c>
      <c r="F154" s="30">
        <f t="shared" si="8"/>
        <v>97.875047603285637</v>
      </c>
      <c r="G154" s="30">
        <f t="shared" si="9"/>
        <v>94.837465192891685</v>
      </c>
      <c r="H154" s="30">
        <f t="shared" si="10"/>
        <v>93.565030774011674</v>
      </c>
      <c r="I154" s="94">
        <f t="shared" si="11"/>
        <v>41.38619021546365</v>
      </c>
    </row>
    <row r="155" spans="1:40" ht="15" customHeight="1">
      <c r="A155" s="61">
        <f ca="1">'ISB-1 2011'!A155</f>
        <v>2304</v>
      </c>
      <c r="B155" s="75" t="str">
        <f ca="1">'ISB-1 2011'!B155</f>
        <v>St. Ursen</v>
      </c>
      <c r="C155" s="95">
        <f>'ISB-1 2011'!M155</f>
        <v>0.10817307692307693</v>
      </c>
      <c r="D155" s="95">
        <f>'ISB-2 2012'!M155</f>
        <v>9.9041533546325874E-2</v>
      </c>
      <c r="E155" s="96">
        <f>'ISB-3 2013'!M155</f>
        <v>0.1014832162373146</v>
      </c>
      <c r="F155" s="30">
        <f t="shared" si="8"/>
        <v>83.892043430334169</v>
      </c>
      <c r="G155" s="30">
        <f t="shared" si="9"/>
        <v>77.614586025526108</v>
      </c>
      <c r="H155" s="30">
        <f t="shared" si="10"/>
        <v>80.247722469265227</v>
      </c>
      <c r="I155" s="94">
        <f t="shared" si="11"/>
        <v>34.949620809975642</v>
      </c>
    </row>
    <row r="156" spans="1:40" ht="15" customHeight="1">
      <c r="A156" s="61">
        <f ca="1">'ISB-1 2011'!A156</f>
        <v>2305</v>
      </c>
      <c r="B156" s="75" t="str">
        <f ca="1">'ISB-1 2011'!B156</f>
        <v>Schmitten (FR)</v>
      </c>
      <c r="C156" s="95">
        <f>'ISB-1 2011'!M156</f>
        <v>0.12817226352217381</v>
      </c>
      <c r="D156" s="95">
        <f>'ISB-2 2012'!M156</f>
        <v>0.12332236009116232</v>
      </c>
      <c r="E156" s="96">
        <f>'ISB-3 2013'!M156</f>
        <v>0.12056914628057913</v>
      </c>
      <c r="F156" s="30">
        <f t="shared" si="8"/>
        <v>99.402119305645314</v>
      </c>
      <c r="G156" s="30">
        <f t="shared" si="9"/>
        <v>96.642424480325531</v>
      </c>
      <c r="H156" s="30">
        <f t="shared" si="10"/>
        <v>95.339897057012905</v>
      </c>
      <c r="I156" s="94">
        <f t="shared" si="11"/>
        <v>42.124477331200687</v>
      </c>
    </row>
    <row r="157" spans="1:40" ht="15" customHeight="1">
      <c r="A157" s="61">
        <f ca="1">'ISB-1 2011'!A157</f>
        <v>2306</v>
      </c>
      <c r="B157" s="75" t="str">
        <f ca="1">'ISB-1 2011'!B157</f>
        <v>Tafers</v>
      </c>
      <c r="C157" s="95">
        <f>'ISB-1 2011'!M157</f>
        <v>0.114162806088683</v>
      </c>
      <c r="D157" s="95">
        <f>'ISB-2 2012'!M157</f>
        <v>0.11075234097513723</v>
      </c>
      <c r="E157" s="96">
        <f>'ISB-3 2013'!M157</f>
        <v>0.11312360978709883</v>
      </c>
      <c r="F157" s="30">
        <f t="shared" si="8"/>
        <v>88.537290044279445</v>
      </c>
      <c r="G157" s="30">
        <f t="shared" si="9"/>
        <v>86.791841648155426</v>
      </c>
      <c r="H157" s="30">
        <f t="shared" si="10"/>
        <v>89.452348669047041</v>
      </c>
      <c r="I157" s="94">
        <f t="shared" si="11"/>
        <v>38.278576010924901</v>
      </c>
    </row>
    <row r="158" spans="1:40" ht="15" customHeight="1">
      <c r="A158" s="61">
        <f ca="1">'ISB-1 2011'!A158</f>
        <v>2307</v>
      </c>
      <c r="B158" s="75" t="str">
        <f ca="1">'ISB-1 2011'!B158</f>
        <v>Tentlingen</v>
      </c>
      <c r="C158" s="95">
        <f>'ISB-1 2011'!M158</f>
        <v>0.1166936790923825</v>
      </c>
      <c r="D158" s="95">
        <f>'ISB-2 2012'!M158</f>
        <v>0.11482084690553745</v>
      </c>
      <c r="E158" s="96">
        <f>'ISB-3 2013'!M158</f>
        <v>0.10757946210268948</v>
      </c>
      <c r="F158" s="30">
        <f t="shared" si="8"/>
        <v>90.500071486597122</v>
      </c>
      <c r="G158" s="30">
        <f t="shared" si="9"/>
        <v>89.980154593478616</v>
      </c>
      <c r="H158" s="30">
        <f t="shared" si="10"/>
        <v>85.068321031740922</v>
      </c>
      <c r="I158" s="94">
        <f t="shared" si="11"/>
        <v>38.389468294131632</v>
      </c>
    </row>
    <row r="159" spans="1:40" s="56" customFormat="1" ht="15" customHeight="1">
      <c r="A159" s="61">
        <f ca="1">'ISB-1 2011'!A159</f>
        <v>2308</v>
      </c>
      <c r="B159" s="75" t="str">
        <f ca="1">'ISB-1 2011'!B159</f>
        <v>Ueberstorf</v>
      </c>
      <c r="C159" s="95">
        <f>'ISB-1 2011'!M159</f>
        <v>0.12174643157010916</v>
      </c>
      <c r="D159" s="95">
        <f>'ISB-2 2012'!M159</f>
        <v>0.13068893528183717</v>
      </c>
      <c r="E159" s="96">
        <f>'ISB-3 2013'!M159</f>
        <v>0.13405948889819858</v>
      </c>
      <c r="F159" s="30">
        <f t="shared" si="8"/>
        <v>94.418659571186808</v>
      </c>
      <c r="G159" s="30">
        <f t="shared" si="9"/>
        <v>102.41529232048985</v>
      </c>
      <c r="H159" s="30">
        <f t="shared" si="10"/>
        <v>106.00736809835713</v>
      </c>
      <c r="I159" s="94">
        <f t="shared" si="11"/>
        <v>43.780760159892544</v>
      </c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</row>
    <row r="160" spans="1:40" ht="15" customHeight="1">
      <c r="A160" s="61">
        <f ca="1">'ISB-1 2011'!A160</f>
        <v>2309</v>
      </c>
      <c r="B160" s="75" t="str">
        <f ca="1">'ISB-1 2011'!B160</f>
        <v>Wünnewil-Flamatt</v>
      </c>
      <c r="C160" s="95">
        <f>'ISB-1 2011'!M160</f>
        <v>0.11374318480917466</v>
      </c>
      <c r="D160" s="95">
        <f>'ISB-2 2012'!M160</f>
        <v>0.11340593315809237</v>
      </c>
      <c r="E160" s="96">
        <f>'ISB-3 2013'!M160</f>
        <v>0.11338289962825279</v>
      </c>
      <c r="F160" s="30">
        <f t="shared" si="8"/>
        <v>88.211858914777224</v>
      </c>
      <c r="G160" s="30">
        <f t="shared" si="9"/>
        <v>88.871347602738609</v>
      </c>
      <c r="H160" s="30">
        <f t="shared" si="10"/>
        <v>89.657381776820898</v>
      </c>
      <c r="I160" s="94">
        <f t="shared" si="11"/>
        <v>38.561797714417942</v>
      </c>
    </row>
    <row r="161" spans="1:40" ht="15" customHeight="1">
      <c r="A161" s="61">
        <f ca="1">'ISB-1 2011'!A161</f>
        <v>2310</v>
      </c>
      <c r="B161" s="75" t="str">
        <f ca="1">'ISB-1 2011'!B161</f>
        <v>Zumholz</v>
      </c>
      <c r="C161" s="95">
        <f>'ISB-1 2011'!M161</f>
        <v>0.10294117647058823</v>
      </c>
      <c r="D161" s="95">
        <f>'ISB-2 2012'!M161</f>
        <v>9.9750623441396513E-2</v>
      </c>
      <c r="E161" s="96">
        <f>'ISB-3 2013'!M161</f>
        <v>9.5923261390887291E-2</v>
      </c>
      <c r="F161" s="30">
        <f t="shared" si="8"/>
        <v>79.834519761154596</v>
      </c>
      <c r="G161" s="30">
        <f t="shared" si="9"/>
        <v>78.170269249423768</v>
      </c>
      <c r="H161" s="30">
        <f t="shared" si="10"/>
        <v>75.851195338962356</v>
      </c>
      <c r="I161" s="94">
        <f t="shared" si="11"/>
        <v>33.807780137465265</v>
      </c>
    </row>
    <row r="162" spans="1:40" ht="15" customHeight="1">
      <c r="A162" s="61">
        <f ca="1">'ISB-1 2011'!A162</f>
        <v>2321</v>
      </c>
      <c r="B162" s="75" t="str">
        <f ca="1">'ISB-1 2011'!B162</f>
        <v>Attalens</v>
      </c>
      <c r="C162" s="95">
        <f>'ISB-1 2011'!M162</f>
        <v>0.16500332667997339</v>
      </c>
      <c r="D162" s="95">
        <f>'ISB-2 2012'!M162</f>
        <v>0.16387096774193549</v>
      </c>
      <c r="E162" s="96">
        <f>'ISB-3 2013'!M162</f>
        <v>0.16204287515762925</v>
      </c>
      <c r="F162" s="30">
        <f t="shared" si="8"/>
        <v>127.9659102036034</v>
      </c>
      <c r="G162" s="30">
        <f t="shared" si="9"/>
        <v>128.41862264727112</v>
      </c>
      <c r="H162" s="30">
        <f t="shared" si="10"/>
        <v>128.13519472385337</v>
      </c>
      <c r="I162" s="94">
        <f t="shared" si="11"/>
        <v>55.588735283053161</v>
      </c>
    </row>
    <row r="163" spans="1:40" ht="15" customHeight="1">
      <c r="A163" s="61">
        <f ca="1">'ISB-1 2011'!A163</f>
        <v>2323</v>
      </c>
      <c r="B163" s="75" t="str">
        <f ca="1">'ISB-1 2011'!B163</f>
        <v>Bossonnens</v>
      </c>
      <c r="C163" s="95">
        <f>'ISB-1 2011'!M163</f>
        <v>0.17346938775510204</v>
      </c>
      <c r="D163" s="95">
        <f>'ISB-2 2012'!M163</f>
        <v>0.16115107913669063</v>
      </c>
      <c r="E163" s="96">
        <f>'ISB-3 2013'!M163</f>
        <v>0.16445066480055984</v>
      </c>
      <c r="F163" s="30">
        <f t="shared" si="8"/>
        <v>134.53163971413224</v>
      </c>
      <c r="G163" s="30">
        <f t="shared" si="9"/>
        <v>126.28716304065179</v>
      </c>
      <c r="H163" s="30">
        <f t="shared" si="10"/>
        <v>130.03915128134392</v>
      </c>
      <c r="I163" s="94">
        <f t="shared" si="11"/>
        <v>56.505031555156222</v>
      </c>
    </row>
    <row r="164" spans="1:40" ht="15" customHeight="1">
      <c r="A164" s="61">
        <f ca="1">'ISB-1 2011'!A164</f>
        <v>2325</v>
      </c>
      <c r="B164" s="75" t="str">
        <f ca="1">'ISB-1 2011'!B164</f>
        <v>Châtel-Saint-Denis</v>
      </c>
      <c r="C164" s="95">
        <f>'ISB-1 2011'!M164</f>
        <v>0.1359582702338886</v>
      </c>
      <c r="D164" s="95">
        <f>'ISB-2 2012'!M164</f>
        <v>0.13530377668308702</v>
      </c>
      <c r="E164" s="96">
        <f>'ISB-3 2013'!M164</f>
        <v>0.13354581673306773</v>
      </c>
      <c r="F164" s="30">
        <f t="shared" si="8"/>
        <v>105.44044262774641</v>
      </c>
      <c r="G164" s="30">
        <f t="shared" si="9"/>
        <v>106.03174485415269</v>
      </c>
      <c r="H164" s="30">
        <f t="shared" si="10"/>
        <v>105.60118249569339</v>
      </c>
      <c r="I164" s="94">
        <f t="shared" si="11"/>
        <v>45.838240186427292</v>
      </c>
    </row>
    <row r="165" spans="1:40" ht="15" customHeight="1">
      <c r="A165" s="61">
        <f ca="1">'ISB-1 2011'!A165</f>
        <v>2328</v>
      </c>
      <c r="B165" s="75" t="str">
        <f ca="1">'ISB-1 2011'!B165</f>
        <v>Granges (Veveyse)</v>
      </c>
      <c r="C165" s="95">
        <f>'ISB-1 2011'!M165</f>
        <v>0.17114914425427874</v>
      </c>
      <c r="D165" s="95">
        <f>'ISB-2 2012'!M165</f>
        <v>0.17912218268090155</v>
      </c>
      <c r="E165" s="96">
        <f>'ISB-3 2013'!M165</f>
        <v>0.16767189384800965</v>
      </c>
      <c r="F165" s="30">
        <f t="shared" si="8"/>
        <v>132.73220889385121</v>
      </c>
      <c r="G165" s="30">
        <f t="shared" si="9"/>
        <v>140.37034321832323</v>
      </c>
      <c r="H165" s="30">
        <f t="shared" si="10"/>
        <v>132.58633399976708</v>
      </c>
      <c r="I165" s="94">
        <f t="shared" si="11"/>
        <v>58.649089968916343</v>
      </c>
    </row>
    <row r="166" spans="1:40" ht="15" customHeight="1">
      <c r="A166" s="61">
        <f ca="1">'ISB-1 2011'!A166</f>
        <v>2333</v>
      </c>
      <c r="B166" s="75" t="str">
        <f ca="1">'ISB-1 2011'!B166</f>
        <v>Remaufens</v>
      </c>
      <c r="C166" s="95">
        <f>'ISB-1 2011'!M166</f>
        <v>0.16025641025641027</v>
      </c>
      <c r="D166" s="95">
        <f>'ISB-2 2012'!M166</f>
        <v>0.16443987667009249</v>
      </c>
      <c r="E166" s="96">
        <f>'ISB-3 2013'!M166</f>
        <v>0.16817724068479356</v>
      </c>
      <c r="F166" s="30">
        <f t="shared" si="8"/>
        <v>124.28450878568027</v>
      </c>
      <c r="G166" s="30">
        <f t="shared" si="9"/>
        <v>128.86445208229779</v>
      </c>
      <c r="H166" s="30">
        <f t="shared" si="10"/>
        <v>132.98593635976837</v>
      </c>
      <c r="I166" s="94">
        <f t="shared" si="11"/>
        <v>55.822234975891206</v>
      </c>
    </row>
    <row r="167" spans="1:40" ht="15" customHeight="1">
      <c r="A167" s="61">
        <f ca="1">'ISB-1 2011'!A167</f>
        <v>2335</v>
      </c>
      <c r="B167" s="75" t="str">
        <f ca="1">'ISB-1 2011'!B167</f>
        <v>Saint-Martin (FR)</v>
      </c>
      <c r="C167" s="95">
        <f>'ISB-1 2011'!M167</f>
        <v>0.14715025906735751</v>
      </c>
      <c r="D167" s="95">
        <f>'ISB-2 2012'!M167</f>
        <v>0.14517766497461929</v>
      </c>
      <c r="E167" s="96">
        <f>'ISB-3 2013'!M167</f>
        <v>0.140177690029615</v>
      </c>
      <c r="F167" s="30">
        <f t="shared" si="8"/>
        <v>114.12022543504203</v>
      </c>
      <c r="G167" s="30">
        <f t="shared" si="9"/>
        <v>113.769486029688</v>
      </c>
      <c r="H167" s="30">
        <f t="shared" si="10"/>
        <v>110.84532775916381</v>
      </c>
      <c r="I167" s="94">
        <f t="shared" si="11"/>
        <v>48.969795503800917</v>
      </c>
    </row>
    <row r="168" spans="1:40" ht="15" customHeight="1">
      <c r="A168" s="61">
        <f ca="1">'ISB-1 2011'!A168</f>
        <v>2336</v>
      </c>
      <c r="B168" s="75" t="str">
        <f ca="1">'ISB-1 2011'!B168</f>
        <v>Semsales</v>
      </c>
      <c r="C168" s="95">
        <f>'ISB-1 2011'!M168</f>
        <v>0.1388036809815951</v>
      </c>
      <c r="D168" s="95">
        <f>'ISB-2 2012'!M168</f>
        <v>0.14583333333333334</v>
      </c>
      <c r="E168" s="96">
        <f>'ISB-3 2013'!M168</f>
        <v>0.14625092798812175</v>
      </c>
      <c r="F168" s="30">
        <f t="shared" si="8"/>
        <v>107.64715920467691</v>
      </c>
      <c r="G168" s="30">
        <f t="shared" si="9"/>
        <v>114.28330509538154</v>
      </c>
      <c r="H168" s="30">
        <f t="shared" si="10"/>
        <v>115.64773284893133</v>
      </c>
      <c r="I168" s="94">
        <f t="shared" si="11"/>
        <v>48.802554701172284</v>
      </c>
    </row>
    <row r="169" spans="1:40" ht="15" customHeight="1">
      <c r="A169" s="78">
        <f ca="1">'ISB-1 2011'!A169</f>
        <v>2337</v>
      </c>
      <c r="B169" s="77" t="str">
        <f ca="1">'ISB-1 2011'!B169</f>
        <v>Le Flon</v>
      </c>
      <c r="C169" s="95">
        <f>'ISB-1 2011'!M169</f>
        <v>0.17098943323727187</v>
      </c>
      <c r="D169" s="95">
        <f>'ISB-2 2012'!M169</f>
        <v>0.17965169569202566</v>
      </c>
      <c r="E169" s="96">
        <f>'ISB-3 2013'!M169</f>
        <v>0.1647875108412836</v>
      </c>
      <c r="F169" s="30">
        <f t="shared" si="8"/>
        <v>132.60834735680189</v>
      </c>
      <c r="G169" s="30">
        <f t="shared" si="9"/>
        <v>140.78529976919594</v>
      </c>
      <c r="H169" s="30">
        <f t="shared" si="10"/>
        <v>130.30551185398934</v>
      </c>
      <c r="I169" s="94">
        <f t="shared" si="11"/>
        <v>58.361441749873478</v>
      </c>
    </row>
    <row r="170" spans="1:40" ht="15" customHeight="1">
      <c r="A170" s="78">
        <f ca="1">'ISB-1 2011'!A170</f>
        <v>2338</v>
      </c>
      <c r="B170" s="78" t="str">
        <f ca="1">'ISB-1 2011'!B170</f>
        <v>La Verrerie</v>
      </c>
      <c r="C170" s="95">
        <f>'ISB-1 2011'!M170</f>
        <v>0.17099373321396599</v>
      </c>
      <c r="D170" s="95">
        <f>'ISB-2 2012'!M170</f>
        <v>0.17165492957746478</v>
      </c>
      <c r="E170" s="96">
        <f>'ISB-3 2013'!M170</f>
        <v>0.16551126516464471</v>
      </c>
      <c r="F170" s="30">
        <f t="shared" si="8"/>
        <v>132.61168214066709</v>
      </c>
      <c r="G170" s="30">
        <f t="shared" si="9"/>
        <v>134.51857843218954</v>
      </c>
      <c r="H170" s="30">
        <f t="shared" si="10"/>
        <v>130.8778196525636</v>
      </c>
      <c r="I170" s="94">
        <f t="shared" si="11"/>
        <v>57.53870146458825</v>
      </c>
    </row>
    <row r="171" spans="1:40" ht="15" customHeight="1">
      <c r="A171" s="79"/>
      <c r="B171" s="56"/>
      <c r="C171" s="95"/>
      <c r="D171" s="95"/>
      <c r="E171" s="96"/>
      <c r="G171" s="30"/>
      <c r="H171" s="30"/>
      <c r="I171" s="94"/>
    </row>
    <row r="172" spans="1:40" ht="15" customHeight="1">
      <c r="A172" s="71"/>
      <c r="B172" s="80" t="s">
        <v>1</v>
      </c>
      <c r="C172" s="83">
        <f>'ISB-1 2011'!M172</f>
        <v>0.12894318996163953</v>
      </c>
      <c r="D172" s="83">
        <f>'ISB-2 2012'!M172</f>
        <v>0.12760685667221469</v>
      </c>
      <c r="E172" s="92">
        <f>'ISB-3 2013'!M172</f>
        <v>0.12646242549273912</v>
      </c>
      <c r="F172" s="58">
        <f t="shared" si="8"/>
        <v>100</v>
      </c>
      <c r="G172" s="58">
        <f t="shared" si="9"/>
        <v>100</v>
      </c>
      <c r="H172" s="58">
        <f>E172/$E$6*100</f>
        <v>100</v>
      </c>
      <c r="I172" s="93">
        <f>(F172*$F$7+G172*$G$7+H172*$H$7)/3</f>
        <v>43.37</v>
      </c>
    </row>
    <row r="173" spans="1:40" ht="15" customHeight="1">
      <c r="A173" s="71"/>
      <c r="B173" s="80"/>
    </row>
    <row r="174" spans="1:40" s="56" customFormat="1" ht="15" customHeight="1">
      <c r="A174" s="71"/>
      <c r="B174" s="80"/>
      <c r="C174" s="58"/>
      <c r="D174" s="58"/>
      <c r="E174" s="58"/>
      <c r="F174" s="58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</row>
    <row r="175" spans="1:40" ht="15" customHeight="1">
      <c r="A175" s="71"/>
      <c r="B175" s="80"/>
    </row>
    <row r="176" spans="1:40" ht="15" customHeight="1">
      <c r="A176" s="71"/>
      <c r="B176" s="80"/>
    </row>
    <row r="177" spans="1:2" ht="15" customHeight="1">
      <c r="A177" s="71"/>
      <c r="B177" s="80"/>
    </row>
    <row r="178" spans="1:2" ht="15" customHeight="1">
      <c r="A178" s="61"/>
      <c r="B178" s="75"/>
    </row>
    <row r="179" spans="1:2" ht="15" customHeight="1">
      <c r="A179" s="61"/>
      <c r="B179" s="75"/>
    </row>
    <row r="180" spans="1:2" ht="15" customHeight="1">
      <c r="A180" s="61"/>
      <c r="B180" s="75"/>
    </row>
    <row r="181" spans="1:2" ht="15" customHeight="1">
      <c r="A181" s="61"/>
      <c r="B181" s="75"/>
    </row>
    <row r="182" spans="1:2" ht="15" customHeight="1">
      <c r="A182" s="61"/>
      <c r="B182" s="75"/>
    </row>
    <row r="183" spans="1:2" ht="15" customHeight="1">
      <c r="A183" s="61"/>
      <c r="B183" s="75"/>
    </row>
  </sheetData>
  <phoneticPr fontId="2" type="noConversion"/>
  <printOptions gridLinesSet="0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3"/>
  <sheetViews>
    <sheetView showGridLines="0" zoomScaleNormal="100" workbookViewId="0">
      <pane ySplit="7" topLeftCell="A20" activePane="bottomLeft" state="frozen"/>
      <selection activeCell="I61" sqref="I61"/>
      <selection pane="bottomLeft"/>
    </sheetView>
  </sheetViews>
  <sheetFormatPr baseColWidth="10" defaultColWidth="15.7109375" defaultRowHeight="15" customHeight="1"/>
  <cols>
    <col min="1" max="1" width="5.7109375" style="78" customWidth="1"/>
    <col min="2" max="2" width="22.7109375" style="77" customWidth="1"/>
    <col min="3" max="3" width="10.7109375" style="101" customWidth="1"/>
    <col min="4" max="6" width="10.7109375" style="30" customWidth="1"/>
    <col min="7" max="8" width="10.7109375" style="66" customWidth="1"/>
    <col min="9" max="9" width="10.7109375" style="119" customWidth="1"/>
    <col min="10" max="10" width="12.7109375" style="30" customWidth="1"/>
    <col min="11" max="39" width="10.7109375" style="66" customWidth="1"/>
    <col min="40" max="50" width="10.7109375" style="77" customWidth="1"/>
    <col min="51" max="16384" width="15.7109375" style="77"/>
  </cols>
  <sheetData>
    <row r="1" spans="1:39" s="56" customFormat="1" ht="15" customHeight="1">
      <c r="A1" s="55" t="s">
        <v>54</v>
      </c>
      <c r="C1" s="57"/>
      <c r="D1" s="58"/>
      <c r="E1" s="58"/>
      <c r="F1" s="58"/>
      <c r="G1" s="57"/>
      <c r="H1" s="57"/>
      <c r="I1" s="11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</row>
    <row r="2" spans="1:39" s="56" customFormat="1" ht="15.75" customHeight="1">
      <c r="A2" s="61"/>
      <c r="C2" s="57"/>
      <c r="D2" s="57"/>
      <c r="E2" s="57"/>
      <c r="F2" s="57"/>
      <c r="G2" s="57"/>
      <c r="H2" s="57"/>
      <c r="I2" s="11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</row>
    <row r="3" spans="1:39" s="68" customFormat="1" ht="15" customHeight="1">
      <c r="A3" s="82"/>
      <c r="B3" s="82"/>
      <c r="C3" s="57" t="s">
        <v>16</v>
      </c>
      <c r="D3" s="58" t="s">
        <v>33</v>
      </c>
      <c r="E3" s="83" t="s">
        <v>17</v>
      </c>
      <c r="F3" s="58" t="s">
        <v>18</v>
      </c>
      <c r="G3" s="57" t="s">
        <v>19</v>
      </c>
      <c r="H3" s="167" t="s">
        <v>14</v>
      </c>
      <c r="I3" s="168" t="str">
        <f t="shared" ref="I3:I6" si="0">H3</f>
        <v>ISB</v>
      </c>
    </row>
    <row r="4" spans="1:39" s="68" customFormat="1" ht="15" customHeight="1">
      <c r="A4" s="82"/>
      <c r="B4" s="82"/>
      <c r="C4" s="68" t="s">
        <v>42</v>
      </c>
      <c r="D4" s="68" t="s">
        <v>42</v>
      </c>
      <c r="E4" s="68" t="s">
        <v>42</v>
      </c>
      <c r="F4" s="68" t="s">
        <v>42</v>
      </c>
      <c r="G4" s="39" t="s">
        <v>20</v>
      </c>
      <c r="H4" s="169"/>
      <c r="I4" s="170" t="s">
        <v>56</v>
      </c>
    </row>
    <row r="5" spans="1:39" s="68" customFormat="1" ht="15" customHeight="1">
      <c r="B5" s="69"/>
      <c r="C5" s="68">
        <f>'ISB-5 DPOP'!I5</f>
        <v>2015</v>
      </c>
      <c r="D5" s="70">
        <f>'ISB-6 TE'!I5</f>
        <v>2015</v>
      </c>
      <c r="E5" s="70">
        <f>'ISB-7 CRPOP'!I5</f>
        <v>2015</v>
      </c>
      <c r="F5" s="70">
        <f>'ISB-8 PA80'!I5</f>
        <v>2015</v>
      </c>
      <c r="G5" s="70">
        <f>'ISB-9 SCOB'!I5</f>
        <v>2015</v>
      </c>
      <c r="H5" s="171">
        <f>G5</f>
        <v>2015</v>
      </c>
      <c r="I5" s="172">
        <f t="shared" si="0"/>
        <v>2015</v>
      </c>
    </row>
    <row r="6" spans="1:39" s="56" customFormat="1" ht="15" customHeight="1">
      <c r="A6" s="71"/>
      <c r="B6" s="60" t="s">
        <v>0</v>
      </c>
      <c r="C6" s="139">
        <f>'ISB-5 DPOP'!I6</f>
        <v>19.260000000000002</v>
      </c>
      <c r="D6" s="139">
        <f>'ISB-6 TE'!I6</f>
        <v>12.990000000000002</v>
      </c>
      <c r="E6" s="139">
        <f>'ISB-7 CRPOP'!I6</f>
        <v>12.990000000000002</v>
      </c>
      <c r="F6" s="139">
        <f>'ISB-8 PA80'!I6</f>
        <v>11.39</v>
      </c>
      <c r="G6" s="139">
        <f>'ISB-9 SCOB'!I6</f>
        <v>43.37</v>
      </c>
      <c r="H6" s="173">
        <f>SUM(C6:G6)</f>
        <v>100</v>
      </c>
      <c r="I6" s="174">
        <f t="shared" si="0"/>
        <v>100</v>
      </c>
      <c r="J6" s="58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</row>
    <row r="7" spans="1:39" s="56" customFormat="1" ht="15" customHeight="1">
      <c r="A7" s="71"/>
      <c r="B7" s="60"/>
      <c r="C7" s="57"/>
      <c r="D7" s="95"/>
      <c r="E7" s="96"/>
      <c r="F7" s="30"/>
      <c r="G7" s="30"/>
      <c r="H7" s="120"/>
      <c r="I7" s="99"/>
      <c r="J7" s="58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</row>
    <row r="8" spans="1:39" s="56" customFormat="1" ht="15" customHeight="1">
      <c r="A8" s="61">
        <f ca="1">'ISB-1 2011'!A8</f>
        <v>2004</v>
      </c>
      <c r="B8" s="75" t="str">
        <f ca="1">'ISB-1 2011'!B8</f>
        <v>Bussy (FR)</v>
      </c>
      <c r="C8" s="30">
        <f>'ISB-5 DPOP'!I8</f>
        <v>17.28101866036209</v>
      </c>
      <c r="D8" s="30">
        <f>'ISB-6 TE'!I8</f>
        <v>10.984714205840957</v>
      </c>
      <c r="E8" s="22">
        <f>'ISB-7 CRPOP'!I8</f>
        <v>14.902195600874327</v>
      </c>
      <c r="F8" s="30">
        <f>'ISB-8 PA80'!I8</f>
        <v>11.392621530823371</v>
      </c>
      <c r="G8" s="30">
        <f>'ISB-9 SCOB'!I8</f>
        <v>45.518746648665491</v>
      </c>
      <c r="H8" s="120">
        <f>SUM(C8:G8)</f>
        <v>100.07929664656623</v>
      </c>
      <c r="I8" s="99">
        <f>ROUND(H8*100,0)/100</f>
        <v>100.08</v>
      </c>
      <c r="J8" s="30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</row>
    <row r="9" spans="1:39" ht="15" customHeight="1">
      <c r="A9" s="61">
        <f ca="1">'ISB-1 2011'!A9</f>
        <v>2005</v>
      </c>
      <c r="B9" s="75" t="str">
        <f ca="1">'ISB-1 2011'!B9</f>
        <v>Châbles</v>
      </c>
      <c r="C9" s="30">
        <f>'ISB-5 DPOP'!I9</f>
        <v>18.486288265880223</v>
      </c>
      <c r="D9" s="30">
        <f>'ISB-6 TE'!I9</f>
        <v>7.9068385095622915</v>
      </c>
      <c r="E9" s="22">
        <f>'ISB-7 CRPOP'!I9</f>
        <v>13.799578183180822</v>
      </c>
      <c r="F9" s="30">
        <f>'ISB-8 PA80'!I9</f>
        <v>9.7638901060842063</v>
      </c>
      <c r="G9" s="30">
        <f>'ISB-9 SCOB'!I9</f>
        <v>52.79493612048131</v>
      </c>
      <c r="H9" s="120">
        <f t="shared" ref="H9:H69" si="1">SUM(C9:G9)</f>
        <v>102.75153118518885</v>
      </c>
      <c r="I9" s="99">
        <f t="shared" ref="I9:I72" si="2">ROUND(H9*100,0)/100</f>
        <v>102.75</v>
      </c>
    </row>
    <row r="10" spans="1:39" ht="15" customHeight="1">
      <c r="A10" s="61">
        <f ca="1">'ISB-1 2011'!A10</f>
        <v>2008</v>
      </c>
      <c r="B10" s="75" t="str">
        <f ca="1">'ISB-1 2011'!B10</f>
        <v>Châtillon (FR)</v>
      </c>
      <c r="C10" s="30">
        <f>'ISB-5 DPOP'!I10</f>
        <v>21.139214317838409</v>
      </c>
      <c r="D10" s="30">
        <f>'ISB-6 TE'!I10</f>
        <v>4.9944709211800182</v>
      </c>
      <c r="E10" s="22">
        <f>'ISB-7 CRPOP'!I10</f>
        <v>14.135620780598922</v>
      </c>
      <c r="F10" s="30">
        <f>'ISB-8 PA80'!I10</f>
        <v>9.0321007590846332</v>
      </c>
      <c r="G10" s="30">
        <f>'ISB-9 SCOB'!I10</f>
        <v>45.882310184038857</v>
      </c>
      <c r="H10" s="120">
        <f t="shared" si="1"/>
        <v>95.183716962740846</v>
      </c>
      <c r="I10" s="99">
        <f t="shared" si="2"/>
        <v>95.18</v>
      </c>
    </row>
    <row r="11" spans="1:39" ht="15" customHeight="1">
      <c r="A11" s="61">
        <f ca="1">'ISB-1 2011'!A11</f>
        <v>2009</v>
      </c>
      <c r="B11" s="75" t="str">
        <f ca="1">'ISB-1 2011'!B11</f>
        <v>Cheiry</v>
      </c>
      <c r="C11" s="30">
        <f>'ISB-5 DPOP'!I11</f>
        <v>14.908766290178962</v>
      </c>
      <c r="D11" s="30">
        <f>'ISB-6 TE'!I11</f>
        <v>9.2954358940022317</v>
      </c>
      <c r="E11" s="22">
        <f>'ISB-7 CRPOP'!I11</f>
        <v>12.037478663932559</v>
      </c>
      <c r="F11" s="30">
        <f>'ISB-8 PA80'!I11</f>
        <v>18.691204546701172</v>
      </c>
      <c r="G11" s="30">
        <f>'ISB-9 SCOB'!I11</f>
        <v>41.941801705379667</v>
      </c>
      <c r="H11" s="120">
        <f t="shared" si="1"/>
        <v>96.874687100194592</v>
      </c>
      <c r="I11" s="99">
        <f t="shared" si="2"/>
        <v>96.87</v>
      </c>
    </row>
    <row r="12" spans="1:39" ht="15" customHeight="1">
      <c r="A12" s="61">
        <f ca="1">'ISB-1 2011'!A12</f>
        <v>2010</v>
      </c>
      <c r="B12" s="75" t="str">
        <f ca="1">'ISB-1 2011'!B12</f>
        <v>Cheyres</v>
      </c>
      <c r="C12" s="30">
        <f>'ISB-5 DPOP'!I12</f>
        <v>20.34842339475038</v>
      </c>
      <c r="D12" s="30">
        <f>'ISB-6 TE'!I12</f>
        <v>7.3855318035107986</v>
      </c>
      <c r="E12" s="22">
        <f>'ISB-7 CRPOP'!I12</f>
        <v>15.993580316117836</v>
      </c>
      <c r="F12" s="30">
        <f>'ISB-8 PA80'!I12</f>
        <v>12.711901203728901</v>
      </c>
      <c r="G12" s="30">
        <f>'ISB-9 SCOB'!I12</f>
        <v>41.429225597794058</v>
      </c>
      <c r="H12" s="120">
        <f t="shared" si="1"/>
        <v>97.868662315901972</v>
      </c>
      <c r="I12" s="99">
        <f t="shared" si="2"/>
        <v>97.87</v>
      </c>
    </row>
    <row r="13" spans="1:39" ht="15" customHeight="1">
      <c r="A13" s="61">
        <f ca="1">'ISB-1 2011'!A13</f>
        <v>2011</v>
      </c>
      <c r="B13" s="75" t="str">
        <f ca="1">'ISB-1 2011'!B13</f>
        <v>Cugy (FR)</v>
      </c>
      <c r="C13" s="30">
        <f>'ISB-5 DPOP'!I13</f>
        <v>18.51434738652787</v>
      </c>
      <c r="D13" s="30">
        <f>'ISB-6 TE'!I13</f>
        <v>10.047048679696795</v>
      </c>
      <c r="E13" s="22">
        <f>'ISB-7 CRPOP'!I13</f>
        <v>13.372690087074231</v>
      </c>
      <c r="F13" s="30">
        <f>'ISB-8 PA80'!I13</f>
        <v>11.608331597549991</v>
      </c>
      <c r="G13" s="30">
        <f>'ISB-9 SCOB'!I13</f>
        <v>49.014967197540813</v>
      </c>
      <c r="H13" s="120">
        <f t="shared" si="1"/>
        <v>102.55738494838971</v>
      </c>
      <c r="I13" s="99">
        <f t="shared" si="2"/>
        <v>102.56</v>
      </c>
    </row>
    <row r="14" spans="1:39" ht="15" customHeight="1">
      <c r="A14" s="61">
        <f ca="1">'ISB-1 2011'!A14</f>
        <v>2013</v>
      </c>
      <c r="B14" s="75" t="str">
        <f ca="1">'ISB-1 2011'!B14</f>
        <v>Domdidier</v>
      </c>
      <c r="C14" s="30">
        <f>'ISB-5 DPOP'!I14</f>
        <v>21.349845269874123</v>
      </c>
      <c r="D14" s="30">
        <f>'ISB-6 TE'!I14</f>
        <v>15.131599456262052</v>
      </c>
      <c r="E14" s="22">
        <f>'ISB-7 CRPOP'!I14</f>
        <v>13.618161236162933</v>
      </c>
      <c r="F14" s="30">
        <f>'ISB-8 PA80'!I14</f>
        <v>9.698723344508668</v>
      </c>
      <c r="G14" s="30">
        <f>'ISB-9 SCOB'!I14</f>
        <v>51.70756234809437</v>
      </c>
      <c r="H14" s="120">
        <f t="shared" si="1"/>
        <v>111.50589165490214</v>
      </c>
      <c r="I14" s="99">
        <f t="shared" si="2"/>
        <v>111.51</v>
      </c>
    </row>
    <row r="15" spans="1:39" ht="15" customHeight="1">
      <c r="A15" s="61">
        <f ca="1">'ISB-1 2011'!A15</f>
        <v>2014</v>
      </c>
      <c r="B15" s="75" t="str">
        <f ca="1">'ISB-1 2011'!B15</f>
        <v>Dompierre (FR)</v>
      </c>
      <c r="C15" s="30">
        <f>'ISB-5 DPOP'!I15</f>
        <v>19.553846504107323</v>
      </c>
      <c r="D15" s="30">
        <f>'ISB-6 TE'!I15</f>
        <v>9.0216374835883659</v>
      </c>
      <c r="E15" s="22">
        <f>'ISB-7 CRPOP'!I15</f>
        <v>14.605890568071366</v>
      </c>
      <c r="F15" s="30">
        <f>'ISB-8 PA80'!I15</f>
        <v>7.3383475565245382</v>
      </c>
      <c r="G15" s="30">
        <f>'ISB-9 SCOB'!I15</f>
        <v>45.979811968228098</v>
      </c>
      <c r="H15" s="120">
        <f t="shared" si="1"/>
        <v>96.499534080519695</v>
      </c>
      <c r="I15" s="99">
        <f t="shared" si="2"/>
        <v>96.5</v>
      </c>
    </row>
    <row r="16" spans="1:39" ht="15" customHeight="1">
      <c r="A16" s="61">
        <f ca="1">'ISB-1 2011'!A16</f>
        <v>2015</v>
      </c>
      <c r="B16" s="75" t="str">
        <f ca="1">'ISB-1 2011'!B16</f>
        <v>Estavayer-le-Lac</v>
      </c>
      <c r="C16" s="30">
        <f>'ISB-5 DPOP'!I16</f>
        <v>24.049967410205586</v>
      </c>
      <c r="D16" s="30">
        <f>'ISB-6 TE'!I16</f>
        <v>13.993621392312454</v>
      </c>
      <c r="E16" s="22">
        <f>'ISB-7 CRPOP'!I16</f>
        <v>13.48916432841073</v>
      </c>
      <c r="F16" s="30">
        <f>'ISB-8 PA80'!I16</f>
        <v>11.358725131934678</v>
      </c>
      <c r="G16" s="30">
        <f>'ISB-9 SCOB'!I16</f>
        <v>41.452054488691317</v>
      </c>
      <c r="H16" s="120">
        <f t="shared" si="1"/>
        <v>104.34353275155476</v>
      </c>
      <c r="I16" s="99">
        <f t="shared" si="2"/>
        <v>104.34</v>
      </c>
    </row>
    <row r="17" spans="1:9" ht="15" customHeight="1">
      <c r="A17" s="61">
        <f ca="1">'ISB-1 2011'!A17</f>
        <v>2016</v>
      </c>
      <c r="B17" s="75" t="str">
        <f ca="1">'ISB-1 2011'!B17</f>
        <v>Fétigny</v>
      </c>
      <c r="C17" s="30">
        <f>'ISB-5 DPOP'!I17</f>
        <v>19.829426907071255</v>
      </c>
      <c r="D17" s="30">
        <f>'ISB-6 TE'!I17</f>
        <v>9.223630898301483</v>
      </c>
      <c r="E17" s="22">
        <f>'ISB-7 CRPOP'!I17</f>
        <v>14.110488768880465</v>
      </c>
      <c r="F17" s="30">
        <f>'ISB-8 PA80'!I17</f>
        <v>9.3972803441271058</v>
      </c>
      <c r="G17" s="30">
        <f>'ISB-9 SCOB'!I17</f>
        <v>57.84116354601472</v>
      </c>
      <c r="H17" s="120">
        <f t="shared" si="1"/>
        <v>110.40199046439503</v>
      </c>
      <c r="I17" s="99">
        <f t="shared" si="2"/>
        <v>110.4</v>
      </c>
    </row>
    <row r="18" spans="1:9" ht="15" customHeight="1">
      <c r="A18" s="61">
        <f ca="1">'ISB-1 2011'!A18</f>
        <v>2022</v>
      </c>
      <c r="B18" s="75" t="str">
        <f ca="1">'ISB-1 2011'!B18</f>
        <v>Gletterens</v>
      </c>
      <c r="C18" s="30">
        <f>'ISB-5 DPOP'!I18</f>
        <v>21.077676586852974</v>
      </c>
      <c r="D18" s="30">
        <f>'ISB-6 TE'!I18</f>
        <v>7.4342194454267378</v>
      </c>
      <c r="E18" s="22">
        <f>'ISB-7 CRPOP'!I18</f>
        <v>15.461918757917905</v>
      </c>
      <c r="F18" s="30">
        <f>'ISB-8 PA80'!I18</f>
        <v>9.4327290791685456</v>
      </c>
      <c r="G18" s="30">
        <f>'ISB-9 SCOB'!I18</f>
        <v>44.765084485876805</v>
      </c>
      <c r="H18" s="120">
        <f t="shared" si="1"/>
        <v>98.171628355242973</v>
      </c>
      <c r="I18" s="99">
        <f t="shared" si="2"/>
        <v>98.17</v>
      </c>
    </row>
    <row r="19" spans="1:9" ht="15" customHeight="1">
      <c r="A19" s="61">
        <f ca="1">'ISB-1 2011'!A19</f>
        <v>2024</v>
      </c>
      <c r="B19" s="75" t="str">
        <f ca="1">'ISB-1 2011'!B19</f>
        <v>Léchelles</v>
      </c>
      <c r="C19" s="30">
        <f>'ISB-5 DPOP'!I19</f>
        <v>15.820741468921353</v>
      </c>
      <c r="D19" s="30">
        <f>'ISB-6 TE'!I19</f>
        <v>9.3580800834127746</v>
      </c>
      <c r="E19" s="22">
        <f>'ISB-7 CRPOP'!I19</f>
        <v>13.05085431641289</v>
      </c>
      <c r="F19" s="30">
        <f>'ISB-8 PA80'!I19</f>
        <v>10.314944942924194</v>
      </c>
      <c r="G19" s="30">
        <f>'ISB-9 SCOB'!I19</f>
        <v>41.911181008193473</v>
      </c>
      <c r="H19" s="120">
        <f t="shared" si="1"/>
        <v>90.455801819864689</v>
      </c>
      <c r="I19" s="99">
        <f t="shared" si="2"/>
        <v>90.46</v>
      </c>
    </row>
    <row r="20" spans="1:9" ht="15" customHeight="1">
      <c r="A20" s="61">
        <f ca="1">'ISB-1 2011'!A20</f>
        <v>2025</v>
      </c>
      <c r="B20" s="75" t="str">
        <f ca="1">'ISB-1 2011'!B20</f>
        <v>Lully (FR)</v>
      </c>
      <c r="C20" s="30">
        <f>'ISB-5 DPOP'!I20</f>
        <v>19.344446994305724</v>
      </c>
      <c r="D20" s="30">
        <f>'ISB-6 TE'!I20</f>
        <v>7.9753334799430462</v>
      </c>
      <c r="E20" s="22">
        <f>'ISB-7 CRPOP'!I20</f>
        <v>14.604737752496282</v>
      </c>
      <c r="F20" s="30">
        <f>'ISB-8 PA80'!I20</f>
        <v>6.9042964620244902</v>
      </c>
      <c r="G20" s="30">
        <f>'ISB-9 SCOB'!I20</f>
        <v>60.020154598572013</v>
      </c>
      <c r="H20" s="120">
        <f t="shared" si="1"/>
        <v>108.84896928734156</v>
      </c>
      <c r="I20" s="99">
        <f t="shared" si="2"/>
        <v>108.85</v>
      </c>
    </row>
    <row r="21" spans="1:9" ht="15" customHeight="1">
      <c r="A21" s="61">
        <f ca="1">'ISB-1 2011'!A21</f>
        <v>2027</v>
      </c>
      <c r="B21" s="75" t="str">
        <f ca="1">'ISB-1 2011'!B21</f>
        <v>Ménières</v>
      </c>
      <c r="C21" s="30">
        <f>'ISB-5 DPOP'!I21</f>
        <v>16.156545582646601</v>
      </c>
      <c r="D21" s="30">
        <f>'ISB-6 TE'!I21</f>
        <v>11.733359361195889</v>
      </c>
      <c r="E21" s="22">
        <f>'ISB-7 CRPOP'!I21</f>
        <v>13.38921732518412</v>
      </c>
      <c r="F21" s="30">
        <f>'ISB-8 PA80'!I21</f>
        <v>15.131527867676292</v>
      </c>
      <c r="G21" s="30">
        <f>'ISB-9 SCOB'!I21</f>
        <v>55.420516053171902</v>
      </c>
      <c r="H21" s="120">
        <f t="shared" si="1"/>
        <v>111.83116618987481</v>
      </c>
      <c r="I21" s="99">
        <f t="shared" si="2"/>
        <v>111.83</v>
      </c>
    </row>
    <row r="22" spans="1:9" ht="15" customHeight="1">
      <c r="A22" s="61">
        <f ca="1">'ISB-1 2011'!A22</f>
        <v>2029</v>
      </c>
      <c r="B22" s="75" t="str">
        <f ca="1">'ISB-1 2011'!B22</f>
        <v>Montagny (FR)</v>
      </c>
      <c r="C22" s="30">
        <f>'ISB-5 DPOP'!I22</f>
        <v>17.734295658709204</v>
      </c>
      <c r="D22" s="30">
        <f>'ISB-6 TE'!I22</f>
        <v>9.7162045663078462</v>
      </c>
      <c r="E22" s="22">
        <f>'ISB-7 CRPOP'!I22</f>
        <v>12.660552800851709</v>
      </c>
      <c r="F22" s="30">
        <f>'ISB-8 PA80'!I22</f>
        <v>13.205909958083121</v>
      </c>
      <c r="G22" s="30">
        <f>'ISB-9 SCOB'!I22</f>
        <v>48.181879686253488</v>
      </c>
      <c r="H22" s="120">
        <f t="shared" si="1"/>
        <v>101.49884267020536</v>
      </c>
      <c r="I22" s="99">
        <f t="shared" si="2"/>
        <v>101.5</v>
      </c>
    </row>
    <row r="23" spans="1:9" ht="15" customHeight="1">
      <c r="A23" s="61">
        <f ca="1">'ISB-1 2011'!A23</f>
        <v>2033</v>
      </c>
      <c r="B23" s="75" t="str">
        <f ca="1">'ISB-1 2011'!B23</f>
        <v>Morens (FR)</v>
      </c>
      <c r="C23" s="30">
        <f>'ISB-5 DPOP'!I23</f>
        <v>14.735149572565055</v>
      </c>
      <c r="D23" s="30">
        <f>'ISB-6 TE'!I23</f>
        <v>8.8257311025844878</v>
      </c>
      <c r="E23" s="22">
        <f>'ISB-7 CRPOP'!I23</f>
        <v>11.914531774294161</v>
      </c>
      <c r="F23" s="30">
        <f>'ISB-8 PA80'!I23</f>
        <v>13.259908433134749</v>
      </c>
      <c r="G23" s="30">
        <f>'ISB-9 SCOB'!I23</f>
        <v>66.142665212116711</v>
      </c>
      <c r="H23" s="120">
        <f t="shared" si="1"/>
        <v>114.87798609469516</v>
      </c>
      <c r="I23" s="99">
        <f t="shared" si="2"/>
        <v>114.88</v>
      </c>
    </row>
    <row r="24" spans="1:9" ht="15" customHeight="1">
      <c r="A24" s="61">
        <f ca="1">'ISB-1 2011'!A24</f>
        <v>2034</v>
      </c>
      <c r="B24" s="75" t="str">
        <f ca="1">'ISB-1 2011'!B24</f>
        <v>Murist</v>
      </c>
      <c r="C24" s="30">
        <f>'ISB-5 DPOP'!I24</f>
        <v>15.831413607421716</v>
      </c>
      <c r="D24" s="30">
        <f>'ISB-6 TE'!I24</f>
        <v>10.338304648918479</v>
      </c>
      <c r="E24" s="22">
        <f>'ISB-7 CRPOP'!I24</f>
        <v>14.043502923883276</v>
      </c>
      <c r="F24" s="30">
        <f>'ISB-8 PA80'!I24</f>
        <v>12.980868841394781</v>
      </c>
      <c r="G24" s="30">
        <f>'ISB-9 SCOB'!I24</f>
        <v>48.751931081384861</v>
      </c>
      <c r="H24" s="120">
        <f t="shared" si="1"/>
        <v>101.94602110300312</v>
      </c>
      <c r="I24" s="99">
        <f t="shared" si="2"/>
        <v>101.95</v>
      </c>
    </row>
    <row r="25" spans="1:9" ht="15" customHeight="1">
      <c r="A25" s="61">
        <f ca="1">'ISB-1 2011'!A25</f>
        <v>2035</v>
      </c>
      <c r="B25" s="75" t="str">
        <f ca="1">'ISB-1 2011'!B25</f>
        <v>Nuvilly</v>
      </c>
      <c r="C25" s="30">
        <f>'ISB-5 DPOP'!I25</f>
        <v>16.899889317636958</v>
      </c>
      <c r="D25" s="30">
        <f>'ISB-6 TE'!I25</f>
        <v>9.556656311417326</v>
      </c>
      <c r="E25" s="22">
        <f>'ISB-7 CRPOP'!I25</f>
        <v>13.200410995322372</v>
      </c>
      <c r="F25" s="30">
        <f>'ISB-8 PA80'!I25</f>
        <v>10.146179247160399</v>
      </c>
      <c r="G25" s="30">
        <f>'ISB-9 SCOB'!I25</f>
        <v>55.76829146643874</v>
      </c>
      <c r="H25" s="120">
        <f t="shared" si="1"/>
        <v>105.57142733797579</v>
      </c>
      <c r="I25" s="99">
        <f t="shared" si="2"/>
        <v>105.57</v>
      </c>
    </row>
    <row r="26" spans="1:9" ht="15" customHeight="1">
      <c r="A26" s="61">
        <f ca="1">'ISB-1 2011'!A26</f>
        <v>2038</v>
      </c>
      <c r="B26" s="75" t="str">
        <f ca="1">'ISB-1 2011'!B26</f>
        <v>Prévondavaux</v>
      </c>
      <c r="C26" s="30">
        <f>'ISB-5 DPOP'!I26</f>
        <v>13.171790980012828</v>
      </c>
      <c r="D26" s="30">
        <f>'ISB-6 TE'!I26</f>
        <v>10.87715061381715</v>
      </c>
      <c r="E26" s="22">
        <f>'ISB-7 CRPOP'!I26</f>
        <v>12.373970998462006</v>
      </c>
      <c r="F26" s="30">
        <f>'ISB-8 PA80'!I26</f>
        <v>8.0183831577766931</v>
      </c>
      <c r="G26" s="30">
        <f>'ISB-9 SCOB'!I26</f>
        <v>82.743229564135888</v>
      </c>
      <c r="H26" s="120">
        <f t="shared" si="1"/>
        <v>127.18452531420456</v>
      </c>
      <c r="I26" s="99">
        <f t="shared" si="2"/>
        <v>127.18</v>
      </c>
    </row>
    <row r="27" spans="1:9" ht="15" customHeight="1">
      <c r="A27" s="61">
        <f ca="1">'ISB-1 2011'!A27</f>
        <v>2039</v>
      </c>
      <c r="B27" s="75" t="str">
        <f ca="1">'ISB-1 2011'!B27</f>
        <v>Rueyres-les-Prés</v>
      </c>
      <c r="C27" s="30">
        <f>'ISB-5 DPOP'!I27</f>
        <v>17.45933406535465</v>
      </c>
      <c r="D27" s="30">
        <f>'ISB-6 TE'!I27</f>
        <v>8.6369946010851653</v>
      </c>
      <c r="E27" s="22">
        <f>'ISB-7 CRPOP'!I27</f>
        <v>14.653763683081074</v>
      </c>
      <c r="F27" s="30">
        <f>'ISB-8 PA80'!I27</f>
        <v>7.1093663827606717</v>
      </c>
      <c r="G27" s="30">
        <f>'ISB-9 SCOB'!I27</f>
        <v>44.670914594633473</v>
      </c>
      <c r="H27" s="120">
        <f t="shared" si="1"/>
        <v>92.530373326915026</v>
      </c>
      <c r="I27" s="99">
        <f t="shared" si="2"/>
        <v>92.53</v>
      </c>
    </row>
    <row r="28" spans="1:9" ht="15" customHeight="1">
      <c r="A28" s="61">
        <f ca="1">'ISB-1 2011'!A28</f>
        <v>2040</v>
      </c>
      <c r="B28" s="75" t="str">
        <f ca="1">'ISB-1 2011'!B28</f>
        <v>Russy</v>
      </c>
      <c r="C28" s="30">
        <f>'ISB-5 DPOP'!I28</f>
        <v>15.035197101967521</v>
      </c>
      <c r="D28" s="30">
        <f>'ISB-6 TE'!I28</f>
        <v>7.0932152646113265</v>
      </c>
      <c r="E28" s="22">
        <f>'ISB-7 CRPOP'!I28</f>
        <v>12.122634812898022</v>
      </c>
      <c r="F28" s="30">
        <f>'ISB-8 PA80'!I28</f>
        <v>20.486907560495041</v>
      </c>
      <c r="G28" s="30">
        <f>'ISB-9 SCOB'!I28</f>
        <v>28.765701082323648</v>
      </c>
      <c r="H28" s="120">
        <f t="shared" si="1"/>
        <v>83.503655822295556</v>
      </c>
      <c r="I28" s="99">
        <f t="shared" si="2"/>
        <v>83.5</v>
      </c>
    </row>
    <row r="29" spans="1:9" ht="15" customHeight="1">
      <c r="A29" s="61">
        <f ca="1">'ISB-1 2011'!A29</f>
        <v>2041</v>
      </c>
      <c r="B29" s="75" t="str">
        <f ca="1">'ISB-1 2011'!B29</f>
        <v>Saint-Aubin (FR)</v>
      </c>
      <c r="C29" s="30">
        <f>'ISB-5 DPOP'!I29</f>
        <v>19.408201061282998</v>
      </c>
      <c r="D29" s="30">
        <f>'ISB-6 TE'!I29</f>
        <v>11.83975541897451</v>
      </c>
      <c r="E29" s="22">
        <f>'ISB-7 CRPOP'!I29</f>
        <v>12.817667711193382</v>
      </c>
      <c r="F29" s="30">
        <f>'ISB-8 PA80'!I29</f>
        <v>7.9303221851851147</v>
      </c>
      <c r="G29" s="30">
        <f>'ISB-9 SCOB'!I29</f>
        <v>46.974693962472486</v>
      </c>
      <c r="H29" s="120">
        <f t="shared" si="1"/>
        <v>98.970640339108485</v>
      </c>
      <c r="I29" s="99">
        <f t="shared" si="2"/>
        <v>98.97</v>
      </c>
    </row>
    <row r="30" spans="1:9" ht="15" customHeight="1">
      <c r="A30" s="61">
        <f ca="1">'ISB-1 2011'!A30</f>
        <v>2043</v>
      </c>
      <c r="B30" s="75" t="str">
        <f ca="1">'ISB-1 2011'!B30</f>
        <v>Sévaz</v>
      </c>
      <c r="C30" s="30">
        <f>'ISB-5 DPOP'!I30</f>
        <v>17.028333659653033</v>
      </c>
      <c r="D30" s="30">
        <f>'ISB-6 TE'!I30</f>
        <v>15.46121492301031</v>
      </c>
      <c r="E30" s="22">
        <f>'ISB-7 CRPOP'!I30</f>
        <v>15.135605605765329</v>
      </c>
      <c r="F30" s="30">
        <f>'ISB-8 PA80'!I30</f>
        <v>8.2102217317138724</v>
      </c>
      <c r="G30" s="30">
        <f>'ISB-9 SCOB'!I30</f>
        <v>60.904926348676383</v>
      </c>
      <c r="H30" s="120">
        <f t="shared" si="1"/>
        <v>116.74030226881894</v>
      </c>
      <c r="I30" s="99">
        <f t="shared" si="2"/>
        <v>116.74</v>
      </c>
    </row>
    <row r="31" spans="1:9" ht="15" customHeight="1">
      <c r="A31" s="61">
        <f ca="1">'ISB-1 2011'!A31</f>
        <v>2044</v>
      </c>
      <c r="B31" s="75" t="str">
        <f ca="1">'ISB-1 2011'!B31</f>
        <v>Surpierre</v>
      </c>
      <c r="C31" s="30">
        <f>'ISB-5 DPOP'!I31</f>
        <v>15.425081747816156</v>
      </c>
      <c r="D31" s="30">
        <f>'ISB-6 TE'!I31</f>
        <v>9.675406378311413</v>
      </c>
      <c r="E31" s="22">
        <f>'ISB-7 CRPOP'!I31</f>
        <v>12.100840986935935</v>
      </c>
      <c r="F31" s="30">
        <f>'ISB-8 PA80'!I31</f>
        <v>18.133791534102894</v>
      </c>
      <c r="G31" s="30">
        <f>'ISB-9 SCOB'!I31</f>
        <v>36.123580668036432</v>
      </c>
      <c r="H31" s="120">
        <f t="shared" si="1"/>
        <v>91.458701315202831</v>
      </c>
      <c r="I31" s="99">
        <f t="shared" si="2"/>
        <v>91.46</v>
      </c>
    </row>
    <row r="32" spans="1:9" ht="15" customHeight="1">
      <c r="A32" s="61">
        <f ca="1">'ISB-1 2011'!A32</f>
        <v>2045</v>
      </c>
      <c r="B32" s="75" t="str">
        <f ca="1">'ISB-1 2011'!B32</f>
        <v>Vallon</v>
      </c>
      <c r="C32" s="30">
        <f>'ISB-5 DPOP'!I32</f>
        <v>17.048899563351544</v>
      </c>
      <c r="D32" s="30">
        <f>'ISB-6 TE'!I32</f>
        <v>8.1928827620256346</v>
      </c>
      <c r="E32" s="22">
        <f>'ISB-7 CRPOP'!I32</f>
        <v>13.090699832475252</v>
      </c>
      <c r="F32" s="30">
        <f>'ISB-8 PA80'!I32</f>
        <v>12.759524223144986</v>
      </c>
      <c r="G32" s="30">
        <f>'ISB-9 SCOB'!I32</f>
        <v>47.562948209678666</v>
      </c>
      <c r="H32" s="120">
        <f t="shared" si="1"/>
        <v>98.654954590676084</v>
      </c>
      <c r="I32" s="99">
        <f t="shared" si="2"/>
        <v>98.65</v>
      </c>
    </row>
    <row r="33" spans="1:39" ht="15" customHeight="1">
      <c r="A33" s="61">
        <f ca="1">'ISB-1 2011'!A33</f>
        <v>2047</v>
      </c>
      <c r="B33" s="75" t="str">
        <f ca="1">'ISB-1 2011'!B33</f>
        <v>Villeneuve (FR)</v>
      </c>
      <c r="C33" s="30">
        <f>'ISB-5 DPOP'!I33</f>
        <v>16.932413778784056</v>
      </c>
      <c r="D33" s="30">
        <f>'ISB-6 TE'!I33</f>
        <v>10.491315588941729</v>
      </c>
      <c r="E33" s="22">
        <f>'ISB-7 CRPOP'!I33</f>
        <v>13.707080335479686</v>
      </c>
      <c r="F33" s="30">
        <f>'ISB-8 PA80'!I33</f>
        <v>7.3639112034201659</v>
      </c>
      <c r="G33" s="30">
        <f>'ISB-9 SCOB'!I33</f>
        <v>45.602457839917115</v>
      </c>
      <c r="H33" s="120">
        <f t="shared" si="1"/>
        <v>94.097178746542752</v>
      </c>
      <c r="I33" s="99">
        <f t="shared" si="2"/>
        <v>94.1</v>
      </c>
    </row>
    <row r="34" spans="1:39" ht="15" customHeight="1">
      <c r="A34" s="61">
        <f ca="1">'ISB-1 2011'!A34</f>
        <v>2049</v>
      </c>
      <c r="B34" s="75" t="str">
        <f ca="1">'ISB-1 2011'!B34</f>
        <v>Vuissens</v>
      </c>
      <c r="C34" s="30">
        <f>'ISB-5 DPOP'!I34</f>
        <v>13.684092162616317</v>
      </c>
      <c r="D34" s="30">
        <f>'ISB-6 TE'!I34</f>
        <v>10.946713670919349</v>
      </c>
      <c r="E34" s="22">
        <f>'ISB-7 CRPOP'!I34</f>
        <v>13.82872103454846</v>
      </c>
      <c r="F34" s="30">
        <f>'ISB-8 PA80'!I34</f>
        <v>5.4641040441987512</v>
      </c>
      <c r="G34" s="30">
        <f>'ISB-9 SCOB'!I34</f>
        <v>40.71867539820493</v>
      </c>
      <c r="H34" s="120">
        <f t="shared" si="1"/>
        <v>84.642306310487811</v>
      </c>
      <c r="I34" s="99">
        <f t="shared" si="2"/>
        <v>84.64</v>
      </c>
    </row>
    <row r="35" spans="1:39" ht="15" customHeight="1">
      <c r="A35" s="61">
        <f ca="1">'ISB-1 2011'!A35</f>
        <v>2050</v>
      </c>
      <c r="B35" s="75" t="str">
        <f ca="1">'ISB-1 2011'!B35</f>
        <v>Les Montets</v>
      </c>
      <c r="C35" s="30">
        <f>'ISB-5 DPOP'!I35</f>
        <v>17.987717739622138</v>
      </c>
      <c r="D35" s="30">
        <f>'ISB-6 TE'!I35</f>
        <v>10.865599914770307</v>
      </c>
      <c r="E35" s="22">
        <f>'ISB-7 CRPOP'!I35</f>
        <v>13.322125974533455</v>
      </c>
      <c r="F35" s="30">
        <f>'ISB-8 PA80'!I35</f>
        <v>8.9122980013298214</v>
      </c>
      <c r="G35" s="30">
        <f>'ISB-9 SCOB'!I35</f>
        <v>45.653385079215433</v>
      </c>
      <c r="H35" s="120">
        <f t="shared" si="1"/>
        <v>96.74112670947116</v>
      </c>
      <c r="I35" s="99">
        <f t="shared" si="2"/>
        <v>96.74</v>
      </c>
    </row>
    <row r="36" spans="1:39" ht="15" customHeight="1">
      <c r="A36" s="61">
        <f ca="1">'ISB-1 2011'!A36</f>
        <v>2051</v>
      </c>
      <c r="B36" s="75" t="str">
        <f ca="1">'ISB-1 2011'!B36</f>
        <v>Delley-Portalban</v>
      </c>
      <c r="C36" s="30">
        <f>'ISB-5 DPOP'!I36</f>
        <v>18.091000921819759</v>
      </c>
      <c r="D36" s="30">
        <f>'ISB-6 TE'!I36</f>
        <v>10.077703029139895</v>
      </c>
      <c r="E36" s="22">
        <f>'ISB-7 CRPOP'!I36</f>
        <v>13.822297354619559</v>
      </c>
      <c r="F36" s="30">
        <f>'ISB-8 PA80'!I36</f>
        <v>10.477587474146397</v>
      </c>
      <c r="G36" s="30">
        <f>'ISB-9 SCOB'!I36</f>
        <v>29.345212840639977</v>
      </c>
      <c r="H36" s="120">
        <f t="shared" si="1"/>
        <v>81.813801620365581</v>
      </c>
      <c r="I36" s="99">
        <f t="shared" si="2"/>
        <v>81.81</v>
      </c>
    </row>
    <row r="37" spans="1:39" ht="15" customHeight="1">
      <c r="A37" s="61">
        <f ca="1">'ISB-1 2011'!A37</f>
        <v>2052</v>
      </c>
      <c r="B37" s="75" t="str">
        <f ca="1">'ISB-1 2011'!B37</f>
        <v>Vernay</v>
      </c>
      <c r="C37" s="30">
        <f>'ISB-5 DPOP'!I37</f>
        <v>17.931612144783415</v>
      </c>
      <c r="D37" s="30">
        <f>'ISB-6 TE'!I37</f>
        <v>8.5706028697678907</v>
      </c>
      <c r="E37" s="22">
        <f>'ISB-7 CRPOP'!I37</f>
        <v>13.273515502390845</v>
      </c>
      <c r="F37" s="30">
        <f>'ISB-8 PA80'!I37</f>
        <v>9.8400274365603035</v>
      </c>
      <c r="G37" s="30">
        <f>'ISB-9 SCOB'!I37</f>
        <v>49.721423472977087</v>
      </c>
      <c r="H37" s="120">
        <f t="shared" si="1"/>
        <v>99.337181426479532</v>
      </c>
      <c r="I37" s="99">
        <f t="shared" si="2"/>
        <v>99.34</v>
      </c>
    </row>
    <row r="38" spans="1:39" ht="15" customHeight="1">
      <c r="A38" s="61">
        <f ca="1">'ISB-1 2011'!A38</f>
        <v>2061</v>
      </c>
      <c r="B38" s="75" t="str">
        <f ca="1">'ISB-1 2011'!B38</f>
        <v>Auboranges</v>
      </c>
      <c r="C38" s="30">
        <f>'ISB-5 DPOP'!I38</f>
        <v>18.282262612105949</v>
      </c>
      <c r="D38" s="30">
        <f>'ISB-6 TE'!I38</f>
        <v>9.4222492946901522</v>
      </c>
      <c r="E38" s="22">
        <f>'ISB-7 CRPOP'!I38</f>
        <v>13.549486959817026</v>
      </c>
      <c r="F38" s="30">
        <f>'ISB-8 PA80'!I38</f>
        <v>1.924271976277405</v>
      </c>
      <c r="G38" s="30">
        <f>'ISB-9 SCOB'!I38</f>
        <v>54.691776846757818</v>
      </c>
      <c r="H38" s="120">
        <f t="shared" si="1"/>
        <v>97.870047689648345</v>
      </c>
      <c r="I38" s="99">
        <f t="shared" si="2"/>
        <v>97.87</v>
      </c>
    </row>
    <row r="39" spans="1:39" ht="15" customHeight="1">
      <c r="A39" s="61">
        <f ca="1">'ISB-1 2011'!A39</f>
        <v>2063</v>
      </c>
      <c r="B39" s="75" t="str">
        <f ca="1">'ISB-1 2011'!B39</f>
        <v>Billens-Hennens</v>
      </c>
      <c r="C39" s="30">
        <f>'ISB-5 DPOP'!I39</f>
        <v>18.147756716643926</v>
      </c>
      <c r="D39" s="30">
        <f>'ISB-6 TE'!I39</f>
        <v>9.6597670996384295</v>
      </c>
      <c r="E39" s="22">
        <f>'ISB-7 CRPOP'!I39</f>
        <v>13.041928475477119</v>
      </c>
      <c r="F39" s="30">
        <f>'ISB-8 PA80'!I39</f>
        <v>14.263757373613513</v>
      </c>
      <c r="G39" s="30">
        <f>'ISB-9 SCOB'!I39</f>
        <v>48.033521962573779</v>
      </c>
      <c r="H39" s="120">
        <f t="shared" si="1"/>
        <v>103.14673162794676</v>
      </c>
      <c r="I39" s="99">
        <f t="shared" si="2"/>
        <v>103.15</v>
      </c>
    </row>
    <row r="40" spans="1:39" s="56" customFormat="1" ht="15" customHeight="1">
      <c r="A40" s="61">
        <f ca="1">'ISB-1 2011'!A40</f>
        <v>2066</v>
      </c>
      <c r="B40" s="75" t="str">
        <f ca="1">'ISB-1 2011'!B40</f>
        <v>Chapelle (Glâne)</v>
      </c>
      <c r="C40" s="30">
        <f>'ISB-5 DPOP'!I40</f>
        <v>17.94638126364362</v>
      </c>
      <c r="D40" s="30">
        <f>'ISB-6 TE'!I40</f>
        <v>6.3804762453662951</v>
      </c>
      <c r="E40" s="22">
        <f>'ISB-7 CRPOP'!I40</f>
        <v>13.431454796265635</v>
      </c>
      <c r="F40" s="30">
        <f>'ISB-8 PA80'!I40</f>
        <v>7.9281364842587712</v>
      </c>
      <c r="G40" s="30">
        <f>'ISB-9 SCOB'!I40</f>
        <v>51.834739137311793</v>
      </c>
      <c r="H40" s="120">
        <f t="shared" si="1"/>
        <v>97.521187926846125</v>
      </c>
      <c r="I40" s="99">
        <f t="shared" si="2"/>
        <v>97.52</v>
      </c>
      <c r="J40" s="30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</row>
    <row r="41" spans="1:39" ht="15" customHeight="1">
      <c r="A41" s="61">
        <f ca="1">'ISB-1 2011'!A41</f>
        <v>2067</v>
      </c>
      <c r="B41" s="75" t="str">
        <f ca="1">'ISB-1 2011'!B41</f>
        <v>Le Châtelard</v>
      </c>
      <c r="C41" s="30">
        <f>'ISB-5 DPOP'!I41</f>
        <v>14.377785313268026</v>
      </c>
      <c r="D41" s="30">
        <f>'ISB-6 TE'!I41</f>
        <v>12.003760027419538</v>
      </c>
      <c r="E41" s="22">
        <f>'ISB-7 CRPOP'!I41</f>
        <v>12.107044747394459</v>
      </c>
      <c r="F41" s="30">
        <f>'ISB-8 PA80'!I41</f>
        <v>15.932885316209372</v>
      </c>
      <c r="G41" s="30">
        <f>'ISB-9 SCOB'!I41</f>
        <v>46.775269049037909</v>
      </c>
      <c r="H41" s="120">
        <f t="shared" si="1"/>
        <v>101.1967444533293</v>
      </c>
      <c r="I41" s="99">
        <f t="shared" si="2"/>
        <v>101.2</v>
      </c>
    </row>
    <row r="42" spans="1:39" ht="15" customHeight="1">
      <c r="A42" s="61">
        <f ca="1">'ISB-1 2011'!A42</f>
        <v>2068</v>
      </c>
      <c r="B42" s="75" t="str">
        <f ca="1">'ISB-1 2011'!B42</f>
        <v>Châtonnaye</v>
      </c>
      <c r="C42" s="30">
        <f>'ISB-5 DPOP'!I42</f>
        <v>17.622544523373861</v>
      </c>
      <c r="D42" s="30">
        <f>'ISB-6 TE'!I42</f>
        <v>8.9432342192459178</v>
      </c>
      <c r="E42" s="22">
        <f>'ISB-7 CRPOP'!I42</f>
        <v>13.630878963115265</v>
      </c>
      <c r="F42" s="30">
        <f>'ISB-8 PA80'!I42</f>
        <v>9.7015953975818778</v>
      </c>
      <c r="G42" s="30">
        <f>'ISB-9 SCOB'!I42</f>
        <v>60.890273816699512</v>
      </c>
      <c r="H42" s="120">
        <f t="shared" si="1"/>
        <v>110.78852692001644</v>
      </c>
      <c r="I42" s="99">
        <f t="shared" si="2"/>
        <v>110.79</v>
      </c>
    </row>
    <row r="43" spans="1:39" ht="15" customHeight="1">
      <c r="A43" s="61">
        <f ca="1">'ISB-1 2011'!A43</f>
        <v>2072</v>
      </c>
      <c r="B43" s="75" t="str">
        <f ca="1">'ISB-1 2011'!B43</f>
        <v>Ecublens (FR)</v>
      </c>
      <c r="C43" s="30">
        <f>'ISB-5 DPOP'!I43</f>
        <v>15.265682427466251</v>
      </c>
      <c r="D43" s="30">
        <f>'ISB-6 TE'!I43</f>
        <v>10.114159941193449</v>
      </c>
      <c r="E43" s="22">
        <f>'ISB-7 CRPOP'!I43</f>
        <v>12.687869413943796</v>
      </c>
      <c r="F43" s="30">
        <f>'ISB-8 PA80'!I43</f>
        <v>9.5450745579396603</v>
      </c>
      <c r="G43" s="30">
        <f>'ISB-9 SCOB'!I43</f>
        <v>38.303033319702827</v>
      </c>
      <c r="H43" s="120">
        <f t="shared" si="1"/>
        <v>85.915819660245972</v>
      </c>
      <c r="I43" s="99">
        <f t="shared" si="2"/>
        <v>85.92</v>
      </c>
    </row>
    <row r="44" spans="1:39" s="56" customFormat="1" ht="15" customHeight="1">
      <c r="A44" s="61">
        <f ca="1">'ISB-1 2011'!A44</f>
        <v>2079</v>
      </c>
      <c r="B44" s="75" t="str">
        <f ca="1">'ISB-1 2011'!B44</f>
        <v>Grangettes</v>
      </c>
      <c r="C44" s="30">
        <f>'ISB-5 DPOP'!I44</f>
        <v>14.987812122538893</v>
      </c>
      <c r="D44" s="30">
        <f>'ISB-6 TE'!I44</f>
        <v>9.1011367682426663</v>
      </c>
      <c r="E44" s="22">
        <f>'ISB-7 CRPOP'!I44</f>
        <v>13.157543516341065</v>
      </c>
      <c r="F44" s="30">
        <f>'ISB-8 PA80'!I44</f>
        <v>10.262384179613848</v>
      </c>
      <c r="G44" s="30">
        <f>'ISB-9 SCOB'!I44</f>
        <v>39.074293957724826</v>
      </c>
      <c r="H44" s="120">
        <f t="shared" si="1"/>
        <v>86.583170544461296</v>
      </c>
      <c r="I44" s="99">
        <f t="shared" si="2"/>
        <v>86.58</v>
      </c>
      <c r="J44" s="30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</row>
    <row r="45" spans="1:39" ht="15" customHeight="1">
      <c r="A45" s="61">
        <f ca="1">'ISB-1 2011'!A45</f>
        <v>2086</v>
      </c>
      <c r="B45" s="75" t="str">
        <f ca="1">'ISB-1 2011'!B45</f>
        <v>Massonnens</v>
      </c>
      <c r="C45" s="30">
        <f>'ISB-5 DPOP'!I45</f>
        <v>17.268201165757201</v>
      </c>
      <c r="D45" s="30">
        <f>'ISB-6 TE'!I45</f>
        <v>9.4979546102303161</v>
      </c>
      <c r="E45" s="22">
        <f>'ISB-7 CRPOP'!I45</f>
        <v>12.548476269631296</v>
      </c>
      <c r="F45" s="30">
        <f>'ISB-8 PA80'!I45</f>
        <v>11.955190182272206</v>
      </c>
      <c r="G45" s="30">
        <f>'ISB-9 SCOB'!I45</f>
        <v>45.488854759793945</v>
      </c>
      <c r="H45" s="120">
        <f t="shared" si="1"/>
        <v>96.758676987684964</v>
      </c>
      <c r="I45" s="99">
        <f t="shared" si="2"/>
        <v>96.76</v>
      </c>
    </row>
    <row r="46" spans="1:39" ht="15" customHeight="1">
      <c r="A46" s="61">
        <f ca="1">'ISB-1 2011'!A46</f>
        <v>2087</v>
      </c>
      <c r="B46" s="75" t="str">
        <f ca="1">'ISB-1 2011'!B46</f>
        <v>Mézières (FR)</v>
      </c>
      <c r="C46" s="30">
        <f>'ISB-5 DPOP'!I46</f>
        <v>17.467528159540848</v>
      </c>
      <c r="D46" s="30">
        <f>'ISB-6 TE'!I46</f>
        <v>10.338451250447504</v>
      </c>
      <c r="E46" s="22">
        <f>'ISB-7 CRPOP'!I46</f>
        <v>12.233374419799977</v>
      </c>
      <c r="F46" s="30">
        <f>'ISB-8 PA80'!I46</f>
        <v>11.337136873632097</v>
      </c>
      <c r="G46" s="30">
        <f>'ISB-9 SCOB'!I46</f>
        <v>45.051083498160374</v>
      </c>
      <c r="H46" s="120">
        <f t="shared" si="1"/>
        <v>96.427574201580796</v>
      </c>
      <c r="I46" s="99">
        <f t="shared" si="2"/>
        <v>96.43</v>
      </c>
    </row>
    <row r="47" spans="1:39" ht="15" customHeight="1">
      <c r="A47" s="61">
        <f ca="1">'ISB-1 2011'!A47</f>
        <v>2089</v>
      </c>
      <c r="B47" s="75" t="str">
        <f ca="1">'ISB-1 2011'!B47</f>
        <v>Montet (Glâne)</v>
      </c>
      <c r="C47" s="30">
        <f>'ISB-5 DPOP'!I47</f>
        <v>18.955856399396151</v>
      </c>
      <c r="D47" s="30">
        <f>'ISB-6 TE'!I47</f>
        <v>4.6399538107750358</v>
      </c>
      <c r="E47" s="22">
        <f>'ISB-7 CRPOP'!I47</f>
        <v>18.203687296084777</v>
      </c>
      <c r="F47" s="30">
        <f>'ISB-8 PA80'!I47</f>
        <v>5.8266427214121519</v>
      </c>
      <c r="G47" s="30">
        <f>'ISB-9 SCOB'!I47</f>
        <v>52.097961699808138</v>
      </c>
      <c r="H47" s="120">
        <f t="shared" si="1"/>
        <v>99.724101927476255</v>
      </c>
      <c r="I47" s="99">
        <f t="shared" si="2"/>
        <v>99.72</v>
      </c>
    </row>
    <row r="48" spans="1:39" ht="15" customHeight="1">
      <c r="A48" s="61">
        <f ca="1">'ISB-1 2011'!A48</f>
        <v>2096</v>
      </c>
      <c r="B48" s="75" t="str">
        <f ca="1">'ISB-1 2011'!B48</f>
        <v>Romont (FR)</v>
      </c>
      <c r="C48" s="30">
        <f>'ISB-5 DPOP'!I48</f>
        <v>22.501133345643847</v>
      </c>
      <c r="D48" s="30">
        <f>'ISB-6 TE'!I48</f>
        <v>14.78352119127473</v>
      </c>
      <c r="E48" s="22">
        <f>'ISB-7 CRPOP'!I48</f>
        <v>13.28067453989202</v>
      </c>
      <c r="F48" s="30">
        <f>'ISB-8 PA80'!I48</f>
        <v>11.245614763345371</v>
      </c>
      <c r="G48" s="30">
        <f>'ISB-9 SCOB'!I48</f>
        <v>44.142135621822455</v>
      </c>
      <c r="H48" s="120">
        <f t="shared" si="1"/>
        <v>105.95307946197843</v>
      </c>
      <c r="I48" s="99">
        <f t="shared" si="2"/>
        <v>105.95</v>
      </c>
    </row>
    <row r="49" spans="1:39" ht="15" customHeight="1">
      <c r="A49" s="61">
        <f ca="1">'ISB-1 2011'!A49</f>
        <v>2097</v>
      </c>
      <c r="B49" s="75" t="str">
        <f ca="1">'ISB-1 2011'!B49</f>
        <v>Rue</v>
      </c>
      <c r="C49" s="30">
        <f>'ISB-5 DPOP'!I49</f>
        <v>17.662116846808008</v>
      </c>
      <c r="D49" s="30">
        <f>'ISB-6 TE'!I49</f>
        <v>9.3195052661665354</v>
      </c>
      <c r="E49" s="22">
        <f>'ISB-7 CRPOP'!I49</f>
        <v>13.951112603407589</v>
      </c>
      <c r="F49" s="30">
        <f>'ISB-8 PA80'!I49</f>
        <v>10.439175982706708</v>
      </c>
      <c r="G49" s="30">
        <f>'ISB-9 SCOB'!I49</f>
        <v>44.186965422778847</v>
      </c>
      <c r="H49" s="120">
        <f t="shared" si="1"/>
        <v>95.558876121867684</v>
      </c>
      <c r="I49" s="99">
        <f t="shared" si="2"/>
        <v>95.56</v>
      </c>
    </row>
    <row r="50" spans="1:39" ht="15" customHeight="1">
      <c r="A50" s="61">
        <f ca="1">'ISB-1 2011'!A50</f>
        <v>2099</v>
      </c>
      <c r="B50" s="75" t="str">
        <f ca="1">'ISB-1 2011'!B50</f>
        <v>Siviriez</v>
      </c>
      <c r="C50" s="30">
        <f>'ISB-5 DPOP'!I50</f>
        <v>17.24183862867071</v>
      </c>
      <c r="D50" s="30">
        <f>'ISB-6 TE'!I50</f>
        <v>10.801484062441105</v>
      </c>
      <c r="E50" s="22">
        <f>'ISB-7 CRPOP'!I50</f>
        <v>12.768346670322833</v>
      </c>
      <c r="F50" s="30">
        <f>'ISB-8 PA80'!I50</f>
        <v>12.62105851187558</v>
      </c>
      <c r="G50" s="30">
        <f>'ISB-9 SCOB'!I50</f>
        <v>42.732801036625631</v>
      </c>
      <c r="H50" s="120">
        <f t="shared" si="1"/>
        <v>96.165528909935858</v>
      </c>
      <c r="I50" s="99">
        <f t="shared" si="2"/>
        <v>96.17</v>
      </c>
    </row>
    <row r="51" spans="1:39" ht="15" customHeight="1">
      <c r="A51" s="61">
        <f ca="1">'ISB-1 2011'!A51</f>
        <v>2102</v>
      </c>
      <c r="B51" s="75" t="str">
        <f ca="1">'ISB-1 2011'!B51</f>
        <v>Ursy</v>
      </c>
      <c r="C51" s="30">
        <f>'ISB-5 DPOP'!I51</f>
        <v>19.04623271340904</v>
      </c>
      <c r="D51" s="30">
        <f>'ISB-6 TE'!I51</f>
        <v>12.292014116092751</v>
      </c>
      <c r="E51" s="22">
        <f>'ISB-7 CRPOP'!I51</f>
        <v>13.540914333966848</v>
      </c>
      <c r="F51" s="30">
        <f>'ISB-8 PA80'!I51</f>
        <v>11.152862007551333</v>
      </c>
      <c r="G51" s="30">
        <f>'ISB-9 SCOB'!I51</f>
        <v>52.994389299735566</v>
      </c>
      <c r="H51" s="120">
        <f t="shared" si="1"/>
        <v>109.02641247075553</v>
      </c>
      <c r="I51" s="99">
        <f t="shared" si="2"/>
        <v>109.03</v>
      </c>
    </row>
    <row r="52" spans="1:39" ht="15" customHeight="1">
      <c r="A52" s="61">
        <f ca="1">'ISB-1 2011'!A52</f>
        <v>2111</v>
      </c>
      <c r="B52" s="75" t="str">
        <f ca="1">'ISB-1 2011'!B52</f>
        <v>Villaz-Saint-Pierre</v>
      </c>
      <c r="C52" s="30">
        <f>'ISB-5 DPOP'!I52</f>
        <v>19.528832911956652</v>
      </c>
      <c r="D52" s="30">
        <f>'ISB-6 TE'!I52</f>
        <v>13.205921392219006</v>
      </c>
      <c r="E52" s="22">
        <f>'ISB-7 CRPOP'!I52</f>
        <v>13.195653605260867</v>
      </c>
      <c r="F52" s="30">
        <f>'ISB-8 PA80'!I52</f>
        <v>10.961662136778727</v>
      </c>
      <c r="G52" s="30">
        <f>'ISB-9 SCOB'!I52</f>
        <v>46.160185042015662</v>
      </c>
      <c r="H52" s="120">
        <f t="shared" si="1"/>
        <v>103.05225508823091</v>
      </c>
      <c r="I52" s="99">
        <f t="shared" si="2"/>
        <v>103.05</v>
      </c>
    </row>
    <row r="53" spans="1:39" ht="15" customHeight="1">
      <c r="A53" s="61">
        <f ca="1">'ISB-1 2011'!A53</f>
        <v>2113</v>
      </c>
      <c r="B53" s="75" t="str">
        <f ca="1">'ISB-1 2011'!B53</f>
        <v>Vuisternens-devant-Romont</v>
      </c>
      <c r="C53" s="30">
        <f>'ISB-5 DPOP'!I53</f>
        <v>16.499065715388721</v>
      </c>
      <c r="D53" s="30">
        <f>'ISB-6 TE'!I53</f>
        <v>10.59756046110847</v>
      </c>
      <c r="E53" s="22">
        <f>'ISB-7 CRPOP'!I53</f>
        <v>12.573966218265186</v>
      </c>
      <c r="F53" s="30">
        <f>'ISB-8 PA80'!I53</f>
        <v>11.193124295340098</v>
      </c>
      <c r="G53" s="30">
        <f>'ISB-9 SCOB'!I53</f>
        <v>52.777019227987381</v>
      </c>
      <c r="H53" s="120">
        <f t="shared" si="1"/>
        <v>103.64073591808986</v>
      </c>
      <c r="I53" s="99">
        <f t="shared" si="2"/>
        <v>103.64</v>
      </c>
    </row>
    <row r="54" spans="1:39" s="56" customFormat="1" ht="15" customHeight="1">
      <c r="A54" s="61">
        <f ca="1">'ISB-1 2011'!A54</f>
        <v>2114</v>
      </c>
      <c r="B54" s="75" t="str">
        <f ca="1">'ISB-1 2011'!B54</f>
        <v>Villorsonnens</v>
      </c>
      <c r="C54" s="30">
        <f>'ISB-5 DPOP'!I54</f>
        <v>16.356239128902384</v>
      </c>
      <c r="D54" s="30">
        <f>'ISB-6 TE'!I54</f>
        <v>9.6609044249758593</v>
      </c>
      <c r="E54" s="22">
        <f>'ISB-7 CRPOP'!I54</f>
        <v>12.723626952617181</v>
      </c>
      <c r="F54" s="30">
        <f>'ISB-8 PA80'!I54</f>
        <v>10.764341742833262</v>
      </c>
      <c r="G54" s="30">
        <f>'ISB-9 SCOB'!I54</f>
        <v>50.842908410391942</v>
      </c>
      <c r="H54" s="120">
        <f t="shared" si="1"/>
        <v>100.34802065972062</v>
      </c>
      <c r="I54" s="99">
        <f t="shared" si="2"/>
        <v>100.35</v>
      </c>
      <c r="J54" s="30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</row>
    <row r="55" spans="1:39" ht="15" customHeight="1">
      <c r="A55" s="61">
        <f ca="1">'ISB-1 2011'!A55</f>
        <v>2115</v>
      </c>
      <c r="B55" s="75" t="str">
        <f ca="1">'ISB-1 2011'!B55</f>
        <v>Torny</v>
      </c>
      <c r="C55" s="30">
        <f>'ISB-5 DPOP'!I55</f>
        <v>16.323342307431243</v>
      </c>
      <c r="D55" s="30">
        <f>'ISB-6 TE'!I55</f>
        <v>8.7058537234826687</v>
      </c>
      <c r="E55" s="22">
        <f>'ISB-7 CRPOP'!I55</f>
        <v>13.089447794609205</v>
      </c>
      <c r="F55" s="30">
        <f>'ISB-8 PA80'!I55</f>
        <v>10.600585559248058</v>
      </c>
      <c r="G55" s="30">
        <f>'ISB-9 SCOB'!I55</f>
        <v>50.069524665563897</v>
      </c>
      <c r="H55" s="120">
        <f t="shared" si="1"/>
        <v>98.788754050335072</v>
      </c>
      <c r="I55" s="99">
        <f t="shared" si="2"/>
        <v>98.79</v>
      </c>
    </row>
    <row r="56" spans="1:39" ht="15" customHeight="1">
      <c r="A56" s="61">
        <f ca="1">'ISB-1 2011'!A56</f>
        <v>2116</v>
      </c>
      <c r="B56" s="75" t="str">
        <f ca="1">'ISB-1 2011'!B56</f>
        <v>La Folliaz</v>
      </c>
      <c r="C56" s="30">
        <f>'ISB-5 DPOP'!I56</f>
        <v>16.697203039675554</v>
      </c>
      <c r="D56" s="30">
        <f>'ISB-6 TE'!I56</f>
        <v>10.996329316166159</v>
      </c>
      <c r="E56" s="22">
        <f>'ISB-7 CRPOP'!I56</f>
        <v>12.023097330380757</v>
      </c>
      <c r="F56" s="30">
        <f>'ISB-8 PA80'!I56</f>
        <v>8.7668627229179474</v>
      </c>
      <c r="G56" s="30">
        <f>'ISB-9 SCOB'!I56</f>
        <v>45.285216340404567</v>
      </c>
      <c r="H56" s="120">
        <f t="shared" si="1"/>
        <v>93.768708749544984</v>
      </c>
      <c r="I56" s="99">
        <f t="shared" si="2"/>
        <v>93.77</v>
      </c>
    </row>
    <row r="57" spans="1:39" ht="15" customHeight="1">
      <c r="A57" s="61">
        <f ca="1">'ISB-1 2011'!A57</f>
        <v>2121</v>
      </c>
      <c r="B57" s="75" t="str">
        <f ca="1">'ISB-1 2011'!B57</f>
        <v>Haut-Intyamon</v>
      </c>
      <c r="C57" s="30">
        <f>'ISB-5 DPOP'!I57</f>
        <v>11.702699624337802</v>
      </c>
      <c r="D57" s="30">
        <f>'ISB-6 TE'!I57</f>
        <v>11.567274420838126</v>
      </c>
      <c r="E57" s="22">
        <f>'ISB-7 CRPOP'!I57</f>
        <v>11.889057987671151</v>
      </c>
      <c r="F57" s="30">
        <f>'ISB-8 PA80'!I57</f>
        <v>19.951092876254553</v>
      </c>
      <c r="G57" s="30">
        <f>'ISB-9 SCOB'!I57</f>
        <v>34.91680362037993</v>
      </c>
      <c r="H57" s="120">
        <f t="shared" si="1"/>
        <v>90.026928529481552</v>
      </c>
      <c r="I57" s="99">
        <f t="shared" si="2"/>
        <v>90.03</v>
      </c>
    </row>
    <row r="58" spans="1:39" ht="15" customHeight="1">
      <c r="A58" s="61">
        <f ca="1">'ISB-1 2011'!A58</f>
        <v>2122</v>
      </c>
      <c r="B58" s="75" t="str">
        <f ca="1">'ISB-1 2011'!B58</f>
        <v>Pont-en-Ogoz</v>
      </c>
      <c r="C58" s="30">
        <f>'ISB-5 DPOP'!I58</f>
        <v>18.905408517293086</v>
      </c>
      <c r="D58" s="30">
        <f>'ISB-6 TE'!I58</f>
        <v>8.8098088505247905</v>
      </c>
      <c r="E58" s="22">
        <f>'ISB-7 CRPOP'!I58</f>
        <v>12.788384285619387</v>
      </c>
      <c r="F58" s="30">
        <f>'ISB-8 PA80'!I58</f>
        <v>6.958357698580282</v>
      </c>
      <c r="G58" s="30">
        <f>'ISB-9 SCOB'!I58</f>
        <v>50.092775854263607</v>
      </c>
      <c r="H58" s="120">
        <f t="shared" si="1"/>
        <v>97.554735206281151</v>
      </c>
      <c r="I58" s="99">
        <f t="shared" si="2"/>
        <v>97.55</v>
      </c>
    </row>
    <row r="59" spans="1:39" ht="15" customHeight="1">
      <c r="A59" s="61">
        <f ca="1">'ISB-1 2011'!A59</f>
        <v>2123</v>
      </c>
      <c r="B59" s="75" t="str">
        <f ca="1">'ISB-1 2011'!B59</f>
        <v>Botterens</v>
      </c>
      <c r="C59" s="30">
        <f>'ISB-5 DPOP'!I59</f>
        <v>17.814572734498682</v>
      </c>
      <c r="D59" s="30">
        <f>'ISB-6 TE'!I59</f>
        <v>11.458314867512875</v>
      </c>
      <c r="E59" s="22">
        <f>'ISB-7 CRPOP'!I59</f>
        <v>13.109428734255729</v>
      </c>
      <c r="F59" s="30">
        <f>'ISB-8 PA80'!I59</f>
        <v>5.7287509430908186</v>
      </c>
      <c r="G59" s="30">
        <f>'ISB-9 SCOB'!I59</f>
        <v>52.593865280494093</v>
      </c>
      <c r="H59" s="120">
        <f t="shared" si="1"/>
        <v>100.7049325598522</v>
      </c>
      <c r="I59" s="99">
        <f t="shared" si="2"/>
        <v>100.7</v>
      </c>
    </row>
    <row r="60" spans="1:39" ht="15" customHeight="1">
      <c r="A60" s="61">
        <f ca="1">'ISB-1 2011'!A60</f>
        <v>2124</v>
      </c>
      <c r="B60" s="75" t="str">
        <f ca="1">'ISB-1 2011'!B60</f>
        <v>Broc</v>
      </c>
      <c r="C60" s="30">
        <f>'ISB-5 DPOP'!I60</f>
        <v>20.341249353550726</v>
      </c>
      <c r="D60" s="30">
        <f>'ISB-6 TE'!I60</f>
        <v>12.712315381973923</v>
      </c>
      <c r="E60" s="22">
        <f>'ISB-7 CRPOP'!I60</f>
        <v>12.643308207159961</v>
      </c>
      <c r="F60" s="30">
        <f>'ISB-8 PA80'!I60</f>
        <v>16.41793517097263</v>
      </c>
      <c r="G60" s="30">
        <f>'ISB-9 SCOB'!I60</f>
        <v>43.578080305404455</v>
      </c>
      <c r="H60" s="120">
        <f t="shared" si="1"/>
        <v>105.69288841906169</v>
      </c>
      <c r="I60" s="99">
        <f t="shared" si="2"/>
        <v>105.69</v>
      </c>
    </row>
    <row r="61" spans="1:39" s="56" customFormat="1" ht="15" customHeight="1">
      <c r="A61" s="61">
        <f ca="1">'ISB-1 2011'!A61</f>
        <v>2125</v>
      </c>
      <c r="B61" s="75" t="str">
        <f ca="1">'ISB-1 2011'!B61</f>
        <v>Bulle</v>
      </c>
      <c r="C61" s="30">
        <f>'ISB-5 DPOP'!I61</f>
        <v>24.903802706585235</v>
      </c>
      <c r="D61" s="30">
        <f>'ISB-6 TE'!I61</f>
        <v>14.245100039649865</v>
      </c>
      <c r="E61" s="22">
        <f>'ISB-7 CRPOP'!I61</f>
        <v>13.928480630022271</v>
      </c>
      <c r="F61" s="30">
        <f>'ISB-8 PA80'!I61</f>
        <v>12.273874363614153</v>
      </c>
      <c r="G61" s="30">
        <f>'ISB-9 SCOB'!I61</f>
        <v>39.359376237631217</v>
      </c>
      <c r="H61" s="120">
        <f t="shared" si="1"/>
        <v>104.71063397750274</v>
      </c>
      <c r="I61" s="99">
        <f t="shared" si="2"/>
        <v>104.71</v>
      </c>
      <c r="J61" s="30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</row>
    <row r="62" spans="1:39" ht="15" customHeight="1">
      <c r="A62" s="61">
        <f ca="1">'ISB-1 2011'!A62</f>
        <v>2128</v>
      </c>
      <c r="B62" s="75" t="str">
        <f ca="1">'ISB-1 2011'!B62</f>
        <v>Châtel-sur-Montsalvens</v>
      </c>
      <c r="C62" s="30">
        <f>'ISB-5 DPOP'!I62</f>
        <v>17.822940026853477</v>
      </c>
      <c r="D62" s="30">
        <f>'ISB-6 TE'!I62</f>
        <v>6.845757871377951</v>
      </c>
      <c r="E62" s="22">
        <f>'ISB-7 CRPOP'!I62</f>
        <v>12.896675811632383</v>
      </c>
      <c r="F62" s="30">
        <f>'ISB-8 PA80'!I62</f>
        <v>7.0407232449562533</v>
      </c>
      <c r="G62" s="30">
        <f>'ISB-9 SCOB'!I62</f>
        <v>38.228624677608543</v>
      </c>
      <c r="H62" s="120">
        <f t="shared" si="1"/>
        <v>82.834721632428611</v>
      </c>
      <c r="I62" s="99">
        <f t="shared" si="2"/>
        <v>82.83</v>
      </c>
    </row>
    <row r="63" spans="1:39" ht="15" customHeight="1">
      <c r="A63" s="61">
        <f ca="1">'ISB-1 2011'!A63</f>
        <v>2129</v>
      </c>
      <c r="B63" s="75" t="str">
        <f ca="1">'ISB-1 2011'!B63</f>
        <v>Corbières</v>
      </c>
      <c r="C63" s="30">
        <f>'ISB-5 DPOP'!I63</f>
        <v>16.137858349334987</v>
      </c>
      <c r="D63" s="30">
        <f>'ISB-6 TE'!I63</f>
        <v>10.960563218963841</v>
      </c>
      <c r="E63" s="22">
        <f>'ISB-7 CRPOP'!I63</f>
        <v>13.459041531393721</v>
      </c>
      <c r="F63" s="30">
        <f>'ISB-8 PA80'!I63</f>
        <v>7.7400070988478538</v>
      </c>
      <c r="G63" s="30">
        <f>'ISB-9 SCOB'!I63</f>
        <v>47.939941561686489</v>
      </c>
      <c r="H63" s="120">
        <f t="shared" si="1"/>
        <v>96.237411760226891</v>
      </c>
      <c r="I63" s="99">
        <f t="shared" si="2"/>
        <v>96.24</v>
      </c>
    </row>
    <row r="64" spans="1:39" ht="15" customHeight="1">
      <c r="A64" s="61">
        <f ca="1">'ISB-1 2011'!A64</f>
        <v>2130</v>
      </c>
      <c r="B64" s="75" t="str">
        <f ca="1">'ISB-1 2011'!B64</f>
        <v>Crésuz</v>
      </c>
      <c r="C64" s="30">
        <f>'ISB-5 DPOP'!I64</f>
        <v>19.26536597103458</v>
      </c>
      <c r="D64" s="30">
        <f>'ISB-6 TE'!I64</f>
        <v>4.7510302249490177</v>
      </c>
      <c r="E64" s="22">
        <f>'ISB-7 CRPOP'!I64</f>
        <v>12.56012577888113</v>
      </c>
      <c r="F64" s="30">
        <f>'ISB-8 PA80'!I64</f>
        <v>20.852085546593859</v>
      </c>
      <c r="G64" s="30">
        <f>'ISB-9 SCOB'!I64</f>
        <v>15.014542040556689</v>
      </c>
      <c r="H64" s="120">
        <f t="shared" si="1"/>
        <v>72.443149562015279</v>
      </c>
      <c r="I64" s="99">
        <f t="shared" si="2"/>
        <v>72.44</v>
      </c>
    </row>
    <row r="65" spans="1:9" ht="15" customHeight="1">
      <c r="A65" s="61">
        <f ca="1">'ISB-1 2011'!A65</f>
        <v>2131</v>
      </c>
      <c r="B65" s="75" t="str">
        <f ca="1">'ISB-1 2011'!B65</f>
        <v>Echarlens</v>
      </c>
      <c r="C65" s="30">
        <f>'ISB-5 DPOP'!I65</f>
        <v>18.859269535692977</v>
      </c>
      <c r="D65" s="30">
        <f>'ISB-6 TE'!I65</f>
        <v>7.8384953635601304</v>
      </c>
      <c r="E65" s="22">
        <f>'ISB-7 CRPOP'!I65</f>
        <v>13.823609163958773</v>
      </c>
      <c r="F65" s="30">
        <f>'ISB-8 PA80'!I65</f>
        <v>7.0333692020575453</v>
      </c>
      <c r="G65" s="30">
        <f>'ISB-9 SCOB'!I65</f>
        <v>55.051490291424876</v>
      </c>
      <c r="H65" s="120">
        <f t="shared" si="1"/>
        <v>102.60623355669429</v>
      </c>
      <c r="I65" s="99">
        <f t="shared" si="2"/>
        <v>102.61</v>
      </c>
    </row>
    <row r="66" spans="1:9" ht="15" customHeight="1">
      <c r="A66" s="61">
        <f ca="1">'ISB-1 2011'!A66</f>
        <v>2134</v>
      </c>
      <c r="B66" s="75" t="str">
        <f ca="1">'ISB-1 2011'!B66</f>
        <v>Grandvillard</v>
      </c>
      <c r="C66" s="30">
        <f>'ISB-5 DPOP'!I66</f>
        <v>12.731387416203868</v>
      </c>
      <c r="D66" s="30">
        <f>'ISB-6 TE'!I66</f>
        <v>9.6052062674597565</v>
      </c>
      <c r="E66" s="22">
        <f>'ISB-7 CRPOP'!I66</f>
        <v>13.098923384390291</v>
      </c>
      <c r="F66" s="30">
        <f>'ISB-8 PA80'!I66</f>
        <v>10.155026539094749</v>
      </c>
      <c r="G66" s="30">
        <f>'ISB-9 SCOB'!I66</f>
        <v>49.455872916325291</v>
      </c>
      <c r="H66" s="120">
        <f t="shared" si="1"/>
        <v>95.046416523473951</v>
      </c>
      <c r="I66" s="99">
        <f t="shared" si="2"/>
        <v>95.05</v>
      </c>
    </row>
    <row r="67" spans="1:9" ht="15" customHeight="1">
      <c r="A67" s="61">
        <f ca="1">'ISB-1 2011'!A67</f>
        <v>2135</v>
      </c>
      <c r="B67" s="75" t="str">
        <f ca="1">'ISB-1 2011'!B67</f>
        <v>Gruyères</v>
      </c>
      <c r="C67" s="30">
        <f>'ISB-5 DPOP'!I67</f>
        <v>15.690954929223986</v>
      </c>
      <c r="D67" s="30">
        <f>'ISB-6 TE'!I67</f>
        <v>12.654322728868848</v>
      </c>
      <c r="E67" s="22">
        <f>'ISB-7 CRPOP'!I67</f>
        <v>13.749445993342009</v>
      </c>
      <c r="F67" s="30">
        <f>'ISB-8 PA80'!I67</f>
        <v>12.076028695986734</v>
      </c>
      <c r="G67" s="30">
        <f>'ISB-9 SCOB'!I67</f>
        <v>49.58216948003426</v>
      </c>
      <c r="H67" s="120">
        <f t="shared" si="1"/>
        <v>103.75292182745584</v>
      </c>
      <c r="I67" s="99">
        <f t="shared" si="2"/>
        <v>103.75</v>
      </c>
    </row>
    <row r="68" spans="1:9" ht="15" customHeight="1">
      <c r="A68" s="61">
        <f ca="1">'ISB-1 2011'!A68</f>
        <v>2137</v>
      </c>
      <c r="B68" s="75" t="str">
        <f ca="1">'ISB-1 2011'!B68</f>
        <v>Hauteville</v>
      </c>
      <c r="C68" s="30">
        <f>'ISB-5 DPOP'!I68</f>
        <v>14.740464277911201</v>
      </c>
      <c r="D68" s="30">
        <f>'ISB-6 TE'!I68</f>
        <v>7.4248142907781132</v>
      </c>
      <c r="E68" s="22">
        <f>'ISB-7 CRPOP'!I68</f>
        <v>12.779021492291418</v>
      </c>
      <c r="F68" s="30">
        <f>'ISB-8 PA80'!I68</f>
        <v>11.398385294586811</v>
      </c>
      <c r="G68" s="30">
        <f>'ISB-9 SCOB'!I68</f>
        <v>55.1695882445213</v>
      </c>
      <c r="H68" s="120">
        <f t="shared" si="1"/>
        <v>101.51227360008883</v>
      </c>
      <c r="I68" s="99">
        <f t="shared" si="2"/>
        <v>101.51</v>
      </c>
    </row>
    <row r="69" spans="1:9" ht="15" customHeight="1">
      <c r="A69" s="61">
        <f ca="1">'ISB-1 2011'!A69</f>
        <v>2138</v>
      </c>
      <c r="B69" s="75" t="str">
        <f ca="1">'ISB-1 2011'!B69</f>
        <v>Jaun</v>
      </c>
      <c r="C69" s="30">
        <f>'ISB-5 DPOP'!I69</f>
        <v>9.2541592175245171</v>
      </c>
      <c r="D69" s="30">
        <f>'ISB-6 TE'!I69</f>
        <v>11.884562906853462</v>
      </c>
      <c r="E69" s="22">
        <f>'ISB-7 CRPOP'!I69</f>
        <v>11.25507968168016</v>
      </c>
      <c r="F69" s="30">
        <f>'ISB-8 PA80'!I69</f>
        <v>18.9815248222605</v>
      </c>
      <c r="G69" s="30">
        <f>'ISB-9 SCOB'!I69</f>
        <v>45.348460221208235</v>
      </c>
      <c r="H69" s="120">
        <f t="shared" si="1"/>
        <v>96.723786849526874</v>
      </c>
      <c r="I69" s="99">
        <f t="shared" si="2"/>
        <v>96.72</v>
      </c>
    </row>
    <row r="70" spans="1:9" ht="15" customHeight="1">
      <c r="A70" s="61">
        <f ca="1">'ISB-1 2011'!A70</f>
        <v>2140</v>
      </c>
      <c r="B70" s="75" t="str">
        <f ca="1">'ISB-1 2011'!B70</f>
        <v>Marsens</v>
      </c>
      <c r="C70" s="30">
        <f>'ISB-5 DPOP'!I70</f>
        <v>19.879929950956821</v>
      </c>
      <c r="D70" s="30">
        <f>'ISB-6 TE'!I70</f>
        <v>12.30375997045063</v>
      </c>
      <c r="E70" s="22">
        <f>'ISB-7 CRPOP'!I70</f>
        <v>13.712711976929663</v>
      </c>
      <c r="F70" s="30">
        <f>'ISB-8 PA80'!I70</f>
        <v>7.0416519529935426</v>
      </c>
      <c r="G70" s="30">
        <f>'ISB-9 SCOB'!I70</f>
        <v>62.143895557598846</v>
      </c>
      <c r="H70" s="120">
        <f t="shared" ref="H70:H131" si="3">SUM(C70:G70)</f>
        <v>115.08194940892949</v>
      </c>
      <c r="I70" s="99">
        <f t="shared" si="2"/>
        <v>115.08</v>
      </c>
    </row>
    <row r="71" spans="1:9" ht="15" customHeight="1">
      <c r="A71" s="61">
        <f ca="1">'ISB-1 2011'!A71</f>
        <v>2143</v>
      </c>
      <c r="B71" s="75" t="str">
        <f ca="1">'ISB-1 2011'!B71</f>
        <v>Morlon</v>
      </c>
      <c r="C71" s="30">
        <f>'ISB-5 DPOP'!I71</f>
        <v>20.262127162688589</v>
      </c>
      <c r="D71" s="30">
        <f>'ISB-6 TE'!I71</f>
        <v>9.9103931842773694</v>
      </c>
      <c r="E71" s="22">
        <f>'ISB-7 CRPOP'!I71</f>
        <v>12.083861347661832</v>
      </c>
      <c r="F71" s="30">
        <f>'ISB-8 PA80'!I71</f>
        <v>10.791867879689905</v>
      </c>
      <c r="G71" s="30">
        <f>'ISB-9 SCOB'!I71</f>
        <v>54.318936909145435</v>
      </c>
      <c r="H71" s="120">
        <f t="shared" si="3"/>
        <v>107.36718648346313</v>
      </c>
      <c r="I71" s="99">
        <f t="shared" si="2"/>
        <v>107.37</v>
      </c>
    </row>
    <row r="72" spans="1:9" ht="15" customHeight="1">
      <c r="A72" s="61">
        <f ca="1">'ISB-1 2011'!A72</f>
        <v>2145</v>
      </c>
      <c r="B72" s="75" t="str">
        <f ca="1">'ISB-1 2011'!B72</f>
        <v>Le Pâquier (FR)</v>
      </c>
      <c r="C72" s="30">
        <f>'ISB-5 DPOP'!I72</f>
        <v>20.329686597175787</v>
      </c>
      <c r="D72" s="30">
        <f>'ISB-6 TE'!I72</f>
        <v>9.934268901976985</v>
      </c>
      <c r="E72" s="22">
        <f>'ISB-7 CRPOP'!I72</f>
        <v>12.644863823371514</v>
      </c>
      <c r="F72" s="30">
        <f>'ISB-8 PA80'!I72</f>
        <v>10.849854645766078</v>
      </c>
      <c r="G72" s="30">
        <f>'ISB-9 SCOB'!I72</f>
        <v>54.782272588733584</v>
      </c>
      <c r="H72" s="120">
        <f t="shared" si="3"/>
        <v>108.54094655702394</v>
      </c>
      <c r="I72" s="99">
        <f t="shared" si="2"/>
        <v>108.54</v>
      </c>
    </row>
    <row r="73" spans="1:9" ht="15" customHeight="1">
      <c r="A73" s="61">
        <f ca="1">'ISB-1 2011'!A73</f>
        <v>2147</v>
      </c>
      <c r="B73" s="75" t="str">
        <f ca="1">'ISB-1 2011'!B73</f>
        <v>Pont-la-Ville</v>
      </c>
      <c r="C73" s="30">
        <f>'ISB-5 DPOP'!I73</f>
        <v>18.160422558377043</v>
      </c>
      <c r="D73" s="30">
        <f>'ISB-6 TE'!I73</f>
        <v>8.3061698364186807</v>
      </c>
      <c r="E73" s="22">
        <f>'ISB-7 CRPOP'!I73</f>
        <v>12.994039826551479</v>
      </c>
      <c r="F73" s="30">
        <f>'ISB-8 PA80'!I73</f>
        <v>10.488260243128396</v>
      </c>
      <c r="G73" s="30">
        <f>'ISB-9 SCOB'!I73</f>
        <v>54.05657283550795</v>
      </c>
      <c r="H73" s="120">
        <f t="shared" si="3"/>
        <v>104.00546529998354</v>
      </c>
      <c r="I73" s="99">
        <f t="shared" ref="I73:I136" si="4">ROUND(H73*100,0)/100</f>
        <v>104.01</v>
      </c>
    </row>
    <row r="74" spans="1:9" ht="15" customHeight="1">
      <c r="A74" s="61">
        <f ca="1">'ISB-1 2011'!A74</f>
        <v>2148</v>
      </c>
      <c r="B74" s="75" t="str">
        <f ca="1">'ISB-1 2011'!B74</f>
        <v>Riaz</v>
      </c>
      <c r="C74" s="30">
        <f>'ISB-5 DPOP'!I74</f>
        <v>20.886563782186872</v>
      </c>
      <c r="D74" s="30">
        <f>'ISB-6 TE'!I74</f>
        <v>12.661131602731658</v>
      </c>
      <c r="E74" s="22">
        <f>'ISB-7 CRPOP'!I74</f>
        <v>13.375330652536464</v>
      </c>
      <c r="F74" s="30">
        <f>'ISB-8 PA80'!I74</f>
        <v>7.5948743511637709</v>
      </c>
      <c r="G74" s="30">
        <f>'ISB-9 SCOB'!I74</f>
        <v>43.583684931098709</v>
      </c>
      <c r="H74" s="120">
        <f t="shared" si="3"/>
        <v>98.101585319717458</v>
      </c>
      <c r="I74" s="99">
        <f t="shared" si="4"/>
        <v>98.1</v>
      </c>
    </row>
    <row r="75" spans="1:9" ht="15" customHeight="1">
      <c r="A75" s="61">
        <f ca="1">'ISB-1 2011'!A75</f>
        <v>2149</v>
      </c>
      <c r="B75" s="75" t="str">
        <f ca="1">'ISB-1 2011'!B75</f>
        <v>La Roche</v>
      </c>
      <c r="C75" s="30">
        <f>'ISB-5 DPOP'!I75</f>
        <v>15.183269041221621</v>
      </c>
      <c r="D75" s="30">
        <f>'ISB-6 TE'!I75</f>
        <v>13.052151966427161</v>
      </c>
      <c r="E75" s="22">
        <f>'ISB-7 CRPOP'!I75</f>
        <v>12.608685585934936</v>
      </c>
      <c r="F75" s="30">
        <f>'ISB-8 PA80'!I75</f>
        <v>12.960601652510356</v>
      </c>
      <c r="G75" s="30">
        <f>'ISB-9 SCOB'!I75</f>
        <v>41.845907769838959</v>
      </c>
      <c r="H75" s="120">
        <f t="shared" si="3"/>
        <v>95.650616015933025</v>
      </c>
      <c r="I75" s="99">
        <f t="shared" si="4"/>
        <v>95.65</v>
      </c>
    </row>
    <row r="76" spans="1:9" ht="15" customHeight="1">
      <c r="A76" s="61">
        <f ca="1">'ISB-1 2011'!A76</f>
        <v>2152</v>
      </c>
      <c r="B76" s="75" t="str">
        <f ca="1">'ISB-1 2011'!B76</f>
        <v>Sâles</v>
      </c>
      <c r="C76" s="30">
        <f>'ISB-5 DPOP'!I76</f>
        <v>16.033289032842401</v>
      </c>
      <c r="D76" s="30">
        <f>'ISB-6 TE'!I76</f>
        <v>13.267296387154673</v>
      </c>
      <c r="E76" s="22">
        <f>'ISB-7 CRPOP'!I76</f>
        <v>12.703805465315341</v>
      </c>
      <c r="F76" s="30">
        <f>'ISB-8 PA80'!I76</f>
        <v>10.637825905071253</v>
      </c>
      <c r="G76" s="30">
        <f>'ISB-9 SCOB'!I76</f>
        <v>51.466695883348301</v>
      </c>
      <c r="H76" s="120">
        <f t="shared" si="3"/>
        <v>104.10891267373196</v>
      </c>
      <c r="I76" s="99">
        <f t="shared" si="4"/>
        <v>104.11</v>
      </c>
    </row>
    <row r="77" spans="1:9" ht="15" customHeight="1">
      <c r="A77" s="61">
        <f ca="1">'ISB-1 2011'!A77</f>
        <v>2153</v>
      </c>
      <c r="B77" s="75" t="str">
        <f ca="1">'ISB-1 2011'!B77</f>
        <v>Sorens</v>
      </c>
      <c r="C77" s="30">
        <f>'ISB-5 DPOP'!I77</f>
        <v>17.504264993186904</v>
      </c>
      <c r="D77" s="30">
        <f>'ISB-6 TE'!I77</f>
        <v>10.566524291574126</v>
      </c>
      <c r="E77" s="22">
        <f>'ISB-7 CRPOP'!I77</f>
        <v>13.251497788178719</v>
      </c>
      <c r="F77" s="30">
        <f>'ISB-8 PA80'!I77</f>
        <v>10.814420585494139</v>
      </c>
      <c r="G77" s="30">
        <f>'ISB-9 SCOB'!I77</f>
        <v>44.928630651576178</v>
      </c>
      <c r="H77" s="120">
        <f t="shared" si="3"/>
        <v>97.065338310010077</v>
      </c>
      <c r="I77" s="99">
        <f t="shared" si="4"/>
        <v>97.07</v>
      </c>
    </row>
    <row r="78" spans="1:9" ht="15" customHeight="1">
      <c r="A78" s="61">
        <f ca="1">'ISB-1 2011'!A78</f>
        <v>2155</v>
      </c>
      <c r="B78" s="75" t="str">
        <f ca="1">'ISB-1 2011'!B78</f>
        <v>Vaulruz</v>
      </c>
      <c r="C78" s="30">
        <f>'ISB-5 DPOP'!I78</f>
        <v>17.029153384360843</v>
      </c>
      <c r="D78" s="30">
        <f>'ISB-6 TE'!I78</f>
        <v>13.293268573572561</v>
      </c>
      <c r="E78" s="22">
        <f>'ISB-7 CRPOP'!I78</f>
        <v>12.657860191884629</v>
      </c>
      <c r="F78" s="30">
        <f>'ISB-8 PA80'!I78</f>
        <v>10.772665757555325</v>
      </c>
      <c r="G78" s="30">
        <f>'ISB-9 SCOB'!I78</f>
        <v>45.746517774694553</v>
      </c>
      <c r="H78" s="120">
        <f t="shared" si="3"/>
        <v>99.499465682067907</v>
      </c>
      <c r="I78" s="99">
        <f t="shared" si="4"/>
        <v>99.5</v>
      </c>
    </row>
    <row r="79" spans="1:9" ht="15" customHeight="1">
      <c r="A79" s="61">
        <f ca="1">'ISB-1 2011'!A79</f>
        <v>2160</v>
      </c>
      <c r="B79" s="75" t="str">
        <f ca="1">'ISB-1 2011'!B79</f>
        <v>Vuadens</v>
      </c>
      <c r="C79" s="30">
        <f>'ISB-5 DPOP'!I79</f>
        <v>19.649571816866427</v>
      </c>
      <c r="D79" s="30">
        <f>'ISB-6 TE'!I79</f>
        <v>10.710968738065906</v>
      </c>
      <c r="E79" s="22">
        <f>'ISB-7 CRPOP'!I79</f>
        <v>13.475878982687981</v>
      </c>
      <c r="F79" s="30">
        <f>'ISB-8 PA80'!I79</f>
        <v>12.185830733967975</v>
      </c>
      <c r="G79" s="30">
        <f>'ISB-9 SCOB'!I79</f>
        <v>51.712738185296907</v>
      </c>
      <c r="H79" s="120">
        <f t="shared" si="3"/>
        <v>107.73498845688519</v>
      </c>
      <c r="I79" s="99">
        <f t="shared" si="4"/>
        <v>107.73</v>
      </c>
    </row>
    <row r="80" spans="1:9" ht="15" customHeight="1">
      <c r="A80" s="61">
        <f ca="1">'ISB-1 2011'!A80</f>
        <v>2162</v>
      </c>
      <c r="B80" s="75" t="str">
        <f ca="1">'ISB-1 2011'!B80</f>
        <v>Bas-Intyamon</v>
      </c>
      <c r="C80" s="30">
        <f>'ISB-5 DPOP'!I80</f>
        <v>13.218159881702746</v>
      </c>
      <c r="D80" s="30">
        <f>'ISB-6 TE'!I80</f>
        <v>9.8460270908039575</v>
      </c>
      <c r="E80" s="22">
        <f>'ISB-7 CRPOP'!I80</f>
        <v>13.152718267006273</v>
      </c>
      <c r="F80" s="30">
        <f>'ISB-8 PA80'!I80</f>
        <v>12.195674422222524</v>
      </c>
      <c r="G80" s="30">
        <f>'ISB-9 SCOB'!I80</f>
        <v>40.995843100536582</v>
      </c>
      <c r="H80" s="120">
        <f t="shared" si="3"/>
        <v>89.408422762272082</v>
      </c>
      <c r="I80" s="99">
        <f t="shared" si="4"/>
        <v>89.41</v>
      </c>
    </row>
    <row r="81" spans="1:39" ht="15" customHeight="1">
      <c r="A81" s="61">
        <f ca="1">'ISB-1 2011'!A81</f>
        <v>2163</v>
      </c>
      <c r="B81" s="75" t="str">
        <f ca="1">'ISB-1 2011'!B81</f>
        <v>Val-de-Charmey</v>
      </c>
      <c r="C81" s="30">
        <f>'ISB-5 DPOP'!I81</f>
        <v>11.144074058988338</v>
      </c>
      <c r="D81" s="30">
        <f>'ISB-6 TE'!I81</f>
        <v>12.40149279930022</v>
      </c>
      <c r="E81" s="22">
        <f>'ISB-7 CRPOP'!I81</f>
        <v>12.780164407899059</v>
      </c>
      <c r="F81" s="30">
        <f>'ISB-8 PA80'!I81</f>
        <v>16.233085929414742</v>
      </c>
      <c r="G81" s="30">
        <f>'ISB-9 SCOB'!I81</f>
        <v>39.317108021493773</v>
      </c>
      <c r="H81" s="120">
        <f t="shared" si="3"/>
        <v>91.875925217096125</v>
      </c>
      <c r="I81" s="99">
        <f t="shared" si="4"/>
        <v>91.88</v>
      </c>
    </row>
    <row r="82" spans="1:39" ht="15" customHeight="1">
      <c r="A82" s="61">
        <f ca="1">'ISB-1 2011'!A82</f>
        <v>2171</v>
      </c>
      <c r="B82" s="75" t="str">
        <f ca="1">'ISB-1 2011'!B82</f>
        <v>Arconciel</v>
      </c>
      <c r="C82" s="30">
        <f>'ISB-5 DPOP'!I82</f>
        <v>17.844456568709052</v>
      </c>
      <c r="D82" s="30">
        <f>'ISB-6 TE'!I82</f>
        <v>5.6405885804313121</v>
      </c>
      <c r="E82" s="22">
        <f>'ISB-7 CRPOP'!I82</f>
        <v>12.962963367264942</v>
      </c>
      <c r="F82" s="30">
        <f>'ISB-8 PA80'!I82</f>
        <v>9.4908067297246834</v>
      </c>
      <c r="G82" s="30">
        <f>'ISB-9 SCOB'!I82</f>
        <v>50.651424781113825</v>
      </c>
      <c r="H82" s="120">
        <f t="shared" si="3"/>
        <v>96.590240027243823</v>
      </c>
      <c r="I82" s="99">
        <f t="shared" si="4"/>
        <v>96.59</v>
      </c>
    </row>
    <row r="83" spans="1:39" ht="15" customHeight="1">
      <c r="A83" s="61">
        <f ca="1">'ISB-1 2011'!A83</f>
        <v>2172</v>
      </c>
      <c r="B83" s="75" t="str">
        <f ca="1">'ISB-1 2011'!B83</f>
        <v>Autafond</v>
      </c>
      <c r="C83" s="30">
        <f>'ISB-5 DPOP'!I83</f>
        <v>12.650092219328201</v>
      </c>
      <c r="D83" s="30">
        <f>'ISB-6 TE'!I83</f>
        <v>11.658896092893386</v>
      </c>
      <c r="E83" s="22">
        <f>'ISB-7 CRPOP'!I83</f>
        <v>11.495399331809494</v>
      </c>
      <c r="F83" s="30">
        <f>'ISB-8 PA80'!I83</f>
        <v>0</v>
      </c>
      <c r="G83" s="30">
        <f>'ISB-9 SCOB'!I83</f>
        <v>58.152183184794715</v>
      </c>
      <c r="H83" s="120">
        <f t="shared" si="3"/>
        <v>93.956570828825789</v>
      </c>
      <c r="I83" s="99">
        <f t="shared" si="4"/>
        <v>93.96</v>
      </c>
    </row>
    <row r="84" spans="1:39" ht="15" customHeight="1">
      <c r="A84" s="61">
        <f ca="1">'ISB-1 2011'!A84</f>
        <v>2173</v>
      </c>
      <c r="B84" s="75" t="str">
        <f ca="1">'ISB-1 2011'!B84</f>
        <v>Autigny</v>
      </c>
      <c r="C84" s="30">
        <f>'ISB-5 DPOP'!I84</f>
        <v>17.600859061282506</v>
      </c>
      <c r="D84" s="30">
        <f>'ISB-6 TE'!I84</f>
        <v>8.4202500141513053</v>
      </c>
      <c r="E84" s="22">
        <f>'ISB-7 CRPOP'!I84</f>
        <v>12.921251092805702</v>
      </c>
      <c r="F84" s="30">
        <f>'ISB-8 PA80'!I84</f>
        <v>12.048938199870909</v>
      </c>
      <c r="G84" s="30">
        <f>'ISB-9 SCOB'!I84</f>
        <v>43.026454789713199</v>
      </c>
      <c r="H84" s="120">
        <f t="shared" si="3"/>
        <v>94.01775315782362</v>
      </c>
      <c r="I84" s="99">
        <f t="shared" si="4"/>
        <v>94.02</v>
      </c>
    </row>
    <row r="85" spans="1:39" ht="15" customHeight="1">
      <c r="A85" s="61">
        <f ca="1">'ISB-1 2011'!A85</f>
        <v>2174</v>
      </c>
      <c r="B85" s="75" t="str">
        <f ca="1">'ISB-1 2011'!B85</f>
        <v>Avry</v>
      </c>
      <c r="C85" s="30">
        <f>'ISB-5 DPOP'!I85</f>
        <v>21.225225381853971</v>
      </c>
      <c r="D85" s="30">
        <f>'ISB-6 TE'!I85</f>
        <v>14.486052831977721</v>
      </c>
      <c r="E85" s="22">
        <f>'ISB-7 CRPOP'!I85</f>
        <v>13.622626055602096</v>
      </c>
      <c r="F85" s="30">
        <f>'ISB-8 PA80'!I85</f>
        <v>6.1706663818050798</v>
      </c>
      <c r="G85" s="30">
        <f>'ISB-9 SCOB'!I85</f>
        <v>49.597193994295431</v>
      </c>
      <c r="H85" s="120">
        <f t="shared" si="3"/>
        <v>105.1017646455343</v>
      </c>
      <c r="I85" s="99">
        <f t="shared" si="4"/>
        <v>105.1</v>
      </c>
    </row>
    <row r="86" spans="1:39" ht="15" customHeight="1">
      <c r="A86" s="61">
        <f ca="1">'ISB-1 2011'!A86</f>
        <v>2175</v>
      </c>
      <c r="B86" s="75" t="str">
        <f ca="1">'ISB-1 2011'!B86</f>
        <v>Belfaux</v>
      </c>
      <c r="C86" s="30">
        <f>'ISB-5 DPOP'!I86</f>
        <v>22.529966698511302</v>
      </c>
      <c r="D86" s="30">
        <f>'ISB-6 TE'!I86</f>
        <v>9.6315276914236367</v>
      </c>
      <c r="E86" s="22">
        <f>'ISB-7 CRPOP'!I86</f>
        <v>13.611139028232012</v>
      </c>
      <c r="F86" s="30">
        <f>'ISB-8 PA80'!I86</f>
        <v>8.9760539999551856</v>
      </c>
      <c r="G86" s="30">
        <f>'ISB-9 SCOB'!I86</f>
        <v>47.313172832245947</v>
      </c>
      <c r="H86" s="120">
        <f t="shared" si="3"/>
        <v>102.06186025036808</v>
      </c>
      <c r="I86" s="99">
        <f t="shared" si="4"/>
        <v>102.06</v>
      </c>
    </row>
    <row r="87" spans="1:39" ht="15" customHeight="1">
      <c r="A87" s="61">
        <f ca="1">'ISB-1 2011'!A87</f>
        <v>2177</v>
      </c>
      <c r="B87" s="75" t="str">
        <f ca="1">'ISB-1 2011'!B87</f>
        <v>Chénens</v>
      </c>
      <c r="C87" s="30">
        <f>'ISB-5 DPOP'!I87</f>
        <v>19.078633211512408</v>
      </c>
      <c r="D87" s="30">
        <f>'ISB-6 TE'!I87</f>
        <v>9.1903741053236185</v>
      </c>
      <c r="E87" s="22">
        <f>'ISB-7 CRPOP'!I87</f>
        <v>12.806373592393719</v>
      </c>
      <c r="F87" s="30">
        <f>'ISB-8 PA80'!I87</f>
        <v>9.8701249789810817</v>
      </c>
      <c r="G87" s="30">
        <f>'ISB-9 SCOB'!I87</f>
        <v>48.31141811889912</v>
      </c>
      <c r="H87" s="120">
        <f t="shared" si="3"/>
        <v>99.256924007109944</v>
      </c>
      <c r="I87" s="99">
        <f t="shared" si="4"/>
        <v>99.26</v>
      </c>
    </row>
    <row r="88" spans="1:39" s="56" customFormat="1" ht="15" customHeight="1">
      <c r="A88" s="61">
        <f ca="1">'ISB-1 2011'!A88</f>
        <v>2179</v>
      </c>
      <c r="B88" s="75" t="str">
        <f ca="1">'ISB-1 2011'!B88</f>
        <v>Chésopelloz</v>
      </c>
      <c r="C88" s="30">
        <f>'ISB-5 DPOP'!I88</f>
        <v>16.105031938580201</v>
      </c>
      <c r="D88" s="30">
        <f>'ISB-6 TE'!I88</f>
        <v>11.516293283922506</v>
      </c>
      <c r="E88" s="22">
        <f>'ISB-7 CRPOP'!I88</f>
        <v>12.264699214520741</v>
      </c>
      <c r="F88" s="30">
        <f>'ISB-8 PA80'!I88</f>
        <v>10.704359516863024</v>
      </c>
      <c r="G88" s="30">
        <f>'ISB-9 SCOB'!I88</f>
        <v>37.724256819913421</v>
      </c>
      <c r="H88" s="120">
        <f t="shared" si="3"/>
        <v>88.31464077379988</v>
      </c>
      <c r="I88" s="99">
        <f t="shared" si="4"/>
        <v>88.31</v>
      </c>
      <c r="J88" s="30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</row>
    <row r="89" spans="1:39" ht="15" customHeight="1">
      <c r="A89" s="61">
        <f ca="1">'ISB-1 2011'!A89</f>
        <v>2183</v>
      </c>
      <c r="B89" s="75" t="str">
        <f ca="1">'ISB-1 2011'!B89</f>
        <v>Corminboeuf</v>
      </c>
      <c r="C89" s="30">
        <f>'ISB-5 DPOP'!I89</f>
        <v>21.977613564808319</v>
      </c>
      <c r="D89" s="30">
        <f>'ISB-6 TE'!I89</f>
        <v>11.699390969121815</v>
      </c>
      <c r="E89" s="22">
        <f>'ISB-7 CRPOP'!I89</f>
        <v>13.466032479490172</v>
      </c>
      <c r="F89" s="30">
        <f>'ISB-8 PA80'!I89</f>
        <v>9.5673530935287427</v>
      </c>
      <c r="G89" s="30">
        <f>'ISB-9 SCOB'!I89</f>
        <v>47.26168815725827</v>
      </c>
      <c r="H89" s="120">
        <f t="shared" si="3"/>
        <v>103.97207826420731</v>
      </c>
      <c r="I89" s="99">
        <f t="shared" si="4"/>
        <v>103.97</v>
      </c>
    </row>
    <row r="90" spans="1:39" ht="15" customHeight="1">
      <c r="A90" s="61">
        <f ca="1">'ISB-1 2011'!A90</f>
        <v>2184</v>
      </c>
      <c r="B90" s="75" t="str">
        <f ca="1">'ISB-1 2011'!B90</f>
        <v>Corpataux-Magnedens</v>
      </c>
      <c r="C90" s="30">
        <f>'ISB-5 DPOP'!I90</f>
        <v>20.856771836188035</v>
      </c>
      <c r="D90" s="30">
        <f>'ISB-6 TE'!I90</f>
        <v>6.0053658746442879</v>
      </c>
      <c r="E90" s="22">
        <f>'ISB-7 CRPOP'!I90</f>
        <v>14.380319248000481</v>
      </c>
      <c r="F90" s="30">
        <f>'ISB-8 PA80'!I90</f>
        <v>7.0161704322121095</v>
      </c>
      <c r="G90" s="30">
        <f>'ISB-9 SCOB'!I90</f>
        <v>57.929926151948372</v>
      </c>
      <c r="H90" s="120">
        <f t="shared" si="3"/>
        <v>106.18855354299328</v>
      </c>
      <c r="I90" s="99">
        <f t="shared" si="4"/>
        <v>106.19</v>
      </c>
    </row>
    <row r="91" spans="1:39" s="56" customFormat="1" ht="15" customHeight="1">
      <c r="A91" s="61">
        <f ca="1">'ISB-1 2011'!A91</f>
        <v>2185</v>
      </c>
      <c r="B91" s="75" t="str">
        <f ca="1">'ISB-1 2011'!B91</f>
        <v>Corserey</v>
      </c>
      <c r="C91" s="30">
        <f>'ISB-5 DPOP'!I91</f>
        <v>17.314040389437267</v>
      </c>
      <c r="D91" s="30">
        <f>'ISB-6 TE'!I91</f>
        <v>10.207095539006788</v>
      </c>
      <c r="E91" s="22">
        <f>'ISB-7 CRPOP'!I91</f>
        <v>13.926427248477523</v>
      </c>
      <c r="F91" s="30">
        <f>'ISB-8 PA80'!I91</f>
        <v>10.494267806804359</v>
      </c>
      <c r="G91" s="30">
        <f>'ISB-9 SCOB'!I91</f>
        <v>53.382468521192664</v>
      </c>
      <c r="H91" s="120">
        <f t="shared" si="3"/>
        <v>105.3242995049186</v>
      </c>
      <c r="I91" s="99">
        <f t="shared" si="4"/>
        <v>105.32</v>
      </c>
      <c r="J91" s="30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</row>
    <row r="92" spans="1:39" ht="15" customHeight="1">
      <c r="A92" s="61">
        <f ca="1">'ISB-1 2011'!A92</f>
        <v>2186</v>
      </c>
      <c r="B92" s="75" t="str">
        <f ca="1">'ISB-1 2011'!B92</f>
        <v>Cottens (FR)</v>
      </c>
      <c r="C92" s="30">
        <f>'ISB-5 DPOP'!I92</f>
        <v>20.80014843927734</v>
      </c>
      <c r="D92" s="30">
        <f>'ISB-6 TE'!I92</f>
        <v>7.2845355584350031</v>
      </c>
      <c r="E92" s="22">
        <f>'ISB-7 CRPOP'!I92</f>
        <v>14.866576079014086</v>
      </c>
      <c r="F92" s="30">
        <f>'ISB-8 PA80'!I92</f>
        <v>6.571309777398251</v>
      </c>
      <c r="G92" s="30">
        <f>'ISB-9 SCOB'!I92</f>
        <v>63.437981602507961</v>
      </c>
      <c r="H92" s="120">
        <f t="shared" si="3"/>
        <v>112.96055145663263</v>
      </c>
      <c r="I92" s="99">
        <f t="shared" si="4"/>
        <v>112.96</v>
      </c>
    </row>
    <row r="93" spans="1:39" ht="15" customHeight="1">
      <c r="A93" s="61">
        <f ca="1">'ISB-1 2011'!A93</f>
        <v>2189</v>
      </c>
      <c r="B93" s="75" t="str">
        <f ca="1">'ISB-1 2011'!B93</f>
        <v>Ependes (FR)</v>
      </c>
      <c r="C93" s="30">
        <f>'ISB-5 DPOP'!I93</f>
        <v>19.462977822553484</v>
      </c>
      <c r="D93" s="30">
        <f>'ISB-6 TE'!I93</f>
        <v>9.205341844794388</v>
      </c>
      <c r="E93" s="22">
        <f>'ISB-7 CRPOP'!I93</f>
        <v>11.837246006009146</v>
      </c>
      <c r="F93" s="30">
        <f>'ISB-8 PA80'!I93</f>
        <v>7.9479536008676677</v>
      </c>
      <c r="G93" s="30">
        <f>'ISB-9 SCOB'!I93</f>
        <v>47.753915800396918</v>
      </c>
      <c r="H93" s="120">
        <f t="shared" si="3"/>
        <v>96.2074350746216</v>
      </c>
      <c r="I93" s="99">
        <f t="shared" si="4"/>
        <v>96.21</v>
      </c>
    </row>
    <row r="94" spans="1:39" ht="15" customHeight="1">
      <c r="A94" s="61">
        <f ca="1">'ISB-1 2011'!A94</f>
        <v>2192</v>
      </c>
      <c r="B94" s="75" t="str">
        <f ca="1">'ISB-1 2011'!B94</f>
        <v>Farvagny</v>
      </c>
      <c r="C94" s="30">
        <f>'ISB-5 DPOP'!I94</f>
        <v>19.805067866560915</v>
      </c>
      <c r="D94" s="30">
        <f>'ISB-6 TE'!I94</f>
        <v>11.83465046569367</v>
      </c>
      <c r="E94" s="22">
        <f>'ISB-7 CRPOP'!I94</f>
        <v>12.905181950529146</v>
      </c>
      <c r="F94" s="30">
        <f>'ISB-8 PA80'!I94</f>
        <v>9.1177156679968387</v>
      </c>
      <c r="G94" s="30">
        <f>'ISB-9 SCOB'!I94</f>
        <v>48.851338526004753</v>
      </c>
      <c r="H94" s="120">
        <f t="shared" si="3"/>
        <v>102.51395447678533</v>
      </c>
      <c r="I94" s="99">
        <f t="shared" si="4"/>
        <v>102.51</v>
      </c>
    </row>
    <row r="95" spans="1:39" ht="15" customHeight="1">
      <c r="A95" s="61">
        <f ca="1">'ISB-1 2011'!A95</f>
        <v>2194</v>
      </c>
      <c r="B95" s="75" t="str">
        <f ca="1">'ISB-1 2011'!B95</f>
        <v>Ferpicloz</v>
      </c>
      <c r="C95" s="30">
        <f>'ISB-5 DPOP'!I95</f>
        <v>20.663135847493766</v>
      </c>
      <c r="D95" s="30">
        <f>'ISB-6 TE'!I95</f>
        <v>9.3541914374759116</v>
      </c>
      <c r="E95" s="22">
        <f>'ISB-7 CRPOP'!I95</f>
        <v>14.164704109326385</v>
      </c>
      <c r="F95" s="30">
        <f>'ISB-8 PA80'!I95</f>
        <v>17.318682030314942</v>
      </c>
      <c r="G95" s="30">
        <f>'ISB-9 SCOB'!I95</f>
        <v>43.332323775766355</v>
      </c>
      <c r="H95" s="120">
        <f t="shared" si="3"/>
        <v>104.83303720037736</v>
      </c>
      <c r="I95" s="99">
        <f t="shared" si="4"/>
        <v>104.83</v>
      </c>
    </row>
    <row r="96" spans="1:39" ht="15" customHeight="1">
      <c r="A96" s="61">
        <f ca="1">'ISB-1 2011'!A96</f>
        <v>2196</v>
      </c>
      <c r="B96" s="75" t="str">
        <f ca="1">'ISB-1 2011'!B96</f>
        <v>Fribourg</v>
      </c>
      <c r="C96" s="30">
        <f>'ISB-5 DPOP'!I96</f>
        <v>30.719065752052774</v>
      </c>
      <c r="D96" s="30">
        <f>'ISB-6 TE'!I96</f>
        <v>14.648674419395556</v>
      </c>
      <c r="E96" s="22">
        <f>'ISB-7 CRPOP'!I96</f>
        <v>12.527081757460051</v>
      </c>
      <c r="F96" s="30">
        <f>'ISB-8 PA80'!I96</f>
        <v>15.377436265723112</v>
      </c>
      <c r="G96" s="30">
        <f>'ISB-9 SCOB'!I96</f>
        <v>33.471509188368231</v>
      </c>
      <c r="H96" s="120">
        <f t="shared" si="3"/>
        <v>106.74376738299972</v>
      </c>
      <c r="I96" s="99">
        <f t="shared" si="4"/>
        <v>106.74</v>
      </c>
    </row>
    <row r="97" spans="1:9" ht="15" customHeight="1">
      <c r="A97" s="61">
        <f ca="1">'ISB-1 2011'!A97</f>
        <v>2197</v>
      </c>
      <c r="B97" s="75" t="str">
        <f ca="1">'ISB-1 2011'!B97</f>
        <v>Givisiez</v>
      </c>
      <c r="C97" s="30">
        <f>'ISB-5 DPOP'!I97</f>
        <v>25.082378300277743</v>
      </c>
      <c r="D97" s="30">
        <f>'ISB-6 TE'!I97</f>
        <v>17.670943285632717</v>
      </c>
      <c r="E97" s="22">
        <f>'ISB-7 CRPOP'!I97</f>
        <v>14.734961997050391</v>
      </c>
      <c r="F97" s="30">
        <f>'ISB-8 PA80'!I97</f>
        <v>6.165711572840336</v>
      </c>
      <c r="G97" s="30">
        <f>'ISB-9 SCOB'!I97</f>
        <v>38.313328582583544</v>
      </c>
      <c r="H97" s="120">
        <f t="shared" si="3"/>
        <v>101.96732373838472</v>
      </c>
      <c r="I97" s="99">
        <f t="shared" si="4"/>
        <v>101.97</v>
      </c>
    </row>
    <row r="98" spans="1:9" ht="15" customHeight="1">
      <c r="A98" s="61">
        <f ca="1">'ISB-1 2011'!A98</f>
        <v>2198</v>
      </c>
      <c r="B98" s="75" t="str">
        <f ca="1">'ISB-1 2011'!B98</f>
        <v>Granges-Paccot</v>
      </c>
      <c r="C98" s="30">
        <f>'ISB-5 DPOP'!I98</f>
        <v>24.67939817354528</v>
      </c>
      <c r="D98" s="30">
        <f>'ISB-6 TE'!I98</f>
        <v>16.716261211329321</v>
      </c>
      <c r="E98" s="22">
        <f>'ISB-7 CRPOP'!I98</f>
        <v>14.270340153144828</v>
      </c>
      <c r="F98" s="30">
        <f>'ISB-8 PA80'!I98</f>
        <v>6.1036198891865352</v>
      </c>
      <c r="G98" s="30">
        <f>'ISB-9 SCOB'!I98</f>
        <v>42.304858295348303</v>
      </c>
      <c r="H98" s="120">
        <f t="shared" si="3"/>
        <v>104.07447772255426</v>
      </c>
      <c r="I98" s="99">
        <f t="shared" si="4"/>
        <v>104.07</v>
      </c>
    </row>
    <row r="99" spans="1:9" ht="15" customHeight="1">
      <c r="A99" s="61">
        <f ca="1">'ISB-1 2011'!A99</f>
        <v>2200</v>
      </c>
      <c r="B99" s="75" t="str">
        <f ca="1">'ISB-1 2011'!B99</f>
        <v>Grolley</v>
      </c>
      <c r="C99" s="30">
        <f>'ISB-5 DPOP'!I99</f>
        <v>21.583018692616367</v>
      </c>
      <c r="D99" s="30">
        <f>'ISB-6 TE'!I99</f>
        <v>13.028287162014166</v>
      </c>
      <c r="E99" s="22">
        <f>'ISB-7 CRPOP'!I99</f>
        <v>13.016219617769025</v>
      </c>
      <c r="F99" s="30">
        <f>'ISB-8 PA80'!I99</f>
        <v>7.4473136402861</v>
      </c>
      <c r="G99" s="30">
        <f>'ISB-9 SCOB'!I99</f>
        <v>46.925077189929908</v>
      </c>
      <c r="H99" s="120">
        <f t="shared" si="3"/>
        <v>101.99991630261556</v>
      </c>
      <c r="I99" s="99">
        <f t="shared" si="4"/>
        <v>102</v>
      </c>
    </row>
    <row r="100" spans="1:9" ht="15" customHeight="1">
      <c r="A100" s="61">
        <f ca="1">'ISB-1 2011'!A100</f>
        <v>2206</v>
      </c>
      <c r="B100" s="75" t="str">
        <f ca="1">'ISB-1 2011'!B100</f>
        <v>Marly</v>
      </c>
      <c r="C100" s="30">
        <f>'ISB-5 DPOP'!I100</f>
        <v>25.542776541492092</v>
      </c>
      <c r="D100" s="30">
        <f>'ISB-6 TE'!I100</f>
        <v>11.570377370479349</v>
      </c>
      <c r="E100" s="22">
        <f>'ISB-7 CRPOP'!I100</f>
        <v>12.446369742613365</v>
      </c>
      <c r="F100" s="30">
        <f>'ISB-8 PA80'!I100</f>
        <v>11.139685868794656</v>
      </c>
      <c r="G100" s="30">
        <f>'ISB-9 SCOB'!I100</f>
        <v>40.02665789667612</v>
      </c>
      <c r="H100" s="120">
        <f t="shared" si="3"/>
        <v>100.72586742005558</v>
      </c>
      <c r="I100" s="99">
        <f t="shared" si="4"/>
        <v>100.73</v>
      </c>
    </row>
    <row r="101" spans="1:9" ht="15" customHeight="1">
      <c r="A101" s="61">
        <f ca="1">'ISB-1 2011'!A101</f>
        <v>2208</v>
      </c>
      <c r="B101" s="75" t="str">
        <f ca="1">'ISB-1 2011'!B101</f>
        <v>Matran</v>
      </c>
      <c r="C101" s="30">
        <f>'ISB-5 DPOP'!I101</f>
        <v>23.218128716341084</v>
      </c>
      <c r="D101" s="30">
        <f>'ISB-6 TE'!I101</f>
        <v>15.730313833920157</v>
      </c>
      <c r="E101" s="22">
        <f>'ISB-7 CRPOP'!I101</f>
        <v>12.921378316315369</v>
      </c>
      <c r="F101" s="30">
        <f>'ISB-8 PA80'!I101</f>
        <v>10.038741081288203</v>
      </c>
      <c r="G101" s="30">
        <f>'ISB-9 SCOB'!I101</f>
        <v>46.154077104572004</v>
      </c>
      <c r="H101" s="120">
        <f t="shared" si="3"/>
        <v>108.06263905243682</v>
      </c>
      <c r="I101" s="99">
        <f t="shared" si="4"/>
        <v>108.06</v>
      </c>
    </row>
    <row r="102" spans="1:9" ht="15" customHeight="1">
      <c r="A102" s="61">
        <f ca="1">'ISB-1 2011'!A102</f>
        <v>2211</v>
      </c>
      <c r="B102" s="75" t="str">
        <f ca="1">'ISB-1 2011'!B102</f>
        <v>Neyruz (FR)</v>
      </c>
      <c r="C102" s="30">
        <f>'ISB-5 DPOP'!I102</f>
        <v>22.286011553146462</v>
      </c>
      <c r="D102" s="30">
        <f>'ISB-6 TE'!I102</f>
        <v>7.4784964959434816</v>
      </c>
      <c r="E102" s="22">
        <f>'ISB-7 CRPOP'!I102</f>
        <v>13.70161048153893</v>
      </c>
      <c r="F102" s="30">
        <f>'ISB-8 PA80'!I102</f>
        <v>5.471280845033557</v>
      </c>
      <c r="G102" s="30">
        <f>'ISB-9 SCOB'!I102</f>
        <v>51.946408253111549</v>
      </c>
      <c r="H102" s="120">
        <f t="shared" si="3"/>
        <v>100.88380762877398</v>
      </c>
      <c r="I102" s="99">
        <f t="shared" si="4"/>
        <v>100.88</v>
      </c>
    </row>
    <row r="103" spans="1:9" ht="15" customHeight="1">
      <c r="A103" s="61">
        <f ca="1">'ISB-1 2011'!A103</f>
        <v>2213</v>
      </c>
      <c r="B103" s="75" t="str">
        <f ca="1">'ISB-1 2011'!B103</f>
        <v>Noréaz</v>
      </c>
      <c r="C103" s="30">
        <f>'ISB-5 DPOP'!I103</f>
        <v>16.51385479358748</v>
      </c>
      <c r="D103" s="30">
        <f>'ISB-6 TE'!I103</f>
        <v>12.821023414035244</v>
      </c>
      <c r="E103" s="22">
        <f>'ISB-7 CRPOP'!I103</f>
        <v>13.264754181935812</v>
      </c>
      <c r="F103" s="30">
        <f>'ISB-8 PA80'!I103</f>
        <v>7.4794020265432977</v>
      </c>
      <c r="G103" s="30">
        <f>'ISB-9 SCOB'!I103</f>
        <v>45.883565757871644</v>
      </c>
      <c r="H103" s="120">
        <f t="shared" si="3"/>
        <v>95.96260017397347</v>
      </c>
      <c r="I103" s="99">
        <f t="shared" si="4"/>
        <v>95.96</v>
      </c>
    </row>
    <row r="104" spans="1:9" ht="15" customHeight="1">
      <c r="A104" s="61">
        <f ca="1">'ISB-1 2011'!A104</f>
        <v>2216</v>
      </c>
      <c r="B104" s="75" t="str">
        <f ca="1">'ISB-1 2011'!B104</f>
        <v>Pierrafortscha</v>
      </c>
      <c r="C104" s="30">
        <f>'ISB-5 DPOP'!I104</f>
        <v>12.524527145885756</v>
      </c>
      <c r="D104" s="30">
        <f>'ISB-6 TE'!I104</f>
        <v>12.416807382099691</v>
      </c>
      <c r="E104" s="22">
        <f>'ISB-7 CRPOP'!I104</f>
        <v>11.976731522749198</v>
      </c>
      <c r="F104" s="30">
        <f>'ISB-8 PA80'!I104</f>
        <v>9.7354873777943496</v>
      </c>
      <c r="G104" s="30">
        <f>'ISB-9 SCOB'!I104</f>
        <v>57.230304003990689</v>
      </c>
      <c r="H104" s="120">
        <f t="shared" si="3"/>
        <v>103.88385743251968</v>
      </c>
      <c r="I104" s="99">
        <f t="shared" si="4"/>
        <v>103.88</v>
      </c>
    </row>
    <row r="105" spans="1:9" ht="15" customHeight="1">
      <c r="A105" s="61">
        <f ca="1">'ISB-1 2011'!A105</f>
        <v>2217</v>
      </c>
      <c r="B105" s="75" t="str">
        <f ca="1">'ISB-1 2011'!B105</f>
        <v>Ponthaux</v>
      </c>
      <c r="C105" s="30">
        <f>'ISB-5 DPOP'!I105</f>
        <v>17.520200049639595</v>
      </c>
      <c r="D105" s="30">
        <f>'ISB-6 TE'!I105</f>
        <v>8.9616194703251164</v>
      </c>
      <c r="E105" s="22">
        <f>'ISB-7 CRPOP'!I105</f>
        <v>13.898578770805022</v>
      </c>
      <c r="F105" s="30">
        <f>'ISB-8 PA80'!I105</f>
        <v>5.924042926081154</v>
      </c>
      <c r="G105" s="30">
        <f>'ISB-9 SCOB'!I105</f>
        <v>60.75450869646324</v>
      </c>
      <c r="H105" s="120">
        <f t="shared" si="3"/>
        <v>107.05894991331414</v>
      </c>
      <c r="I105" s="99">
        <f t="shared" si="4"/>
        <v>107.06</v>
      </c>
    </row>
    <row r="106" spans="1:9" ht="15" customHeight="1">
      <c r="A106" s="61">
        <f ca="1">'ISB-1 2011'!A106</f>
        <v>2220</v>
      </c>
      <c r="B106" s="75" t="str">
        <f ca="1">'ISB-1 2011'!B106</f>
        <v>Le Mouret</v>
      </c>
      <c r="C106" s="30">
        <f>'ISB-5 DPOP'!I106</f>
        <v>18.81355253424687</v>
      </c>
      <c r="D106" s="30">
        <f>'ISB-6 TE'!I106</f>
        <v>11.567994290759716</v>
      </c>
      <c r="E106" s="22">
        <f>'ISB-7 CRPOP'!I106</f>
        <v>12.383911737208322</v>
      </c>
      <c r="F106" s="30">
        <f>'ISB-8 PA80'!I106</f>
        <v>10.543160475681143</v>
      </c>
      <c r="G106" s="30">
        <f>'ISB-9 SCOB'!I106</f>
        <v>47.155989005148406</v>
      </c>
      <c r="H106" s="120">
        <f t="shared" si="3"/>
        <v>100.46460804304445</v>
      </c>
      <c r="I106" s="99">
        <f t="shared" si="4"/>
        <v>100.46</v>
      </c>
    </row>
    <row r="107" spans="1:9" ht="15" customHeight="1">
      <c r="A107" s="61">
        <f ca="1">'ISB-1 2011'!A107</f>
        <v>2221</v>
      </c>
      <c r="B107" s="75" t="str">
        <f ca="1">'ISB-1 2011'!B107</f>
        <v>Prez-vers-Noréaz</v>
      </c>
      <c r="C107" s="30">
        <f>'ISB-5 DPOP'!I107</f>
        <v>18.875162618713937</v>
      </c>
      <c r="D107" s="30">
        <f>'ISB-6 TE'!I107</f>
        <v>9.2109641705544352</v>
      </c>
      <c r="E107" s="22">
        <f>'ISB-7 CRPOP'!I107</f>
        <v>12.528149091243845</v>
      </c>
      <c r="F107" s="30">
        <f>'ISB-8 PA80'!I107</f>
        <v>11.505563825074404</v>
      </c>
      <c r="G107" s="30">
        <f>'ISB-9 SCOB'!I107</f>
        <v>43.143325321854348</v>
      </c>
      <c r="H107" s="120">
        <f t="shared" si="3"/>
        <v>95.263165027440976</v>
      </c>
      <c r="I107" s="99">
        <f t="shared" si="4"/>
        <v>95.26</v>
      </c>
    </row>
    <row r="108" spans="1:9" ht="15" customHeight="1">
      <c r="A108" s="61">
        <f ca="1">'ISB-1 2011'!A108</f>
        <v>2222</v>
      </c>
      <c r="B108" s="75" t="str">
        <f ca="1">'ISB-1 2011'!B108</f>
        <v>Rossens (FR)</v>
      </c>
      <c r="C108" s="30">
        <f>'ISB-5 DPOP'!I108</f>
        <v>20.320075547472346</v>
      </c>
      <c r="D108" s="30">
        <f>'ISB-6 TE'!I108</f>
        <v>14.123766663772036</v>
      </c>
      <c r="E108" s="22">
        <f>'ISB-7 CRPOP'!I108</f>
        <v>11.959165977562586</v>
      </c>
      <c r="F108" s="30">
        <f>'ISB-8 PA80'!I108</f>
        <v>8.3393227701854666</v>
      </c>
      <c r="G108" s="30">
        <f>'ISB-9 SCOB'!I108</f>
        <v>52.714555177581097</v>
      </c>
      <c r="H108" s="120">
        <f t="shared" si="3"/>
        <v>107.45688613657353</v>
      </c>
      <c r="I108" s="99">
        <f t="shared" si="4"/>
        <v>107.46</v>
      </c>
    </row>
    <row r="109" spans="1:9" ht="15" customHeight="1">
      <c r="A109" s="61">
        <f ca="1">'ISB-1 2011'!A109</f>
        <v>2223</v>
      </c>
      <c r="B109" s="75" t="str">
        <f ca="1">'ISB-1 2011'!B109</f>
        <v>Le Glèbe</v>
      </c>
      <c r="C109" s="30">
        <f>'ISB-5 DPOP'!I109</f>
        <v>17.542523560892516</v>
      </c>
      <c r="D109" s="30">
        <f>'ISB-6 TE'!I109</f>
        <v>9.9704692860562023</v>
      </c>
      <c r="E109" s="22">
        <f>'ISB-7 CRPOP'!I109</f>
        <v>13.47313069302821</v>
      </c>
      <c r="F109" s="30">
        <f>'ISB-8 PA80'!I109</f>
        <v>6.4425884222051097</v>
      </c>
      <c r="G109" s="30">
        <f>'ISB-9 SCOB'!I109</f>
        <v>54.384632049157879</v>
      </c>
      <c r="H109" s="120">
        <f t="shared" si="3"/>
        <v>101.81334401133992</v>
      </c>
      <c r="I109" s="99">
        <f t="shared" si="4"/>
        <v>101.81</v>
      </c>
    </row>
    <row r="110" spans="1:9" ht="15" customHeight="1">
      <c r="A110" s="61">
        <f ca="1">'ISB-1 2011'!A110</f>
        <v>2225</v>
      </c>
      <c r="B110" s="75" t="str">
        <f ca="1">'ISB-1 2011'!B110</f>
        <v>Senèdes</v>
      </c>
      <c r="C110" s="30">
        <f>'ISB-5 DPOP'!I110</f>
        <v>20.733969719205259</v>
      </c>
      <c r="D110" s="30">
        <f>'ISB-6 TE'!I110</f>
        <v>13.492677466381721</v>
      </c>
      <c r="E110" s="22">
        <f>'ISB-7 CRPOP'!I110</f>
        <v>13.089203762799711</v>
      </c>
      <c r="F110" s="30">
        <f>'ISB-8 PA80'!I110</f>
        <v>5.1132456165046625</v>
      </c>
      <c r="G110" s="30">
        <f>'ISB-9 SCOB'!I110</f>
        <v>43.560681980301695</v>
      </c>
      <c r="H110" s="120">
        <f t="shared" si="3"/>
        <v>95.989778545193047</v>
      </c>
      <c r="I110" s="99">
        <f t="shared" si="4"/>
        <v>95.99</v>
      </c>
    </row>
    <row r="111" spans="1:9" ht="15" customHeight="1">
      <c r="A111" s="61">
        <f ca="1">'ISB-1 2011'!A111</f>
        <v>2226</v>
      </c>
      <c r="B111" s="75" t="str">
        <f ca="1">'ISB-1 2011'!B111</f>
        <v>Treyvaux</v>
      </c>
      <c r="C111" s="30">
        <f>'ISB-5 DPOP'!I111</f>
        <v>17.891542386423598</v>
      </c>
      <c r="D111" s="30">
        <f>'ISB-6 TE'!I111</f>
        <v>12.448223926709403</v>
      </c>
      <c r="E111" s="22">
        <f>'ISB-7 CRPOP'!I111</f>
        <v>12.253763430944403</v>
      </c>
      <c r="F111" s="30">
        <f>'ISB-8 PA80'!I111</f>
        <v>12.267224352605268</v>
      </c>
      <c r="G111" s="30">
        <f>'ISB-9 SCOB'!I111</f>
        <v>49.328490398153207</v>
      </c>
      <c r="H111" s="120">
        <f t="shared" si="3"/>
        <v>104.18924449483588</v>
      </c>
      <c r="I111" s="99">
        <f t="shared" si="4"/>
        <v>104.19</v>
      </c>
    </row>
    <row r="112" spans="1:9" ht="15" customHeight="1">
      <c r="A112" s="61">
        <f ca="1">'ISB-1 2011'!A112</f>
        <v>2228</v>
      </c>
      <c r="B112" s="75" t="str">
        <f ca="1">'ISB-1 2011'!B112</f>
        <v>Villars-sur-Glâne</v>
      </c>
      <c r="C112" s="30">
        <f>'ISB-5 DPOP'!I112</f>
        <v>28.395156389579455</v>
      </c>
      <c r="D112" s="30">
        <f>'ISB-6 TE'!I112</f>
        <v>14.971893358978789</v>
      </c>
      <c r="E112" s="22">
        <f>'ISB-7 CRPOP'!I112</f>
        <v>13.653753272964051</v>
      </c>
      <c r="F112" s="30">
        <f>'ISB-8 PA80'!I112</f>
        <v>9.9900714320518365</v>
      </c>
      <c r="G112" s="30">
        <f>'ISB-9 SCOB'!I112</f>
        <v>44.179722785465799</v>
      </c>
      <c r="H112" s="120">
        <f t="shared" si="3"/>
        <v>111.19059723903993</v>
      </c>
      <c r="I112" s="99">
        <f t="shared" si="4"/>
        <v>111.19</v>
      </c>
    </row>
    <row r="113" spans="1:39" ht="15" customHeight="1">
      <c r="A113" s="61">
        <f ca="1">'ISB-1 2011'!A113</f>
        <v>2230</v>
      </c>
      <c r="B113" s="75" t="str">
        <f ca="1">'ISB-1 2011'!B113</f>
        <v>Villarsel-sur-Marly</v>
      </c>
      <c r="C113" s="30">
        <f>'ISB-5 DPOP'!I113</f>
        <v>15.166393506722947</v>
      </c>
      <c r="D113" s="30">
        <f>'ISB-6 TE'!I113</f>
        <v>8.9198985471443226</v>
      </c>
      <c r="E113" s="22">
        <f>'ISB-7 CRPOP'!I113</f>
        <v>13.030906092212531</v>
      </c>
      <c r="F113" s="30">
        <f>'ISB-8 PA80'!I113</f>
        <v>7.3412207104284972</v>
      </c>
      <c r="G113" s="30">
        <f>'ISB-9 SCOB'!I113</f>
        <v>34.920847120143812</v>
      </c>
      <c r="H113" s="120">
        <f t="shared" si="3"/>
        <v>79.379265976652107</v>
      </c>
      <c r="I113" s="99">
        <f t="shared" si="4"/>
        <v>79.38</v>
      </c>
    </row>
    <row r="114" spans="1:39" ht="15" customHeight="1">
      <c r="A114" s="61">
        <f ca="1">'ISB-1 2011'!A114</f>
        <v>2231</v>
      </c>
      <c r="B114" s="75" t="str">
        <f ca="1">'ISB-1 2011'!B114</f>
        <v>Vuisternens-en-Ogoz</v>
      </c>
      <c r="C114" s="30">
        <f>'ISB-5 DPOP'!I114</f>
        <v>18.488177172146095</v>
      </c>
      <c r="D114" s="30">
        <f>'ISB-6 TE'!I114</f>
        <v>9.6395441532592674</v>
      </c>
      <c r="E114" s="22">
        <f>'ISB-7 CRPOP'!I114</f>
        <v>13.146031500773725</v>
      </c>
      <c r="F114" s="30">
        <f>'ISB-8 PA80'!I114</f>
        <v>9.1447564446464451</v>
      </c>
      <c r="G114" s="30">
        <f>'ISB-9 SCOB'!I114</f>
        <v>49.959438527145657</v>
      </c>
      <c r="H114" s="120">
        <f t="shared" si="3"/>
        <v>100.37794779797119</v>
      </c>
      <c r="I114" s="99">
        <f t="shared" si="4"/>
        <v>100.38</v>
      </c>
    </row>
    <row r="115" spans="1:39" ht="15" customHeight="1">
      <c r="A115" s="61">
        <f ca="1">'ISB-1 2011'!A115</f>
        <v>2233</v>
      </c>
      <c r="B115" s="75" t="str">
        <f ca="1">'ISB-1 2011'!B115</f>
        <v>Hauterive (FR)</v>
      </c>
      <c r="C115" s="30">
        <f>'ISB-5 DPOP'!I115</f>
        <v>19.404317679625276</v>
      </c>
      <c r="D115" s="30">
        <f>'ISB-6 TE'!I115</f>
        <v>13.372562409611488</v>
      </c>
      <c r="E115" s="22">
        <f>'ISB-7 CRPOP'!I115</f>
        <v>14.068512257146333</v>
      </c>
      <c r="F115" s="30">
        <f>'ISB-8 PA80'!I115</f>
        <v>7.8731739759380757</v>
      </c>
      <c r="G115" s="30">
        <f>'ISB-9 SCOB'!I115</f>
        <v>53.567508355747769</v>
      </c>
      <c r="H115" s="120">
        <f t="shared" si="3"/>
        <v>108.28607467806893</v>
      </c>
      <c r="I115" s="99">
        <f t="shared" si="4"/>
        <v>108.29</v>
      </c>
    </row>
    <row r="116" spans="1:39" ht="15" customHeight="1">
      <c r="A116" s="61">
        <f ca="1">'ISB-1 2011'!A116</f>
        <v>2234</v>
      </c>
      <c r="B116" s="75" t="str">
        <f ca="1">'ISB-1 2011'!B116</f>
        <v>La Brillaz</v>
      </c>
      <c r="C116" s="30">
        <f>'ISB-5 DPOP'!I116</f>
        <v>19.023300344471952</v>
      </c>
      <c r="D116" s="30">
        <f>'ISB-6 TE'!I116</f>
        <v>8.2090632946785025</v>
      </c>
      <c r="E116" s="22">
        <f>'ISB-7 CRPOP'!I116</f>
        <v>13.88760199073811</v>
      </c>
      <c r="F116" s="30">
        <f>'ISB-8 PA80'!I116</f>
        <v>8.000378078015034</v>
      </c>
      <c r="G116" s="30">
        <f>'ISB-9 SCOB'!I116</f>
        <v>56.811053728567707</v>
      </c>
      <c r="H116" s="120">
        <f t="shared" si="3"/>
        <v>105.93139743647131</v>
      </c>
      <c r="I116" s="99">
        <f t="shared" si="4"/>
        <v>105.93</v>
      </c>
    </row>
    <row r="117" spans="1:39" ht="15" customHeight="1">
      <c r="A117" s="61">
        <f ca="1">'ISB-1 2011'!A117</f>
        <v>2235</v>
      </c>
      <c r="B117" s="75" t="str">
        <f ca="1">'ISB-1 2011'!B117</f>
        <v>La Sonnaz</v>
      </c>
      <c r="C117" s="30">
        <f>'ISB-5 DPOP'!I117</f>
        <v>18.578317049829987</v>
      </c>
      <c r="D117" s="30">
        <f>'ISB-6 TE'!I117</f>
        <v>9.1453830988210782</v>
      </c>
      <c r="E117" s="22">
        <f>'ISB-7 CRPOP'!I117</f>
        <v>13.001563333274573</v>
      </c>
      <c r="F117" s="30">
        <f>'ISB-8 PA80'!I117</f>
        <v>8.1280289578416909</v>
      </c>
      <c r="G117" s="30">
        <f>'ISB-9 SCOB'!I117</f>
        <v>54.73878983163808</v>
      </c>
      <c r="H117" s="120">
        <f t="shared" si="3"/>
        <v>103.59208227140542</v>
      </c>
      <c r="I117" s="99">
        <f t="shared" si="4"/>
        <v>103.59</v>
      </c>
    </row>
    <row r="118" spans="1:39" ht="15" customHeight="1">
      <c r="A118" s="61">
        <f ca="1">'ISB-1 2011'!A118</f>
        <v>2243</v>
      </c>
      <c r="B118" s="75" t="str">
        <f ca="1">'ISB-1 2011'!B118</f>
        <v>Barberêche</v>
      </c>
      <c r="C118" s="30">
        <f>'ISB-5 DPOP'!I118</f>
        <v>15.510827283735333</v>
      </c>
      <c r="D118" s="30">
        <f>'ISB-6 TE'!I118</f>
        <v>11.238764239562514</v>
      </c>
      <c r="E118" s="22">
        <f>'ISB-7 CRPOP'!I118</f>
        <v>11.367689634931056</v>
      </c>
      <c r="F118" s="30">
        <f>'ISB-8 PA80'!I118</f>
        <v>19.320958961098722</v>
      </c>
      <c r="G118" s="30">
        <f>'ISB-9 SCOB'!I118</f>
        <v>38.768741726181275</v>
      </c>
      <c r="H118" s="120">
        <f t="shared" si="3"/>
        <v>96.206981845508892</v>
      </c>
      <c r="I118" s="99">
        <f t="shared" si="4"/>
        <v>96.21</v>
      </c>
    </row>
    <row r="119" spans="1:39" ht="15" customHeight="1">
      <c r="A119" s="61">
        <f ca="1">'ISB-1 2011'!A119</f>
        <v>2250</v>
      </c>
      <c r="B119" s="75" t="str">
        <f ca="1">'ISB-1 2011'!B119</f>
        <v>Courgevaux</v>
      </c>
      <c r="C119" s="30">
        <f>'ISB-5 DPOP'!I119</f>
        <v>22.145499702350069</v>
      </c>
      <c r="D119" s="30">
        <f>'ISB-6 TE'!I119</f>
        <v>12.831463416443576</v>
      </c>
      <c r="E119" s="22">
        <f>'ISB-7 CRPOP'!I119</f>
        <v>13.889280322614139</v>
      </c>
      <c r="F119" s="30">
        <f>'ISB-8 PA80'!I119</f>
        <v>7.23503065104968</v>
      </c>
      <c r="G119" s="30">
        <f>'ISB-9 SCOB'!I119</f>
        <v>41.014025399019204</v>
      </c>
      <c r="H119" s="120">
        <f t="shared" si="3"/>
        <v>97.115299491476677</v>
      </c>
      <c r="I119" s="99">
        <f t="shared" si="4"/>
        <v>97.12</v>
      </c>
    </row>
    <row r="120" spans="1:39" s="56" customFormat="1" ht="15" customHeight="1">
      <c r="A120" s="61">
        <f ca="1">'ISB-1 2011'!A120</f>
        <v>2251</v>
      </c>
      <c r="B120" s="75" t="str">
        <f ca="1">'ISB-1 2011'!B120</f>
        <v>Courlevon</v>
      </c>
      <c r="C120" s="30">
        <f>'ISB-5 DPOP'!I120</f>
        <v>16.818501944270665</v>
      </c>
      <c r="D120" s="30">
        <f>'ISB-6 TE'!I120</f>
        <v>8.3098680355603207</v>
      </c>
      <c r="E120" s="22">
        <f>'ISB-7 CRPOP'!I120</f>
        <v>12.696504582666897</v>
      </c>
      <c r="F120" s="30">
        <f>'ISB-8 PA80'!I120</f>
        <v>9.0765985408874403</v>
      </c>
      <c r="G120" s="30">
        <f>'ISB-9 SCOB'!I120</f>
        <v>28.005922426277426</v>
      </c>
      <c r="H120" s="120">
        <f t="shared" si="3"/>
        <v>74.90739552966275</v>
      </c>
      <c r="I120" s="99">
        <f t="shared" si="4"/>
        <v>74.91</v>
      </c>
      <c r="J120" s="30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</row>
    <row r="121" spans="1:39" ht="15" customHeight="1">
      <c r="A121" s="61">
        <f ca="1">'ISB-1 2011'!A121</f>
        <v>2254</v>
      </c>
      <c r="B121" s="75" t="str">
        <f ca="1">'ISB-1 2011'!B121</f>
        <v>Courtepin</v>
      </c>
      <c r="C121" s="30">
        <f>'ISB-5 DPOP'!I121</f>
        <v>24.984942098138927</v>
      </c>
      <c r="D121" s="30">
        <f>'ISB-6 TE'!I121</f>
        <v>14.945140649466678</v>
      </c>
      <c r="E121" s="22">
        <f>'ISB-7 CRPOP'!I121</f>
        <v>13.487781013687071</v>
      </c>
      <c r="F121" s="30">
        <f>'ISB-8 PA80'!I121</f>
        <v>7.4581632699085292</v>
      </c>
      <c r="G121" s="30">
        <f>'ISB-9 SCOB'!I121</f>
        <v>52.314065665472519</v>
      </c>
      <c r="H121" s="120">
        <f t="shared" si="3"/>
        <v>113.19009269667373</v>
      </c>
      <c r="I121" s="99">
        <f t="shared" si="4"/>
        <v>113.19</v>
      </c>
    </row>
    <row r="122" spans="1:39" ht="15" customHeight="1">
      <c r="A122" s="61">
        <f ca="1">'ISB-1 2011'!A122</f>
        <v>2257</v>
      </c>
      <c r="B122" s="75" t="str">
        <f ca="1">'ISB-1 2011'!B122</f>
        <v>Cressier (FR)</v>
      </c>
      <c r="C122" s="30">
        <f>'ISB-5 DPOP'!I122</f>
        <v>19.586237536759526</v>
      </c>
      <c r="D122" s="30">
        <f>'ISB-6 TE'!I122</f>
        <v>15.281308915217275</v>
      </c>
      <c r="E122" s="22">
        <f>'ISB-7 CRPOP'!I122</f>
        <v>12.46301240349645</v>
      </c>
      <c r="F122" s="30">
        <f>'ISB-8 PA80'!I122</f>
        <v>13.1806385321345</v>
      </c>
      <c r="G122" s="30">
        <f>'ISB-9 SCOB'!I122</f>
        <v>43.715038844798556</v>
      </c>
      <c r="H122" s="120">
        <f t="shared" si="3"/>
        <v>104.22623623240631</v>
      </c>
      <c r="I122" s="99">
        <f t="shared" si="4"/>
        <v>104.23</v>
      </c>
    </row>
    <row r="123" spans="1:39" ht="15" customHeight="1">
      <c r="A123" s="61">
        <f ca="1">'ISB-1 2011'!A123</f>
        <v>2258</v>
      </c>
      <c r="B123" s="75" t="str">
        <f ca="1">'ISB-1 2011'!B123</f>
        <v>Fräschels</v>
      </c>
      <c r="C123" s="30">
        <f>'ISB-5 DPOP'!I123</f>
        <v>18.550936085528978</v>
      </c>
      <c r="D123" s="30">
        <f>'ISB-6 TE'!I123</f>
        <v>10.522578811412172</v>
      </c>
      <c r="E123" s="22">
        <f>'ISB-7 CRPOP'!I123</f>
        <v>11.336432954045611</v>
      </c>
      <c r="F123" s="30">
        <f>'ISB-8 PA80'!I123</f>
        <v>19.244369936726017</v>
      </c>
      <c r="G123" s="30">
        <f>'ISB-9 SCOB'!I123</f>
        <v>30.690475041456239</v>
      </c>
      <c r="H123" s="120">
        <f t="shared" si="3"/>
        <v>90.344792829169023</v>
      </c>
      <c r="I123" s="99">
        <f t="shared" si="4"/>
        <v>90.34</v>
      </c>
    </row>
    <row r="124" spans="1:39" ht="15" customHeight="1">
      <c r="A124" s="61">
        <f ca="1">'ISB-1 2011'!A124</f>
        <v>2259</v>
      </c>
      <c r="B124" s="75" t="str">
        <f ca="1">'ISB-1 2011'!B124</f>
        <v>Galmiz</v>
      </c>
      <c r="C124" s="30">
        <f>'ISB-5 DPOP'!I124</f>
        <v>15.649474485606694</v>
      </c>
      <c r="D124" s="30">
        <f>'ISB-6 TE'!I124</f>
        <v>11.181078528123585</v>
      </c>
      <c r="E124" s="22">
        <f>'ISB-7 CRPOP'!I124</f>
        <v>12.48549354751264</v>
      </c>
      <c r="F124" s="30">
        <f>'ISB-8 PA80'!I124</f>
        <v>12.210748210617249</v>
      </c>
      <c r="G124" s="30">
        <f>'ISB-9 SCOB'!I124</f>
        <v>43.988118453602674</v>
      </c>
      <c r="H124" s="120">
        <f t="shared" si="3"/>
        <v>95.514913225462834</v>
      </c>
      <c r="I124" s="99">
        <f t="shared" si="4"/>
        <v>95.51</v>
      </c>
    </row>
    <row r="125" spans="1:39" s="56" customFormat="1" ht="15" customHeight="1">
      <c r="A125" s="61">
        <f ca="1">'ISB-1 2011'!A125</f>
        <v>2260</v>
      </c>
      <c r="B125" s="75" t="str">
        <f ca="1">'ISB-1 2011'!B125</f>
        <v>Gempenach</v>
      </c>
      <c r="C125" s="30">
        <f>'ISB-5 DPOP'!I125</f>
        <v>19.044391193408156</v>
      </c>
      <c r="D125" s="30">
        <f>'ISB-6 TE'!I125</f>
        <v>13.00894329937735</v>
      </c>
      <c r="E125" s="22">
        <f>'ISB-7 CRPOP'!I125</f>
        <v>11.710841512635511</v>
      </c>
      <c r="F125" s="30">
        <f>'ISB-8 PA80'!I125</f>
        <v>13.546690952424692</v>
      </c>
      <c r="G125" s="30">
        <f>'ISB-9 SCOB'!I125</f>
        <v>26.210826966206195</v>
      </c>
      <c r="H125" s="120">
        <f t="shared" si="3"/>
        <v>83.521693924051903</v>
      </c>
      <c r="I125" s="99">
        <f t="shared" si="4"/>
        <v>83.52</v>
      </c>
      <c r="J125" s="30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</row>
    <row r="126" spans="1:39" ht="15" customHeight="1">
      <c r="A126" s="61">
        <f ca="1">'ISB-1 2011'!A126</f>
        <v>2261</v>
      </c>
      <c r="B126" s="75" t="str">
        <f ca="1">'ISB-1 2011'!B126</f>
        <v>Greng</v>
      </c>
      <c r="C126" s="30">
        <f>'ISB-5 DPOP'!I126</f>
        <v>19.002027205861054</v>
      </c>
      <c r="D126" s="30">
        <f>'ISB-6 TE'!I126</f>
        <v>13.49547099548758</v>
      </c>
      <c r="E126" s="22">
        <f>'ISB-7 CRPOP'!I126</f>
        <v>11.368351368376187</v>
      </c>
      <c r="F126" s="30">
        <f>'ISB-8 PA80'!I126</f>
        <v>9.3196209043167695</v>
      </c>
      <c r="G126" s="30">
        <f>'ISB-9 SCOB'!I126</f>
        <v>36.03812321327252</v>
      </c>
      <c r="H126" s="120">
        <f t="shared" si="3"/>
        <v>89.223593687314121</v>
      </c>
      <c r="I126" s="99">
        <f t="shared" si="4"/>
        <v>89.22</v>
      </c>
    </row>
    <row r="127" spans="1:39" ht="15" customHeight="1">
      <c r="A127" s="61">
        <f ca="1">'ISB-1 2011'!A127</f>
        <v>2262</v>
      </c>
      <c r="B127" s="75" t="str">
        <f ca="1">'ISB-1 2011'!B127</f>
        <v>Gurmels</v>
      </c>
      <c r="C127" s="30">
        <f>'ISB-5 DPOP'!I127</f>
        <v>20.056429562993372</v>
      </c>
      <c r="D127" s="30">
        <f>'ISB-6 TE'!I127</f>
        <v>9.3884153727140252</v>
      </c>
      <c r="E127" s="22">
        <f>'ISB-7 CRPOP'!I127</f>
        <v>12.611194293235494</v>
      </c>
      <c r="F127" s="30">
        <f>'ISB-8 PA80'!I127</f>
        <v>10.431537074705007</v>
      </c>
      <c r="G127" s="30">
        <f>'ISB-9 SCOB'!I127</f>
        <v>44.726014195517273</v>
      </c>
      <c r="H127" s="120">
        <f t="shared" si="3"/>
        <v>97.213590499165178</v>
      </c>
      <c r="I127" s="99">
        <f t="shared" si="4"/>
        <v>97.21</v>
      </c>
    </row>
    <row r="128" spans="1:39" ht="15" customHeight="1">
      <c r="A128" s="61">
        <f ca="1">'ISB-1 2011'!A128</f>
        <v>2264</v>
      </c>
      <c r="B128" s="75" t="str">
        <f ca="1">'ISB-1 2011'!B128</f>
        <v>Jeuss</v>
      </c>
      <c r="C128" s="30">
        <f>'ISB-5 DPOP'!I128</f>
        <v>20.286282727325673</v>
      </c>
      <c r="D128" s="30">
        <f>'ISB-6 TE'!I128</f>
        <v>9.9347208720059399</v>
      </c>
      <c r="E128" s="22">
        <f>'ISB-7 CRPOP'!I128</f>
        <v>12.23480100197709</v>
      </c>
      <c r="F128" s="30">
        <f>'ISB-8 PA80'!I128</f>
        <v>7.2892862283621538</v>
      </c>
      <c r="G128" s="30">
        <f>'ISB-9 SCOB'!I128</f>
        <v>52.814987854099634</v>
      </c>
      <c r="H128" s="120">
        <f t="shared" si="3"/>
        <v>102.56007868377048</v>
      </c>
      <c r="I128" s="99">
        <f t="shared" si="4"/>
        <v>102.56</v>
      </c>
    </row>
    <row r="129" spans="1:39" ht="15" customHeight="1">
      <c r="A129" s="61">
        <f ca="1">'ISB-1 2011'!A129</f>
        <v>2265</v>
      </c>
      <c r="B129" s="75" t="str">
        <f ca="1">'ISB-1 2011'!B129</f>
        <v>Kerzers</v>
      </c>
      <c r="C129" s="30">
        <f>'ISB-5 DPOP'!I129</f>
        <v>21.996296876729474</v>
      </c>
      <c r="D129" s="30">
        <f>'ISB-6 TE'!I129</f>
        <v>13.102274984267133</v>
      </c>
      <c r="E129" s="22">
        <f>'ISB-7 CRPOP'!I129</f>
        <v>12.750373753293459</v>
      </c>
      <c r="F129" s="30">
        <f>'ISB-8 PA80'!I129</f>
        <v>10.28738001578264</v>
      </c>
      <c r="G129" s="30">
        <f>'ISB-9 SCOB'!I129</f>
        <v>42.155357690149422</v>
      </c>
      <c r="H129" s="120">
        <f t="shared" si="3"/>
        <v>100.29168332022212</v>
      </c>
      <c r="I129" s="99">
        <f t="shared" si="4"/>
        <v>100.29</v>
      </c>
    </row>
    <row r="130" spans="1:39" s="56" customFormat="1" ht="15" customHeight="1">
      <c r="A130" s="61">
        <f ca="1">'ISB-1 2011'!A130</f>
        <v>2266</v>
      </c>
      <c r="B130" s="75" t="str">
        <f ca="1">'ISB-1 2011'!B130</f>
        <v>Kleinbösingen</v>
      </c>
      <c r="C130" s="30">
        <f>'ISB-5 DPOP'!I130</f>
        <v>19.548028410798292</v>
      </c>
      <c r="D130" s="30">
        <f>'ISB-6 TE'!I130</f>
        <v>8.883635546732231</v>
      </c>
      <c r="E130" s="22">
        <f>'ISB-7 CRPOP'!I130</f>
        <v>12.271367384031691</v>
      </c>
      <c r="F130" s="30">
        <f>'ISB-8 PA80'!I130</f>
        <v>7.2757993154341483</v>
      </c>
      <c r="G130" s="30">
        <f>'ISB-9 SCOB'!I130</f>
        <v>33.264451047645444</v>
      </c>
      <c r="H130" s="120">
        <f t="shared" si="3"/>
        <v>81.243281704641817</v>
      </c>
      <c r="I130" s="99">
        <f t="shared" si="4"/>
        <v>81.239999999999995</v>
      </c>
      <c r="J130" s="30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</row>
    <row r="131" spans="1:39" ht="15" customHeight="1">
      <c r="A131" s="61">
        <f ca="1">'ISB-1 2011'!A131</f>
        <v>2270</v>
      </c>
      <c r="B131" s="75" t="str">
        <f ca="1">'ISB-1 2011'!B131</f>
        <v>Lurtigen</v>
      </c>
      <c r="C131" s="30">
        <f>'ISB-5 DPOP'!I131</f>
        <v>16.139795187258862</v>
      </c>
      <c r="D131" s="30">
        <f>'ISB-6 TE'!I131</f>
        <v>11.232929466424048</v>
      </c>
      <c r="E131" s="22">
        <f>'ISB-7 CRPOP'!I131</f>
        <v>11.501581228830316</v>
      </c>
      <c r="F131" s="30">
        <f>'ISB-8 PA80'!I131</f>
        <v>19.790158131825788</v>
      </c>
      <c r="G131" s="30">
        <f>'ISB-9 SCOB'!I131</f>
        <v>39.683530425650581</v>
      </c>
      <c r="H131" s="120">
        <f t="shared" si="3"/>
        <v>98.347994439989606</v>
      </c>
      <c r="I131" s="99">
        <f t="shared" si="4"/>
        <v>98.35</v>
      </c>
    </row>
    <row r="132" spans="1:39" ht="15" customHeight="1">
      <c r="A132" s="61">
        <f ca="1">'ISB-1 2011'!A132</f>
        <v>2271</v>
      </c>
      <c r="B132" s="75" t="str">
        <f ca="1">'ISB-1 2011'!B132</f>
        <v>Meyriez</v>
      </c>
      <c r="C132" s="30">
        <f>'ISB-5 DPOP'!I132</f>
        <v>27.474992005901857</v>
      </c>
      <c r="D132" s="30">
        <f>'ISB-6 TE'!I132</f>
        <v>13.007313403696964</v>
      </c>
      <c r="E132" s="22">
        <f>'ISB-7 CRPOP'!I132</f>
        <v>11.896761160995752</v>
      </c>
      <c r="F132" s="30">
        <f>'ISB-8 PA80'!I132</f>
        <v>15.10326280582712</v>
      </c>
      <c r="G132" s="30">
        <f>'ISB-9 SCOB'!I132</f>
        <v>39.588092340681932</v>
      </c>
      <c r="H132" s="120">
        <f t="shared" ref="H132:H172" si="5">SUM(C132:G132)</f>
        <v>107.07042171710361</v>
      </c>
      <c r="I132" s="99">
        <f t="shared" si="4"/>
        <v>107.07</v>
      </c>
    </row>
    <row r="133" spans="1:39" s="56" customFormat="1" ht="15" customHeight="1">
      <c r="A133" s="61">
        <f ca="1">'ISB-1 2011'!A133</f>
        <v>2272</v>
      </c>
      <c r="B133" s="75" t="str">
        <f ca="1">'ISB-1 2011'!B133</f>
        <v>Misery-Courtion</v>
      </c>
      <c r="C133" s="30">
        <f>'ISB-5 DPOP'!I133</f>
        <v>18.318474955240458</v>
      </c>
      <c r="D133" s="30">
        <f>'ISB-6 TE'!I133</f>
        <v>9.8758581027079764</v>
      </c>
      <c r="E133" s="22">
        <f>'ISB-7 CRPOP'!I133</f>
        <v>13.607204029610694</v>
      </c>
      <c r="F133" s="30">
        <f>'ISB-8 PA80'!I133</f>
        <v>10.653727376696612</v>
      </c>
      <c r="G133" s="30">
        <f>'ISB-9 SCOB'!I133</f>
        <v>49.851079811903645</v>
      </c>
      <c r="H133" s="120">
        <f t="shared" si="5"/>
        <v>102.30634427615938</v>
      </c>
      <c r="I133" s="99">
        <f t="shared" si="4"/>
        <v>102.31</v>
      </c>
      <c r="J133" s="30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</row>
    <row r="134" spans="1:39" ht="15" customHeight="1">
      <c r="A134" s="61">
        <f ca="1">'ISB-1 2011'!A134</f>
        <v>2274</v>
      </c>
      <c r="B134" s="75" t="str">
        <f ca="1">'ISB-1 2011'!B134</f>
        <v>Muntelier</v>
      </c>
      <c r="C134" s="30">
        <f>'ISB-5 DPOP'!I134</f>
        <v>24.957129467448038</v>
      </c>
      <c r="D134" s="30">
        <f>'ISB-6 TE'!I134</f>
        <v>14.100679608992152</v>
      </c>
      <c r="E134" s="22">
        <f>'ISB-7 CRPOP'!I134</f>
        <v>13.655402309391201</v>
      </c>
      <c r="F134" s="30">
        <f>'ISB-8 PA80'!I134</f>
        <v>11.455428199401682</v>
      </c>
      <c r="G134" s="30">
        <f>'ISB-9 SCOB'!I134</f>
        <v>38.008124435812853</v>
      </c>
      <c r="H134" s="120">
        <f t="shared" si="5"/>
        <v>102.17676402104593</v>
      </c>
      <c r="I134" s="99">
        <f t="shared" si="4"/>
        <v>102.18</v>
      </c>
    </row>
    <row r="135" spans="1:39" ht="15" customHeight="1">
      <c r="A135" s="61">
        <f ca="1">'ISB-1 2011'!A135</f>
        <v>2275</v>
      </c>
      <c r="B135" s="75" t="str">
        <f ca="1">'ISB-1 2011'!B135</f>
        <v>Murten</v>
      </c>
      <c r="C135" s="30">
        <f>'ISB-5 DPOP'!I135</f>
        <v>22.764546511978171</v>
      </c>
      <c r="D135" s="30">
        <f>'ISB-6 TE'!I135</f>
        <v>14.692607736284705</v>
      </c>
      <c r="E135" s="22">
        <f>'ISB-7 CRPOP'!I135</f>
        <v>12.429820100920134</v>
      </c>
      <c r="F135" s="30">
        <f>'ISB-8 PA80'!I135</f>
        <v>17.5565834966207</v>
      </c>
      <c r="G135" s="30">
        <f>'ISB-9 SCOB'!I135</f>
        <v>40.546895278271272</v>
      </c>
      <c r="H135" s="120">
        <f t="shared" si="5"/>
        <v>107.99045312407497</v>
      </c>
      <c r="I135" s="99">
        <f t="shared" si="4"/>
        <v>107.99</v>
      </c>
    </row>
    <row r="136" spans="1:39" ht="15" customHeight="1">
      <c r="A136" s="61">
        <f ca="1">'ISB-1 2011'!A136</f>
        <v>2276</v>
      </c>
      <c r="B136" s="75" t="str">
        <f ca="1">'ISB-1 2011'!B136</f>
        <v>Ried bei Kerzers</v>
      </c>
      <c r="C136" s="30">
        <f>'ISB-5 DPOP'!I136</f>
        <v>18.202714056525753</v>
      </c>
      <c r="D136" s="30">
        <f>'ISB-6 TE'!I136</f>
        <v>14.253371372862683</v>
      </c>
      <c r="E136" s="22">
        <f>'ISB-7 CRPOP'!I136</f>
        <v>13.476840443288042</v>
      </c>
      <c r="F136" s="30">
        <f>'ISB-8 PA80'!I136</f>
        <v>8.3072985389789018</v>
      </c>
      <c r="G136" s="30">
        <f>'ISB-9 SCOB'!I136</f>
        <v>42.244537052067216</v>
      </c>
      <c r="H136" s="120">
        <f t="shared" si="5"/>
        <v>96.484761463722592</v>
      </c>
      <c r="I136" s="99">
        <f t="shared" si="4"/>
        <v>96.48</v>
      </c>
    </row>
    <row r="137" spans="1:39" ht="15" customHeight="1">
      <c r="A137" s="61">
        <f ca="1">'ISB-1 2011'!A137</f>
        <v>2277</v>
      </c>
      <c r="B137" s="75" t="str">
        <f ca="1">'ISB-1 2011'!B137</f>
        <v>Salvenach</v>
      </c>
      <c r="C137" s="30">
        <f>'ISB-5 DPOP'!I137</f>
        <v>18.019413696224188</v>
      </c>
      <c r="D137" s="30">
        <f>'ISB-6 TE'!I137</f>
        <v>10.042448641658892</v>
      </c>
      <c r="E137" s="22">
        <f>'ISB-7 CRPOP'!I137</f>
        <v>12.601462857786794</v>
      </c>
      <c r="F137" s="30">
        <f>'ISB-8 PA80'!I137</f>
        <v>6.8082074247682129</v>
      </c>
      <c r="G137" s="30">
        <f>'ISB-9 SCOB'!I137</f>
        <v>39.373408449536043</v>
      </c>
      <c r="H137" s="120">
        <f t="shared" si="5"/>
        <v>86.844941069974126</v>
      </c>
      <c r="I137" s="99">
        <f t="shared" ref="I137:I170" si="6">ROUND(H137*100,0)/100</f>
        <v>86.84</v>
      </c>
    </row>
    <row r="138" spans="1:39" ht="15" customHeight="1">
      <c r="A138" s="61">
        <f ca="1">'ISB-1 2011'!A138</f>
        <v>2278</v>
      </c>
      <c r="B138" s="75" t="str">
        <f ca="1">'ISB-1 2011'!B138</f>
        <v>Ulmiz</v>
      </c>
      <c r="C138" s="30">
        <f>'ISB-5 DPOP'!I138</f>
        <v>18.294642655259771</v>
      </c>
      <c r="D138" s="30">
        <f>'ISB-6 TE'!I138</f>
        <v>10.585142269714387</v>
      </c>
      <c r="E138" s="22">
        <f>'ISB-7 CRPOP'!I138</f>
        <v>12.479883631113429</v>
      </c>
      <c r="F138" s="30">
        <f>'ISB-8 PA80'!I138</f>
        <v>15.144882012707898</v>
      </c>
      <c r="G138" s="30">
        <f>'ISB-9 SCOB'!I138</f>
        <v>45.100914441461519</v>
      </c>
      <c r="H138" s="120">
        <f t="shared" si="5"/>
        <v>101.60546501025701</v>
      </c>
      <c r="I138" s="99">
        <f t="shared" si="6"/>
        <v>101.61</v>
      </c>
    </row>
    <row r="139" spans="1:39" ht="15" customHeight="1">
      <c r="A139" s="61">
        <f ca="1">'ISB-1 2011'!A139</f>
        <v>2279</v>
      </c>
      <c r="B139" s="75" t="str">
        <f ca="1">'ISB-1 2011'!B139</f>
        <v>Villarepos</v>
      </c>
      <c r="C139" s="30">
        <f>'ISB-5 DPOP'!I139</f>
        <v>17.758888024155098</v>
      </c>
      <c r="D139" s="30">
        <f>'ISB-6 TE'!I139</f>
        <v>7.5379855497819293</v>
      </c>
      <c r="E139" s="22">
        <f>'ISB-7 CRPOP'!I139</f>
        <v>12.972074450644472</v>
      </c>
      <c r="F139" s="30">
        <f>'ISB-8 PA80'!I139</f>
        <v>12.965135131324624</v>
      </c>
      <c r="G139" s="30">
        <f>'ISB-9 SCOB'!I139</f>
        <v>53.274006806758479</v>
      </c>
      <c r="H139" s="120">
        <f t="shared" si="5"/>
        <v>104.5080899626646</v>
      </c>
      <c r="I139" s="99">
        <f t="shared" si="6"/>
        <v>104.51</v>
      </c>
    </row>
    <row r="140" spans="1:39" ht="15" customHeight="1">
      <c r="A140" s="61">
        <f ca="1">'ISB-1 2011'!A140</f>
        <v>2280</v>
      </c>
      <c r="B140" s="75" t="str">
        <f ca="1">'ISB-1 2011'!B140</f>
        <v>Bas-Vully</v>
      </c>
      <c r="C140" s="30">
        <f>'ISB-5 DPOP'!I140</f>
        <v>19.633170774780982</v>
      </c>
      <c r="D140" s="30">
        <f>'ISB-6 TE'!I140</f>
        <v>12.878035744928312</v>
      </c>
      <c r="E140" s="22">
        <f>'ISB-7 CRPOP'!I140</f>
        <v>13.075478082649701</v>
      </c>
      <c r="F140" s="30">
        <f>'ISB-8 PA80'!I140</f>
        <v>14.853274848032266</v>
      </c>
      <c r="G140" s="30">
        <f>'ISB-9 SCOB'!I140</f>
        <v>41.881961190547969</v>
      </c>
      <c r="H140" s="120">
        <f t="shared" si="5"/>
        <v>102.32192064093923</v>
      </c>
      <c r="I140" s="99">
        <f t="shared" si="6"/>
        <v>102.32</v>
      </c>
    </row>
    <row r="141" spans="1:39" ht="15" customHeight="1">
      <c r="A141" s="61">
        <f ca="1">'ISB-1 2011'!A141</f>
        <v>2281</v>
      </c>
      <c r="B141" s="75" t="str">
        <f ca="1">'ISB-1 2011'!B141</f>
        <v>Haut-Vully</v>
      </c>
      <c r="C141" s="30">
        <f>'ISB-5 DPOP'!I141</f>
        <v>19.157140807317916</v>
      </c>
      <c r="D141" s="30">
        <f>'ISB-6 TE'!I141</f>
        <v>10.563681409273022</v>
      </c>
      <c r="E141" s="22">
        <f>'ISB-7 CRPOP'!I141</f>
        <v>12.990795796488923</v>
      </c>
      <c r="F141" s="30">
        <f>'ISB-8 PA80'!I141</f>
        <v>15.484751701886184</v>
      </c>
      <c r="G141" s="30">
        <f>'ISB-9 SCOB'!I141</f>
        <v>36.666174010193409</v>
      </c>
      <c r="H141" s="120">
        <f t="shared" si="5"/>
        <v>94.862543725159455</v>
      </c>
      <c r="I141" s="99">
        <f t="shared" si="6"/>
        <v>94.86</v>
      </c>
    </row>
    <row r="142" spans="1:39" ht="15" customHeight="1">
      <c r="A142" s="61">
        <f ca="1">'ISB-1 2011'!A142</f>
        <v>2283</v>
      </c>
      <c r="B142" s="75" t="str">
        <f ca="1">'ISB-1 2011'!B142</f>
        <v>Wallenried</v>
      </c>
      <c r="C142" s="30">
        <f>'ISB-5 DPOP'!I142</f>
        <v>17.610440379894488</v>
      </c>
      <c r="D142" s="30">
        <f>'ISB-6 TE'!I142</f>
        <v>8.6090367615298504</v>
      </c>
      <c r="E142" s="22">
        <f>'ISB-7 CRPOP'!I142</f>
        <v>13.371679495475243</v>
      </c>
      <c r="F142" s="30">
        <f>'ISB-8 PA80'!I142</f>
        <v>11.069379640819426</v>
      </c>
      <c r="G142" s="30">
        <f>'ISB-9 SCOB'!I142</f>
        <v>56.117104249675357</v>
      </c>
      <c r="H142" s="120">
        <f t="shared" si="5"/>
        <v>106.77764052739437</v>
      </c>
      <c r="I142" s="99">
        <f t="shared" si="6"/>
        <v>106.78</v>
      </c>
    </row>
    <row r="143" spans="1:39" ht="15" customHeight="1">
      <c r="A143" s="61">
        <f ca="1">'ISB-1 2011'!A143</f>
        <v>2291</v>
      </c>
      <c r="B143" s="75" t="str">
        <f ca="1">'ISB-1 2011'!B143</f>
        <v>Alterswil</v>
      </c>
      <c r="C143" s="30">
        <f>'ISB-5 DPOP'!I143</f>
        <v>17.76922450965365</v>
      </c>
      <c r="D143" s="30">
        <f>'ISB-6 TE'!I143</f>
        <v>11.055592473812505</v>
      </c>
      <c r="E143" s="22">
        <f>'ISB-7 CRPOP'!I143</f>
        <v>11.983603009388526</v>
      </c>
      <c r="F143" s="30">
        <f>'ISB-8 PA80'!I143</f>
        <v>14.371134257388263</v>
      </c>
      <c r="G143" s="30">
        <f>'ISB-9 SCOB'!I143</f>
        <v>37.453121112570386</v>
      </c>
      <c r="H143" s="120">
        <f t="shared" si="5"/>
        <v>92.63267536281333</v>
      </c>
      <c r="I143" s="99">
        <f t="shared" si="6"/>
        <v>92.63</v>
      </c>
    </row>
    <row r="144" spans="1:39" ht="15" customHeight="1">
      <c r="A144" s="61">
        <f ca="1">'ISB-1 2011'!A144</f>
        <v>2292</v>
      </c>
      <c r="B144" s="75" t="str">
        <f ca="1">'ISB-1 2011'!B144</f>
        <v>Brünisried</v>
      </c>
      <c r="C144" s="30">
        <f>'ISB-5 DPOP'!I144</f>
        <v>19.56520965046214</v>
      </c>
      <c r="D144" s="30">
        <f>'ISB-6 TE'!I144</f>
        <v>7.4071797261857357</v>
      </c>
      <c r="E144" s="22">
        <f>'ISB-7 CRPOP'!I144</f>
        <v>12.623574423565245</v>
      </c>
      <c r="F144" s="30">
        <f>'ISB-8 PA80'!I144</f>
        <v>15.266815047819462</v>
      </c>
      <c r="G144" s="30">
        <f>'ISB-9 SCOB'!I144</f>
        <v>37.209872050163334</v>
      </c>
      <c r="H144" s="120">
        <f t="shared" si="5"/>
        <v>92.072650898195917</v>
      </c>
      <c r="I144" s="99">
        <f t="shared" si="6"/>
        <v>92.07</v>
      </c>
    </row>
    <row r="145" spans="1:39" ht="15" customHeight="1">
      <c r="A145" s="61">
        <f ca="1">'ISB-1 2011'!A145</f>
        <v>2293</v>
      </c>
      <c r="B145" s="75" t="str">
        <f ca="1">'ISB-1 2011'!B145</f>
        <v>Düdingen</v>
      </c>
      <c r="C145" s="30">
        <f>'ISB-5 DPOP'!I145</f>
        <v>20.541120733041183</v>
      </c>
      <c r="D145" s="30">
        <f>'ISB-6 TE'!I145</f>
        <v>13.444810749025145</v>
      </c>
      <c r="E145" s="22">
        <f>'ISB-7 CRPOP'!I145</f>
        <v>12.320858848464439</v>
      </c>
      <c r="F145" s="30">
        <f>'ISB-8 PA80'!I145</f>
        <v>12.38273909684551</v>
      </c>
      <c r="G145" s="30">
        <f>'ISB-9 SCOB'!I145</f>
        <v>36.230358450392714</v>
      </c>
      <c r="H145" s="120">
        <f t="shared" si="5"/>
        <v>94.919887877768986</v>
      </c>
      <c r="I145" s="99">
        <f t="shared" si="6"/>
        <v>94.92</v>
      </c>
    </row>
    <row r="146" spans="1:39" ht="15" customHeight="1">
      <c r="A146" s="61">
        <f ca="1">'ISB-1 2011'!A146</f>
        <v>2294</v>
      </c>
      <c r="B146" s="75" t="str">
        <f ca="1">'ISB-1 2011'!B146</f>
        <v>Giffers</v>
      </c>
      <c r="C146" s="30">
        <f>'ISB-5 DPOP'!I146</f>
        <v>20.751079900668632</v>
      </c>
      <c r="D146" s="30">
        <f>'ISB-6 TE'!I146</f>
        <v>10.11225604416593</v>
      </c>
      <c r="E146" s="22">
        <f>'ISB-7 CRPOP'!I146</f>
        <v>12.053882448765487</v>
      </c>
      <c r="F146" s="30">
        <f>'ISB-8 PA80'!I146</f>
        <v>10.696339857650088</v>
      </c>
      <c r="G146" s="30">
        <f>'ISB-9 SCOB'!I146</f>
        <v>42.914197347139769</v>
      </c>
      <c r="H146" s="120">
        <f t="shared" si="5"/>
        <v>96.527755598389902</v>
      </c>
      <c r="I146" s="99">
        <f t="shared" si="6"/>
        <v>96.53</v>
      </c>
    </row>
    <row r="147" spans="1:39" ht="15" customHeight="1">
      <c r="A147" s="61">
        <f ca="1">'ISB-1 2011'!A147</f>
        <v>2295</v>
      </c>
      <c r="B147" s="75" t="str">
        <f ca="1">'ISB-1 2011'!B147</f>
        <v>Bösingen</v>
      </c>
      <c r="C147" s="30">
        <f>'ISB-5 DPOP'!I147</f>
        <v>20.119122589380101</v>
      </c>
      <c r="D147" s="30">
        <f>'ISB-6 TE'!I147</f>
        <v>11.975373545104594</v>
      </c>
      <c r="E147" s="22">
        <f>'ISB-7 CRPOP'!I147</f>
        <v>12.042326974217042</v>
      </c>
      <c r="F147" s="30">
        <f>'ISB-8 PA80'!I147</f>
        <v>8.1313276051343717</v>
      </c>
      <c r="G147" s="30">
        <f>'ISB-9 SCOB'!I147</f>
        <v>36.209380831449288</v>
      </c>
      <c r="H147" s="120">
        <f t="shared" si="5"/>
        <v>88.477531545285387</v>
      </c>
      <c r="I147" s="99">
        <f t="shared" si="6"/>
        <v>88.48</v>
      </c>
    </row>
    <row r="148" spans="1:39" ht="15" customHeight="1">
      <c r="A148" s="61">
        <f ca="1">'ISB-1 2011'!A148</f>
        <v>2296</v>
      </c>
      <c r="B148" s="75" t="str">
        <f ca="1">'ISB-1 2011'!B148</f>
        <v>Heitenried</v>
      </c>
      <c r="C148" s="30">
        <f>'ISB-5 DPOP'!I148</f>
        <v>18.476499268721636</v>
      </c>
      <c r="D148" s="30">
        <f>'ISB-6 TE'!I148</f>
        <v>9.5267068756808211</v>
      </c>
      <c r="E148" s="22">
        <f>'ISB-7 CRPOP'!I148</f>
        <v>12.836054944684756</v>
      </c>
      <c r="F148" s="30">
        <f>'ISB-8 PA80'!I148</f>
        <v>9.4166154836378109</v>
      </c>
      <c r="G148" s="30">
        <f>'ISB-9 SCOB'!I148</f>
        <v>41.402826865394374</v>
      </c>
      <c r="H148" s="120">
        <f t="shared" si="5"/>
        <v>91.658703438119403</v>
      </c>
      <c r="I148" s="99">
        <f t="shared" si="6"/>
        <v>91.66</v>
      </c>
    </row>
    <row r="149" spans="1:39" ht="15" customHeight="1">
      <c r="A149" s="61">
        <f ca="1">'ISB-1 2011'!A149</f>
        <v>2298</v>
      </c>
      <c r="B149" s="75" t="str">
        <f ca="1">'ISB-1 2011'!B149</f>
        <v>Oberschrot</v>
      </c>
      <c r="C149" s="30">
        <f>'ISB-5 DPOP'!I149</f>
        <v>19.857513199366007</v>
      </c>
      <c r="D149" s="30">
        <f>'ISB-6 TE'!I149</f>
        <v>10.620663450066845</v>
      </c>
      <c r="E149" s="22">
        <f>'ISB-7 CRPOP'!I149</f>
        <v>12.410986845200696</v>
      </c>
      <c r="F149" s="30">
        <f>'ISB-8 PA80'!I149</f>
        <v>13.852097043205008</v>
      </c>
      <c r="G149" s="30">
        <f>'ISB-9 SCOB'!I149</f>
        <v>45.672779352411368</v>
      </c>
      <c r="H149" s="120">
        <f t="shared" si="5"/>
        <v>102.41403989024992</v>
      </c>
      <c r="I149" s="99">
        <f t="shared" si="6"/>
        <v>102.41</v>
      </c>
    </row>
    <row r="150" spans="1:39" ht="15" customHeight="1">
      <c r="A150" s="61">
        <f ca="1">'ISB-1 2011'!A150</f>
        <v>2299</v>
      </c>
      <c r="B150" s="75" t="str">
        <f ca="1">'ISB-1 2011'!B150</f>
        <v>Plaffeien</v>
      </c>
      <c r="C150" s="30">
        <f>'ISB-5 DPOP'!I150</f>
        <v>12.883411525548595</v>
      </c>
      <c r="D150" s="30">
        <f>'ISB-6 TE'!I150</f>
        <v>13.922578447871869</v>
      </c>
      <c r="E150" s="22">
        <f>'ISB-7 CRPOP'!I150</f>
        <v>11.751863921969857</v>
      </c>
      <c r="F150" s="30">
        <f>'ISB-8 PA80'!I150</f>
        <v>12.980438312263544</v>
      </c>
      <c r="G150" s="30">
        <f>'ISB-9 SCOB'!I150</f>
        <v>32.844386521826536</v>
      </c>
      <c r="H150" s="120">
        <f t="shared" si="5"/>
        <v>84.382678729480403</v>
      </c>
      <c r="I150" s="99">
        <f t="shared" si="6"/>
        <v>84.38</v>
      </c>
    </row>
    <row r="151" spans="1:39" ht="15" customHeight="1">
      <c r="A151" s="61">
        <f ca="1">'ISB-1 2011'!A151</f>
        <v>2300</v>
      </c>
      <c r="B151" s="75" t="str">
        <f ca="1">'ISB-1 2011'!B151</f>
        <v>Plasselb</v>
      </c>
      <c r="C151" s="30">
        <f>'ISB-5 DPOP'!I151</f>
        <v>14.902860445711454</v>
      </c>
      <c r="D151" s="30">
        <f>'ISB-6 TE'!I151</f>
        <v>8.4758617463314057</v>
      </c>
      <c r="E151" s="22">
        <f>'ISB-7 CRPOP'!I151</f>
        <v>11.844525155482744</v>
      </c>
      <c r="F151" s="30">
        <f>'ISB-8 PA80'!I151</f>
        <v>8.734178125561229</v>
      </c>
      <c r="G151" s="30">
        <f>'ISB-9 SCOB'!I151</f>
        <v>35.337997405859689</v>
      </c>
      <c r="H151" s="120">
        <f t="shared" si="5"/>
        <v>79.295422878946511</v>
      </c>
      <c r="I151" s="99">
        <f t="shared" si="6"/>
        <v>79.3</v>
      </c>
    </row>
    <row r="152" spans="1:39" ht="15" customHeight="1">
      <c r="A152" s="61">
        <f ca="1">'ISB-1 2011'!A152</f>
        <v>2301</v>
      </c>
      <c r="B152" s="75" t="str">
        <f ca="1">'ISB-1 2011'!B152</f>
        <v>Rechthalten</v>
      </c>
      <c r="C152" s="30">
        <f>'ISB-5 DPOP'!I152</f>
        <v>18.468453397120701</v>
      </c>
      <c r="D152" s="30">
        <f>'ISB-6 TE'!I152</f>
        <v>8.9270302873779155</v>
      </c>
      <c r="E152" s="22">
        <f>'ISB-7 CRPOP'!I152</f>
        <v>11.965705632513149</v>
      </c>
      <c r="F152" s="30">
        <f>'ISB-8 PA80'!I152</f>
        <v>16.270069781886214</v>
      </c>
      <c r="G152" s="30">
        <f>'ISB-9 SCOB'!I152</f>
        <v>40.659360037481349</v>
      </c>
      <c r="H152" s="120">
        <f t="shared" si="5"/>
        <v>96.29061913637932</v>
      </c>
      <c r="I152" s="99">
        <f t="shared" si="6"/>
        <v>96.29</v>
      </c>
    </row>
    <row r="153" spans="1:39" s="56" customFormat="1" ht="15" customHeight="1">
      <c r="A153" s="61">
        <f ca="1">'ISB-1 2011'!A153</f>
        <v>2302</v>
      </c>
      <c r="B153" s="75" t="str">
        <f ca="1">'ISB-1 2011'!B153</f>
        <v>St. Antoni</v>
      </c>
      <c r="C153" s="30">
        <f>'ISB-5 DPOP'!I153</f>
        <v>17.50976572936958</v>
      </c>
      <c r="D153" s="30">
        <f>'ISB-6 TE'!I153</f>
        <v>11.442379886347092</v>
      </c>
      <c r="E153" s="22">
        <f>'ISB-7 CRPOP'!I153</f>
        <v>11.677220612024355</v>
      </c>
      <c r="F153" s="30">
        <f>'ISB-8 PA80'!I153</f>
        <v>10.906440322976763</v>
      </c>
      <c r="G153" s="30">
        <f>'ISB-9 SCOB'!I153</f>
        <v>36.831243272989653</v>
      </c>
      <c r="H153" s="120">
        <f t="shared" si="5"/>
        <v>88.367049823707447</v>
      </c>
      <c r="I153" s="99">
        <f t="shared" si="6"/>
        <v>88.37</v>
      </c>
      <c r="J153" s="30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</row>
    <row r="154" spans="1:39" ht="15" customHeight="1">
      <c r="A154" s="61">
        <f ca="1">'ISB-1 2011'!A154</f>
        <v>2303</v>
      </c>
      <c r="B154" s="75" t="str">
        <f ca="1">'ISB-1 2011'!B154</f>
        <v>St. Silvester</v>
      </c>
      <c r="C154" s="30">
        <f>'ISB-5 DPOP'!I154</f>
        <v>18.097470954008763</v>
      </c>
      <c r="D154" s="30">
        <f>'ISB-6 TE'!I154</f>
        <v>6.7643791335440193</v>
      </c>
      <c r="E154" s="22">
        <f>'ISB-7 CRPOP'!I154</f>
        <v>11.580237836785754</v>
      </c>
      <c r="F154" s="30">
        <f>'ISB-8 PA80'!I154</f>
        <v>7.6445582355922994</v>
      </c>
      <c r="G154" s="30">
        <f>'ISB-9 SCOB'!I154</f>
        <v>41.38619021546365</v>
      </c>
      <c r="H154" s="120">
        <f t="shared" si="5"/>
        <v>85.472836375394479</v>
      </c>
      <c r="I154" s="99">
        <f t="shared" si="6"/>
        <v>85.47</v>
      </c>
    </row>
    <row r="155" spans="1:39" ht="15" customHeight="1">
      <c r="A155" s="61">
        <f ca="1">'ISB-1 2011'!A155</f>
        <v>2304</v>
      </c>
      <c r="B155" s="75" t="str">
        <f ca="1">'ISB-1 2011'!B155</f>
        <v>St. Ursen</v>
      </c>
      <c r="C155" s="30">
        <f>'ISB-5 DPOP'!I155</f>
        <v>16.197166306848342</v>
      </c>
      <c r="D155" s="30">
        <f>'ISB-6 TE'!I155</f>
        <v>11.530336076814882</v>
      </c>
      <c r="E155" s="22">
        <f>'ISB-7 CRPOP'!I155</f>
        <v>11.988193249821924</v>
      </c>
      <c r="F155" s="30">
        <f>'ISB-8 PA80'!I155</f>
        <v>17.587527551021662</v>
      </c>
      <c r="G155" s="30">
        <f>'ISB-9 SCOB'!I155</f>
        <v>34.949620809975642</v>
      </c>
      <c r="H155" s="120">
        <f t="shared" si="5"/>
        <v>92.252843994482447</v>
      </c>
      <c r="I155" s="99">
        <f t="shared" si="6"/>
        <v>92.25</v>
      </c>
    </row>
    <row r="156" spans="1:39" ht="15" customHeight="1">
      <c r="A156" s="61">
        <f ca="1">'ISB-1 2011'!A156</f>
        <v>2305</v>
      </c>
      <c r="B156" s="75" t="str">
        <f ca="1">'ISB-1 2011'!B156</f>
        <v>Schmitten (FR)</v>
      </c>
      <c r="C156" s="30">
        <f>'ISB-5 DPOP'!I156</f>
        <v>20.981942745524474</v>
      </c>
      <c r="D156" s="30">
        <f>'ISB-6 TE'!I156</f>
        <v>12.688031235199473</v>
      </c>
      <c r="E156" s="22">
        <f>'ISB-7 CRPOP'!I156</f>
        <v>12.868457576061841</v>
      </c>
      <c r="F156" s="30">
        <f>'ISB-8 PA80'!I156</f>
        <v>9.4934747171000158</v>
      </c>
      <c r="G156" s="30">
        <f>'ISB-9 SCOB'!I156</f>
        <v>42.124477331200687</v>
      </c>
      <c r="H156" s="120">
        <f t="shared" si="5"/>
        <v>98.156383605086489</v>
      </c>
      <c r="I156" s="99">
        <f t="shared" si="6"/>
        <v>98.16</v>
      </c>
    </row>
    <row r="157" spans="1:39" ht="15" customHeight="1">
      <c r="A157" s="61">
        <f ca="1">'ISB-1 2011'!A157</f>
        <v>2306</v>
      </c>
      <c r="B157" s="75" t="str">
        <f ca="1">'ISB-1 2011'!B157</f>
        <v>Tafers</v>
      </c>
      <c r="C157" s="30">
        <f>'ISB-5 DPOP'!I157</f>
        <v>21.815050675828342</v>
      </c>
      <c r="D157" s="30">
        <f>'ISB-6 TE'!I157</f>
        <v>12.765388968052028</v>
      </c>
      <c r="E157" s="22">
        <f>'ISB-7 CRPOP'!I157</f>
        <v>13.145195182484258</v>
      </c>
      <c r="F157" s="30">
        <f>'ISB-8 PA80'!I157</f>
        <v>11.002759424673192</v>
      </c>
      <c r="G157" s="30">
        <f>'ISB-9 SCOB'!I157</f>
        <v>38.278576010924901</v>
      </c>
      <c r="H157" s="120">
        <f t="shared" si="5"/>
        <v>97.006970261962721</v>
      </c>
      <c r="I157" s="99">
        <f t="shared" si="6"/>
        <v>97.01</v>
      </c>
    </row>
    <row r="158" spans="1:39" ht="15" customHeight="1">
      <c r="A158" s="61">
        <f ca="1">'ISB-1 2011'!A158</f>
        <v>2307</v>
      </c>
      <c r="B158" s="75" t="str">
        <f ca="1">'ISB-1 2011'!B158</f>
        <v>Tentlingen</v>
      </c>
      <c r="C158" s="30">
        <f>'ISB-5 DPOP'!I158</f>
        <v>21.542051932843567</v>
      </c>
      <c r="D158" s="30">
        <f>'ISB-6 TE'!I158</f>
        <v>10.832478999461754</v>
      </c>
      <c r="E158" s="22">
        <f>'ISB-7 CRPOP'!I158</f>
        <v>12.185520082080776</v>
      </c>
      <c r="F158" s="30">
        <f>'ISB-8 PA80'!I158</f>
        <v>9.0513860388443614</v>
      </c>
      <c r="G158" s="30">
        <f>'ISB-9 SCOB'!I158</f>
        <v>38.389468294131632</v>
      </c>
      <c r="H158" s="120">
        <f t="shared" si="5"/>
        <v>92.000905347362092</v>
      </c>
      <c r="I158" s="99">
        <f t="shared" si="6"/>
        <v>92</v>
      </c>
    </row>
    <row r="159" spans="1:39" s="56" customFormat="1" ht="15" customHeight="1">
      <c r="A159" s="61">
        <f ca="1">'ISB-1 2011'!A159</f>
        <v>2308</v>
      </c>
      <c r="B159" s="75" t="str">
        <f ca="1">'ISB-1 2011'!B159</f>
        <v>Ueberstorf</v>
      </c>
      <c r="C159" s="30">
        <f>'ISB-5 DPOP'!I159</f>
        <v>18.468091345690013</v>
      </c>
      <c r="D159" s="30">
        <f>'ISB-6 TE'!I159</f>
        <v>9.4040986385965528</v>
      </c>
      <c r="E159" s="22">
        <f>'ISB-7 CRPOP'!I159</f>
        <v>12.351029724154955</v>
      </c>
      <c r="F159" s="30">
        <f>'ISB-8 PA80'!I159</f>
        <v>12.389973484213355</v>
      </c>
      <c r="G159" s="30">
        <f>'ISB-9 SCOB'!I159</f>
        <v>43.780760159892544</v>
      </c>
      <c r="H159" s="120">
        <f t="shared" si="5"/>
        <v>96.393953352547413</v>
      </c>
      <c r="I159" s="99">
        <f t="shared" si="6"/>
        <v>96.39</v>
      </c>
      <c r="J159" s="30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</row>
    <row r="160" spans="1:39" ht="15" customHeight="1">
      <c r="A160" s="61">
        <f ca="1">'ISB-1 2011'!A160</f>
        <v>2309</v>
      </c>
      <c r="B160" s="75" t="str">
        <f ca="1">'ISB-1 2011'!B160</f>
        <v>Wünnewil-Flamatt</v>
      </c>
      <c r="C160" s="30">
        <f>'ISB-5 DPOP'!I160</f>
        <v>22.158899879759414</v>
      </c>
      <c r="D160" s="30">
        <f>'ISB-6 TE'!I160</f>
        <v>12.470184616903497</v>
      </c>
      <c r="E160" s="22">
        <f>'ISB-7 CRPOP'!I160</f>
        <v>12.031134172337779</v>
      </c>
      <c r="F160" s="30">
        <f>'ISB-8 PA80'!I160</f>
        <v>10.9417423364405</v>
      </c>
      <c r="G160" s="30">
        <f>'ISB-9 SCOB'!I160</f>
        <v>38.561797714417942</v>
      </c>
      <c r="H160" s="120">
        <f t="shared" si="5"/>
        <v>96.163758719859132</v>
      </c>
      <c r="I160" s="99">
        <f t="shared" si="6"/>
        <v>96.16</v>
      </c>
    </row>
    <row r="161" spans="1:39" ht="15" customHeight="1">
      <c r="A161" s="61">
        <f ca="1">'ISB-1 2011'!A161</f>
        <v>2310</v>
      </c>
      <c r="B161" s="75" t="str">
        <f ca="1">'ISB-1 2011'!B161</f>
        <v>Zumholz</v>
      </c>
      <c r="C161" s="30">
        <f>'ISB-5 DPOP'!I161</f>
        <v>19.842909470087726</v>
      </c>
      <c r="D161" s="30">
        <f>'ISB-6 TE'!I161</f>
        <v>10.516750157951499</v>
      </c>
      <c r="E161" s="22">
        <f>'ISB-7 CRPOP'!I161</f>
        <v>11.182924445958607</v>
      </c>
      <c r="F161" s="30">
        <f>'ISB-8 PA80'!I161</f>
        <v>12.125610963152914</v>
      </c>
      <c r="G161" s="30">
        <f>'ISB-9 SCOB'!I161</f>
        <v>33.807780137465265</v>
      </c>
      <c r="H161" s="120">
        <f t="shared" si="5"/>
        <v>87.475975174616011</v>
      </c>
      <c r="I161" s="99">
        <f t="shared" si="6"/>
        <v>87.48</v>
      </c>
    </row>
    <row r="162" spans="1:39" ht="15" customHeight="1">
      <c r="A162" s="61">
        <f ca="1">'ISB-1 2011'!A162</f>
        <v>2321</v>
      </c>
      <c r="B162" s="75" t="str">
        <f ca="1">'ISB-1 2011'!B162</f>
        <v>Attalens</v>
      </c>
      <c r="C162" s="30">
        <f>'ISB-5 DPOP'!I162</f>
        <v>21.28134136101993</v>
      </c>
      <c r="D162" s="30">
        <f>'ISB-6 TE'!I162</f>
        <v>9.6306803651024513</v>
      </c>
      <c r="E162" s="22">
        <f>'ISB-7 CRPOP'!I162</f>
        <v>13.991669490509762</v>
      </c>
      <c r="F162" s="30">
        <f>'ISB-8 PA80'!I162</f>
        <v>8.8445840371859621</v>
      </c>
      <c r="G162" s="30">
        <f>'ISB-9 SCOB'!I162</f>
        <v>55.588735283053161</v>
      </c>
      <c r="H162" s="120">
        <f t="shared" si="5"/>
        <v>109.33701053687128</v>
      </c>
      <c r="I162" s="99">
        <f t="shared" si="6"/>
        <v>109.34</v>
      </c>
    </row>
    <row r="163" spans="1:39" ht="15" customHeight="1">
      <c r="A163" s="61">
        <f ca="1">'ISB-1 2011'!A163</f>
        <v>2323</v>
      </c>
      <c r="B163" s="75" t="str">
        <f ca="1">'ISB-1 2011'!B163</f>
        <v>Bossonnens</v>
      </c>
      <c r="C163" s="30">
        <f>'ISB-5 DPOP'!I163</f>
        <v>21.524434995398547</v>
      </c>
      <c r="D163" s="30">
        <f>'ISB-6 TE'!I163</f>
        <v>10.284654528809959</v>
      </c>
      <c r="E163" s="22">
        <f>'ISB-7 CRPOP'!I163</f>
        <v>13.654712626788713</v>
      </c>
      <c r="F163" s="30">
        <f>'ISB-8 PA80'!I163</f>
        <v>8.7018360042875358</v>
      </c>
      <c r="G163" s="30">
        <f>'ISB-9 SCOB'!I163</f>
        <v>56.505031555156222</v>
      </c>
      <c r="H163" s="120">
        <f t="shared" si="5"/>
        <v>110.67066971044098</v>
      </c>
      <c r="I163" s="99">
        <f t="shared" si="6"/>
        <v>110.67</v>
      </c>
    </row>
    <row r="164" spans="1:39" ht="15" customHeight="1">
      <c r="A164" s="61">
        <f ca="1">'ISB-1 2011'!A164</f>
        <v>2325</v>
      </c>
      <c r="B164" s="75" t="str">
        <f ca="1">'ISB-1 2011'!B164</f>
        <v>Châtel-Saint-Denis</v>
      </c>
      <c r="C164" s="30">
        <f>'ISB-5 DPOP'!I164</f>
        <v>17.908312138174072</v>
      </c>
      <c r="D164" s="30">
        <f>'ISB-6 TE'!I164</f>
        <v>13.840589934784818</v>
      </c>
      <c r="E164" s="22">
        <f>'ISB-7 CRPOP'!I164</f>
        <v>14.066583670371886</v>
      </c>
      <c r="F164" s="30">
        <f>'ISB-8 PA80'!I164</f>
        <v>10.234389057608615</v>
      </c>
      <c r="G164" s="30">
        <f>'ISB-9 SCOB'!I164</f>
        <v>45.838240186427292</v>
      </c>
      <c r="H164" s="120">
        <f t="shared" si="5"/>
        <v>101.88811498736669</v>
      </c>
      <c r="I164" s="99">
        <f t="shared" si="6"/>
        <v>101.89</v>
      </c>
    </row>
    <row r="165" spans="1:39" ht="15" customHeight="1">
      <c r="A165" s="61">
        <f ca="1">'ISB-1 2011'!A165</f>
        <v>2328</v>
      </c>
      <c r="B165" s="75" t="str">
        <f ca="1">'ISB-1 2011'!B165</f>
        <v>Granges (Veveyse)</v>
      </c>
      <c r="C165" s="30">
        <f>'ISB-5 DPOP'!I165</f>
        <v>19.308284043485358</v>
      </c>
      <c r="D165" s="30">
        <f>'ISB-6 TE'!I165</f>
        <v>12.920261884095495</v>
      </c>
      <c r="E165" s="22">
        <f>'ISB-7 CRPOP'!I165</f>
        <v>13.610358310575394</v>
      </c>
      <c r="F165" s="30">
        <f>'ISB-8 PA80'!I165</f>
        <v>9.4269359672543569</v>
      </c>
      <c r="G165" s="30">
        <f>'ISB-9 SCOB'!I165</f>
        <v>58.649089968916343</v>
      </c>
      <c r="H165" s="120">
        <f t="shared" si="5"/>
        <v>113.91493017432694</v>
      </c>
      <c r="I165" s="99">
        <f t="shared" si="6"/>
        <v>113.91</v>
      </c>
    </row>
    <row r="166" spans="1:39" ht="15" customHeight="1">
      <c r="A166" s="61">
        <f ca="1">'ISB-1 2011'!A166</f>
        <v>2333</v>
      </c>
      <c r="B166" s="75" t="str">
        <f ca="1">'ISB-1 2011'!B166</f>
        <v>Remaufens</v>
      </c>
      <c r="C166" s="30">
        <f>'ISB-5 DPOP'!I166</f>
        <v>18.832916739477188</v>
      </c>
      <c r="D166" s="30">
        <f>'ISB-6 TE'!I166</f>
        <v>11.099131444736456</v>
      </c>
      <c r="E166" s="22">
        <f>'ISB-7 CRPOP'!I166</f>
        <v>13.444381392379688</v>
      </c>
      <c r="F166" s="30">
        <f>'ISB-8 PA80'!I166</f>
        <v>11.213979278325761</v>
      </c>
      <c r="G166" s="30">
        <f>'ISB-9 SCOB'!I166</f>
        <v>55.822234975891206</v>
      </c>
      <c r="H166" s="120">
        <f t="shared" si="5"/>
        <v>110.4126438308103</v>
      </c>
      <c r="I166" s="99">
        <f t="shared" si="6"/>
        <v>110.41</v>
      </c>
    </row>
    <row r="167" spans="1:39" ht="15" customHeight="1">
      <c r="A167" s="61">
        <f ca="1">'ISB-1 2011'!A167</f>
        <v>2335</v>
      </c>
      <c r="B167" s="75" t="str">
        <f ca="1">'ISB-1 2011'!B167</f>
        <v>Saint-Martin (FR)</v>
      </c>
      <c r="C167" s="30">
        <f>'ISB-5 DPOP'!I167</f>
        <v>17.049292513766506</v>
      </c>
      <c r="D167" s="30">
        <f>'ISB-6 TE'!I167</f>
        <v>9.5557776560229097</v>
      </c>
      <c r="E167" s="22">
        <f>'ISB-7 CRPOP'!I167</f>
        <v>12.607170724589496</v>
      </c>
      <c r="F167" s="30">
        <f>'ISB-8 PA80'!I167</f>
        <v>12.826828678509978</v>
      </c>
      <c r="G167" s="30">
        <f>'ISB-9 SCOB'!I167</f>
        <v>48.969795503800917</v>
      </c>
      <c r="H167" s="120">
        <f t="shared" si="5"/>
        <v>101.0088650766898</v>
      </c>
      <c r="I167" s="99">
        <f t="shared" si="6"/>
        <v>101.01</v>
      </c>
    </row>
    <row r="168" spans="1:39" ht="15" customHeight="1">
      <c r="A168" s="61">
        <f ca="1">'ISB-1 2011'!A168</f>
        <v>2336</v>
      </c>
      <c r="B168" s="75" t="str">
        <f ca="1">'ISB-1 2011'!B168</f>
        <v>Semsales</v>
      </c>
      <c r="C168" s="30">
        <f>'ISB-5 DPOP'!I168</f>
        <v>14.092407164649169</v>
      </c>
      <c r="D168" s="30">
        <f>'ISB-6 TE'!I168</f>
        <v>11.027612789601056</v>
      </c>
      <c r="E168" s="22">
        <f>'ISB-7 CRPOP'!I168</f>
        <v>13.626829898061855</v>
      </c>
      <c r="F168" s="30">
        <f>'ISB-8 PA80'!I168</f>
        <v>10.22495436811443</v>
      </c>
      <c r="G168" s="30">
        <f>'ISB-9 SCOB'!I168</f>
        <v>48.802554701172284</v>
      </c>
      <c r="H168" s="120">
        <f t="shared" si="5"/>
        <v>97.774358921598804</v>
      </c>
      <c r="I168" s="99">
        <f t="shared" si="6"/>
        <v>97.77</v>
      </c>
    </row>
    <row r="169" spans="1:39" ht="15" customHeight="1">
      <c r="A169" s="78">
        <f ca="1">'ISB-1 2011'!A169</f>
        <v>2337</v>
      </c>
      <c r="B169" s="77" t="str">
        <f ca="1">'ISB-1 2011'!B169</f>
        <v>Le Flon</v>
      </c>
      <c r="C169" s="30">
        <f>'ISB-5 DPOP'!I169</f>
        <v>17.507855467101948</v>
      </c>
      <c r="D169" s="30">
        <f>'ISB-6 TE'!I169</f>
        <v>8.4405802219753454</v>
      </c>
      <c r="E169" s="22">
        <f>'ISB-7 CRPOP'!I169</f>
        <v>13.423806698100208</v>
      </c>
      <c r="F169" s="30">
        <f>'ISB-8 PA80'!I169</f>
        <v>12.337767322446348</v>
      </c>
      <c r="G169" s="30">
        <f>'ISB-9 SCOB'!I169</f>
        <v>58.361441749873478</v>
      </c>
      <c r="H169" s="120">
        <f t="shared" si="5"/>
        <v>110.07145145949733</v>
      </c>
      <c r="I169" s="99">
        <f t="shared" si="6"/>
        <v>110.07</v>
      </c>
    </row>
    <row r="170" spans="1:39" ht="15" customHeight="1">
      <c r="A170" s="78">
        <f ca="1">'ISB-1 2011'!A170</f>
        <v>2338</v>
      </c>
      <c r="B170" s="78" t="str">
        <f ca="1">'ISB-1 2011'!B170</f>
        <v>La Verrerie</v>
      </c>
      <c r="C170" s="30">
        <f>'ISB-5 DPOP'!I170</f>
        <v>16.393921568816168</v>
      </c>
      <c r="D170" s="30">
        <f>'ISB-6 TE'!I170</f>
        <v>11.450509251837993</v>
      </c>
      <c r="E170" s="22">
        <f>'ISB-7 CRPOP'!I170</f>
        <v>13.21022186743032</v>
      </c>
      <c r="F170" s="30">
        <f>'ISB-8 PA80'!I170</f>
        <v>8.6345466391400461</v>
      </c>
      <c r="G170" s="30">
        <f>'ISB-9 SCOB'!I170</f>
        <v>57.53870146458825</v>
      </c>
      <c r="H170" s="120">
        <f t="shared" si="5"/>
        <v>107.22790079181277</v>
      </c>
      <c r="I170" s="99">
        <f t="shared" si="6"/>
        <v>107.23</v>
      </c>
    </row>
    <row r="171" spans="1:39" ht="15" customHeight="1">
      <c r="A171" s="79"/>
      <c r="B171" s="56"/>
      <c r="C171" s="30"/>
      <c r="E171" s="22"/>
      <c r="G171" s="30"/>
      <c r="H171" s="120"/>
      <c r="I171" s="99"/>
    </row>
    <row r="172" spans="1:39" ht="15" customHeight="1">
      <c r="A172" s="71"/>
      <c r="B172" s="80" t="s">
        <v>1</v>
      </c>
      <c r="C172" s="58">
        <f>'ISB-5 DPOP'!I172</f>
        <v>19.260000000000002</v>
      </c>
      <c r="D172" s="58">
        <f>'ISB-6 TE'!I172</f>
        <v>12.990000000000002</v>
      </c>
      <c r="E172" s="97">
        <f>'ISB-7 CRPOP'!I172</f>
        <v>12.990000000000002</v>
      </c>
      <c r="F172" s="58">
        <f>'ISB-8 PA80'!I172</f>
        <v>11.39</v>
      </c>
      <c r="G172" s="58">
        <f>'ISB-9 SCOB'!I172</f>
        <v>43.37</v>
      </c>
      <c r="H172" s="121">
        <f t="shared" si="5"/>
        <v>100</v>
      </c>
      <c r="I172" s="118"/>
    </row>
    <row r="173" spans="1:39" ht="15" customHeight="1">
      <c r="A173" s="71"/>
      <c r="B173" s="80"/>
    </row>
    <row r="174" spans="1:39" s="56" customFormat="1" ht="15" customHeight="1">
      <c r="A174" s="71"/>
      <c r="B174" s="80"/>
      <c r="C174" s="57"/>
      <c r="D174" s="58"/>
      <c r="E174" s="58"/>
      <c r="F174" s="58"/>
      <c r="G174" s="57"/>
      <c r="H174" s="57"/>
      <c r="I174" s="117"/>
      <c r="J174" s="58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</row>
    <row r="175" spans="1:39" ht="15" customHeight="1">
      <c r="A175" s="71"/>
      <c r="B175" s="80"/>
    </row>
    <row r="176" spans="1:39" ht="15" customHeight="1">
      <c r="A176" s="71"/>
      <c r="B176" s="80"/>
    </row>
    <row r="177" spans="1:2" ht="15" customHeight="1">
      <c r="A177" s="71"/>
      <c r="B177" s="80"/>
    </row>
    <row r="178" spans="1:2" ht="15" customHeight="1">
      <c r="A178" s="61"/>
      <c r="B178" s="75"/>
    </row>
    <row r="179" spans="1:2" ht="15" customHeight="1">
      <c r="A179" s="61"/>
      <c r="B179" s="75"/>
    </row>
    <row r="180" spans="1:2" ht="15" customHeight="1">
      <c r="A180" s="61"/>
      <c r="B180" s="75"/>
    </row>
    <row r="181" spans="1:2" ht="15" customHeight="1">
      <c r="A181" s="61"/>
      <c r="B181" s="75"/>
    </row>
    <row r="182" spans="1:2" ht="15" customHeight="1">
      <c r="A182" s="61"/>
      <c r="B182" s="75"/>
    </row>
    <row r="183" spans="1:2" ht="15" customHeight="1">
      <c r="A183" s="61"/>
      <c r="B183" s="75"/>
    </row>
  </sheetData>
  <phoneticPr fontId="2" type="noConversion"/>
  <printOptions gridLinesSet="0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3"/>
  <sheetViews>
    <sheetView showGridLines="0" workbookViewId="0">
      <pane ySplit="7" topLeftCell="A150" activePane="bottomLeft" state="frozen"/>
      <selection activeCell="I61" sqref="I61"/>
      <selection pane="bottomLeft" activeCell="F173" sqref="F8:F173"/>
    </sheetView>
  </sheetViews>
  <sheetFormatPr baseColWidth="10" defaultColWidth="15.7109375" defaultRowHeight="15" customHeight="1"/>
  <cols>
    <col min="1" max="1" width="5.7109375" style="14" customWidth="1"/>
    <col min="2" max="2" width="22.7109375" style="13" customWidth="1"/>
    <col min="3" max="3" width="10.7109375" style="13" customWidth="1"/>
    <col min="4" max="4" width="17.5703125" style="13" customWidth="1"/>
    <col min="5" max="6" width="15.7109375" style="42" customWidth="1"/>
    <col min="7" max="7" width="10.7109375" style="42" customWidth="1"/>
    <col min="8" max="16" width="15.7109375" style="13" customWidth="1"/>
    <col min="17" max="34" width="10.7109375" style="13" customWidth="1"/>
    <col min="35" max="16384" width="15.7109375" style="13"/>
  </cols>
  <sheetData>
    <row r="1" spans="1:7" s="4" customFormat="1" ht="15" customHeight="1">
      <c r="A1" s="3" t="s">
        <v>55</v>
      </c>
      <c r="E1" s="140">
        <v>4</v>
      </c>
      <c r="F1" s="141" t="s">
        <v>35</v>
      </c>
      <c r="G1" s="84"/>
    </row>
    <row r="2" spans="1:7" s="4" customFormat="1" ht="15.75" customHeight="1">
      <c r="A2" s="88"/>
      <c r="B2" s="56"/>
      <c r="E2" s="102"/>
      <c r="F2" s="103" t="s">
        <v>48</v>
      </c>
      <c r="G2" s="104"/>
    </row>
    <row r="3" spans="1:7" s="25" customFormat="1" ht="15" customHeight="1">
      <c r="A3" s="40"/>
      <c r="B3" s="40"/>
      <c r="C3" s="8" t="s">
        <v>3</v>
      </c>
      <c r="D3" s="163" t="str">
        <f>'ISB-10 Indices 2015'!I3</f>
        <v>ISB</v>
      </c>
      <c r="E3" s="105"/>
      <c r="F3" s="106" t="s">
        <v>28</v>
      </c>
      <c r="G3" s="107"/>
    </row>
    <row r="4" spans="1:7" s="25" customFormat="1" ht="15" customHeight="1">
      <c r="A4" s="40"/>
      <c r="B4" s="40"/>
      <c r="C4" s="39" t="s">
        <v>2</v>
      </c>
      <c r="D4" s="164"/>
      <c r="E4" s="108"/>
      <c r="F4" s="109"/>
      <c r="G4" s="110" t="s">
        <v>29</v>
      </c>
    </row>
    <row r="5" spans="1:7" s="25" customFormat="1" ht="15" customHeight="1">
      <c r="B5" s="24"/>
      <c r="C5" s="23">
        <f>'ISB-3 2013'!C5</f>
        <v>2013</v>
      </c>
      <c r="D5" s="165">
        <f>'ISB-10 Indices 2015'!I5</f>
        <v>2015</v>
      </c>
      <c r="E5" s="108" t="s">
        <v>30</v>
      </c>
      <c r="F5" s="111"/>
      <c r="G5" s="112" t="s">
        <v>31</v>
      </c>
    </row>
    <row r="6" spans="1:7" s="4" customFormat="1" ht="15" customHeight="1">
      <c r="A6" s="9"/>
      <c r="B6" s="10" t="s">
        <v>0</v>
      </c>
      <c r="C6" s="11">
        <f>'ISB-3 2013'!C6</f>
        <v>297622</v>
      </c>
      <c r="D6" s="166">
        <f>'ISB-10 Indices 2015'!I6</f>
        <v>100</v>
      </c>
      <c r="E6" s="113"/>
      <c r="F6" s="114">
        <v>13190856</v>
      </c>
      <c r="G6" s="115"/>
    </row>
    <row r="7" spans="1:7" s="4" customFormat="1" ht="15" customHeight="1">
      <c r="A7" s="9"/>
      <c r="B7" s="10"/>
      <c r="C7" s="17"/>
      <c r="D7" s="7"/>
      <c r="E7" s="47"/>
      <c r="F7" s="44"/>
      <c r="G7" s="48"/>
    </row>
    <row r="8" spans="1:7" s="4" customFormat="1" ht="15" customHeight="1">
      <c r="A8" s="6">
        <f ca="1">'ISB-1 2011'!A8</f>
        <v>2004</v>
      </c>
      <c r="B8" s="12" t="str">
        <f ca="1">'ISB-1 2011'!B8</f>
        <v>Bussy (FR)</v>
      </c>
      <c r="C8" s="17">
        <f>'ISB-3 2013'!C8</f>
        <v>406</v>
      </c>
      <c r="D8" s="7">
        <f>'ISB-10 Indices 2015'!I8</f>
        <v>100.08</v>
      </c>
      <c r="E8" s="49">
        <f t="shared" ref="E8:E38" si="0">C8*(D8^$E$1)</f>
        <v>40730075987.165428</v>
      </c>
      <c r="F8" s="116">
        <f t="shared" ref="F8:F39" si="1">E8*$F$6/E$172</f>
        <v>16279.213097855198</v>
      </c>
      <c r="G8" s="46">
        <f t="shared" ref="G8:G38" si="2">F8/C8</f>
        <v>40.096583984865021</v>
      </c>
    </row>
    <row r="9" spans="1:7" ht="15" customHeight="1">
      <c r="A9" s="6">
        <f ca="1">'ISB-1 2011'!A9</f>
        <v>2005</v>
      </c>
      <c r="B9" s="12" t="str">
        <f ca="1">'ISB-1 2011'!B9</f>
        <v>Châbles</v>
      </c>
      <c r="C9" s="17">
        <f>'ISB-3 2013'!C9</f>
        <v>718</v>
      </c>
      <c r="D9" s="7">
        <f>'ISB-10 Indices 2015'!I9</f>
        <v>102.75</v>
      </c>
      <c r="E9" s="49">
        <f t="shared" si="0"/>
        <v>80029806425.929687</v>
      </c>
      <c r="F9" s="116">
        <f t="shared" si="1"/>
        <v>31986.73809001355</v>
      </c>
      <c r="G9" s="46">
        <f t="shared" si="2"/>
        <v>44.549774498626114</v>
      </c>
    </row>
    <row r="10" spans="1:7" ht="15" customHeight="1">
      <c r="A10" s="6">
        <f ca="1">'ISB-1 2011'!A10</f>
        <v>2008</v>
      </c>
      <c r="B10" s="12" t="str">
        <f ca="1">'ISB-1 2011'!B10</f>
        <v>Châtillon (FR)</v>
      </c>
      <c r="C10" s="17">
        <f>'ISB-3 2013'!C10</f>
        <v>408</v>
      </c>
      <c r="D10" s="7">
        <f>'ISB-10 Indices 2015'!I10</f>
        <v>95.18</v>
      </c>
      <c r="E10" s="49">
        <f t="shared" si="0"/>
        <v>33484434204.30159</v>
      </c>
      <c r="F10" s="116">
        <f t="shared" si="1"/>
        <v>13383.236506720614</v>
      </c>
      <c r="G10" s="46">
        <f t="shared" si="2"/>
        <v>32.80205026157013</v>
      </c>
    </row>
    <row r="11" spans="1:7" ht="15" customHeight="1">
      <c r="A11" s="6">
        <f ca="1">'ISB-1 2011'!A11</f>
        <v>2009</v>
      </c>
      <c r="B11" s="12" t="str">
        <f ca="1">'ISB-1 2011'!B11</f>
        <v>Cheiry</v>
      </c>
      <c r="C11" s="17">
        <f>'ISB-3 2013'!C11</f>
        <v>371</v>
      </c>
      <c r="D11" s="7">
        <f>'ISB-10 Indices 2015'!I11</f>
        <v>96.87</v>
      </c>
      <c r="E11" s="49">
        <f t="shared" si="0"/>
        <v>32668644020.626812</v>
      </c>
      <c r="F11" s="116">
        <f t="shared" si="1"/>
        <v>13057.177153250099</v>
      </c>
      <c r="G11" s="46">
        <f t="shared" si="2"/>
        <v>35.194547582884361</v>
      </c>
    </row>
    <row r="12" spans="1:7" ht="15" customHeight="1">
      <c r="A12" s="6">
        <f ca="1">'ISB-1 2011'!A12</f>
        <v>2010</v>
      </c>
      <c r="B12" s="12" t="str">
        <f ca="1">'ISB-1 2011'!B12</f>
        <v>Cheyres</v>
      </c>
      <c r="C12" s="17">
        <f>'ISB-3 2013'!C12</f>
        <v>1338</v>
      </c>
      <c r="D12" s="7">
        <f>'ISB-10 Indices 2015'!I12</f>
        <v>97.87</v>
      </c>
      <c r="E12" s="49">
        <f t="shared" si="0"/>
        <v>122759317915.55727</v>
      </c>
      <c r="F12" s="116">
        <f t="shared" si="1"/>
        <v>49065.096188979354</v>
      </c>
      <c r="G12" s="46">
        <f t="shared" si="2"/>
        <v>36.670475477563045</v>
      </c>
    </row>
    <row r="13" spans="1:7" ht="15" customHeight="1">
      <c r="A13" s="6">
        <f ca="1">'ISB-1 2011'!A13</f>
        <v>2011</v>
      </c>
      <c r="B13" s="12" t="str">
        <f ca="1">'ISB-1 2011'!B13</f>
        <v>Cugy (FR)</v>
      </c>
      <c r="C13" s="17">
        <f>'ISB-3 2013'!C13</f>
        <v>1510</v>
      </c>
      <c r="D13" s="7">
        <f>'ISB-10 Indices 2015'!I13</f>
        <v>102.56</v>
      </c>
      <c r="E13" s="49">
        <f t="shared" si="0"/>
        <v>167066354452.47021</v>
      </c>
      <c r="F13" s="116">
        <f t="shared" si="1"/>
        <v>66773.967877462041</v>
      </c>
      <c r="G13" s="46">
        <f t="shared" si="2"/>
        <v>44.221170779776187</v>
      </c>
    </row>
    <row r="14" spans="1:7" ht="15" customHeight="1">
      <c r="A14" s="6">
        <f ca="1">'ISB-1 2011'!A14</f>
        <v>2013</v>
      </c>
      <c r="B14" s="12" t="str">
        <f ca="1">'ISB-1 2011'!B14</f>
        <v>Domdidier</v>
      </c>
      <c r="C14" s="17">
        <f>'ISB-3 2013'!C14</f>
        <v>2936</v>
      </c>
      <c r="D14" s="7">
        <f>'ISB-10 Indices 2015'!I14</f>
        <v>111.51</v>
      </c>
      <c r="E14" s="49">
        <f t="shared" si="0"/>
        <v>453953443169.02112</v>
      </c>
      <c r="F14" s="116">
        <f t="shared" si="1"/>
        <v>181438.5232225513</v>
      </c>
      <c r="G14" s="46">
        <f t="shared" si="2"/>
        <v>61.79786213302156</v>
      </c>
    </row>
    <row r="15" spans="1:7" ht="15" customHeight="1">
      <c r="A15" s="6">
        <f ca="1">'ISB-1 2011'!A15</f>
        <v>2014</v>
      </c>
      <c r="B15" s="12" t="str">
        <f ca="1">'ISB-1 2011'!B15</f>
        <v>Dompierre (FR)</v>
      </c>
      <c r="C15" s="17">
        <f>'ISB-3 2013'!C15</f>
        <v>937</v>
      </c>
      <c r="D15" s="7">
        <f>'ISB-10 Indices 2015'!I15</f>
        <v>96.5</v>
      </c>
      <c r="E15" s="49">
        <f t="shared" si="0"/>
        <v>81254766058.5625</v>
      </c>
      <c r="F15" s="116">
        <f t="shared" si="1"/>
        <v>32476.336462041723</v>
      </c>
      <c r="G15" s="46">
        <f t="shared" si="2"/>
        <v>34.659910845295329</v>
      </c>
    </row>
    <row r="16" spans="1:7" ht="15" customHeight="1">
      <c r="A16" s="6">
        <f ca="1">'ISB-1 2011'!A16</f>
        <v>2015</v>
      </c>
      <c r="B16" s="12" t="str">
        <f ca="1">'ISB-1 2011'!B16</f>
        <v>Estavayer-le-Lac</v>
      </c>
      <c r="C16" s="17">
        <f>'ISB-3 2013'!C16</f>
        <v>6094</v>
      </c>
      <c r="D16" s="7">
        <f>'ISB-10 Indices 2015'!I16</f>
        <v>104.34</v>
      </c>
      <c r="E16" s="49">
        <f t="shared" si="0"/>
        <v>722280316090.41833</v>
      </c>
      <c r="F16" s="116">
        <f t="shared" si="1"/>
        <v>288684.83294082922</v>
      </c>
      <c r="G16" s="46">
        <f t="shared" si="2"/>
        <v>47.371977837353008</v>
      </c>
    </row>
    <row r="17" spans="1:7" ht="15" customHeight="1">
      <c r="A17" s="6">
        <f ca="1">'ISB-1 2011'!A17</f>
        <v>2016</v>
      </c>
      <c r="B17" s="12" t="str">
        <f ca="1">'ISB-1 2011'!B17</f>
        <v>Fétigny</v>
      </c>
      <c r="C17" s="17">
        <f>'ISB-3 2013'!C17</f>
        <v>896</v>
      </c>
      <c r="D17" s="7">
        <f>'ISB-10 Indices 2015'!I17</f>
        <v>110.4</v>
      </c>
      <c r="E17" s="49">
        <f t="shared" si="0"/>
        <v>133101914790.29764</v>
      </c>
      <c r="F17" s="116">
        <f t="shared" si="1"/>
        <v>53198.88023991423</v>
      </c>
      <c r="G17" s="46">
        <f t="shared" si="2"/>
        <v>59.373750267761416</v>
      </c>
    </row>
    <row r="18" spans="1:7" ht="15" customHeight="1">
      <c r="A18" s="6">
        <f ca="1">'ISB-1 2011'!A18</f>
        <v>2022</v>
      </c>
      <c r="B18" s="12" t="str">
        <f ca="1">'ISB-1 2011'!B18</f>
        <v>Gletterens</v>
      </c>
      <c r="C18" s="17">
        <f>'ISB-3 2013'!C18</f>
        <v>954</v>
      </c>
      <c r="D18" s="7">
        <f>'ISB-10 Indices 2015'!I18</f>
        <v>98.17</v>
      </c>
      <c r="E18" s="49">
        <f t="shared" si="0"/>
        <v>88606083104.595993</v>
      </c>
      <c r="F18" s="116">
        <f t="shared" si="1"/>
        <v>35414.549903626888</v>
      </c>
      <c r="G18" s="46">
        <f t="shared" si="2"/>
        <v>37.122169710300724</v>
      </c>
    </row>
    <row r="19" spans="1:7" ht="15" customHeight="1">
      <c r="A19" s="6">
        <f ca="1">'ISB-1 2011'!A19</f>
        <v>2024</v>
      </c>
      <c r="B19" s="12" t="str">
        <f ca="1">'ISB-1 2011'!B19</f>
        <v>Léchelles</v>
      </c>
      <c r="C19" s="17">
        <f>'ISB-3 2013'!C19</f>
        <v>666</v>
      </c>
      <c r="D19" s="7">
        <f>'ISB-10 Indices 2015'!I19</f>
        <v>90.46</v>
      </c>
      <c r="E19" s="49">
        <f t="shared" si="0"/>
        <v>44596478111.259209</v>
      </c>
      <c r="F19" s="116">
        <f t="shared" si="1"/>
        <v>17824.557234211745</v>
      </c>
      <c r="G19" s="46">
        <f t="shared" si="2"/>
        <v>26.763599450768385</v>
      </c>
    </row>
    <row r="20" spans="1:7" ht="15" customHeight="1">
      <c r="A20" s="6">
        <f ca="1">'ISB-1 2011'!A20</f>
        <v>2025</v>
      </c>
      <c r="B20" s="12" t="str">
        <f ca="1">'ISB-1 2011'!B20</f>
        <v>Lully (FR)</v>
      </c>
      <c r="C20" s="17">
        <f>'ISB-3 2013'!C20</f>
        <v>1050</v>
      </c>
      <c r="D20" s="7">
        <f>'ISB-10 Indices 2015'!I20</f>
        <v>108.85</v>
      </c>
      <c r="E20" s="49">
        <f t="shared" si="0"/>
        <v>147401883367.20651</v>
      </c>
      <c r="F20" s="116">
        <f t="shared" si="1"/>
        <v>58914.367631332017</v>
      </c>
      <c r="G20" s="46">
        <f t="shared" si="2"/>
        <v>56.108921553649537</v>
      </c>
    </row>
    <row r="21" spans="1:7" ht="15" customHeight="1">
      <c r="A21" s="6">
        <f ca="1">'ISB-1 2011'!A21</f>
        <v>2027</v>
      </c>
      <c r="B21" s="12" t="str">
        <f ca="1">'ISB-1 2011'!B21</f>
        <v>Ménières</v>
      </c>
      <c r="C21" s="17">
        <f>'ISB-3 2013'!C21</f>
        <v>353</v>
      </c>
      <c r="D21" s="7">
        <f>'ISB-10 Indices 2015'!I21</f>
        <v>111.83</v>
      </c>
      <c r="E21" s="49">
        <f t="shared" si="0"/>
        <v>55208761534.962151</v>
      </c>
      <c r="F21" s="116">
        <f t="shared" si="1"/>
        <v>22066.131037406594</v>
      </c>
      <c r="G21" s="46">
        <f t="shared" si="2"/>
        <v>62.510286224947862</v>
      </c>
    </row>
    <row r="22" spans="1:7" ht="15" customHeight="1">
      <c r="A22" s="6">
        <f ca="1">'ISB-1 2011'!A22</f>
        <v>2029</v>
      </c>
      <c r="B22" s="12" t="str">
        <f ca="1">'ISB-1 2011'!B22</f>
        <v>Montagny (FR)</v>
      </c>
      <c r="C22" s="17">
        <f>'ISB-3 2013'!C22</f>
        <v>2204</v>
      </c>
      <c r="D22" s="7">
        <f>'ISB-10 Indices 2015'!I22</f>
        <v>101.5</v>
      </c>
      <c r="E22" s="49">
        <f t="shared" si="0"/>
        <v>233924526557.75</v>
      </c>
      <c r="F22" s="116">
        <f t="shared" si="1"/>
        <v>93496.197204456083</v>
      </c>
      <c r="G22" s="46">
        <f t="shared" si="2"/>
        <v>42.421142107284972</v>
      </c>
    </row>
    <row r="23" spans="1:7" ht="15" customHeight="1">
      <c r="A23" s="6">
        <f ca="1">'ISB-1 2011'!A23</f>
        <v>2033</v>
      </c>
      <c r="B23" s="12" t="str">
        <f ca="1">'ISB-1 2011'!B23</f>
        <v>Morens (FR)</v>
      </c>
      <c r="C23" s="17">
        <f>'ISB-3 2013'!C23</f>
        <v>142</v>
      </c>
      <c r="D23" s="7">
        <f>'ISB-10 Indices 2015'!I23</f>
        <v>114.88</v>
      </c>
      <c r="E23" s="49">
        <f t="shared" si="0"/>
        <v>24732388052.036484</v>
      </c>
      <c r="F23" s="116">
        <f t="shared" si="1"/>
        <v>9885.172216345034</v>
      </c>
      <c r="G23" s="46">
        <f t="shared" si="2"/>
        <v>69.613888847500235</v>
      </c>
    </row>
    <row r="24" spans="1:7" ht="15" customHeight="1">
      <c r="A24" s="6">
        <f ca="1">'ISB-1 2011'!A24</f>
        <v>2034</v>
      </c>
      <c r="B24" s="12" t="str">
        <f ca="1">'ISB-1 2011'!B24</f>
        <v>Murist</v>
      </c>
      <c r="C24" s="17">
        <f>'ISB-3 2013'!C24</f>
        <v>612</v>
      </c>
      <c r="D24" s="7">
        <f>'ISB-10 Indices 2015'!I24</f>
        <v>101.95</v>
      </c>
      <c r="E24" s="49">
        <f t="shared" si="0"/>
        <v>66115051810.311829</v>
      </c>
      <c r="F24" s="116">
        <f t="shared" si="1"/>
        <v>26425.215060609258</v>
      </c>
      <c r="G24" s="46">
        <f t="shared" si="2"/>
        <v>43.178455981387678</v>
      </c>
    </row>
    <row r="25" spans="1:7" ht="15" customHeight="1">
      <c r="A25" s="6">
        <f ca="1">'ISB-1 2011'!A25</f>
        <v>2035</v>
      </c>
      <c r="B25" s="12" t="str">
        <f ca="1">'ISB-1 2011'!B25</f>
        <v>Nuvilly</v>
      </c>
      <c r="C25" s="17">
        <f>'ISB-3 2013'!C25</f>
        <v>394</v>
      </c>
      <c r="D25" s="7">
        <f>'ISB-10 Indices 2015'!I25</f>
        <v>105.57</v>
      </c>
      <c r="E25" s="49">
        <f t="shared" si="0"/>
        <v>48939362528.518272</v>
      </c>
      <c r="F25" s="116">
        <f t="shared" si="1"/>
        <v>19560.344344213529</v>
      </c>
      <c r="G25" s="46">
        <f t="shared" si="2"/>
        <v>49.645544020846522</v>
      </c>
    </row>
    <row r="26" spans="1:7" ht="15" customHeight="1">
      <c r="A26" s="6">
        <f ca="1">'ISB-1 2011'!A26</f>
        <v>2038</v>
      </c>
      <c r="B26" s="12" t="str">
        <f ca="1">'ISB-1 2011'!B26</f>
        <v>Prévondavaux</v>
      </c>
      <c r="C26" s="17">
        <f>'ISB-3 2013'!C26</f>
        <v>64</v>
      </c>
      <c r="D26" s="7">
        <f>'ISB-10 Indices 2015'!I26</f>
        <v>127.18</v>
      </c>
      <c r="E26" s="49">
        <f t="shared" si="0"/>
        <v>16743847372.883572</v>
      </c>
      <c r="F26" s="116">
        <f t="shared" si="1"/>
        <v>6692.2698486255467</v>
      </c>
      <c r="G26" s="46">
        <f t="shared" si="2"/>
        <v>104.56671638477417</v>
      </c>
    </row>
    <row r="27" spans="1:7" ht="15" customHeight="1">
      <c r="A27" s="6">
        <f ca="1">'ISB-1 2011'!A27</f>
        <v>2039</v>
      </c>
      <c r="B27" s="12" t="str">
        <f ca="1">'ISB-1 2011'!B27</f>
        <v>Rueyres-les-Prés</v>
      </c>
      <c r="C27" s="17">
        <f>'ISB-3 2013'!C27</f>
        <v>376</v>
      </c>
      <c r="D27" s="7">
        <f>'ISB-10 Indices 2015'!I27</f>
        <v>92.53</v>
      </c>
      <c r="E27" s="49">
        <f t="shared" si="0"/>
        <v>27562467428.866547</v>
      </c>
      <c r="F27" s="116">
        <f t="shared" si="1"/>
        <v>11016.313372913943</v>
      </c>
      <c r="G27" s="46">
        <f t="shared" si="2"/>
        <v>29.298705779026442</v>
      </c>
    </row>
    <row r="28" spans="1:7" ht="15" customHeight="1">
      <c r="A28" s="6">
        <f ca="1">'ISB-1 2011'!A28</f>
        <v>2040</v>
      </c>
      <c r="B28" s="12" t="str">
        <f ca="1">'ISB-1 2011'!B28</f>
        <v>Russy</v>
      </c>
      <c r="C28" s="17">
        <f>'ISB-3 2013'!C28</f>
        <v>229</v>
      </c>
      <c r="D28" s="7">
        <f>'ISB-10 Indices 2015'!I28</f>
        <v>83.5</v>
      </c>
      <c r="E28" s="49">
        <f t="shared" si="0"/>
        <v>11132209844.3125</v>
      </c>
      <c r="F28" s="116">
        <f t="shared" si="1"/>
        <v>4449.3807564393082</v>
      </c>
      <c r="G28" s="46">
        <f t="shared" si="2"/>
        <v>19.429610290127982</v>
      </c>
    </row>
    <row r="29" spans="1:7" ht="15" customHeight="1">
      <c r="A29" s="6">
        <f ca="1">'ISB-1 2011'!A29</f>
        <v>2041</v>
      </c>
      <c r="B29" s="12" t="str">
        <f ca="1">'ISB-1 2011'!B29</f>
        <v>Saint-Aubin (FR)</v>
      </c>
      <c r="C29" s="17">
        <f>'ISB-3 2013'!C29</f>
        <v>1557</v>
      </c>
      <c r="D29" s="7">
        <f>'ISB-10 Indices 2015'!I29</f>
        <v>98.97</v>
      </c>
      <c r="E29" s="49">
        <f t="shared" si="0"/>
        <v>149383590480.04163</v>
      </c>
      <c r="F29" s="116">
        <f t="shared" si="1"/>
        <v>59706.426855516722</v>
      </c>
      <c r="G29" s="46">
        <f t="shared" si="2"/>
        <v>38.347094961796223</v>
      </c>
    </row>
    <row r="30" spans="1:7" ht="15" customHeight="1">
      <c r="A30" s="6">
        <f ca="1">'ISB-1 2011'!A30</f>
        <v>2043</v>
      </c>
      <c r="B30" s="12" t="str">
        <f ca="1">'ISB-1 2011'!B30</f>
        <v>Sévaz</v>
      </c>
      <c r="C30" s="17">
        <f>'ISB-3 2013'!C30</f>
        <v>255</v>
      </c>
      <c r="D30" s="7">
        <f>'ISB-10 Indices 2015'!I30</f>
        <v>116.74</v>
      </c>
      <c r="E30" s="49">
        <f t="shared" si="0"/>
        <v>47360789816.937439</v>
      </c>
      <c r="F30" s="116">
        <f t="shared" si="1"/>
        <v>18929.412018666648</v>
      </c>
      <c r="G30" s="46">
        <f t="shared" si="2"/>
        <v>74.232988308496658</v>
      </c>
    </row>
    <row r="31" spans="1:7" ht="15" customHeight="1">
      <c r="A31" s="6">
        <f ca="1">'ISB-1 2011'!A31</f>
        <v>2044</v>
      </c>
      <c r="B31" s="12" t="str">
        <f ca="1">'ISB-1 2011'!B31</f>
        <v>Surpierre</v>
      </c>
      <c r="C31" s="17">
        <f>'ISB-3 2013'!C31</f>
        <v>325</v>
      </c>
      <c r="D31" s="7">
        <f>'ISB-10 Indices 2015'!I31</f>
        <v>91.46</v>
      </c>
      <c r="E31" s="49">
        <f t="shared" si="0"/>
        <v>22740926218.620522</v>
      </c>
      <c r="F31" s="116">
        <f t="shared" si="1"/>
        <v>9089.2141736288941</v>
      </c>
      <c r="G31" s="46">
        <f t="shared" si="2"/>
        <v>27.966812841935059</v>
      </c>
    </row>
    <row r="32" spans="1:7" ht="15" customHeight="1">
      <c r="A32" s="6">
        <f ca="1">'ISB-1 2011'!A32</f>
        <v>2045</v>
      </c>
      <c r="B32" s="12" t="str">
        <f ca="1">'ISB-1 2011'!B32</f>
        <v>Vallon</v>
      </c>
      <c r="C32" s="17">
        <f>'ISB-3 2013'!C32</f>
        <v>382</v>
      </c>
      <c r="D32" s="7">
        <f>'ISB-10 Indices 2015'!I32</f>
        <v>98.65</v>
      </c>
      <c r="E32" s="49">
        <f t="shared" si="0"/>
        <v>36178597023.515388</v>
      </c>
      <c r="F32" s="116">
        <f t="shared" si="1"/>
        <v>14460.053811655676</v>
      </c>
      <c r="G32" s="46">
        <f t="shared" si="2"/>
        <v>37.853544009569831</v>
      </c>
    </row>
    <row r="33" spans="1:10" ht="15" customHeight="1">
      <c r="A33" s="6">
        <f ca="1">'ISB-1 2011'!A33</f>
        <v>2047</v>
      </c>
      <c r="B33" s="12" t="str">
        <f ca="1">'ISB-1 2011'!B33</f>
        <v>Villeneuve (FR)</v>
      </c>
      <c r="C33" s="17">
        <f>'ISB-3 2013'!C33</f>
        <v>375</v>
      </c>
      <c r="D33" s="7">
        <f>'ISB-10 Indices 2015'!I33</f>
        <v>94.1</v>
      </c>
      <c r="E33" s="49">
        <f t="shared" si="0"/>
        <v>29402872551.037498</v>
      </c>
      <c r="F33" s="116">
        <f t="shared" si="1"/>
        <v>11751.896266980875</v>
      </c>
      <c r="G33" s="46">
        <f t="shared" si="2"/>
        <v>31.338390045282335</v>
      </c>
    </row>
    <row r="34" spans="1:10" ht="15" customHeight="1">
      <c r="A34" s="6">
        <f ca="1">'ISB-1 2011'!A34</f>
        <v>2049</v>
      </c>
      <c r="B34" s="12" t="str">
        <f ca="1">'ISB-1 2011'!B34</f>
        <v>Vuissens</v>
      </c>
      <c r="C34" s="17">
        <f>'ISB-3 2013'!C34</f>
        <v>253</v>
      </c>
      <c r="D34" s="7">
        <f>'ISB-10 Indices 2015'!I34</f>
        <v>84.64</v>
      </c>
      <c r="E34" s="49">
        <f t="shared" si="0"/>
        <v>12984437490.38031</v>
      </c>
      <c r="F34" s="116">
        <f t="shared" si="1"/>
        <v>5189.6889396496254</v>
      </c>
      <c r="G34" s="46">
        <f t="shared" si="2"/>
        <v>20.512604504543972</v>
      </c>
    </row>
    <row r="35" spans="1:10" ht="15" customHeight="1">
      <c r="A35" s="6">
        <f ca="1">'ISB-1 2011'!A35</f>
        <v>2050</v>
      </c>
      <c r="B35" s="12" t="str">
        <f ca="1">'ISB-1 2011'!B35</f>
        <v>Les Montets</v>
      </c>
      <c r="C35" s="17">
        <f>'ISB-3 2013'!C35</f>
        <v>1358</v>
      </c>
      <c r="D35" s="7">
        <f>'ISB-10 Indices 2015'!I35</f>
        <v>96.74</v>
      </c>
      <c r="E35" s="49">
        <f t="shared" si="0"/>
        <v>118938950534.34424</v>
      </c>
      <c r="F35" s="116">
        <f t="shared" si="1"/>
        <v>47538.151463159069</v>
      </c>
      <c r="G35" s="46">
        <f t="shared" si="2"/>
        <v>35.006002550190772</v>
      </c>
    </row>
    <row r="36" spans="1:10" ht="15" customHeight="1">
      <c r="A36" s="6">
        <f ca="1">'ISB-1 2011'!A36</f>
        <v>2051</v>
      </c>
      <c r="B36" s="12" t="str">
        <f ca="1">'ISB-1 2011'!B36</f>
        <v>Delley-Portalban</v>
      </c>
      <c r="C36" s="17">
        <f>'ISB-3 2013'!C36</f>
        <v>1016</v>
      </c>
      <c r="D36" s="7">
        <f>'ISB-10 Indices 2015'!I36</f>
        <v>81.81</v>
      </c>
      <c r="E36" s="49">
        <f t="shared" si="0"/>
        <v>45511303937.790436</v>
      </c>
      <c r="F36" s="116">
        <f t="shared" si="1"/>
        <v>18190.199679421428</v>
      </c>
      <c r="G36" s="46">
        <f t="shared" si="2"/>
        <v>17.903739841950223</v>
      </c>
    </row>
    <row r="37" spans="1:10" ht="15" customHeight="1">
      <c r="A37" s="6">
        <f ca="1">'ISB-1 2011'!A37</f>
        <v>2052</v>
      </c>
      <c r="B37" s="12" t="str">
        <f ca="1">'ISB-1 2011'!B37</f>
        <v>Vernay</v>
      </c>
      <c r="C37" s="17">
        <f>'ISB-3 2013'!C37</f>
        <v>1067</v>
      </c>
      <c r="D37" s="7">
        <f>'ISB-10 Indices 2015'!I37</f>
        <v>99.34</v>
      </c>
      <c r="E37" s="49">
        <f t="shared" si="0"/>
        <v>103910884611.16765</v>
      </c>
      <c r="F37" s="116">
        <f t="shared" si="1"/>
        <v>41531.654257283524</v>
      </c>
      <c r="G37" s="46">
        <f t="shared" si="2"/>
        <v>38.923762190518765</v>
      </c>
    </row>
    <row r="38" spans="1:10" ht="15" customHeight="1">
      <c r="A38" s="6">
        <f ca="1">'ISB-1 2011'!A38</f>
        <v>2061</v>
      </c>
      <c r="B38" s="12" t="str">
        <f ca="1">'ISB-1 2011'!B38</f>
        <v>Auboranges</v>
      </c>
      <c r="C38" s="17">
        <f>'ISB-3 2013'!C38</f>
        <v>273</v>
      </c>
      <c r="D38" s="7">
        <f>'ISB-10 Indices 2015'!I38</f>
        <v>97.87</v>
      </c>
      <c r="E38" s="49">
        <f t="shared" si="0"/>
        <v>25047304776.492626</v>
      </c>
      <c r="F38" s="116">
        <f t="shared" si="1"/>
        <v>10011.039805374712</v>
      </c>
      <c r="G38" s="46">
        <f t="shared" si="2"/>
        <v>36.670475477563045</v>
      </c>
    </row>
    <row r="39" spans="1:10" ht="15" customHeight="1">
      <c r="A39" s="6">
        <f ca="1">'ISB-1 2011'!A39</f>
        <v>2063</v>
      </c>
      <c r="B39" s="12" t="str">
        <f ca="1">'ISB-1 2011'!B39</f>
        <v>Billens-Hennens</v>
      </c>
      <c r="C39" s="17">
        <f>'ISB-3 2013'!C39</f>
        <v>670</v>
      </c>
      <c r="D39" s="7">
        <f>'ISB-10 Indices 2015'!I39</f>
        <v>103.15</v>
      </c>
      <c r="E39" s="49">
        <f t="shared" ref="E39:E68" si="3">C39*(D39^$E$1)</f>
        <v>75849327040.0242</v>
      </c>
      <c r="F39" s="116">
        <f t="shared" si="1"/>
        <v>30315.861885515646</v>
      </c>
      <c r="G39" s="46">
        <f t="shared" ref="G39:G68" si="4">F39/C39</f>
        <v>45.247555053008426</v>
      </c>
    </row>
    <row r="40" spans="1:10" s="4" customFormat="1" ht="15" customHeight="1">
      <c r="A40" s="6">
        <f ca="1">'ISB-1 2011'!A40</f>
        <v>2066</v>
      </c>
      <c r="B40" s="12" t="str">
        <f ca="1">'ISB-1 2011'!B40</f>
        <v>Chapelle (Glâne)</v>
      </c>
      <c r="C40" s="17">
        <f>'ISB-3 2013'!C40</f>
        <v>262</v>
      </c>
      <c r="D40" s="7">
        <f>'ISB-10 Indices 2015'!I40</f>
        <v>97.52</v>
      </c>
      <c r="E40" s="49">
        <f t="shared" si="3"/>
        <v>23696055685.222477</v>
      </c>
      <c r="F40" s="116">
        <f t="shared" ref="F40:F71" si="5">E40*$F$6/E$172</f>
        <v>9470.9653917644464</v>
      </c>
      <c r="G40" s="46">
        <f t="shared" si="4"/>
        <v>36.148722869329951</v>
      </c>
    </row>
    <row r="41" spans="1:10" ht="15" customHeight="1">
      <c r="A41" s="6">
        <f ca="1">'ISB-1 2011'!A41</f>
        <v>2067</v>
      </c>
      <c r="B41" s="12" t="str">
        <f ca="1">'ISB-1 2011'!B41</f>
        <v>Le Châtelard</v>
      </c>
      <c r="C41" s="17">
        <f>'ISB-3 2013'!C41</f>
        <v>373</v>
      </c>
      <c r="D41" s="7">
        <f>'ISB-10 Indices 2015'!I41</f>
        <v>101.2</v>
      </c>
      <c r="E41" s="49">
        <f t="shared" si="3"/>
        <v>39122885791.052803</v>
      </c>
      <c r="F41" s="116">
        <f t="shared" si="5"/>
        <v>15636.842784096254</v>
      </c>
      <c r="G41" s="46">
        <f t="shared" si="4"/>
        <v>41.92183052036529</v>
      </c>
    </row>
    <row r="42" spans="1:10" ht="15" customHeight="1">
      <c r="A42" s="6">
        <f ca="1">'ISB-1 2011'!A42</f>
        <v>2068</v>
      </c>
      <c r="B42" s="12" t="str">
        <f ca="1">'ISB-1 2011'!B42</f>
        <v>Châtonnaye</v>
      </c>
      <c r="C42" s="17">
        <f>'ISB-3 2013'!C42</f>
        <v>738</v>
      </c>
      <c r="D42" s="7">
        <f>'ISB-10 Indices 2015'!I42</f>
        <v>110.79</v>
      </c>
      <c r="E42" s="49">
        <f t="shared" si="3"/>
        <v>111188177396.15572</v>
      </c>
      <c r="F42" s="116">
        <f t="shared" si="5"/>
        <v>44440.281289053266</v>
      </c>
      <c r="G42" s="46">
        <f t="shared" si="4"/>
        <v>60.217183318500361</v>
      </c>
    </row>
    <row r="43" spans="1:10" ht="15" customHeight="1">
      <c r="A43" s="6">
        <f ca="1">'ISB-1 2011'!A43</f>
        <v>2072</v>
      </c>
      <c r="B43" s="12" t="str">
        <f ca="1">'ISB-1 2011'!B43</f>
        <v>Ecublens (FR)</v>
      </c>
      <c r="C43" s="17">
        <f>'ISB-3 2013'!C43</f>
        <v>320</v>
      </c>
      <c r="D43" s="7">
        <f>'ISB-10 Indices 2015'!I43</f>
        <v>85.92</v>
      </c>
      <c r="E43" s="49">
        <f t="shared" si="3"/>
        <v>17439219811.300148</v>
      </c>
      <c r="F43" s="116">
        <f t="shared" si="5"/>
        <v>6970.1999981034351</v>
      </c>
      <c r="G43" s="46">
        <f t="shared" si="4"/>
        <v>21.781874994073235</v>
      </c>
    </row>
    <row r="44" spans="1:10" s="4" customFormat="1" ht="15" customHeight="1">
      <c r="A44" s="6">
        <f ca="1">'ISB-1 2011'!A44</f>
        <v>2079</v>
      </c>
      <c r="B44" s="12" t="str">
        <f ca="1">'ISB-1 2011'!B44</f>
        <v>Grangettes</v>
      </c>
      <c r="C44" s="17">
        <f>'ISB-3 2013'!C44</f>
        <v>197</v>
      </c>
      <c r="D44" s="7">
        <f>'ISB-10 Indices 2015'!I44</f>
        <v>86.58</v>
      </c>
      <c r="E44" s="49">
        <f t="shared" si="3"/>
        <v>11069717863.904312</v>
      </c>
      <c r="F44" s="116">
        <f t="shared" si="5"/>
        <v>4424.40362979971</v>
      </c>
      <c r="G44" s="46">
        <f t="shared" si="4"/>
        <v>22.458901674110201</v>
      </c>
    </row>
    <row r="45" spans="1:10" ht="15" customHeight="1">
      <c r="A45" s="6">
        <f ca="1">'ISB-1 2011'!A45</f>
        <v>2086</v>
      </c>
      <c r="B45" s="12" t="str">
        <f ca="1">'ISB-1 2011'!B45</f>
        <v>Massonnens</v>
      </c>
      <c r="C45" s="17">
        <f>'ISB-3 2013'!C45</f>
        <v>487</v>
      </c>
      <c r="D45" s="7">
        <f>'ISB-10 Indices 2015'!I45</f>
        <v>96.76</v>
      </c>
      <c r="E45" s="49">
        <f t="shared" si="3"/>
        <v>42688647957.972809</v>
      </c>
      <c r="F45" s="116">
        <f t="shared" si="5"/>
        <v>17062.02554559791</v>
      </c>
      <c r="G45" s="46">
        <f t="shared" si="4"/>
        <v>35.03496005256244</v>
      </c>
    </row>
    <row r="46" spans="1:10" ht="15" customHeight="1">
      <c r="A46" s="6">
        <f ca="1">'ISB-1 2011'!A46</f>
        <v>2087</v>
      </c>
      <c r="B46" s="12" t="str">
        <f ca="1">'ISB-1 2011'!B46</f>
        <v>Mézières (FR)</v>
      </c>
      <c r="C46" s="17">
        <f>'ISB-3 2013'!C46</f>
        <v>1011</v>
      </c>
      <c r="D46" s="7">
        <f>'ISB-10 Indices 2015'!I46</f>
        <v>96.43</v>
      </c>
      <c r="E46" s="49">
        <f t="shared" si="3"/>
        <v>87417789939.144073</v>
      </c>
      <c r="F46" s="116">
        <f t="shared" si="5"/>
        <v>34939.606579946063</v>
      </c>
      <c r="G46" s="46">
        <f t="shared" si="4"/>
        <v>34.559452601331415</v>
      </c>
    </row>
    <row r="47" spans="1:10" ht="15" customHeight="1">
      <c r="A47" s="6">
        <f ca="1">'ISB-1 2011'!A47</f>
        <v>2089</v>
      </c>
      <c r="B47" s="12" t="str">
        <f ca="1">'ISB-1 2011'!B47</f>
        <v>Montet (Glâne)</v>
      </c>
      <c r="C47" s="17">
        <f>'ISB-3 2013'!C47</f>
        <v>399</v>
      </c>
      <c r="D47" s="7">
        <f>'ISB-10 Indices 2015'!I47</f>
        <v>99.72</v>
      </c>
      <c r="E47" s="49">
        <f t="shared" si="3"/>
        <v>39454993394.913277</v>
      </c>
      <c r="F47" s="116">
        <f t="shared" si="5"/>
        <v>15769.581315111182</v>
      </c>
      <c r="G47" s="46">
        <f t="shared" si="4"/>
        <v>39.522760188248576</v>
      </c>
      <c r="I47" s="265"/>
      <c r="J47" s="265"/>
    </row>
    <row r="48" spans="1:10" ht="15" customHeight="1">
      <c r="A48" s="6">
        <f ca="1">'ISB-1 2011'!A48</f>
        <v>2096</v>
      </c>
      <c r="B48" s="12" t="str">
        <f ca="1">'ISB-1 2011'!B48</f>
        <v>Romont (FR)</v>
      </c>
      <c r="C48" s="17">
        <f>'ISB-3 2013'!C48</f>
        <v>4973</v>
      </c>
      <c r="D48" s="7">
        <f>'ISB-10 Indices 2015'!I48</f>
        <v>105.95</v>
      </c>
      <c r="E48" s="49">
        <f t="shared" si="3"/>
        <v>626646045580.2821</v>
      </c>
      <c r="F48" s="116">
        <f t="shared" si="5"/>
        <v>250461.21976654933</v>
      </c>
      <c r="G48" s="46">
        <f t="shared" si="4"/>
        <v>50.364210691041492</v>
      </c>
    </row>
    <row r="49" spans="1:7" ht="15" customHeight="1">
      <c r="A49" s="6">
        <f ca="1">'ISB-1 2011'!A49</f>
        <v>2097</v>
      </c>
      <c r="B49" s="12" t="str">
        <f ca="1">'ISB-1 2011'!B49</f>
        <v>Rue</v>
      </c>
      <c r="C49" s="17">
        <f>'ISB-3 2013'!C49</f>
        <v>1404</v>
      </c>
      <c r="D49" s="7">
        <f>'ISB-10 Indices 2015'!I49</f>
        <v>95.56</v>
      </c>
      <c r="E49" s="49">
        <f t="shared" si="3"/>
        <v>117077023354.48468</v>
      </c>
      <c r="F49" s="116">
        <f t="shared" si="5"/>
        <v>46793.96651876629</v>
      </c>
      <c r="G49" s="46">
        <f t="shared" si="4"/>
        <v>33.329035982027271</v>
      </c>
    </row>
    <row r="50" spans="1:7" ht="15" customHeight="1">
      <c r="A50" s="6">
        <f ca="1">'ISB-1 2011'!A50</f>
        <v>2099</v>
      </c>
      <c r="B50" s="12" t="str">
        <f ca="1">'ISB-1 2011'!B50</f>
        <v>Siviriez</v>
      </c>
      <c r="C50" s="17">
        <f>'ISB-3 2013'!C50</f>
        <v>2195</v>
      </c>
      <c r="D50" s="7">
        <f>'ISB-10 Indices 2015'!I50</f>
        <v>96.17</v>
      </c>
      <c r="E50" s="49">
        <f t="shared" si="3"/>
        <v>187755638745.91077</v>
      </c>
      <c r="F50" s="116">
        <f t="shared" si="5"/>
        <v>75043.170909667504</v>
      </c>
      <c r="G50" s="46">
        <f t="shared" si="4"/>
        <v>34.188232760668569</v>
      </c>
    </row>
    <row r="51" spans="1:7" ht="15" customHeight="1">
      <c r="A51" s="6">
        <f ca="1">'ISB-1 2011'!A51</f>
        <v>2102</v>
      </c>
      <c r="B51" s="12" t="str">
        <f ca="1">'ISB-1 2011'!B51</f>
        <v>Ursy</v>
      </c>
      <c r="C51" s="17">
        <f>'ISB-3 2013'!C51</f>
        <v>2717</v>
      </c>
      <c r="D51" s="7">
        <f>'ISB-10 Indices 2015'!I51</f>
        <v>109.03</v>
      </c>
      <c r="E51" s="49">
        <f t="shared" si="3"/>
        <v>383949129039.80255</v>
      </c>
      <c r="F51" s="116">
        <f t="shared" si="5"/>
        <v>153458.82714150663</v>
      </c>
      <c r="G51" s="46">
        <f t="shared" si="4"/>
        <v>56.480981649431953</v>
      </c>
    </row>
    <row r="52" spans="1:7" ht="15" customHeight="1">
      <c r="A52" s="6">
        <f ca="1">'ISB-1 2011'!A52</f>
        <v>2111</v>
      </c>
      <c r="B52" s="12" t="str">
        <f ca="1">'ISB-1 2011'!B52</f>
        <v>Villaz-Saint-Pierre</v>
      </c>
      <c r="C52" s="17">
        <f>'ISB-3 2013'!C52</f>
        <v>1189</v>
      </c>
      <c r="D52" s="7">
        <f>'ISB-10 Indices 2015'!I52</f>
        <v>103.05</v>
      </c>
      <c r="E52" s="49">
        <f t="shared" si="3"/>
        <v>134083037262.35593</v>
      </c>
      <c r="F52" s="116">
        <f t="shared" si="5"/>
        <v>53591.020480525724</v>
      </c>
      <c r="G52" s="46">
        <f t="shared" si="4"/>
        <v>45.072346913814741</v>
      </c>
    </row>
    <row r="53" spans="1:7" ht="15" customHeight="1">
      <c r="A53" s="6">
        <f ca="1">'ISB-1 2011'!A53</f>
        <v>2113</v>
      </c>
      <c r="B53" s="12" t="str">
        <f ca="1">'ISB-1 2011'!B53</f>
        <v>Vuisternens-devant-Romont</v>
      </c>
      <c r="C53" s="17">
        <f>'ISB-3 2013'!C53</f>
        <v>2134</v>
      </c>
      <c r="D53" s="7">
        <f>'ISB-10 Indices 2015'!I53</f>
        <v>103.64</v>
      </c>
      <c r="E53" s="49">
        <f t="shared" si="3"/>
        <v>246209061296.91339</v>
      </c>
      <c r="F53" s="116">
        <f t="shared" si="5"/>
        <v>98406.145295146183</v>
      </c>
      <c r="G53" s="46">
        <f t="shared" si="4"/>
        <v>46.113470147678626</v>
      </c>
    </row>
    <row r="54" spans="1:7" s="4" customFormat="1" ht="15" customHeight="1">
      <c r="A54" s="6">
        <f ca="1">'ISB-1 2011'!A54</f>
        <v>2114</v>
      </c>
      <c r="B54" s="12" t="str">
        <f ca="1">'ISB-1 2011'!B54</f>
        <v>Villorsonnens</v>
      </c>
      <c r="C54" s="17">
        <f>'ISB-3 2013'!C54</f>
        <v>1297</v>
      </c>
      <c r="D54" s="7">
        <f>'ISB-10 Indices 2015'!I54</f>
        <v>100.35</v>
      </c>
      <c r="E54" s="49">
        <f t="shared" si="3"/>
        <v>131525355213.01309</v>
      </c>
      <c r="F54" s="116">
        <f t="shared" si="5"/>
        <v>52568.752534575135</v>
      </c>
      <c r="G54" s="46">
        <f t="shared" si="4"/>
        <v>40.531035107613825</v>
      </c>
    </row>
    <row r="55" spans="1:7" ht="15" customHeight="1">
      <c r="A55" s="6">
        <f ca="1">'ISB-1 2011'!A55</f>
        <v>2115</v>
      </c>
      <c r="B55" s="12" t="str">
        <f ca="1">'ISB-1 2011'!B55</f>
        <v>Torny</v>
      </c>
      <c r="C55" s="17">
        <f>'ISB-3 2013'!C55</f>
        <v>871</v>
      </c>
      <c r="D55" s="7">
        <f>'ISB-10 Indices 2015'!I55</f>
        <v>98.79</v>
      </c>
      <c r="E55" s="49">
        <f t="shared" si="3"/>
        <v>82960258521.21347</v>
      </c>
      <c r="F55" s="116">
        <f t="shared" si="5"/>
        <v>33157.996747797879</v>
      </c>
      <c r="G55" s="46">
        <f t="shared" si="4"/>
        <v>38.068882603671504</v>
      </c>
    </row>
    <row r="56" spans="1:7" ht="15" customHeight="1">
      <c r="A56" s="6">
        <f ca="1">'ISB-1 2011'!A56</f>
        <v>2116</v>
      </c>
      <c r="B56" s="12" t="str">
        <f ca="1">'ISB-1 2011'!B56</f>
        <v>La Folliaz</v>
      </c>
      <c r="C56" s="17">
        <f>'ISB-3 2013'!C56</f>
        <v>935</v>
      </c>
      <c r="D56" s="7">
        <f>'ISB-10 Indices 2015'!I56</f>
        <v>93.77</v>
      </c>
      <c r="E56" s="49">
        <f t="shared" si="3"/>
        <v>72288177379.269974</v>
      </c>
      <c r="F56" s="116">
        <f t="shared" si="5"/>
        <v>28892.522674976466</v>
      </c>
      <c r="G56" s="46">
        <f t="shared" si="4"/>
        <v>30.901093770028307</v>
      </c>
    </row>
    <row r="57" spans="1:7" ht="15" customHeight="1">
      <c r="A57" s="6">
        <f ca="1">'ISB-1 2011'!A57</f>
        <v>2121</v>
      </c>
      <c r="B57" s="12" t="str">
        <f ca="1">'ISB-1 2011'!B57</f>
        <v>Haut-Intyamon</v>
      </c>
      <c r="C57" s="17">
        <f>'ISB-3 2013'!C57</f>
        <v>1445</v>
      </c>
      <c r="D57" s="7">
        <f>'ISB-10 Indices 2015'!I57</f>
        <v>90.03</v>
      </c>
      <c r="E57" s="49">
        <f t="shared" si="3"/>
        <v>94932921818.346588</v>
      </c>
      <c r="F57" s="116">
        <f t="shared" si="5"/>
        <v>37943.294404112508</v>
      </c>
      <c r="G57" s="46">
        <f t="shared" si="4"/>
        <v>26.25833522775952</v>
      </c>
    </row>
    <row r="58" spans="1:7" ht="15" customHeight="1">
      <c r="A58" s="6">
        <f ca="1">'ISB-1 2011'!A58</f>
        <v>2122</v>
      </c>
      <c r="B58" s="12" t="str">
        <f ca="1">'ISB-1 2011'!B58</f>
        <v>Pont-en-Ogoz</v>
      </c>
      <c r="C58" s="17">
        <f>'ISB-3 2013'!C58</f>
        <v>1711</v>
      </c>
      <c r="D58" s="7">
        <f>'ISB-10 Indices 2015'!I58</f>
        <v>97.55</v>
      </c>
      <c r="E58" s="49">
        <f t="shared" si="3"/>
        <v>154938413425.39066</v>
      </c>
      <c r="F58" s="116">
        <f t="shared" si="5"/>
        <v>61926.60799332476</v>
      </c>
      <c r="G58" s="46">
        <f t="shared" si="4"/>
        <v>36.193225010709973</v>
      </c>
    </row>
    <row r="59" spans="1:7" ht="15" customHeight="1">
      <c r="A59" s="6">
        <f ca="1">'ISB-1 2011'!A59</f>
        <v>2123</v>
      </c>
      <c r="B59" s="12" t="str">
        <f ca="1">'ISB-1 2011'!B59</f>
        <v>Botterens</v>
      </c>
      <c r="C59" s="17">
        <f>'ISB-3 2013'!C59</f>
        <v>521</v>
      </c>
      <c r="D59" s="7">
        <f>'ISB-10 Indices 2015'!I59</f>
        <v>100.7</v>
      </c>
      <c r="E59" s="49">
        <f t="shared" si="3"/>
        <v>53574189006.292099</v>
      </c>
      <c r="F59" s="116">
        <f t="shared" si="5"/>
        <v>21412.816407536895</v>
      </c>
      <c r="G59" s="46">
        <f t="shared" si="4"/>
        <v>41.099455676654308</v>
      </c>
    </row>
    <row r="60" spans="1:7" ht="15" customHeight="1">
      <c r="A60" s="6">
        <f ca="1">'ISB-1 2011'!A60</f>
        <v>2124</v>
      </c>
      <c r="B60" s="12" t="str">
        <f ca="1">'ISB-1 2011'!B60</f>
        <v>Broc</v>
      </c>
      <c r="C60" s="17">
        <f>'ISB-3 2013'!C60</f>
        <v>2500</v>
      </c>
      <c r="D60" s="7">
        <f>'ISB-10 Indices 2015'!I60</f>
        <v>105.69</v>
      </c>
      <c r="E60" s="49">
        <f t="shared" si="3"/>
        <v>311943255538.62799</v>
      </c>
      <c r="F60" s="116">
        <f t="shared" si="5"/>
        <v>124679.13717991166</v>
      </c>
      <c r="G60" s="46">
        <f t="shared" si="4"/>
        <v>49.871654871964665</v>
      </c>
    </row>
    <row r="61" spans="1:7" s="4" customFormat="1" ht="15" customHeight="1">
      <c r="A61" s="6">
        <f ca="1">'ISB-1 2011'!A61</f>
        <v>2125</v>
      </c>
      <c r="B61" s="12" t="str">
        <f ca="1">'ISB-1 2011'!B61</f>
        <v>Bulle</v>
      </c>
      <c r="C61" s="17">
        <f>'ISB-3 2013'!C61</f>
        <v>20824</v>
      </c>
      <c r="D61" s="7">
        <f>'ISB-10 Indices 2015'!I61</f>
        <v>104.71</v>
      </c>
      <c r="E61" s="49">
        <f t="shared" si="3"/>
        <v>2503322445948.2983</v>
      </c>
      <c r="F61" s="116">
        <f t="shared" si="5"/>
        <v>1000541.2109488322</v>
      </c>
      <c r="G61" s="46">
        <f t="shared" si="4"/>
        <v>48.047503407070316</v>
      </c>
    </row>
    <row r="62" spans="1:7" ht="15" customHeight="1">
      <c r="A62" s="6">
        <f ca="1">'ISB-1 2011'!A62</f>
        <v>2128</v>
      </c>
      <c r="B62" s="12" t="str">
        <f ca="1">'ISB-1 2011'!B62</f>
        <v>Châtel-sur-Montsalvens</v>
      </c>
      <c r="C62" s="17">
        <f>'ISB-3 2013'!C62</f>
        <v>254</v>
      </c>
      <c r="D62" s="7">
        <f>'ISB-10 Indices 2015'!I62</f>
        <v>82.83</v>
      </c>
      <c r="E62" s="49">
        <f t="shared" si="3"/>
        <v>11955957485.629078</v>
      </c>
      <c r="F62" s="116">
        <f t="shared" si="5"/>
        <v>4778.6205888440845</v>
      </c>
      <c r="G62" s="46">
        <f t="shared" si="4"/>
        <v>18.813466885212932</v>
      </c>
    </row>
    <row r="63" spans="1:7" ht="15" customHeight="1">
      <c r="A63" s="6">
        <f ca="1">'ISB-1 2011'!A63</f>
        <v>2129</v>
      </c>
      <c r="B63" s="12" t="str">
        <f ca="1">'ISB-1 2011'!B63</f>
        <v>Corbières</v>
      </c>
      <c r="C63" s="17">
        <f>'ISB-3 2013'!C63</f>
        <v>776</v>
      </c>
      <c r="D63" s="7">
        <f>'ISB-10 Indices 2015'!I63</f>
        <v>96.24</v>
      </c>
      <c r="E63" s="49">
        <f t="shared" si="3"/>
        <v>66570861706.954971</v>
      </c>
      <c r="F63" s="116">
        <f t="shared" si="5"/>
        <v>26607.395581016423</v>
      </c>
      <c r="G63" s="46">
        <f t="shared" si="4"/>
        <v>34.287880903371679</v>
      </c>
    </row>
    <row r="64" spans="1:7" ht="15" customHeight="1">
      <c r="A64" s="6">
        <f ca="1">'ISB-1 2011'!A64</f>
        <v>2130</v>
      </c>
      <c r="B64" s="12" t="str">
        <f ca="1">'ISB-1 2011'!B64</f>
        <v>Crésuz</v>
      </c>
      <c r="C64" s="17">
        <f>'ISB-3 2013'!C64</f>
        <v>305</v>
      </c>
      <c r="D64" s="7">
        <f>'ISB-10 Indices 2015'!I64</f>
        <v>72.44</v>
      </c>
      <c r="E64" s="49">
        <f t="shared" si="3"/>
        <v>8398729729.3862505</v>
      </c>
      <c r="F64" s="116">
        <f t="shared" si="5"/>
        <v>3356.8489059302074</v>
      </c>
      <c r="G64" s="46">
        <f t="shared" si="4"/>
        <v>11.006061986656418</v>
      </c>
    </row>
    <row r="65" spans="1:7" ht="15" customHeight="1">
      <c r="A65" s="6">
        <f ca="1">'ISB-1 2011'!A65</f>
        <v>2131</v>
      </c>
      <c r="B65" s="12" t="str">
        <f ca="1">'ISB-1 2011'!B65</f>
        <v>Echarlens</v>
      </c>
      <c r="C65" s="17">
        <f>'ISB-3 2013'!C65</f>
        <v>784</v>
      </c>
      <c r="D65" s="7">
        <f>'ISB-10 Indices 2015'!I65</f>
        <v>102.61</v>
      </c>
      <c r="E65" s="49">
        <f t="shared" si="3"/>
        <v>86911013241.891418</v>
      </c>
      <c r="F65" s="116">
        <f t="shared" si="5"/>
        <v>34737.05537797427</v>
      </c>
      <c r="G65" s="46">
        <f t="shared" si="4"/>
        <v>44.307468594354937</v>
      </c>
    </row>
    <row r="66" spans="1:7" ht="15" customHeight="1">
      <c r="A66" s="6">
        <f ca="1">'ISB-1 2011'!A66</f>
        <v>2134</v>
      </c>
      <c r="B66" s="12" t="str">
        <f ca="1">'ISB-1 2011'!B66</f>
        <v>Grandvillard</v>
      </c>
      <c r="C66" s="17">
        <f>'ISB-3 2013'!C66</f>
        <v>772</v>
      </c>
      <c r="D66" s="7">
        <f>'ISB-10 Indices 2015'!I66</f>
        <v>95.05</v>
      </c>
      <c r="E66" s="49">
        <f t="shared" si="3"/>
        <v>63012365746.174805</v>
      </c>
      <c r="F66" s="116">
        <f t="shared" si="5"/>
        <v>25185.117015377316</v>
      </c>
      <c r="G66" s="46">
        <f t="shared" si="4"/>
        <v>32.623208569141603</v>
      </c>
    </row>
    <row r="67" spans="1:7" ht="15" customHeight="1">
      <c r="A67" s="6">
        <f ca="1">'ISB-1 2011'!A67</f>
        <v>2135</v>
      </c>
      <c r="B67" s="12" t="str">
        <f ca="1">'ISB-1 2011'!B67</f>
        <v>Gruyères</v>
      </c>
      <c r="C67" s="17">
        <f>'ISB-3 2013'!C67</f>
        <v>2077</v>
      </c>
      <c r="D67" s="7">
        <f>'ISB-10 Indices 2015'!I67</f>
        <v>103.75</v>
      </c>
      <c r="E67" s="49">
        <f t="shared" si="3"/>
        <v>240651691203.61328</v>
      </c>
      <c r="F67" s="116">
        <f t="shared" si="5"/>
        <v>96184.946099716544</v>
      </c>
      <c r="G67" s="46">
        <f t="shared" si="4"/>
        <v>46.309555175597758</v>
      </c>
    </row>
    <row r="68" spans="1:7" ht="15" customHeight="1">
      <c r="A68" s="6">
        <f ca="1">'ISB-1 2011'!A68</f>
        <v>2137</v>
      </c>
      <c r="B68" s="12" t="str">
        <f ca="1">'ISB-1 2011'!B68</f>
        <v>Hauteville</v>
      </c>
      <c r="C68" s="17">
        <f>'ISB-3 2013'!C68</f>
        <v>583</v>
      </c>
      <c r="D68" s="7">
        <f>'ISB-10 Indices 2015'!I68</f>
        <v>101.51</v>
      </c>
      <c r="E68" s="49">
        <f t="shared" si="3"/>
        <v>61901883825.10627</v>
      </c>
      <c r="F68" s="116">
        <f t="shared" si="5"/>
        <v>24741.273703126026</v>
      </c>
      <c r="G68" s="46">
        <f t="shared" si="4"/>
        <v>42.437862269512905</v>
      </c>
    </row>
    <row r="69" spans="1:7" ht="15" customHeight="1">
      <c r="A69" s="6">
        <f ca="1">'ISB-1 2011'!A69</f>
        <v>2138</v>
      </c>
      <c r="B69" s="12" t="str">
        <f ca="1">'ISB-1 2011'!B69</f>
        <v>Jaun</v>
      </c>
      <c r="C69" s="17">
        <f>'ISB-3 2013'!C69</f>
        <v>670</v>
      </c>
      <c r="D69" s="7">
        <f>'ISB-10 Indices 2015'!I69</f>
        <v>96.72</v>
      </c>
      <c r="E69" s="49">
        <f t="shared" ref="E69:E99" si="6">C69*(D69^$E$1)</f>
        <v>58632708163.988281</v>
      </c>
      <c r="F69" s="116">
        <f t="shared" si="5"/>
        <v>23434.632211506134</v>
      </c>
      <c r="G69" s="46">
        <f t="shared" ref="G69:G99" si="7">F69/C69</f>
        <v>34.977063002247959</v>
      </c>
    </row>
    <row r="70" spans="1:7" ht="15" customHeight="1">
      <c r="A70" s="6">
        <f ca="1">'ISB-1 2011'!A70</f>
        <v>2140</v>
      </c>
      <c r="B70" s="12" t="str">
        <f ca="1">'ISB-1 2011'!B70</f>
        <v>Marsens</v>
      </c>
      <c r="C70" s="17">
        <f>'ISB-3 2013'!C70</f>
        <v>1742</v>
      </c>
      <c r="D70" s="7">
        <f>'ISB-10 Indices 2015'!I70</f>
        <v>115.08</v>
      </c>
      <c r="E70" s="49">
        <f t="shared" si="6"/>
        <v>305525570377.6272</v>
      </c>
      <c r="F70" s="116">
        <f t="shared" si="5"/>
        <v>122114.08268888156</v>
      </c>
      <c r="G70" s="46">
        <f t="shared" si="7"/>
        <v>70.099932657222482</v>
      </c>
    </row>
    <row r="71" spans="1:7" ht="15" customHeight="1">
      <c r="A71" s="6">
        <f ca="1">'ISB-1 2011'!A71</f>
        <v>2143</v>
      </c>
      <c r="B71" s="12" t="str">
        <f ca="1">'ISB-1 2011'!B71</f>
        <v>Morlon</v>
      </c>
      <c r="C71" s="17">
        <f>'ISB-3 2013'!C71</f>
        <v>571</v>
      </c>
      <c r="D71" s="7">
        <f>'ISB-10 Indices 2015'!I71</f>
        <v>107.37</v>
      </c>
      <c r="E71" s="49">
        <f t="shared" si="6"/>
        <v>75887093702.237442</v>
      </c>
      <c r="F71" s="116">
        <f t="shared" si="5"/>
        <v>30330.95666565693</v>
      </c>
      <c r="G71" s="46">
        <f t="shared" si="7"/>
        <v>53.119013424968351</v>
      </c>
    </row>
    <row r="72" spans="1:7" ht="15" customHeight="1">
      <c r="A72" s="6">
        <f ca="1">'ISB-1 2011'!A72</f>
        <v>2145</v>
      </c>
      <c r="B72" s="12" t="str">
        <f ca="1">'ISB-1 2011'!B72</f>
        <v>Le Pâquier (FR)</v>
      </c>
      <c r="C72" s="17">
        <f>'ISB-3 2013'!C72</f>
        <v>1110</v>
      </c>
      <c r="D72" s="7">
        <f>'ISB-10 Indices 2015'!I72</f>
        <v>108.54</v>
      </c>
      <c r="E72" s="49">
        <f t="shared" si="6"/>
        <v>154057287793.90524</v>
      </c>
      <c r="F72" s="116">
        <f t="shared" ref="F72:F103" si="8">E72*$F$6/E$172</f>
        <v>61574.43502106089</v>
      </c>
      <c r="G72" s="46">
        <f t="shared" si="7"/>
        <v>55.47246398293774</v>
      </c>
    </row>
    <row r="73" spans="1:7" ht="15" customHeight="1">
      <c r="A73" s="6">
        <f ca="1">'ISB-1 2011'!A73</f>
        <v>2147</v>
      </c>
      <c r="B73" s="12" t="str">
        <f ca="1">'ISB-1 2011'!B73</f>
        <v>Pont-la-Ville</v>
      </c>
      <c r="C73" s="17">
        <f>'ISB-3 2013'!C73</f>
        <v>605</v>
      </c>
      <c r="D73" s="7">
        <f>'ISB-10 Indices 2015'!I73</f>
        <v>104.01</v>
      </c>
      <c r="E73" s="49">
        <f t="shared" si="6"/>
        <v>70803668515.259705</v>
      </c>
      <c r="F73" s="116">
        <f t="shared" si="8"/>
        <v>28299.186287622477</v>
      </c>
      <c r="G73" s="46">
        <f t="shared" si="7"/>
        <v>46.775514524995828</v>
      </c>
    </row>
    <row r="74" spans="1:7" ht="15" customHeight="1">
      <c r="A74" s="6">
        <f ca="1">'ISB-1 2011'!A74</f>
        <v>2148</v>
      </c>
      <c r="B74" s="12" t="str">
        <f ca="1">'ISB-1 2011'!B74</f>
        <v>Riaz</v>
      </c>
      <c r="C74" s="17">
        <f>'ISB-3 2013'!C74</f>
        <v>2251</v>
      </c>
      <c r="D74" s="7">
        <f>'ISB-10 Indices 2015'!I74</f>
        <v>98.1</v>
      </c>
      <c r="E74" s="49">
        <f t="shared" si="6"/>
        <v>208473820091.65707</v>
      </c>
      <c r="F74" s="116">
        <f t="shared" si="8"/>
        <v>83323.92366921778</v>
      </c>
      <c r="G74" s="46">
        <f t="shared" si="7"/>
        <v>37.016403229328198</v>
      </c>
    </row>
    <row r="75" spans="1:7" ht="15" customHeight="1">
      <c r="A75" s="6">
        <f ca="1">'ISB-1 2011'!A75</f>
        <v>2149</v>
      </c>
      <c r="B75" s="12" t="str">
        <f ca="1">'ISB-1 2011'!B75</f>
        <v>La Roche</v>
      </c>
      <c r="C75" s="17">
        <f>'ISB-3 2013'!C75</f>
        <v>1517</v>
      </c>
      <c r="D75" s="7">
        <f>'ISB-10 Indices 2015'!I75</f>
        <v>95.65</v>
      </c>
      <c r="E75" s="49">
        <f t="shared" si="6"/>
        <v>126977121675.99649</v>
      </c>
      <c r="F75" s="116">
        <f t="shared" si="8"/>
        <v>50750.890397729709</v>
      </c>
      <c r="G75" s="46">
        <f t="shared" si="7"/>
        <v>33.454772839637251</v>
      </c>
    </row>
    <row r="76" spans="1:7" ht="15" customHeight="1">
      <c r="A76" s="6">
        <f ca="1">'ISB-1 2011'!A76</f>
        <v>2152</v>
      </c>
      <c r="B76" s="12" t="str">
        <f ca="1">'ISB-1 2011'!B76</f>
        <v>Sâles</v>
      </c>
      <c r="C76" s="17">
        <f>'ISB-3 2013'!C76</f>
        <v>1458</v>
      </c>
      <c r="D76" s="7">
        <f>'ISB-10 Indices 2015'!I76</f>
        <v>104.11</v>
      </c>
      <c r="E76" s="49">
        <f t="shared" si="6"/>
        <v>171288146491.035</v>
      </c>
      <c r="F76" s="116">
        <f t="shared" si="8"/>
        <v>68461.356142396326</v>
      </c>
      <c r="G76" s="46">
        <f t="shared" si="7"/>
        <v>46.955662649105847</v>
      </c>
    </row>
    <row r="77" spans="1:7" ht="15" customHeight="1">
      <c r="A77" s="6">
        <f ca="1">'ISB-1 2011'!A77</f>
        <v>2153</v>
      </c>
      <c r="B77" s="12" t="str">
        <f ca="1">'ISB-1 2011'!B77</f>
        <v>Sorens</v>
      </c>
      <c r="C77" s="17">
        <f>'ISB-3 2013'!C77</f>
        <v>1031</v>
      </c>
      <c r="D77" s="7">
        <f>'ISB-10 Indices 2015'!I77</f>
        <v>97.07</v>
      </c>
      <c r="E77" s="49">
        <f t="shared" si="6"/>
        <v>91537444489.836914</v>
      </c>
      <c r="F77" s="116">
        <f t="shared" si="8"/>
        <v>36586.171991250747</v>
      </c>
      <c r="G77" s="46">
        <f t="shared" si="7"/>
        <v>35.486102804316921</v>
      </c>
    </row>
    <row r="78" spans="1:7" ht="15" customHeight="1">
      <c r="A78" s="6">
        <f ca="1">'ISB-1 2011'!A78</f>
        <v>2155</v>
      </c>
      <c r="B78" s="12" t="str">
        <f ca="1">'ISB-1 2011'!B78</f>
        <v>Vaulruz</v>
      </c>
      <c r="C78" s="17">
        <f>'ISB-3 2013'!C78</f>
        <v>1035</v>
      </c>
      <c r="D78" s="7">
        <f>'ISB-10 Indices 2015'!I78</f>
        <v>99.5</v>
      </c>
      <c r="E78" s="49">
        <f t="shared" si="6"/>
        <v>101445473314.6875</v>
      </c>
      <c r="F78" s="116">
        <f t="shared" si="8"/>
        <v>40546.265575909427</v>
      </c>
      <c r="G78" s="46">
        <f t="shared" si="7"/>
        <v>39.175135822134713</v>
      </c>
    </row>
    <row r="79" spans="1:7" ht="15" customHeight="1">
      <c r="A79" s="6">
        <f ca="1">'ISB-1 2011'!A79</f>
        <v>2160</v>
      </c>
      <c r="B79" s="12" t="str">
        <f ca="1">'ISB-1 2011'!B79</f>
        <v>Vuadens</v>
      </c>
      <c r="C79" s="17">
        <f>'ISB-3 2013'!C79</f>
        <v>2204</v>
      </c>
      <c r="D79" s="7">
        <f>'ISB-10 Indices 2015'!I79</f>
        <v>107.73</v>
      </c>
      <c r="E79" s="49">
        <f t="shared" si="6"/>
        <v>296864474828.39197</v>
      </c>
      <c r="F79" s="116">
        <f t="shared" si="8"/>
        <v>118652.37001858567</v>
      </c>
      <c r="G79" s="46">
        <f t="shared" si="7"/>
        <v>53.835013620047945</v>
      </c>
    </row>
    <row r="80" spans="1:7" ht="15" customHeight="1">
      <c r="A80" s="6">
        <f ca="1">'ISB-1 2011'!A80</f>
        <v>2162</v>
      </c>
      <c r="B80" s="12" t="str">
        <f ca="1">'ISB-1 2011'!B80</f>
        <v>Bas-Intyamon</v>
      </c>
      <c r="C80" s="17">
        <f>'ISB-3 2013'!C80</f>
        <v>1225</v>
      </c>
      <c r="D80" s="7">
        <f>'ISB-10 Indices 2015'!I80</f>
        <v>89.41</v>
      </c>
      <c r="E80" s="49">
        <f t="shared" si="6"/>
        <v>78285344709.79866</v>
      </c>
      <c r="F80" s="116">
        <f t="shared" si="8"/>
        <v>31289.50236605134</v>
      </c>
      <c r="G80" s="46">
        <f t="shared" si="7"/>
        <v>25.542450911062318</v>
      </c>
    </row>
    <row r="81" spans="1:7" ht="15" customHeight="1">
      <c r="A81" s="6">
        <f ca="1">'ISB-1 2011'!A81</f>
        <v>2163</v>
      </c>
      <c r="B81" s="12" t="str">
        <f ca="1">'ISB-1 2011'!B81</f>
        <v>Val-de-Charmey</v>
      </c>
      <c r="C81" s="17">
        <f>'ISB-3 2013'!C81</f>
        <v>2354</v>
      </c>
      <c r="D81" s="7">
        <f>'ISB-10 Indices 2015'!I81</f>
        <v>91.88</v>
      </c>
      <c r="E81" s="49">
        <f t="shared" si="6"/>
        <v>167760767598.32843</v>
      </c>
      <c r="F81" s="116">
        <f t="shared" si="8"/>
        <v>67051.514611795166</v>
      </c>
      <c r="G81" s="46">
        <f t="shared" si="7"/>
        <v>28.484075875868804</v>
      </c>
    </row>
    <row r="82" spans="1:7" ht="15" customHeight="1">
      <c r="A82" s="6">
        <f ca="1">'ISB-1 2011'!A82</f>
        <v>2171</v>
      </c>
      <c r="B82" s="12" t="str">
        <f ca="1">'ISB-1 2011'!B82</f>
        <v>Arconciel</v>
      </c>
      <c r="C82" s="17">
        <f>'ISB-3 2013'!C82</f>
        <v>782</v>
      </c>
      <c r="D82" s="7">
        <f>'ISB-10 Indices 2015'!I82</f>
        <v>96.59</v>
      </c>
      <c r="E82" s="49">
        <f t="shared" si="6"/>
        <v>68066813098.730118</v>
      </c>
      <c r="F82" s="116">
        <f t="shared" si="8"/>
        <v>27205.305378641511</v>
      </c>
      <c r="G82" s="46">
        <f t="shared" si="7"/>
        <v>34.78939306731651</v>
      </c>
    </row>
    <row r="83" spans="1:7" ht="15" customHeight="1">
      <c r="A83" s="6">
        <f ca="1">'ISB-1 2011'!A83</f>
        <v>2172</v>
      </c>
      <c r="B83" s="12" t="str">
        <f ca="1">'ISB-1 2011'!B83</f>
        <v>Autafond</v>
      </c>
      <c r="C83" s="17">
        <f>'ISB-3 2013'!C83</f>
        <v>71</v>
      </c>
      <c r="D83" s="7">
        <f>'ISB-10 Indices 2015'!I83</f>
        <v>93.96</v>
      </c>
      <c r="E83" s="49">
        <f t="shared" si="6"/>
        <v>5533888202.6692362</v>
      </c>
      <c r="F83" s="116">
        <f t="shared" si="8"/>
        <v>2211.8138286642793</v>
      </c>
      <c r="G83" s="46">
        <f t="shared" si="7"/>
        <v>31.152307445975765</v>
      </c>
    </row>
    <row r="84" spans="1:7" ht="15" customHeight="1">
      <c r="A84" s="6">
        <f ca="1">'ISB-1 2011'!A84</f>
        <v>2173</v>
      </c>
      <c r="B84" s="12" t="str">
        <f ca="1">'ISB-1 2011'!B84</f>
        <v>Autigny</v>
      </c>
      <c r="C84" s="17">
        <f>'ISB-3 2013'!C84</f>
        <v>768</v>
      </c>
      <c r="D84" s="7">
        <f>'ISB-10 Indices 2015'!I84</f>
        <v>94.02</v>
      </c>
      <c r="E84" s="49">
        <f t="shared" si="6"/>
        <v>60012567497.785461</v>
      </c>
      <c r="F84" s="116">
        <f t="shared" si="8"/>
        <v>23986.141718805538</v>
      </c>
      <c r="G84" s="46">
        <f t="shared" si="7"/>
        <v>31.231955363028046</v>
      </c>
    </row>
    <row r="85" spans="1:7" ht="15" customHeight="1">
      <c r="A85" s="6">
        <f ca="1">'ISB-1 2011'!A85</f>
        <v>2174</v>
      </c>
      <c r="B85" s="12" t="str">
        <f ca="1">'ISB-1 2011'!B85</f>
        <v>Avry</v>
      </c>
      <c r="C85" s="17">
        <f>'ISB-3 2013'!C85</f>
        <v>1846</v>
      </c>
      <c r="D85" s="7">
        <f>'ISB-10 Indices 2015'!I85</f>
        <v>105.1</v>
      </c>
      <c r="E85" s="49">
        <f t="shared" si="6"/>
        <v>225238465954.50452</v>
      </c>
      <c r="F85" s="116">
        <f t="shared" si="8"/>
        <v>90024.506368777904</v>
      </c>
      <c r="G85" s="46">
        <f t="shared" si="7"/>
        <v>48.767338227940357</v>
      </c>
    </row>
    <row r="86" spans="1:7" ht="15" customHeight="1">
      <c r="A86" s="6">
        <f ca="1">'ISB-1 2011'!A86</f>
        <v>2175</v>
      </c>
      <c r="B86" s="12" t="str">
        <f ca="1">'ISB-1 2011'!B86</f>
        <v>Belfaux</v>
      </c>
      <c r="C86" s="17">
        <f>'ISB-3 2013'!C86</f>
        <v>2992</v>
      </c>
      <c r="D86" s="7">
        <f>'ISB-10 Indices 2015'!I86</f>
        <v>102.06</v>
      </c>
      <c r="E86" s="49">
        <f t="shared" si="6"/>
        <v>324626407157.74652</v>
      </c>
      <c r="F86" s="116">
        <f t="shared" si="8"/>
        <v>129748.40658233309</v>
      </c>
      <c r="G86" s="46">
        <f t="shared" si="7"/>
        <v>43.365109151849296</v>
      </c>
    </row>
    <row r="87" spans="1:7" ht="15" customHeight="1">
      <c r="A87" s="6">
        <f ca="1">'ISB-1 2011'!A87</f>
        <v>2177</v>
      </c>
      <c r="B87" s="12" t="str">
        <f ca="1">'ISB-1 2011'!B87</f>
        <v>Chénens</v>
      </c>
      <c r="C87" s="17">
        <f>'ISB-3 2013'!C87</f>
        <v>705</v>
      </c>
      <c r="D87" s="7">
        <f>'ISB-10 Indices 2015'!I87</f>
        <v>99.26</v>
      </c>
      <c r="E87" s="49">
        <f t="shared" si="6"/>
        <v>68436249418.237389</v>
      </c>
      <c r="F87" s="116">
        <f t="shared" si="8"/>
        <v>27352.963648988007</v>
      </c>
      <c r="G87" s="46">
        <f t="shared" si="7"/>
        <v>38.798529998564547</v>
      </c>
    </row>
    <row r="88" spans="1:7" s="4" customFormat="1" ht="15" customHeight="1">
      <c r="A88" s="6">
        <f ca="1">'ISB-1 2011'!A88</f>
        <v>2179</v>
      </c>
      <c r="B88" s="12" t="str">
        <f ca="1">'ISB-1 2011'!B88</f>
        <v>Chésopelloz</v>
      </c>
      <c r="C88" s="17">
        <f>'ISB-3 2013'!C88</f>
        <v>132</v>
      </c>
      <c r="D88" s="7">
        <f>'ISB-10 Indices 2015'!I88</f>
        <v>88.31</v>
      </c>
      <c r="E88" s="49">
        <f t="shared" si="6"/>
        <v>8028112879.5208721</v>
      </c>
      <c r="F88" s="116">
        <f t="shared" si="8"/>
        <v>3208.7187949401009</v>
      </c>
      <c r="G88" s="46">
        <f t="shared" si="7"/>
        <v>24.308475719243187</v>
      </c>
    </row>
    <row r="89" spans="1:7" ht="15" customHeight="1">
      <c r="A89" s="6">
        <f ca="1">'ISB-1 2011'!A89</f>
        <v>2183</v>
      </c>
      <c r="B89" s="12" t="str">
        <f ca="1">'ISB-1 2011'!B89</f>
        <v>Corminboeuf</v>
      </c>
      <c r="C89" s="17">
        <f>'ISB-3 2013'!C89</f>
        <v>2180</v>
      </c>
      <c r="D89" s="7">
        <f>'ISB-10 Indices 2015'!I89</f>
        <v>103.97</v>
      </c>
      <c r="E89" s="49">
        <f t="shared" si="6"/>
        <v>254735028959.06796</v>
      </c>
      <c r="F89" s="116">
        <f t="shared" si="8"/>
        <v>101813.84933383674</v>
      </c>
      <c r="G89" s="46">
        <f t="shared" si="7"/>
        <v>46.703600611851719</v>
      </c>
    </row>
    <row r="90" spans="1:7" ht="15" customHeight="1">
      <c r="A90" s="6">
        <f ca="1">'ISB-1 2011'!A90</f>
        <v>2184</v>
      </c>
      <c r="B90" s="12" t="str">
        <f ca="1">'ISB-1 2011'!B90</f>
        <v>Corpataux-Magnedens</v>
      </c>
      <c r="C90" s="17">
        <f>'ISB-3 2013'!C90</f>
        <v>1264</v>
      </c>
      <c r="D90" s="7">
        <f>'ISB-10 Indices 2015'!I90</f>
        <v>106.19</v>
      </c>
      <c r="E90" s="49">
        <f t="shared" si="6"/>
        <v>160724305250.91867</v>
      </c>
      <c r="F90" s="116">
        <f t="shared" si="8"/>
        <v>64239.143968425553</v>
      </c>
      <c r="G90" s="46">
        <f t="shared" si="7"/>
        <v>50.822107569956927</v>
      </c>
    </row>
    <row r="91" spans="1:7" s="4" customFormat="1" ht="15" customHeight="1">
      <c r="A91" s="6">
        <f ca="1">'ISB-1 2011'!A91</f>
        <v>2185</v>
      </c>
      <c r="B91" s="12" t="str">
        <f ca="1">'ISB-1 2011'!B91</f>
        <v>Corserey</v>
      </c>
      <c r="C91" s="17">
        <f>'ISB-3 2013'!C91</f>
        <v>390</v>
      </c>
      <c r="D91" s="7">
        <f>'ISB-10 Indices 2015'!I91</f>
        <v>105.32</v>
      </c>
      <c r="E91" s="49">
        <f t="shared" si="6"/>
        <v>47985277287.887833</v>
      </c>
      <c r="F91" s="116">
        <f t="shared" si="8"/>
        <v>19179.010487860407</v>
      </c>
      <c r="G91" s="46">
        <f t="shared" si="7"/>
        <v>49.17694996887284</v>
      </c>
    </row>
    <row r="92" spans="1:7" ht="15" customHeight="1">
      <c r="A92" s="6">
        <f ca="1">'ISB-1 2011'!A92</f>
        <v>2186</v>
      </c>
      <c r="B92" s="12" t="str">
        <f ca="1">'ISB-1 2011'!B92</f>
        <v>Cottens (FR)</v>
      </c>
      <c r="C92" s="17">
        <f>'ISB-3 2013'!C92</f>
        <v>1421</v>
      </c>
      <c r="D92" s="7">
        <f>'ISB-10 Indices 2015'!I92</f>
        <v>112.96</v>
      </c>
      <c r="E92" s="49">
        <f t="shared" si="6"/>
        <v>231362417067.56732</v>
      </c>
      <c r="F92" s="116">
        <f t="shared" si="8"/>
        <v>92472.15967543541</v>
      </c>
      <c r="G92" s="46">
        <f t="shared" si="7"/>
        <v>65.07541145350838</v>
      </c>
    </row>
    <row r="93" spans="1:7" ht="15" customHeight="1">
      <c r="A93" s="6">
        <f ca="1">'ISB-1 2011'!A93</f>
        <v>2189</v>
      </c>
      <c r="B93" s="12" t="str">
        <f ca="1">'ISB-1 2011'!B93</f>
        <v>Ependes (FR)</v>
      </c>
      <c r="C93" s="17">
        <f>'ISB-3 2013'!C93</f>
        <v>1100</v>
      </c>
      <c r="D93" s="7">
        <f>'ISB-10 Indices 2015'!I93</f>
        <v>96.21</v>
      </c>
      <c r="E93" s="49">
        <f t="shared" si="6"/>
        <v>94248303986.945663</v>
      </c>
      <c r="F93" s="116">
        <f t="shared" si="8"/>
        <v>37669.66271308696</v>
      </c>
      <c r="G93" s="46">
        <f t="shared" si="7"/>
        <v>34.245147920988146</v>
      </c>
    </row>
    <row r="94" spans="1:7" ht="15" customHeight="1">
      <c r="A94" s="6">
        <f ca="1">'ISB-1 2011'!A94</f>
        <v>2192</v>
      </c>
      <c r="B94" s="12" t="str">
        <f ca="1">'ISB-1 2011'!B94</f>
        <v>Farvagny</v>
      </c>
      <c r="C94" s="17">
        <f>'ISB-3 2013'!C94</f>
        <v>2168</v>
      </c>
      <c r="D94" s="7">
        <f>'ISB-10 Indices 2015'!I94</f>
        <v>102.51</v>
      </c>
      <c r="E94" s="49">
        <f t="shared" si="6"/>
        <v>239400036309.91891</v>
      </c>
      <c r="F94" s="116">
        <f t="shared" si="8"/>
        <v>95684.678023962304</v>
      </c>
      <c r="G94" s="46">
        <f t="shared" si="7"/>
        <v>44.134999088543495</v>
      </c>
    </row>
    <row r="95" spans="1:7" ht="15" customHeight="1">
      <c r="A95" s="6">
        <f ca="1">'ISB-1 2011'!A95</f>
        <v>2194</v>
      </c>
      <c r="B95" s="12" t="str">
        <f ca="1">'ISB-1 2011'!B95</f>
        <v>Ferpicloz</v>
      </c>
      <c r="C95" s="17">
        <f>'ISB-3 2013'!C95</f>
        <v>280</v>
      </c>
      <c r="D95" s="7">
        <f>'ISB-10 Indices 2015'!I95</f>
        <v>104.83</v>
      </c>
      <c r="E95" s="49">
        <f t="shared" si="6"/>
        <v>33814297908.26506</v>
      </c>
      <c r="F95" s="116">
        <f t="shared" si="8"/>
        <v>13515.078183906811</v>
      </c>
      <c r="G95" s="46">
        <f t="shared" si="7"/>
        <v>48.268136371095757</v>
      </c>
    </row>
    <row r="96" spans="1:7" ht="15" customHeight="1">
      <c r="A96" s="6">
        <f ca="1">'ISB-1 2011'!A96</f>
        <v>2196</v>
      </c>
      <c r="B96" s="12" t="str">
        <f ca="1">'ISB-1 2011'!B96</f>
        <v>Fribourg</v>
      </c>
      <c r="C96" s="17">
        <f>'ISB-3 2013'!C96</f>
        <v>37485</v>
      </c>
      <c r="D96" s="7">
        <f>'ISB-10 Indices 2015'!I96</f>
        <v>106.74</v>
      </c>
      <c r="E96" s="49">
        <f t="shared" si="6"/>
        <v>4865935064979.4189</v>
      </c>
      <c r="F96" s="116">
        <f t="shared" si="8"/>
        <v>1944842.7709314134</v>
      </c>
      <c r="G96" s="46">
        <f t="shared" si="7"/>
        <v>51.883227182377311</v>
      </c>
    </row>
    <row r="97" spans="1:7" ht="15" customHeight="1">
      <c r="A97" s="6">
        <f ca="1">'ISB-1 2011'!A97</f>
        <v>2197</v>
      </c>
      <c r="B97" s="12" t="str">
        <f ca="1">'ISB-1 2011'!B97</f>
        <v>Givisiez</v>
      </c>
      <c r="C97" s="17">
        <f>'ISB-3 2013'!C97</f>
        <v>3146</v>
      </c>
      <c r="D97" s="7">
        <f>'ISB-10 Indices 2015'!I97</f>
        <v>101.97</v>
      </c>
      <c r="E97" s="49">
        <f t="shared" si="6"/>
        <v>340132707004.49982</v>
      </c>
      <c r="F97" s="116">
        <f t="shared" si="8"/>
        <v>135946.04686280002</v>
      </c>
      <c r="G97" s="46">
        <f t="shared" si="7"/>
        <v>43.212348017418954</v>
      </c>
    </row>
    <row r="98" spans="1:7" ht="15" customHeight="1">
      <c r="A98" s="6">
        <f ca="1">'ISB-1 2011'!A98</f>
        <v>2198</v>
      </c>
      <c r="B98" s="12" t="str">
        <f ca="1">'ISB-1 2011'!B98</f>
        <v>Granges-Paccot</v>
      </c>
      <c r="C98" s="17">
        <f>'ISB-3 2013'!C98</f>
        <v>3102</v>
      </c>
      <c r="D98" s="7">
        <f>'ISB-10 Indices 2015'!I98</f>
        <v>104.07</v>
      </c>
      <c r="E98" s="49">
        <f t="shared" si="6"/>
        <v>363868124036.75342</v>
      </c>
      <c r="F98" s="116">
        <f t="shared" si="8"/>
        <v>145432.74440680354</v>
      </c>
      <c r="G98" s="46">
        <f t="shared" si="7"/>
        <v>46.883541072470514</v>
      </c>
    </row>
    <row r="99" spans="1:7" ht="15" customHeight="1">
      <c r="A99" s="6">
        <f ca="1">'ISB-1 2011'!A99</f>
        <v>2200</v>
      </c>
      <c r="B99" s="12" t="str">
        <f ca="1">'ISB-1 2011'!B99</f>
        <v>Grolley</v>
      </c>
      <c r="C99" s="17">
        <f>'ISB-3 2013'!C99</f>
        <v>1886</v>
      </c>
      <c r="D99" s="7">
        <f>'ISB-10 Indices 2015'!I99</f>
        <v>102</v>
      </c>
      <c r="E99" s="49">
        <f t="shared" si="6"/>
        <v>204146705376</v>
      </c>
      <c r="F99" s="116">
        <f t="shared" si="8"/>
        <v>81594.439477308988</v>
      </c>
      <c r="G99" s="46">
        <f t="shared" si="7"/>
        <v>43.263223476834035</v>
      </c>
    </row>
    <row r="100" spans="1:7" ht="15" customHeight="1">
      <c r="A100" s="6">
        <f ca="1">'ISB-1 2011'!A100</f>
        <v>2206</v>
      </c>
      <c r="B100" s="12" t="str">
        <f ca="1">'ISB-1 2011'!B100</f>
        <v>Marly</v>
      </c>
      <c r="C100" s="17">
        <f>'ISB-3 2013'!C100</f>
        <v>7919</v>
      </c>
      <c r="D100" s="7">
        <f>'ISB-10 Indices 2015'!I100</f>
        <v>100.73</v>
      </c>
      <c r="E100" s="49">
        <f t="shared" ref="E100:E130" si="9">C100*(D100^$E$1)</f>
        <v>815277916605.10596</v>
      </c>
      <c r="F100" s="116">
        <f t="shared" si="8"/>
        <v>325854.60784733482</v>
      </c>
      <c r="G100" s="46">
        <f t="shared" ref="G100:G130" si="10">F100/C100</f>
        <v>41.14845407846127</v>
      </c>
    </row>
    <row r="101" spans="1:7" ht="15" customHeight="1">
      <c r="A101" s="6">
        <f ca="1">'ISB-1 2011'!A101</f>
        <v>2208</v>
      </c>
      <c r="B101" s="12" t="str">
        <f ca="1">'ISB-1 2011'!B101</f>
        <v>Matran</v>
      </c>
      <c r="C101" s="17">
        <f>'ISB-3 2013'!C101</f>
        <v>1568</v>
      </c>
      <c r="D101" s="7">
        <f>'ISB-10 Indices 2015'!I101</f>
        <v>108.06</v>
      </c>
      <c r="E101" s="49">
        <f t="shared" si="9"/>
        <v>213799118939.85678</v>
      </c>
      <c r="F101" s="116">
        <f t="shared" si="8"/>
        <v>85452.367396819056</v>
      </c>
      <c r="G101" s="46">
        <f t="shared" si="10"/>
        <v>54.497683288787663</v>
      </c>
    </row>
    <row r="102" spans="1:7" ht="15" customHeight="1">
      <c r="A102" s="6">
        <f ca="1">'ISB-1 2011'!A102</f>
        <v>2211</v>
      </c>
      <c r="B102" s="12" t="str">
        <f ca="1">'ISB-1 2011'!B102</f>
        <v>Neyruz (FR)</v>
      </c>
      <c r="C102" s="17">
        <f>'ISB-3 2013'!C102</f>
        <v>2387</v>
      </c>
      <c r="D102" s="7">
        <f>'ISB-10 Indices 2015'!I102</f>
        <v>100.88</v>
      </c>
      <c r="E102" s="49">
        <f t="shared" si="9"/>
        <v>247213801668.93832</v>
      </c>
      <c r="F102" s="116">
        <f t="shared" si="8"/>
        <v>98807.725263456741</v>
      </c>
      <c r="G102" s="46">
        <f t="shared" si="10"/>
        <v>41.394103587539483</v>
      </c>
    </row>
    <row r="103" spans="1:7" ht="15" customHeight="1">
      <c r="A103" s="6">
        <f ca="1">'ISB-1 2011'!A103</f>
        <v>2213</v>
      </c>
      <c r="B103" s="12" t="str">
        <f ca="1">'ISB-1 2011'!B103</f>
        <v>Noréaz</v>
      </c>
      <c r="C103" s="17">
        <f>'ISB-3 2013'!C103</f>
        <v>611</v>
      </c>
      <c r="D103" s="7">
        <f>'ISB-10 Indices 2015'!I103</f>
        <v>95.96</v>
      </c>
      <c r="E103" s="49">
        <f t="shared" si="9"/>
        <v>51808637066.995224</v>
      </c>
      <c r="F103" s="116">
        <f t="shared" si="8"/>
        <v>20707.151231164469</v>
      </c>
      <c r="G103" s="46">
        <f t="shared" si="10"/>
        <v>33.890591213035137</v>
      </c>
    </row>
    <row r="104" spans="1:7" ht="15" customHeight="1">
      <c r="A104" s="6">
        <f ca="1">'ISB-1 2011'!A104</f>
        <v>2216</v>
      </c>
      <c r="B104" s="12" t="str">
        <f ca="1">'ISB-1 2011'!B104</f>
        <v>Pierrafortscha</v>
      </c>
      <c r="C104" s="17">
        <f>'ISB-3 2013'!C104</f>
        <v>148</v>
      </c>
      <c r="D104" s="7">
        <f>'ISB-10 Indices 2015'!I104</f>
        <v>103.88</v>
      </c>
      <c r="E104" s="49">
        <f t="shared" si="9"/>
        <v>17234134549.436382</v>
      </c>
      <c r="F104" s="116">
        <f t="shared" ref="F104:F135" si="11">E104*$F$6/E$172</f>
        <v>6888.2304313841942</v>
      </c>
      <c r="G104" s="46">
        <f t="shared" si="10"/>
        <v>46.542097509352665</v>
      </c>
    </row>
    <row r="105" spans="1:7" ht="15" customHeight="1">
      <c r="A105" s="6">
        <f ca="1">'ISB-1 2011'!A105</f>
        <v>2217</v>
      </c>
      <c r="B105" s="12" t="str">
        <f ca="1">'ISB-1 2011'!B105</f>
        <v>Ponthaux</v>
      </c>
      <c r="C105" s="17">
        <f>'ISB-3 2013'!C105</f>
        <v>694</v>
      </c>
      <c r="D105" s="7">
        <f>'ISB-10 Indices 2015'!I105</f>
        <v>107.06</v>
      </c>
      <c r="E105" s="49">
        <f t="shared" si="9"/>
        <v>91173457945.337509</v>
      </c>
      <c r="F105" s="116">
        <f t="shared" si="11"/>
        <v>36440.691915924464</v>
      </c>
      <c r="G105" s="46">
        <f t="shared" si="10"/>
        <v>52.508201607960324</v>
      </c>
    </row>
    <row r="106" spans="1:7" ht="15" customHeight="1">
      <c r="A106" s="6">
        <f ca="1">'ISB-1 2011'!A106</f>
        <v>2220</v>
      </c>
      <c r="B106" s="12" t="str">
        <f ca="1">'ISB-1 2011'!B106</f>
        <v>Le Mouret</v>
      </c>
      <c r="C106" s="17">
        <f>'ISB-3 2013'!C106</f>
        <v>3051</v>
      </c>
      <c r="D106" s="7">
        <f>'ISB-10 Indices 2015'!I106</f>
        <v>100.46</v>
      </c>
      <c r="E106" s="49">
        <f t="shared" si="9"/>
        <v>310752694421.46155</v>
      </c>
      <c r="F106" s="116">
        <f t="shared" si="11"/>
        <v>124203.28738924392</v>
      </c>
      <c r="G106" s="46">
        <f t="shared" si="10"/>
        <v>40.709042081037012</v>
      </c>
    </row>
    <row r="107" spans="1:7" ht="15" customHeight="1">
      <c r="A107" s="6">
        <f ca="1">'ISB-1 2011'!A107</f>
        <v>2221</v>
      </c>
      <c r="B107" s="12" t="str">
        <f ca="1">'ISB-1 2011'!B107</f>
        <v>Prez-vers-Noréaz</v>
      </c>
      <c r="C107" s="17">
        <f>'ISB-3 2013'!C107</f>
        <v>968</v>
      </c>
      <c r="D107" s="7">
        <f>'ISB-10 Indices 2015'!I107</f>
        <v>95.26</v>
      </c>
      <c r="E107" s="49">
        <f t="shared" si="9"/>
        <v>79710891432.299408</v>
      </c>
      <c r="F107" s="116">
        <f t="shared" si="11"/>
        <v>31859.272451524579</v>
      </c>
      <c r="G107" s="46">
        <f t="shared" si="10"/>
        <v>32.912471540831177</v>
      </c>
    </row>
    <row r="108" spans="1:7" ht="15" customHeight="1">
      <c r="A108" s="6">
        <f ca="1">'ISB-1 2011'!A108</f>
        <v>2222</v>
      </c>
      <c r="B108" s="12" t="str">
        <f ca="1">'ISB-1 2011'!B108</f>
        <v>Rossens (FR)</v>
      </c>
      <c r="C108" s="17">
        <f>'ISB-3 2013'!C108</f>
        <v>1254</v>
      </c>
      <c r="D108" s="7">
        <f>'ISB-10 Indices 2015'!I108</f>
        <v>107.46</v>
      </c>
      <c r="E108" s="49">
        <f t="shared" si="9"/>
        <v>167218714873.62811</v>
      </c>
      <c r="F108" s="116">
        <f t="shared" si="11"/>
        <v>66834.864099813552</v>
      </c>
      <c r="G108" s="46">
        <f t="shared" si="10"/>
        <v>53.297339792514798</v>
      </c>
    </row>
    <row r="109" spans="1:7" ht="15" customHeight="1">
      <c r="A109" s="6">
        <f ca="1">'ISB-1 2011'!A109</f>
        <v>2223</v>
      </c>
      <c r="B109" s="12" t="str">
        <f ca="1">'ISB-1 2011'!B109</f>
        <v>Le Glèbe</v>
      </c>
      <c r="C109" s="17">
        <f>'ISB-3 2013'!C109</f>
        <v>1238</v>
      </c>
      <c r="D109" s="7">
        <f>'ISB-10 Indices 2015'!I109</f>
        <v>101.81</v>
      </c>
      <c r="E109" s="49">
        <f t="shared" si="9"/>
        <v>133009418402.98827</v>
      </c>
      <c r="F109" s="116">
        <f t="shared" si="11"/>
        <v>53161.910792563685</v>
      </c>
      <c r="G109" s="46">
        <f t="shared" si="10"/>
        <v>42.941769622426243</v>
      </c>
    </row>
    <row r="110" spans="1:7" ht="15" customHeight="1">
      <c r="A110" s="6">
        <f ca="1">'ISB-1 2011'!A110</f>
        <v>2225</v>
      </c>
      <c r="B110" s="12" t="str">
        <f ca="1">'ISB-1 2011'!B110</f>
        <v>Senèdes</v>
      </c>
      <c r="C110" s="17">
        <f>'ISB-3 2013'!C110</f>
        <v>153</v>
      </c>
      <c r="D110" s="7">
        <f>'ISB-10 Indices 2015'!I110</f>
        <v>95.99</v>
      </c>
      <c r="E110" s="49">
        <f t="shared" si="9"/>
        <v>12989588629.650047</v>
      </c>
      <c r="F110" s="116">
        <f t="shared" si="11"/>
        <v>5191.747774351903</v>
      </c>
      <c r="G110" s="46">
        <f t="shared" si="10"/>
        <v>33.932991989228121</v>
      </c>
    </row>
    <row r="111" spans="1:7" ht="15" customHeight="1">
      <c r="A111" s="6">
        <f ca="1">'ISB-1 2011'!A111</f>
        <v>2226</v>
      </c>
      <c r="B111" s="12" t="str">
        <f ca="1">'ISB-1 2011'!B111</f>
        <v>Treyvaux</v>
      </c>
      <c r="C111" s="17">
        <f>'ISB-3 2013'!C111</f>
        <v>1447</v>
      </c>
      <c r="D111" s="7">
        <f>'ISB-10 Indices 2015'!I111</f>
        <v>104.19</v>
      </c>
      <c r="E111" s="49">
        <f t="shared" si="9"/>
        <v>170518963153.6377</v>
      </c>
      <c r="F111" s="116">
        <f t="shared" si="11"/>
        <v>68153.924860786254</v>
      </c>
      <c r="G111" s="46">
        <f t="shared" si="10"/>
        <v>47.100155397917248</v>
      </c>
    </row>
    <row r="112" spans="1:7" ht="15" customHeight="1">
      <c r="A112" s="6">
        <f ca="1">'ISB-1 2011'!A112</f>
        <v>2228</v>
      </c>
      <c r="B112" s="12" t="str">
        <f ca="1">'ISB-1 2011'!B112</f>
        <v>Villars-sur-Glâne</v>
      </c>
      <c r="C112" s="17">
        <f>'ISB-3 2013'!C112</f>
        <v>12057</v>
      </c>
      <c r="D112" s="7">
        <f>'ISB-10 Indices 2015'!I112</f>
        <v>111.19</v>
      </c>
      <c r="E112" s="49">
        <f t="shared" si="9"/>
        <v>1842901747426.7024</v>
      </c>
      <c r="F112" s="116">
        <f t="shared" si="11"/>
        <v>736580.75850933115</v>
      </c>
      <c r="G112" s="46">
        <f t="shared" si="10"/>
        <v>61.091545036852544</v>
      </c>
    </row>
    <row r="113" spans="1:7" ht="15" customHeight="1">
      <c r="A113" s="6">
        <f ca="1">'ISB-1 2011'!A113</f>
        <v>2230</v>
      </c>
      <c r="B113" s="12" t="str">
        <f ca="1">'ISB-1 2011'!B113</f>
        <v>Villarsel-sur-Marly</v>
      </c>
      <c r="C113" s="17">
        <f>'ISB-3 2013'!C113</f>
        <v>87</v>
      </c>
      <c r="D113" s="7">
        <f>'ISB-10 Indices 2015'!I113</f>
        <v>79.38</v>
      </c>
      <c r="E113" s="49">
        <f t="shared" si="9"/>
        <v>3454328461.3238916</v>
      </c>
      <c r="F113" s="116">
        <f t="shared" si="11"/>
        <v>1380.644346197583</v>
      </c>
      <c r="G113" s="46">
        <f t="shared" si="10"/>
        <v>15.869475243650379</v>
      </c>
    </row>
    <row r="114" spans="1:7" ht="15" customHeight="1">
      <c r="A114" s="6">
        <f ca="1">'ISB-1 2011'!A114</f>
        <v>2231</v>
      </c>
      <c r="B114" s="12" t="str">
        <f ca="1">'ISB-1 2011'!B114</f>
        <v>Vuisternens-en-Ogoz</v>
      </c>
      <c r="C114" s="17">
        <f>'ISB-3 2013'!C114</f>
        <v>975</v>
      </c>
      <c r="D114" s="7">
        <f>'ISB-10 Indices 2015'!I114</f>
        <v>100.38</v>
      </c>
      <c r="E114" s="49">
        <f t="shared" si="9"/>
        <v>98990468820.410065</v>
      </c>
      <c r="F114" s="116">
        <f t="shared" si="11"/>
        <v>39565.036340512757</v>
      </c>
      <c r="G114" s="46">
        <f t="shared" si="10"/>
        <v>40.579524451807956</v>
      </c>
    </row>
    <row r="115" spans="1:7" ht="15" customHeight="1">
      <c r="A115" s="6">
        <f ca="1">'ISB-1 2011'!A115</f>
        <v>2233</v>
      </c>
      <c r="B115" s="12" t="str">
        <f ca="1">'ISB-1 2011'!B115</f>
        <v>Hauterive (FR)</v>
      </c>
      <c r="C115" s="17">
        <f>'ISB-3 2013'!C115</f>
        <v>2367</v>
      </c>
      <c r="D115" s="7">
        <f>'ISB-10 Indices 2015'!I115</f>
        <v>108.29</v>
      </c>
      <c r="E115" s="49">
        <f t="shared" si="9"/>
        <v>325500509564.17181</v>
      </c>
      <c r="F115" s="116">
        <f t="shared" si="11"/>
        <v>130097.77247470287</v>
      </c>
      <c r="G115" s="46">
        <f t="shared" si="10"/>
        <v>54.963148489523817</v>
      </c>
    </row>
    <row r="116" spans="1:7" ht="15" customHeight="1">
      <c r="A116" s="6">
        <f ca="1">'ISB-1 2011'!A116</f>
        <v>2234</v>
      </c>
      <c r="B116" s="12" t="str">
        <f ca="1">'ISB-1 2011'!B116</f>
        <v>La Brillaz</v>
      </c>
      <c r="C116" s="17">
        <f>'ISB-3 2013'!C116</f>
        <v>1805</v>
      </c>
      <c r="D116" s="7">
        <f>'ISB-10 Indices 2015'!I116</f>
        <v>105.93</v>
      </c>
      <c r="E116" s="49">
        <f t="shared" si="9"/>
        <v>227275747791.95062</v>
      </c>
      <c r="F116" s="116">
        <f t="shared" si="11"/>
        <v>90838.777994065953</v>
      </c>
      <c r="G116" s="46">
        <f t="shared" si="10"/>
        <v>50.326192794496372</v>
      </c>
    </row>
    <row r="117" spans="1:7" ht="15" customHeight="1">
      <c r="A117" s="6">
        <f ca="1">'ISB-1 2011'!A117</f>
        <v>2235</v>
      </c>
      <c r="B117" s="12" t="str">
        <f ca="1">'ISB-1 2011'!B117</f>
        <v>La Sonnaz</v>
      </c>
      <c r="C117" s="17">
        <f>'ISB-3 2013'!C117</f>
        <v>1030</v>
      </c>
      <c r="D117" s="7">
        <f>'ISB-10 Indices 2015'!I117</f>
        <v>103.59</v>
      </c>
      <c r="E117" s="49">
        <f t="shared" si="9"/>
        <v>118606518197.16325</v>
      </c>
      <c r="F117" s="116">
        <f t="shared" si="11"/>
        <v>47405.283141005857</v>
      </c>
      <c r="G117" s="46">
        <f t="shared" si="10"/>
        <v>46.024546738840641</v>
      </c>
    </row>
    <row r="118" spans="1:7" ht="15" customHeight="1">
      <c r="A118" s="6">
        <f ca="1">'ISB-1 2011'!A118</f>
        <v>2243</v>
      </c>
      <c r="B118" s="12" t="str">
        <f ca="1">'ISB-1 2011'!B118</f>
        <v>Barberêche</v>
      </c>
      <c r="C118" s="17">
        <f>'ISB-3 2013'!C118</f>
        <v>531</v>
      </c>
      <c r="D118" s="7">
        <f>'ISB-10 Indices 2015'!I118</f>
        <v>96.21</v>
      </c>
      <c r="E118" s="49">
        <f t="shared" si="9"/>
        <v>45496226742.78923</v>
      </c>
      <c r="F118" s="116">
        <f t="shared" si="11"/>
        <v>18184.173546044705</v>
      </c>
      <c r="G118" s="46">
        <f t="shared" si="10"/>
        <v>34.245147920988146</v>
      </c>
    </row>
    <row r="119" spans="1:7" ht="15" customHeight="1">
      <c r="A119" s="6">
        <f ca="1">'ISB-1 2011'!A119</f>
        <v>2250</v>
      </c>
      <c r="B119" s="12" t="str">
        <f ca="1">'ISB-1 2011'!B119</f>
        <v>Courgevaux</v>
      </c>
      <c r="C119" s="17">
        <f>'ISB-3 2013'!C119</f>
        <v>1357</v>
      </c>
      <c r="D119" s="7">
        <f>'ISB-10 Indices 2015'!I119</f>
        <v>97.12</v>
      </c>
      <c r="E119" s="49">
        <f t="shared" si="9"/>
        <v>120729817068.70424</v>
      </c>
      <c r="F119" s="116">
        <f t="shared" si="11"/>
        <v>48253.934511338273</v>
      </c>
      <c r="G119" s="46">
        <f t="shared" si="10"/>
        <v>35.55927377401494</v>
      </c>
    </row>
    <row r="120" spans="1:7" s="4" customFormat="1" ht="15" customHeight="1">
      <c r="A120" s="6">
        <f ca="1">'ISB-1 2011'!A120</f>
        <v>2251</v>
      </c>
      <c r="B120" s="12" t="str">
        <f ca="1">'ISB-1 2011'!B120</f>
        <v>Courlevon</v>
      </c>
      <c r="C120" s="17">
        <f>'ISB-3 2013'!C120</f>
        <v>312</v>
      </c>
      <c r="D120" s="7">
        <f>'ISB-10 Indices 2015'!I120</f>
        <v>74.91</v>
      </c>
      <c r="E120" s="49">
        <f t="shared" si="9"/>
        <v>9824575224.786068</v>
      </c>
      <c r="F120" s="116">
        <f t="shared" si="11"/>
        <v>3926.7384065426013</v>
      </c>
      <c r="G120" s="46">
        <f t="shared" si="10"/>
        <v>12.585700020969876</v>
      </c>
    </row>
    <row r="121" spans="1:7" ht="15" customHeight="1">
      <c r="A121" s="6">
        <f ca="1">'ISB-1 2011'!A121</f>
        <v>2254</v>
      </c>
      <c r="B121" s="12" t="str">
        <f ca="1">'ISB-1 2011'!B121</f>
        <v>Courtepin</v>
      </c>
      <c r="C121" s="17">
        <f>'ISB-3 2013'!C121</f>
        <v>3606</v>
      </c>
      <c r="D121" s="7">
        <f>'ISB-10 Indices 2015'!I121</f>
        <v>113.19</v>
      </c>
      <c r="E121" s="49">
        <f t="shared" si="9"/>
        <v>591913114102.61816</v>
      </c>
      <c r="F121" s="116">
        <f t="shared" si="11"/>
        <v>236578.97723853964</v>
      </c>
      <c r="G121" s="46">
        <f t="shared" si="10"/>
        <v>65.607037503754754</v>
      </c>
    </row>
    <row r="122" spans="1:7" ht="15" customHeight="1">
      <c r="A122" s="6">
        <f ca="1">'ISB-1 2011'!A122</f>
        <v>2257</v>
      </c>
      <c r="B122" s="12" t="str">
        <f ca="1">'ISB-1 2011'!B122</f>
        <v>Cressier (FR)</v>
      </c>
      <c r="C122" s="17">
        <f>'ISB-3 2013'!C122</f>
        <v>848</v>
      </c>
      <c r="D122" s="7">
        <f>'ISB-10 Indices 2015'!I122</f>
        <v>104.23</v>
      </c>
      <c r="E122" s="49">
        <f t="shared" si="9"/>
        <v>100084495263.38452</v>
      </c>
      <c r="F122" s="116">
        <f t="shared" si="11"/>
        <v>40002.30263988037</v>
      </c>
      <c r="G122" s="46">
        <f t="shared" si="10"/>
        <v>47.172526697972138</v>
      </c>
    </row>
    <row r="123" spans="1:7" ht="15" customHeight="1">
      <c r="A123" s="6">
        <f ca="1">'ISB-1 2011'!A123</f>
        <v>2258</v>
      </c>
      <c r="B123" s="12" t="str">
        <f ca="1">'ISB-1 2011'!B123</f>
        <v>Fräschels</v>
      </c>
      <c r="C123" s="17">
        <f>'ISB-3 2013'!C123</f>
        <v>466</v>
      </c>
      <c r="D123" s="7">
        <f>'ISB-10 Indices 2015'!I123</f>
        <v>90.34</v>
      </c>
      <c r="E123" s="49">
        <f t="shared" si="9"/>
        <v>31038895702.426373</v>
      </c>
      <c r="F123" s="116">
        <f t="shared" si="11"/>
        <v>12405.790689443444</v>
      </c>
      <c r="G123" s="46">
        <f t="shared" si="10"/>
        <v>26.621868432282067</v>
      </c>
    </row>
    <row r="124" spans="1:7" ht="15" customHeight="1">
      <c r="A124" s="6">
        <f ca="1">'ISB-1 2011'!A124</f>
        <v>2259</v>
      </c>
      <c r="B124" s="12" t="str">
        <f ca="1">'ISB-1 2011'!B124</f>
        <v>Galmiz</v>
      </c>
      <c r="C124" s="17">
        <f>'ISB-3 2013'!C124</f>
        <v>636</v>
      </c>
      <c r="D124" s="7">
        <f>'ISB-10 Indices 2015'!I124</f>
        <v>95.51</v>
      </c>
      <c r="E124" s="49">
        <f t="shared" si="9"/>
        <v>52923979910.060364</v>
      </c>
      <c r="F124" s="116">
        <f t="shared" si="11"/>
        <v>21152.937382536897</v>
      </c>
      <c r="G124" s="46">
        <f t="shared" si="10"/>
        <v>33.259335507133486</v>
      </c>
    </row>
    <row r="125" spans="1:7" s="4" customFormat="1" ht="15" customHeight="1">
      <c r="A125" s="6">
        <f ca="1">'ISB-1 2011'!A125</f>
        <v>2260</v>
      </c>
      <c r="B125" s="12" t="str">
        <f ca="1">'ISB-1 2011'!B125</f>
        <v>Gempenach</v>
      </c>
      <c r="C125" s="17">
        <f>'ISB-3 2013'!C125</f>
        <v>287</v>
      </c>
      <c r="D125" s="7">
        <f>'ISB-10 Indices 2015'!I125</f>
        <v>83.52</v>
      </c>
      <c r="E125" s="49">
        <f t="shared" si="9"/>
        <v>13965093230.000206</v>
      </c>
      <c r="F125" s="116">
        <f t="shared" si="11"/>
        <v>5581.6426341612105</v>
      </c>
      <c r="G125" s="46">
        <f t="shared" si="10"/>
        <v>19.448232174777736</v>
      </c>
    </row>
    <row r="126" spans="1:7" ht="15" customHeight="1">
      <c r="A126" s="6">
        <f ca="1">'ISB-1 2011'!A126</f>
        <v>2261</v>
      </c>
      <c r="B126" s="12" t="str">
        <f ca="1">'ISB-1 2011'!B126</f>
        <v>Greng</v>
      </c>
      <c r="C126" s="17">
        <f>'ISB-3 2013'!C126</f>
        <v>176</v>
      </c>
      <c r="D126" s="7">
        <f>'ISB-10 Indices 2015'!I126</f>
        <v>89.22</v>
      </c>
      <c r="E126" s="49">
        <f t="shared" si="9"/>
        <v>11152225527.771778</v>
      </c>
      <c r="F126" s="116">
        <f t="shared" si="11"/>
        <v>4457.3807311124592</v>
      </c>
      <c r="G126" s="46">
        <f t="shared" si="10"/>
        <v>25.326026881320789</v>
      </c>
    </row>
    <row r="127" spans="1:7" ht="15" customHeight="1">
      <c r="A127" s="6">
        <f ca="1">'ISB-1 2011'!A127</f>
        <v>2262</v>
      </c>
      <c r="B127" s="12" t="str">
        <f ca="1">'ISB-1 2011'!B127</f>
        <v>Gurmels</v>
      </c>
      <c r="C127" s="17">
        <f>'ISB-3 2013'!C127</f>
        <v>4030</v>
      </c>
      <c r="D127" s="7">
        <f>'ISB-10 Indices 2015'!I127</f>
        <v>97.21</v>
      </c>
      <c r="E127" s="49">
        <f t="shared" si="9"/>
        <v>359872630732.54956</v>
      </c>
      <c r="F127" s="116">
        <f t="shared" si="11"/>
        <v>143835.80442194606</v>
      </c>
      <c r="G127" s="46">
        <f t="shared" si="10"/>
        <v>35.691266605941948</v>
      </c>
    </row>
    <row r="128" spans="1:7" ht="15" customHeight="1">
      <c r="A128" s="6">
        <f ca="1">'ISB-1 2011'!A128</f>
        <v>2264</v>
      </c>
      <c r="B128" s="12" t="str">
        <f ca="1">'ISB-1 2011'!B128</f>
        <v>Jeuss</v>
      </c>
      <c r="C128" s="17">
        <f>'ISB-3 2013'!C128</f>
        <v>420</v>
      </c>
      <c r="D128" s="7">
        <f>'ISB-10 Indices 2015'!I128</f>
        <v>102.56</v>
      </c>
      <c r="E128" s="49">
        <f t="shared" si="9"/>
        <v>46468787331.15065</v>
      </c>
      <c r="F128" s="116">
        <f t="shared" si="11"/>
        <v>18572.891727505998</v>
      </c>
      <c r="G128" s="46">
        <f t="shared" si="10"/>
        <v>44.221170779776187</v>
      </c>
    </row>
    <row r="129" spans="1:7" ht="15" customHeight="1">
      <c r="A129" s="6">
        <f ca="1">'ISB-1 2011'!A129</f>
        <v>2265</v>
      </c>
      <c r="B129" s="12" t="str">
        <f ca="1">'ISB-1 2011'!B129</f>
        <v>Kerzers</v>
      </c>
      <c r="C129" s="17">
        <f>'ISB-3 2013'!C129</f>
        <v>4774</v>
      </c>
      <c r="D129" s="7">
        <f>'ISB-10 Indices 2015'!I129</f>
        <v>100.29</v>
      </c>
      <c r="E129" s="49">
        <f t="shared" si="9"/>
        <v>482961976211.00012</v>
      </c>
      <c r="F129" s="116">
        <f t="shared" si="11"/>
        <v>193032.80778011898</v>
      </c>
      <c r="G129" s="46">
        <f t="shared" si="10"/>
        <v>40.434186799354627</v>
      </c>
    </row>
    <row r="130" spans="1:7" s="4" customFormat="1" ht="15" customHeight="1">
      <c r="A130" s="6">
        <f ca="1">'ISB-1 2011'!A130</f>
        <v>2266</v>
      </c>
      <c r="B130" s="12" t="str">
        <f ca="1">'ISB-1 2011'!B130</f>
        <v>Kleinbösingen</v>
      </c>
      <c r="C130" s="17">
        <f>'ISB-3 2013'!C130</f>
        <v>595</v>
      </c>
      <c r="D130" s="7">
        <f>'ISB-10 Indices 2015'!I130</f>
        <v>81.239999999999995</v>
      </c>
      <c r="E130" s="49">
        <f t="shared" si="9"/>
        <v>25917709912.716782</v>
      </c>
      <c r="F130" s="116">
        <f t="shared" si="11"/>
        <v>10358.927953153414</v>
      </c>
      <c r="G130" s="46">
        <f t="shared" si="10"/>
        <v>17.409962946476327</v>
      </c>
    </row>
    <row r="131" spans="1:7" ht="15" customHeight="1">
      <c r="A131" s="6">
        <f ca="1">'ISB-1 2011'!A131</f>
        <v>2270</v>
      </c>
      <c r="B131" s="12" t="str">
        <f ca="1">'ISB-1 2011'!B131</f>
        <v>Lurtigen</v>
      </c>
      <c r="C131" s="17">
        <f>'ISB-3 2013'!C131</f>
        <v>180</v>
      </c>
      <c r="D131" s="7">
        <f>'ISB-10 Indices 2015'!I131</f>
        <v>98.35</v>
      </c>
      <c r="E131" s="49">
        <f t="shared" ref="E131:E162" si="12">C131*(D131^$E$1)</f>
        <v>16841080901.161118</v>
      </c>
      <c r="F131" s="116">
        <f t="shared" si="11"/>
        <v>6731.1326616383503</v>
      </c>
      <c r="G131" s="46">
        <f t="shared" ref="G131:G162" si="13">F131/C131</f>
        <v>37.395181453546392</v>
      </c>
    </row>
    <row r="132" spans="1:7" ht="15" customHeight="1">
      <c r="A132" s="6">
        <f ca="1">'ISB-1 2011'!A132</f>
        <v>2271</v>
      </c>
      <c r="B132" s="12" t="str">
        <f ca="1">'ISB-1 2011'!B132</f>
        <v>Meyriez</v>
      </c>
      <c r="C132" s="17">
        <f>'ISB-3 2013'!C132</f>
        <v>584</v>
      </c>
      <c r="D132" s="7">
        <f>'ISB-10 Indices 2015'!I132</f>
        <v>107.07</v>
      </c>
      <c r="E132" s="49">
        <f t="shared" si="12"/>
        <v>76751002675.857925</v>
      </c>
      <c r="F132" s="116">
        <f t="shared" si="11"/>
        <v>30676.2483926635</v>
      </c>
      <c r="G132" s="46">
        <f t="shared" si="13"/>
        <v>52.527822590177223</v>
      </c>
    </row>
    <row r="133" spans="1:7" s="4" customFormat="1" ht="15" customHeight="1">
      <c r="A133" s="6">
        <f ca="1">'ISB-1 2011'!A133</f>
        <v>2272</v>
      </c>
      <c r="B133" s="12" t="str">
        <f ca="1">'ISB-1 2011'!B133</f>
        <v>Misery-Courtion</v>
      </c>
      <c r="C133" s="17">
        <f>'ISB-3 2013'!C133</f>
        <v>1677</v>
      </c>
      <c r="D133" s="7">
        <f>'ISB-10 Indices 2015'!I133</f>
        <v>102.31</v>
      </c>
      <c r="E133" s="49">
        <f t="shared" si="12"/>
        <v>183740714675.91913</v>
      </c>
      <c r="F133" s="116">
        <f t="shared" si="11"/>
        <v>73438.464733138448</v>
      </c>
      <c r="G133" s="46">
        <f t="shared" si="13"/>
        <v>43.79157109906884</v>
      </c>
    </row>
    <row r="134" spans="1:7" ht="15" customHeight="1">
      <c r="A134" s="6">
        <f ca="1">'ISB-1 2011'!A134</f>
        <v>2274</v>
      </c>
      <c r="B134" s="12" t="str">
        <f ca="1">'ISB-1 2011'!B134</f>
        <v>Muntelier</v>
      </c>
      <c r="C134" s="17">
        <f>'ISB-3 2013'!C134</f>
        <v>941</v>
      </c>
      <c r="D134" s="7">
        <f>'ISB-10 Indices 2015'!I134</f>
        <v>102.18</v>
      </c>
      <c r="E134" s="49">
        <f t="shared" si="12"/>
        <v>102577761348.09755</v>
      </c>
      <c r="F134" s="116">
        <f t="shared" si="11"/>
        <v>40998.824470958927</v>
      </c>
      <c r="G134" s="46">
        <f t="shared" si="13"/>
        <v>43.569420266693868</v>
      </c>
    </row>
    <row r="135" spans="1:7" ht="15" customHeight="1">
      <c r="A135" s="6">
        <f ca="1">'ISB-1 2011'!A135</f>
        <v>2275</v>
      </c>
      <c r="B135" s="12" t="str">
        <f ca="1">'ISB-1 2011'!B135</f>
        <v>Murten</v>
      </c>
      <c r="C135" s="17">
        <f>'ISB-3 2013'!C135</f>
        <v>6490</v>
      </c>
      <c r="D135" s="7">
        <f>'ISB-10 Indices 2015'!I135</f>
        <v>107.99</v>
      </c>
      <c r="E135" s="49">
        <f t="shared" si="12"/>
        <v>882630359221.6123</v>
      </c>
      <c r="F135" s="116">
        <f t="shared" si="11"/>
        <v>352774.38983744633</v>
      </c>
      <c r="G135" s="46">
        <f t="shared" si="13"/>
        <v>54.356608603612685</v>
      </c>
    </row>
    <row r="136" spans="1:7" ht="15" customHeight="1">
      <c r="A136" s="6">
        <f ca="1">'ISB-1 2011'!A136</f>
        <v>2276</v>
      </c>
      <c r="B136" s="12" t="str">
        <f ca="1">'ISB-1 2011'!B136</f>
        <v>Ried bei Kerzers</v>
      </c>
      <c r="C136" s="17">
        <f>'ISB-3 2013'!C136</f>
        <v>1079</v>
      </c>
      <c r="D136" s="7">
        <f>'ISB-10 Indices 2015'!I136</f>
        <v>96.48</v>
      </c>
      <c r="E136" s="49">
        <f t="shared" si="12"/>
        <v>93491176254.078323</v>
      </c>
      <c r="F136" s="116">
        <f t="shared" ref="F136:F167" si="14">E136*$F$6/E$172</f>
        <v>37367.049879525657</v>
      </c>
      <c r="G136" s="46">
        <f t="shared" si="13"/>
        <v>34.631186171942218</v>
      </c>
    </row>
    <row r="137" spans="1:7" ht="15" customHeight="1">
      <c r="A137" s="6">
        <f ca="1">'ISB-1 2011'!A137</f>
        <v>2277</v>
      </c>
      <c r="B137" s="12" t="str">
        <f ca="1">'ISB-1 2011'!B137</f>
        <v>Salvenach</v>
      </c>
      <c r="C137" s="17">
        <f>'ISB-3 2013'!C137</f>
        <v>513</v>
      </c>
      <c r="D137" s="7">
        <f>'ISB-10 Indices 2015'!I137</f>
        <v>86.84</v>
      </c>
      <c r="E137" s="49">
        <f t="shared" si="12"/>
        <v>29174043370.121101</v>
      </c>
      <c r="F137" s="116">
        <f t="shared" si="14"/>
        <v>11660.436604584969</v>
      </c>
      <c r="G137" s="46">
        <f t="shared" si="13"/>
        <v>22.72989591537031</v>
      </c>
    </row>
    <row r="138" spans="1:7" ht="15" customHeight="1">
      <c r="A138" s="6">
        <f ca="1">'ISB-1 2011'!A138</f>
        <v>2278</v>
      </c>
      <c r="B138" s="12" t="str">
        <f ca="1">'ISB-1 2011'!B138</f>
        <v>Ulmiz</v>
      </c>
      <c r="C138" s="17">
        <f>'ISB-3 2013'!C138</f>
        <v>398</v>
      </c>
      <c r="D138" s="7">
        <f>'ISB-10 Indices 2015'!I138</f>
        <v>101.61</v>
      </c>
      <c r="E138" s="49">
        <f t="shared" si="12"/>
        <v>42425686408.490196</v>
      </c>
      <c r="F138" s="116">
        <f t="shared" si="14"/>
        <v>16956.923676848179</v>
      </c>
      <c r="G138" s="46">
        <f t="shared" si="13"/>
        <v>42.605335871477834</v>
      </c>
    </row>
    <row r="139" spans="1:7" ht="15" customHeight="1">
      <c r="A139" s="6">
        <f ca="1">'ISB-1 2011'!A139</f>
        <v>2279</v>
      </c>
      <c r="B139" s="12" t="str">
        <f ca="1">'ISB-1 2011'!B139</f>
        <v>Villarepos</v>
      </c>
      <c r="C139" s="17">
        <f>'ISB-3 2013'!C139</f>
        <v>607</v>
      </c>
      <c r="D139" s="7">
        <f>'ISB-10 Indices 2015'!I139</f>
        <v>104.51</v>
      </c>
      <c r="E139" s="49">
        <f t="shared" si="12"/>
        <v>72413590548.861298</v>
      </c>
      <c r="F139" s="116">
        <f t="shared" si="14"/>
        <v>28942.648476698465</v>
      </c>
      <c r="G139" s="46">
        <f t="shared" si="13"/>
        <v>47.681463717789896</v>
      </c>
    </row>
    <row r="140" spans="1:7" ht="15" customHeight="1">
      <c r="A140" s="6">
        <f ca="1">'ISB-1 2011'!A140</f>
        <v>2280</v>
      </c>
      <c r="B140" s="12" t="str">
        <f ca="1">'ISB-1 2011'!B140</f>
        <v>Bas-Vully</v>
      </c>
      <c r="C140" s="17">
        <f>'ISB-3 2013'!C140</f>
        <v>2033</v>
      </c>
      <c r="D140" s="7">
        <f>'ISB-10 Indices 2015'!I140</f>
        <v>102.32</v>
      </c>
      <c r="E140" s="49">
        <f t="shared" si="12"/>
        <v>222832998613.49466</v>
      </c>
      <c r="F140" s="116">
        <f t="shared" si="14"/>
        <v>89063.076405903048</v>
      </c>
      <c r="G140" s="46">
        <f t="shared" si="13"/>
        <v>43.808694739745718</v>
      </c>
    </row>
    <row r="141" spans="1:7" ht="15" customHeight="1">
      <c r="A141" s="6">
        <f ca="1">'ISB-1 2011'!A141</f>
        <v>2281</v>
      </c>
      <c r="B141" s="12" t="str">
        <f ca="1">'ISB-1 2011'!B141</f>
        <v>Haut-Vully</v>
      </c>
      <c r="C141" s="17">
        <f>'ISB-3 2013'!C141</f>
        <v>1360</v>
      </c>
      <c r="D141" s="7">
        <f>'ISB-10 Indices 2015'!I141</f>
        <v>94.86</v>
      </c>
      <c r="E141" s="49">
        <f t="shared" si="12"/>
        <v>110121315204.82324</v>
      </c>
      <c r="F141" s="116">
        <f t="shared" si="14"/>
        <v>44013.872142057837</v>
      </c>
      <c r="G141" s="46">
        <f t="shared" si="13"/>
        <v>32.363141280924879</v>
      </c>
    </row>
    <row r="142" spans="1:7" ht="15" customHeight="1">
      <c r="A142" s="6">
        <f ca="1">'ISB-1 2011'!A142</f>
        <v>2283</v>
      </c>
      <c r="B142" s="12" t="str">
        <f ca="1">'ISB-1 2011'!B142</f>
        <v>Wallenried</v>
      </c>
      <c r="C142" s="17">
        <f>'ISB-3 2013'!C142</f>
        <v>459</v>
      </c>
      <c r="D142" s="7">
        <f>'ISB-10 Indices 2015'!I142</f>
        <v>106.78</v>
      </c>
      <c r="E142" s="49">
        <f t="shared" si="12"/>
        <v>59672241478.120735</v>
      </c>
      <c r="F142" s="116">
        <f t="shared" si="14"/>
        <v>23850.118407711969</v>
      </c>
      <c r="G142" s="46">
        <f t="shared" si="13"/>
        <v>51.961042282596878</v>
      </c>
    </row>
    <row r="143" spans="1:7" ht="15" customHeight="1">
      <c r="A143" s="6">
        <f ca="1">'ISB-1 2011'!A143</f>
        <v>2291</v>
      </c>
      <c r="B143" s="12" t="str">
        <f ca="1">'ISB-1 2011'!B143</f>
        <v>Alterswil</v>
      </c>
      <c r="C143" s="17">
        <f>'ISB-3 2013'!C143</f>
        <v>2001</v>
      </c>
      <c r="D143" s="7">
        <f>'ISB-10 Indices 2015'!I143</f>
        <v>92.63</v>
      </c>
      <c r="E143" s="49">
        <f t="shared" si="12"/>
        <v>147317298046.95566</v>
      </c>
      <c r="F143" s="116">
        <f t="shared" si="14"/>
        <v>58880.560121281022</v>
      </c>
      <c r="G143" s="46">
        <f t="shared" si="13"/>
        <v>29.42556727700201</v>
      </c>
    </row>
    <row r="144" spans="1:7" ht="15" customHeight="1">
      <c r="A144" s="6">
        <f ca="1">'ISB-1 2011'!A144</f>
        <v>2292</v>
      </c>
      <c r="B144" s="12" t="str">
        <f ca="1">'ISB-1 2011'!B144</f>
        <v>Brünisried</v>
      </c>
      <c r="C144" s="17">
        <f>'ISB-3 2013'!C144</f>
        <v>651</v>
      </c>
      <c r="D144" s="7">
        <f>'ISB-10 Indices 2015'!I144</f>
        <v>92.07</v>
      </c>
      <c r="E144" s="49">
        <f t="shared" si="12"/>
        <v>46779283022.709038</v>
      </c>
      <c r="F144" s="116">
        <f t="shared" si="14"/>
        <v>18696.992294625921</v>
      </c>
      <c r="G144" s="46">
        <f t="shared" si="13"/>
        <v>28.720418271314781</v>
      </c>
    </row>
    <row r="145" spans="1:7" ht="15" customHeight="1">
      <c r="A145" s="6">
        <f ca="1">'ISB-1 2011'!A145</f>
        <v>2293</v>
      </c>
      <c r="B145" s="12" t="str">
        <f ca="1">'ISB-1 2011'!B145</f>
        <v>Düdingen</v>
      </c>
      <c r="C145" s="17">
        <f>'ISB-3 2013'!C145</f>
        <v>7664</v>
      </c>
      <c r="D145" s="7">
        <f>'ISB-10 Indices 2015'!I145</f>
        <v>94.92</v>
      </c>
      <c r="E145" s="49">
        <f t="shared" si="12"/>
        <v>622137549505.0459</v>
      </c>
      <c r="F145" s="116">
        <f t="shared" si="14"/>
        <v>248659.24010948357</v>
      </c>
      <c r="G145" s="46">
        <f t="shared" si="13"/>
        <v>32.445099179212363</v>
      </c>
    </row>
    <row r="146" spans="1:7" ht="15" customHeight="1">
      <c r="A146" s="6">
        <f ca="1">'ISB-1 2011'!A146</f>
        <v>2294</v>
      </c>
      <c r="B146" s="12" t="str">
        <f ca="1">'ISB-1 2011'!B146</f>
        <v>Giffers</v>
      </c>
      <c r="C146" s="17">
        <f>'ISB-3 2013'!C146</f>
        <v>1466</v>
      </c>
      <c r="D146" s="7">
        <f>'ISB-10 Indices 2015'!I146</f>
        <v>96.53</v>
      </c>
      <c r="E146" s="49">
        <f t="shared" si="12"/>
        <v>127286749189.83073</v>
      </c>
      <c r="F146" s="116">
        <f t="shared" si="14"/>
        <v>50874.643966965748</v>
      </c>
      <c r="G146" s="46">
        <f t="shared" si="13"/>
        <v>34.703031355365447</v>
      </c>
    </row>
    <row r="147" spans="1:7" ht="15" customHeight="1">
      <c r="A147" s="6">
        <f ca="1">'ISB-1 2011'!A147</f>
        <v>2295</v>
      </c>
      <c r="B147" s="12" t="str">
        <f ca="1">'ISB-1 2011'!B147</f>
        <v>Bösingen</v>
      </c>
      <c r="C147" s="17">
        <f>'ISB-3 2013'!C147</f>
        <v>3309</v>
      </c>
      <c r="D147" s="7">
        <f>'ISB-10 Indices 2015'!I147</f>
        <v>88.48</v>
      </c>
      <c r="E147" s="49">
        <f t="shared" si="12"/>
        <v>202804329898.0686</v>
      </c>
      <c r="F147" s="116">
        <f t="shared" si="14"/>
        <v>81057.911716607865</v>
      </c>
      <c r="G147" s="46">
        <f t="shared" si="13"/>
        <v>24.496195743912924</v>
      </c>
    </row>
    <row r="148" spans="1:7" ht="15" customHeight="1">
      <c r="A148" s="6">
        <f ca="1">'ISB-1 2011'!A148</f>
        <v>2296</v>
      </c>
      <c r="B148" s="12" t="str">
        <f ca="1">'ISB-1 2011'!B148</f>
        <v>Heitenried</v>
      </c>
      <c r="C148" s="17">
        <f>'ISB-3 2013'!C148</f>
        <v>1377</v>
      </c>
      <c r="D148" s="7">
        <f>'ISB-10 Indices 2015'!I148</f>
        <v>91.66</v>
      </c>
      <c r="E148" s="49">
        <f t="shared" si="12"/>
        <v>97197109960.350403</v>
      </c>
      <c r="F148" s="116">
        <f t="shared" si="14"/>
        <v>38848.257146360564</v>
      </c>
      <c r="G148" s="46">
        <f t="shared" si="13"/>
        <v>28.212241936354804</v>
      </c>
    </row>
    <row r="149" spans="1:7" ht="15" customHeight="1">
      <c r="A149" s="6">
        <f ca="1">'ISB-1 2011'!A149</f>
        <v>2298</v>
      </c>
      <c r="B149" s="12" t="str">
        <f ca="1">'ISB-1 2011'!B149</f>
        <v>Oberschrot</v>
      </c>
      <c r="C149" s="17">
        <f>'ISB-3 2013'!C149</f>
        <v>1159</v>
      </c>
      <c r="D149" s="7">
        <f>'ISB-10 Indices 2015'!I149</f>
        <v>102.41</v>
      </c>
      <c r="E149" s="49">
        <f t="shared" si="12"/>
        <v>127483183622.4713</v>
      </c>
      <c r="F149" s="116">
        <f t="shared" si="14"/>
        <v>50953.155924314407</v>
      </c>
      <c r="G149" s="46">
        <f t="shared" si="13"/>
        <v>43.963033584395518</v>
      </c>
    </row>
    <row r="150" spans="1:7" ht="15" customHeight="1">
      <c r="A150" s="6">
        <f ca="1">'ISB-1 2011'!A150</f>
        <v>2299</v>
      </c>
      <c r="B150" s="12" t="str">
        <f ca="1">'ISB-1 2011'!B150</f>
        <v>Plaffeien</v>
      </c>
      <c r="C150" s="17">
        <f>'ISB-3 2013'!C150</f>
        <v>1944</v>
      </c>
      <c r="D150" s="7">
        <f>'ISB-10 Indices 2015'!I150</f>
        <v>84.38</v>
      </c>
      <c r="E150" s="49">
        <f t="shared" si="12"/>
        <v>98549481752.537079</v>
      </c>
      <c r="F150" s="116">
        <f t="shared" si="14"/>
        <v>39388.78028703609</v>
      </c>
      <c r="G150" s="46">
        <f t="shared" si="13"/>
        <v>20.261718254648194</v>
      </c>
    </row>
    <row r="151" spans="1:7" ht="15" customHeight="1">
      <c r="A151" s="6">
        <f ca="1">'ISB-1 2011'!A151</f>
        <v>2300</v>
      </c>
      <c r="B151" s="12" t="str">
        <f ca="1">'ISB-1 2011'!B151</f>
        <v>Plasselb</v>
      </c>
      <c r="C151" s="17">
        <f>'ISB-3 2013'!C151</f>
        <v>1043</v>
      </c>
      <c r="D151" s="7">
        <f>'ISB-10 Indices 2015'!I151</f>
        <v>79.3</v>
      </c>
      <c r="E151" s="49">
        <f t="shared" si="12"/>
        <v>41245546058.744301</v>
      </c>
      <c r="F151" s="116">
        <f t="shared" si="14"/>
        <v>16485.23891385032</v>
      </c>
      <c r="G151" s="46">
        <f t="shared" si="13"/>
        <v>15.805598191611045</v>
      </c>
    </row>
    <row r="152" spans="1:7" ht="15" customHeight="1">
      <c r="A152" s="6">
        <f ca="1">'ISB-1 2011'!A152</f>
        <v>2301</v>
      </c>
      <c r="B152" s="12" t="str">
        <f ca="1">'ISB-1 2011'!B152</f>
        <v>Rechthalten</v>
      </c>
      <c r="C152" s="17">
        <f>'ISB-3 2013'!C152</f>
        <v>1083</v>
      </c>
      <c r="D152" s="7">
        <f>'ISB-10 Indices 2015'!I152</f>
        <v>96.29</v>
      </c>
      <c r="E152" s="49">
        <f t="shared" si="12"/>
        <v>93100755116.710861</v>
      </c>
      <c r="F152" s="116">
        <f t="shared" si="14"/>
        <v>37211.004285721348</v>
      </c>
      <c r="G152" s="46">
        <f t="shared" si="13"/>
        <v>34.359191399558028</v>
      </c>
    </row>
    <row r="153" spans="1:7" s="4" customFormat="1" ht="15" customHeight="1">
      <c r="A153" s="6">
        <f ca="1">'ISB-1 2011'!A153</f>
        <v>2302</v>
      </c>
      <c r="B153" s="12" t="str">
        <f ca="1">'ISB-1 2011'!B153</f>
        <v>St. Antoni</v>
      </c>
      <c r="C153" s="17">
        <f>'ISB-3 2013'!C153</f>
        <v>1908</v>
      </c>
      <c r="D153" s="7">
        <f>'ISB-10 Indices 2015'!I153</f>
        <v>88.37</v>
      </c>
      <c r="E153" s="49">
        <f t="shared" si="12"/>
        <v>116358413274.01709</v>
      </c>
      <c r="F153" s="116">
        <f t="shared" si="14"/>
        <v>46506.748625092703</v>
      </c>
      <c r="G153" s="46">
        <f t="shared" si="13"/>
        <v>24.374606197637686</v>
      </c>
    </row>
    <row r="154" spans="1:7" ht="15" customHeight="1">
      <c r="A154" s="6">
        <f ca="1">'ISB-1 2011'!A154</f>
        <v>2303</v>
      </c>
      <c r="B154" s="12" t="str">
        <f ca="1">'ISB-1 2011'!B154</f>
        <v>St. Silvester</v>
      </c>
      <c r="C154" s="17">
        <f>'ISB-3 2013'!C154</f>
        <v>955</v>
      </c>
      <c r="D154" s="7">
        <f>'ISB-10 Indices 2015'!I154</f>
        <v>85.47</v>
      </c>
      <c r="E154" s="49">
        <f t="shared" si="12"/>
        <v>50963375752.254051</v>
      </c>
      <c r="F154" s="116">
        <f t="shared" si="14"/>
        <v>20369.312699501017</v>
      </c>
      <c r="G154" s="46">
        <f t="shared" si="13"/>
        <v>21.329123245550804</v>
      </c>
    </row>
    <row r="155" spans="1:7" ht="15" customHeight="1">
      <c r="A155" s="6">
        <f ca="1">'ISB-1 2011'!A155</f>
        <v>2304</v>
      </c>
      <c r="B155" s="12" t="str">
        <f ca="1">'ISB-1 2011'!B155</f>
        <v>St. Ursen</v>
      </c>
      <c r="C155" s="17">
        <f>'ISB-3 2013'!C155</f>
        <v>1281</v>
      </c>
      <c r="D155" s="7">
        <f>'ISB-10 Indices 2015'!I155</f>
        <v>92.25</v>
      </c>
      <c r="E155" s="49">
        <f t="shared" si="12"/>
        <v>92771510768.753906</v>
      </c>
      <c r="F155" s="116">
        <f t="shared" si="14"/>
        <v>37079.41015603338</v>
      </c>
      <c r="G155" s="46">
        <f t="shared" si="13"/>
        <v>28.945675375513957</v>
      </c>
    </row>
    <row r="156" spans="1:7" ht="15" customHeight="1">
      <c r="A156" s="6">
        <f ca="1">'ISB-1 2011'!A156</f>
        <v>2305</v>
      </c>
      <c r="B156" s="12" t="str">
        <f ca="1">'ISB-1 2011'!B156</f>
        <v>Schmitten (FR)</v>
      </c>
      <c r="C156" s="17">
        <f>'ISB-3 2013'!C156</f>
        <v>4006</v>
      </c>
      <c r="D156" s="7">
        <f>'ISB-10 Indices 2015'!I156</f>
        <v>98.16</v>
      </c>
      <c r="E156" s="49">
        <f t="shared" si="12"/>
        <v>371919666576.71356</v>
      </c>
      <c r="F156" s="116">
        <f t="shared" si="14"/>
        <v>148650.82769286862</v>
      </c>
      <c r="G156" s="46">
        <f t="shared" si="13"/>
        <v>37.107046353686627</v>
      </c>
    </row>
    <row r="157" spans="1:7" ht="15" customHeight="1">
      <c r="A157" s="6">
        <f ca="1">'ISB-1 2011'!A157</f>
        <v>2306</v>
      </c>
      <c r="B157" s="12" t="str">
        <f ca="1">'ISB-1 2011'!B157</f>
        <v>Tafers</v>
      </c>
      <c r="C157" s="17">
        <f>'ISB-3 2013'!C157</f>
        <v>3147</v>
      </c>
      <c r="D157" s="7">
        <f>'ISB-10 Indices 2015'!I157</f>
        <v>97.01</v>
      </c>
      <c r="E157" s="49">
        <f t="shared" si="12"/>
        <v>278716552351.53497</v>
      </c>
      <c r="F157" s="116">
        <f t="shared" si="14"/>
        <v>111398.91197502086</v>
      </c>
      <c r="G157" s="46">
        <f t="shared" si="13"/>
        <v>35.398446766768622</v>
      </c>
    </row>
    <row r="158" spans="1:7" ht="15" customHeight="1">
      <c r="A158" s="6">
        <f ca="1">'ISB-1 2011'!A158</f>
        <v>2307</v>
      </c>
      <c r="B158" s="12" t="str">
        <f ca="1">'ISB-1 2011'!B158</f>
        <v>Tentlingen</v>
      </c>
      <c r="C158" s="17">
        <f>'ISB-3 2013'!C158</f>
        <v>1227</v>
      </c>
      <c r="D158" s="7">
        <f>'ISB-10 Indices 2015'!I158</f>
        <v>92</v>
      </c>
      <c r="E158" s="49">
        <f t="shared" si="12"/>
        <v>87901416192</v>
      </c>
      <c r="F158" s="116">
        <f t="shared" si="14"/>
        <v>35132.904889343765</v>
      </c>
      <c r="G158" s="46">
        <f t="shared" si="13"/>
        <v>28.633174318943574</v>
      </c>
    </row>
    <row r="159" spans="1:7" s="4" customFormat="1" ht="15" customHeight="1">
      <c r="A159" s="6">
        <f ca="1">'ISB-1 2011'!A159</f>
        <v>2308</v>
      </c>
      <c r="B159" s="12" t="str">
        <f ca="1">'ISB-1 2011'!B159</f>
        <v>Ueberstorf</v>
      </c>
      <c r="C159" s="17">
        <f>'ISB-3 2013'!C159</f>
        <v>2387</v>
      </c>
      <c r="D159" s="7">
        <f>'ISB-10 Indices 2015'!I159</f>
        <v>96.39</v>
      </c>
      <c r="E159" s="49">
        <f t="shared" si="12"/>
        <v>206053663352.47101</v>
      </c>
      <c r="F159" s="116">
        <f t="shared" si="14"/>
        <v>82356.622569660904</v>
      </c>
      <c r="G159" s="46">
        <f t="shared" si="13"/>
        <v>34.502146028345585</v>
      </c>
    </row>
    <row r="160" spans="1:7" ht="15" customHeight="1">
      <c r="A160" s="6">
        <f ca="1">'ISB-1 2011'!A160</f>
        <v>2309</v>
      </c>
      <c r="B160" s="12" t="str">
        <f ca="1">'ISB-1 2011'!B160</f>
        <v>Wünnewil-Flamatt</v>
      </c>
      <c r="C160" s="17">
        <f>'ISB-3 2013'!C160</f>
        <v>5380</v>
      </c>
      <c r="D160" s="7">
        <f>'ISB-10 Indices 2015'!I160</f>
        <v>96.16</v>
      </c>
      <c r="E160" s="49">
        <f t="shared" si="12"/>
        <v>460002396548.22217</v>
      </c>
      <c r="F160" s="116">
        <f t="shared" si="14"/>
        <v>183856.20103660782</v>
      </c>
      <c r="G160" s="46">
        <f t="shared" si="13"/>
        <v>34.174015062566511</v>
      </c>
    </row>
    <row r="161" spans="1:7" ht="15" customHeight="1">
      <c r="A161" s="6">
        <f ca="1">'ISB-1 2011'!A161</f>
        <v>2310</v>
      </c>
      <c r="B161" s="12" t="str">
        <f ca="1">'ISB-1 2011'!B161</f>
        <v>Zumholz</v>
      </c>
      <c r="C161" s="17">
        <f>'ISB-3 2013'!C161</f>
        <v>417</v>
      </c>
      <c r="D161" s="7">
        <f>'ISB-10 Indices 2015'!I161</f>
        <v>87.48</v>
      </c>
      <c r="E161" s="49">
        <f t="shared" si="12"/>
        <v>24421433481.51997</v>
      </c>
      <c r="F161" s="116">
        <f t="shared" si="14"/>
        <v>9760.8882420459086</v>
      </c>
      <c r="G161" s="46">
        <f t="shared" si="13"/>
        <v>23.4074058562252</v>
      </c>
    </row>
    <row r="162" spans="1:7" ht="15" customHeight="1">
      <c r="A162" s="6">
        <f ca="1">'ISB-1 2011'!A162</f>
        <v>2321</v>
      </c>
      <c r="B162" s="12" t="str">
        <f ca="1">'ISB-1 2011'!B162</f>
        <v>Attalens</v>
      </c>
      <c r="C162" s="17">
        <f>'ISB-3 2013'!C162</f>
        <v>3172</v>
      </c>
      <c r="D162" s="7">
        <f>'ISB-10 Indices 2015'!I162</f>
        <v>109.34</v>
      </c>
      <c r="E162" s="49">
        <f t="shared" si="12"/>
        <v>453366531973.78137</v>
      </c>
      <c r="F162" s="116">
        <f t="shared" si="14"/>
        <v>181203.9434388103</v>
      </c>
      <c r="G162" s="46">
        <f t="shared" si="13"/>
        <v>57.126085573395429</v>
      </c>
    </row>
    <row r="163" spans="1:7" ht="15" customHeight="1">
      <c r="A163" s="6">
        <f ca="1">'ISB-1 2011'!A163</f>
        <v>2323</v>
      </c>
      <c r="B163" s="12" t="str">
        <f ca="1">'ISB-1 2011'!B163</f>
        <v>Bossonnens</v>
      </c>
      <c r="C163" s="17">
        <f>'ISB-3 2013'!C163</f>
        <v>1429</v>
      </c>
      <c r="D163" s="7">
        <f>'ISB-10 Indices 2015'!I163</f>
        <v>110.67</v>
      </c>
      <c r="E163" s="49">
        <f t="shared" ref="E163:E170" si="15">C163*(D163^$E$1)</f>
        <v>214364008025.76343</v>
      </c>
      <c r="F163" s="116">
        <f t="shared" si="14"/>
        <v>85678.145266937063</v>
      </c>
      <c r="G163" s="46">
        <f t="shared" ref="G163:G170" si="16">F163/C163</f>
        <v>59.956714672454211</v>
      </c>
    </row>
    <row r="164" spans="1:7" ht="15" customHeight="1">
      <c r="A164" s="6">
        <f ca="1">'ISB-1 2011'!A164</f>
        <v>2325</v>
      </c>
      <c r="B164" s="12" t="str">
        <f ca="1">'ISB-1 2011'!B164</f>
        <v>Châtel-Saint-Denis</v>
      </c>
      <c r="C164" s="17">
        <f>'ISB-3 2013'!C164</f>
        <v>6275</v>
      </c>
      <c r="D164" s="7">
        <f>'ISB-10 Indices 2015'!I164</f>
        <v>101.89</v>
      </c>
      <c r="E164" s="49">
        <f t="shared" si="15"/>
        <v>676300921403.55249</v>
      </c>
      <c r="F164" s="116">
        <f t="shared" si="14"/>
        <v>270307.5442646739</v>
      </c>
      <c r="G164" s="46">
        <f t="shared" si="16"/>
        <v>43.076899484410184</v>
      </c>
    </row>
    <row r="165" spans="1:7" ht="15" customHeight="1">
      <c r="A165" s="6">
        <f ca="1">'ISB-1 2011'!A165</f>
        <v>2328</v>
      </c>
      <c r="B165" s="12" t="str">
        <f ca="1">'ISB-1 2011'!B165</f>
        <v>Granges (Veveyse)</v>
      </c>
      <c r="C165" s="17">
        <f>'ISB-3 2013'!C165</f>
        <v>829</v>
      </c>
      <c r="D165" s="7">
        <f>'ISB-10 Indices 2015'!I165</f>
        <v>113.91</v>
      </c>
      <c r="E165" s="49">
        <f t="shared" si="15"/>
        <v>139573168598.15726</v>
      </c>
      <c r="F165" s="116">
        <f t="shared" si="14"/>
        <v>55785.34533223691</v>
      </c>
      <c r="G165" s="46">
        <f t="shared" si="16"/>
        <v>67.29233453828337</v>
      </c>
    </row>
    <row r="166" spans="1:7" ht="15" customHeight="1">
      <c r="A166" s="6">
        <f ca="1">'ISB-1 2011'!A166</f>
        <v>2333</v>
      </c>
      <c r="B166" s="12" t="str">
        <f ca="1">'ISB-1 2011'!B166</f>
        <v>Remaufens</v>
      </c>
      <c r="C166" s="17">
        <f>'ISB-3 2013'!C166</f>
        <v>993</v>
      </c>
      <c r="D166" s="7">
        <f>'ISB-10 Indices 2015'!I166</f>
        <v>110.41</v>
      </c>
      <c r="E166" s="49">
        <f t="shared" si="15"/>
        <v>147564838892.60312</v>
      </c>
      <c r="F166" s="116">
        <f t="shared" si="14"/>
        <v>58979.498561218825</v>
      </c>
      <c r="G166" s="46">
        <f t="shared" si="16"/>
        <v>59.395265419152892</v>
      </c>
    </row>
    <row r="167" spans="1:7" ht="15" customHeight="1">
      <c r="A167" s="6">
        <f ca="1">'ISB-1 2011'!A167</f>
        <v>2335</v>
      </c>
      <c r="B167" s="12" t="str">
        <f ca="1">'ISB-1 2011'!B167</f>
        <v>Saint-Martin (FR)</v>
      </c>
      <c r="C167" s="17">
        <f>'ISB-3 2013'!C167</f>
        <v>1013</v>
      </c>
      <c r="D167" s="7">
        <f>'ISB-10 Indices 2015'!I167</f>
        <v>101.01</v>
      </c>
      <c r="E167" s="49">
        <f t="shared" si="15"/>
        <v>105454940210.09709</v>
      </c>
      <c r="F167" s="116">
        <f t="shared" si="14"/>
        <v>42148.790599917149</v>
      </c>
      <c r="G167" s="46">
        <f t="shared" si="16"/>
        <v>41.607888055199552</v>
      </c>
    </row>
    <row r="168" spans="1:7" ht="15" customHeight="1">
      <c r="A168" s="6">
        <f ca="1">'ISB-1 2011'!A168</f>
        <v>2336</v>
      </c>
      <c r="B168" s="12" t="str">
        <f ca="1">'ISB-1 2011'!B168</f>
        <v>Semsales</v>
      </c>
      <c r="C168" s="17">
        <f>'ISB-3 2013'!C168</f>
        <v>1347</v>
      </c>
      <c r="D168" s="7">
        <f>'ISB-10 Indices 2015'!I168</f>
        <v>97.77</v>
      </c>
      <c r="E168" s="49">
        <f t="shared" si="15"/>
        <v>123080728030.25262</v>
      </c>
      <c r="F168" s="116">
        <f t="shared" ref="F168:F170" si="17">E168*$F$6/E$172</f>
        <v>49193.559090707815</v>
      </c>
      <c r="G168" s="46">
        <f t="shared" si="16"/>
        <v>36.520830802307209</v>
      </c>
    </row>
    <row r="169" spans="1:7" ht="15" customHeight="1">
      <c r="A169" s="14">
        <f ca="1">'ISB-1 2011'!A169</f>
        <v>2337</v>
      </c>
      <c r="B169" s="13" t="str">
        <f ca="1">'ISB-1 2011'!B169</f>
        <v>Le Flon</v>
      </c>
      <c r="C169" s="17">
        <f>'ISB-3 2013'!C169</f>
        <v>1153</v>
      </c>
      <c r="D169" s="7">
        <f>'ISB-10 Indices 2015'!I169</f>
        <v>110.07</v>
      </c>
      <c r="E169" s="49">
        <f t="shared" si="15"/>
        <v>169240840382.25836</v>
      </c>
      <c r="F169" s="116">
        <f t="shared" si="17"/>
        <v>67643.077963101547</v>
      </c>
      <c r="G169" s="46">
        <f t="shared" si="16"/>
        <v>58.667023385170467</v>
      </c>
    </row>
    <row r="170" spans="1:7" ht="15" customHeight="1">
      <c r="A170" s="14">
        <f ca="1">'ISB-1 2011'!A170</f>
        <v>2338</v>
      </c>
      <c r="B170" s="14" t="str">
        <f ca="1">'ISB-1 2011'!B170</f>
        <v>La Verrerie</v>
      </c>
      <c r="C170" s="17">
        <f>'ISB-3 2013'!C170</f>
        <v>1154</v>
      </c>
      <c r="D170" s="7">
        <f>'ISB-10 Indices 2015'!I170</f>
        <v>107.23</v>
      </c>
      <c r="E170" s="49">
        <f t="shared" si="15"/>
        <v>152570662754.03711</v>
      </c>
      <c r="F170" s="116">
        <f t="shared" si="17"/>
        <v>60980.252829300509</v>
      </c>
      <c r="G170" s="46">
        <f t="shared" si="16"/>
        <v>52.842506784489174</v>
      </c>
    </row>
    <row r="171" spans="1:7" ht="15" customHeight="1">
      <c r="A171" s="15"/>
      <c r="B171" s="4"/>
      <c r="C171" s="17"/>
      <c r="D171" s="7"/>
      <c r="E171" s="50"/>
      <c r="F171" s="45"/>
      <c r="G171" s="46"/>
    </row>
    <row r="172" spans="1:7" ht="15" customHeight="1">
      <c r="A172" s="9"/>
      <c r="B172" s="16" t="s">
        <v>1</v>
      </c>
      <c r="C172" s="10">
        <f>'ISB-3 2013'!C172</f>
        <v>297622</v>
      </c>
      <c r="D172" s="5"/>
      <c r="E172" s="50">
        <f>SUM(E8:E170)</f>
        <v>33003104264698.281</v>
      </c>
      <c r="F172" s="45">
        <f>SUM(F8:F170)</f>
        <v>13190856.000000002</v>
      </c>
      <c r="G172" s="51">
        <f>F172/F173</f>
        <v>44.320836497301954</v>
      </c>
    </row>
    <row r="173" spans="1:7" s="17" customFormat="1" ht="15" customHeight="1">
      <c r="A173" s="3"/>
      <c r="B173" s="10"/>
      <c r="E173" s="52" t="s">
        <v>49</v>
      </c>
      <c r="F173" s="53">
        <f>SUM(C8:C170)</f>
        <v>297622</v>
      </c>
      <c r="G173" s="54"/>
    </row>
    <row r="174" spans="1:7" s="4" customFormat="1" ht="15" customHeight="1">
      <c r="A174" s="9"/>
      <c r="B174" s="16"/>
      <c r="E174" s="43"/>
      <c r="F174" s="43"/>
      <c r="G174" s="43"/>
    </row>
    <row r="175" spans="1:7" ht="15" customHeight="1">
      <c r="A175" s="9"/>
      <c r="B175" s="16"/>
      <c r="F175" s="43"/>
    </row>
    <row r="176" spans="1:7" ht="15" customHeight="1">
      <c r="A176" s="9"/>
      <c r="B176" s="16"/>
    </row>
    <row r="177" spans="1:2" ht="15" customHeight="1">
      <c r="A177" s="9"/>
      <c r="B177" s="16"/>
    </row>
    <row r="178" spans="1:2" ht="15" customHeight="1">
      <c r="A178" s="6"/>
      <c r="B178" s="12"/>
    </row>
    <row r="179" spans="1:2" ht="15" customHeight="1">
      <c r="A179" s="6"/>
      <c r="B179" s="12"/>
    </row>
    <row r="180" spans="1:2" ht="15" customHeight="1">
      <c r="A180" s="6"/>
      <c r="B180" s="12"/>
    </row>
    <row r="181" spans="1:2" ht="15" customHeight="1">
      <c r="A181" s="6"/>
      <c r="B181" s="12"/>
    </row>
    <row r="182" spans="1:2" ht="15" customHeight="1">
      <c r="A182" s="6"/>
      <c r="B182" s="12"/>
    </row>
    <row r="183" spans="1:2" ht="15" customHeight="1">
      <c r="A183" s="6"/>
      <c r="B183" s="12"/>
    </row>
  </sheetData>
  <mergeCells count="1">
    <mergeCell ref="I47:J47"/>
  </mergeCells>
  <phoneticPr fontId="2" type="noConversion"/>
  <printOptions gridLinesSet="0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3"/>
  <sheetViews>
    <sheetView showGridLines="0" workbookViewId="0">
      <pane ySplit="7" topLeftCell="A152" activePane="bottomLeft" state="frozen"/>
      <selection activeCell="I61" sqref="I61"/>
      <selection pane="bottomLeft" activeCell="H17" sqref="H17"/>
    </sheetView>
  </sheetViews>
  <sheetFormatPr baseColWidth="10" defaultColWidth="15.7109375" defaultRowHeight="15" customHeight="1"/>
  <cols>
    <col min="1" max="1" width="5.7109375" style="14" customWidth="1"/>
    <col min="2" max="2" width="22.7109375" style="13" customWidth="1"/>
    <col min="3" max="4" width="10.7109375" style="13" customWidth="1"/>
    <col min="5" max="5" width="15.7109375" style="42" customWidth="1"/>
    <col min="6" max="6" width="10.7109375" style="42" customWidth="1"/>
    <col min="7" max="15" width="15.7109375" style="13" customWidth="1"/>
    <col min="16" max="33" width="10.7109375" style="13" customWidth="1"/>
    <col min="34" max="16384" width="15.7109375" style="13"/>
  </cols>
  <sheetData>
    <row r="1" spans="1:7" s="4" customFormat="1" ht="15" customHeight="1">
      <c r="A1" s="3" t="s">
        <v>241</v>
      </c>
      <c r="E1" s="85"/>
      <c r="F1" s="84"/>
    </row>
    <row r="2" spans="1:7" s="4" customFormat="1" ht="15.75" customHeight="1">
      <c r="A2" s="88"/>
      <c r="B2" s="56"/>
      <c r="E2" s="266" t="s">
        <v>48</v>
      </c>
      <c r="F2" s="267"/>
    </row>
    <row r="3" spans="1:7" s="25" customFormat="1" ht="15" customHeight="1">
      <c r="A3" s="40"/>
      <c r="B3" s="40"/>
      <c r="C3" s="8" t="s">
        <v>3</v>
      </c>
      <c r="D3" s="163" t="s">
        <v>14</v>
      </c>
      <c r="E3" s="122" t="s">
        <v>28</v>
      </c>
      <c r="F3" s="107"/>
    </row>
    <row r="4" spans="1:7" s="25" customFormat="1" ht="15" customHeight="1">
      <c r="A4" s="40"/>
      <c r="B4" s="40"/>
      <c r="C4" s="39" t="s">
        <v>2</v>
      </c>
      <c r="D4" s="164"/>
      <c r="E4" s="108"/>
      <c r="F4" s="110" t="s">
        <v>29</v>
      </c>
    </row>
    <row r="5" spans="1:7" s="25" customFormat="1" ht="15" customHeight="1">
      <c r="B5" s="24"/>
      <c r="C5" s="23">
        <v>2013</v>
      </c>
      <c r="D5" s="165">
        <v>2015</v>
      </c>
      <c r="E5" s="123"/>
      <c r="F5" s="112" t="s">
        <v>31</v>
      </c>
    </row>
    <row r="6" spans="1:7" s="4" customFormat="1" ht="15" customHeight="1">
      <c r="A6" s="9"/>
      <c r="B6" s="10" t="s">
        <v>0</v>
      </c>
      <c r="C6" s="11">
        <v>297622</v>
      </c>
      <c r="D6" s="166">
        <v>100</v>
      </c>
      <c r="E6" s="124">
        <v>13190856</v>
      </c>
      <c r="F6" s="115"/>
    </row>
    <row r="7" spans="1:7" s="4" customFormat="1" ht="15" customHeight="1">
      <c r="A7" s="9"/>
      <c r="B7" s="10"/>
      <c r="C7" s="17"/>
      <c r="D7" s="175"/>
      <c r="E7" s="47"/>
      <c r="F7" s="48"/>
    </row>
    <row r="8" spans="1:7" s="4" customFormat="1" ht="15" customHeight="1">
      <c r="A8" s="6">
        <v>2004</v>
      </c>
      <c r="B8" s="12" t="s">
        <v>57</v>
      </c>
      <c r="C8" s="17">
        <v>406</v>
      </c>
      <c r="D8" s="7">
        <v>100.08</v>
      </c>
      <c r="E8" s="125">
        <v>16279</v>
      </c>
      <c r="F8" s="46">
        <v>40.096583984865021</v>
      </c>
      <c r="G8" s="17"/>
    </row>
    <row r="9" spans="1:7" ht="15" customHeight="1">
      <c r="A9" s="6">
        <v>2005</v>
      </c>
      <c r="B9" s="12" t="s">
        <v>58</v>
      </c>
      <c r="C9" s="17">
        <v>718</v>
      </c>
      <c r="D9" s="7">
        <v>102.75</v>
      </c>
      <c r="E9" s="125">
        <v>31987</v>
      </c>
      <c r="F9" s="46">
        <v>44.549774498626114</v>
      </c>
      <c r="G9" s="17"/>
    </row>
    <row r="10" spans="1:7" ht="15" customHeight="1">
      <c r="A10" s="6">
        <v>2008</v>
      </c>
      <c r="B10" s="12" t="s">
        <v>59</v>
      </c>
      <c r="C10" s="17">
        <v>408</v>
      </c>
      <c r="D10" s="7">
        <v>95.18</v>
      </c>
      <c r="E10" s="125">
        <v>13383</v>
      </c>
      <c r="F10" s="46">
        <v>32.80205026157013</v>
      </c>
      <c r="G10" s="17"/>
    </row>
    <row r="11" spans="1:7" ht="15" customHeight="1">
      <c r="A11" s="6">
        <v>2009</v>
      </c>
      <c r="B11" s="12" t="s">
        <v>60</v>
      </c>
      <c r="C11" s="17">
        <v>371</v>
      </c>
      <c r="D11" s="7">
        <v>96.87</v>
      </c>
      <c r="E11" s="125">
        <v>13057</v>
      </c>
      <c r="F11" s="46">
        <v>35.194547582884361</v>
      </c>
      <c r="G11" s="17"/>
    </row>
    <row r="12" spans="1:7" ht="15" customHeight="1">
      <c r="A12" s="6">
        <v>2010</v>
      </c>
      <c r="B12" s="12" t="s">
        <v>61</v>
      </c>
      <c r="C12" s="17">
        <v>1338</v>
      </c>
      <c r="D12" s="7">
        <v>97.87</v>
      </c>
      <c r="E12" s="125">
        <v>49065</v>
      </c>
      <c r="F12" s="46">
        <v>36.670475477563045</v>
      </c>
      <c r="G12" s="17"/>
    </row>
    <row r="13" spans="1:7" ht="15" customHeight="1">
      <c r="A13" s="6">
        <v>2011</v>
      </c>
      <c r="B13" s="12" t="s">
        <v>62</v>
      </c>
      <c r="C13" s="17">
        <v>1510</v>
      </c>
      <c r="D13" s="7">
        <v>102.56</v>
      </c>
      <c r="E13" s="125">
        <v>66774</v>
      </c>
      <c r="F13" s="46">
        <v>44.221170779776187</v>
      </c>
      <c r="G13" s="17"/>
    </row>
    <row r="14" spans="1:7" ht="15" customHeight="1">
      <c r="A14" s="6">
        <v>2013</v>
      </c>
      <c r="B14" s="12" t="s">
        <v>63</v>
      </c>
      <c r="C14" s="17">
        <v>2936</v>
      </c>
      <c r="D14" s="7">
        <v>111.51</v>
      </c>
      <c r="E14" s="125">
        <v>181439</v>
      </c>
      <c r="F14" s="46">
        <v>61.79786213302156</v>
      </c>
      <c r="G14" s="17"/>
    </row>
    <row r="15" spans="1:7" ht="15" customHeight="1">
      <c r="A15" s="6">
        <v>2014</v>
      </c>
      <c r="B15" s="12" t="s">
        <v>64</v>
      </c>
      <c r="C15" s="17">
        <v>937</v>
      </c>
      <c r="D15" s="7">
        <v>96.5</v>
      </c>
      <c r="E15" s="125">
        <v>32476</v>
      </c>
      <c r="F15" s="46">
        <v>34.659910845295329</v>
      </c>
      <c r="G15" s="17"/>
    </row>
    <row r="16" spans="1:7" ht="15" customHeight="1">
      <c r="A16" s="6">
        <v>2015</v>
      </c>
      <c r="B16" s="12" t="s">
        <v>65</v>
      </c>
      <c r="C16" s="17">
        <v>6094</v>
      </c>
      <c r="D16" s="7">
        <v>104.34</v>
      </c>
      <c r="E16" s="125">
        <v>288685</v>
      </c>
      <c r="F16" s="46">
        <v>47.371977837353008</v>
      </c>
      <c r="G16" s="17"/>
    </row>
    <row r="17" spans="1:7" ht="15" customHeight="1">
      <c r="A17" s="6">
        <v>2016</v>
      </c>
      <c r="B17" s="12" t="s">
        <v>66</v>
      </c>
      <c r="C17" s="17">
        <v>896</v>
      </c>
      <c r="D17" s="7">
        <v>110.4</v>
      </c>
      <c r="E17" s="125">
        <v>53199</v>
      </c>
      <c r="F17" s="46">
        <v>59.373750267761416</v>
      </c>
      <c r="G17" s="17"/>
    </row>
    <row r="18" spans="1:7" ht="15" customHeight="1">
      <c r="A18" s="6">
        <v>2022</v>
      </c>
      <c r="B18" s="12" t="s">
        <v>67</v>
      </c>
      <c r="C18" s="17">
        <v>954</v>
      </c>
      <c r="D18" s="7">
        <v>98.17</v>
      </c>
      <c r="E18" s="125">
        <v>35415</v>
      </c>
      <c r="F18" s="46">
        <v>37.122169710300724</v>
      </c>
      <c r="G18" s="17"/>
    </row>
    <row r="19" spans="1:7" ht="15" customHeight="1">
      <c r="A19" s="6">
        <v>2024</v>
      </c>
      <c r="B19" s="12" t="s">
        <v>68</v>
      </c>
      <c r="C19" s="17">
        <v>666</v>
      </c>
      <c r="D19" s="7">
        <v>90.46</v>
      </c>
      <c r="E19" s="125">
        <v>17825</v>
      </c>
      <c r="F19" s="46">
        <v>26.763599450768385</v>
      </c>
      <c r="G19" s="17"/>
    </row>
    <row r="20" spans="1:7" ht="15" customHeight="1">
      <c r="A20" s="6">
        <v>2025</v>
      </c>
      <c r="B20" s="12" t="s">
        <v>69</v>
      </c>
      <c r="C20" s="17">
        <v>1050</v>
      </c>
      <c r="D20" s="7">
        <v>108.85</v>
      </c>
      <c r="E20" s="125">
        <v>58914</v>
      </c>
      <c r="F20" s="46">
        <v>56.108921553649537</v>
      </c>
      <c r="G20" s="17"/>
    </row>
    <row r="21" spans="1:7" ht="15" customHeight="1">
      <c r="A21" s="6">
        <v>2027</v>
      </c>
      <c r="B21" s="12" t="s">
        <v>70</v>
      </c>
      <c r="C21" s="17">
        <v>353</v>
      </c>
      <c r="D21" s="7">
        <v>111.83</v>
      </c>
      <c r="E21" s="125">
        <v>22066</v>
      </c>
      <c r="F21" s="46">
        <v>62.510286224947862</v>
      </c>
      <c r="G21" s="17"/>
    </row>
    <row r="22" spans="1:7" ht="15" customHeight="1">
      <c r="A22" s="6">
        <v>2029</v>
      </c>
      <c r="B22" s="12" t="s">
        <v>71</v>
      </c>
      <c r="C22" s="17">
        <v>2204</v>
      </c>
      <c r="D22" s="7">
        <v>101.5</v>
      </c>
      <c r="E22" s="125">
        <v>93496</v>
      </c>
      <c r="F22" s="46">
        <v>42.421142107284972</v>
      </c>
      <c r="G22" s="17"/>
    </row>
    <row r="23" spans="1:7" ht="15" customHeight="1">
      <c r="A23" s="6">
        <v>2033</v>
      </c>
      <c r="B23" s="12" t="s">
        <v>72</v>
      </c>
      <c r="C23" s="17">
        <v>142</v>
      </c>
      <c r="D23" s="7">
        <v>114.88</v>
      </c>
      <c r="E23" s="125">
        <v>9885</v>
      </c>
      <c r="F23" s="46">
        <v>69.613888847500235</v>
      </c>
      <c r="G23" s="17"/>
    </row>
    <row r="24" spans="1:7" ht="15" customHeight="1">
      <c r="A24" s="6">
        <v>2034</v>
      </c>
      <c r="B24" s="12" t="s">
        <v>73</v>
      </c>
      <c r="C24" s="17">
        <v>612</v>
      </c>
      <c r="D24" s="7">
        <v>101.95</v>
      </c>
      <c r="E24" s="125">
        <v>26425</v>
      </c>
      <c r="F24" s="46">
        <v>43.178455981387678</v>
      </c>
      <c r="G24" s="17"/>
    </row>
    <row r="25" spans="1:7" ht="15" customHeight="1">
      <c r="A25" s="6">
        <v>2035</v>
      </c>
      <c r="B25" s="12" t="s">
        <v>74</v>
      </c>
      <c r="C25" s="17">
        <v>394</v>
      </c>
      <c r="D25" s="7">
        <v>105.57</v>
      </c>
      <c r="E25" s="125">
        <v>19560</v>
      </c>
      <c r="F25" s="46">
        <v>49.645544020846522</v>
      </c>
      <c r="G25" s="17"/>
    </row>
    <row r="26" spans="1:7" ht="15" customHeight="1">
      <c r="A26" s="6">
        <v>2038</v>
      </c>
      <c r="B26" s="12" t="s">
        <v>75</v>
      </c>
      <c r="C26" s="17">
        <v>64</v>
      </c>
      <c r="D26" s="7">
        <v>127.18</v>
      </c>
      <c r="E26" s="125">
        <v>6692</v>
      </c>
      <c r="F26" s="46">
        <v>104.56671638477417</v>
      </c>
      <c r="G26" s="17"/>
    </row>
    <row r="27" spans="1:7" ht="15" customHeight="1">
      <c r="A27" s="6">
        <v>2039</v>
      </c>
      <c r="B27" s="12" t="s">
        <v>76</v>
      </c>
      <c r="C27" s="17">
        <v>376</v>
      </c>
      <c r="D27" s="7">
        <v>92.53</v>
      </c>
      <c r="E27" s="125">
        <v>11016</v>
      </c>
      <c r="F27" s="46">
        <v>29.298705779026442</v>
      </c>
      <c r="G27" s="17"/>
    </row>
    <row r="28" spans="1:7" ht="15" customHeight="1">
      <c r="A28" s="6">
        <v>2040</v>
      </c>
      <c r="B28" s="12" t="s">
        <v>77</v>
      </c>
      <c r="C28" s="17">
        <v>229</v>
      </c>
      <c r="D28" s="7">
        <v>83.5</v>
      </c>
      <c r="E28" s="125">
        <v>4449</v>
      </c>
      <c r="F28" s="46">
        <v>19.429610290127982</v>
      </c>
      <c r="G28" s="17"/>
    </row>
    <row r="29" spans="1:7" ht="15" customHeight="1">
      <c r="A29" s="6">
        <v>2041</v>
      </c>
      <c r="B29" s="12" t="s">
        <v>78</v>
      </c>
      <c r="C29" s="17">
        <v>1557</v>
      </c>
      <c r="D29" s="7">
        <v>98.97</v>
      </c>
      <c r="E29" s="125">
        <v>59706</v>
      </c>
      <c r="F29" s="46">
        <v>38.347094961796223</v>
      </c>
      <c r="G29" s="17"/>
    </row>
    <row r="30" spans="1:7" ht="15" customHeight="1">
      <c r="A30" s="6">
        <v>2043</v>
      </c>
      <c r="B30" s="12" t="s">
        <v>79</v>
      </c>
      <c r="C30" s="17">
        <v>255</v>
      </c>
      <c r="D30" s="7">
        <v>116.74</v>
      </c>
      <c r="E30" s="125">
        <v>18929</v>
      </c>
      <c r="F30" s="46">
        <v>74.232988308496658</v>
      </c>
      <c r="G30" s="17"/>
    </row>
    <row r="31" spans="1:7" ht="15" customHeight="1">
      <c r="A31" s="6">
        <v>2044</v>
      </c>
      <c r="B31" s="12" t="s">
        <v>80</v>
      </c>
      <c r="C31" s="17">
        <v>325</v>
      </c>
      <c r="D31" s="7">
        <v>91.46</v>
      </c>
      <c r="E31" s="125">
        <v>9089</v>
      </c>
      <c r="F31" s="46">
        <v>27.966812841935059</v>
      </c>
      <c r="G31" s="17"/>
    </row>
    <row r="32" spans="1:7" ht="15" customHeight="1">
      <c r="A32" s="6">
        <v>2045</v>
      </c>
      <c r="B32" s="12" t="s">
        <v>81</v>
      </c>
      <c r="C32" s="17">
        <v>382</v>
      </c>
      <c r="D32" s="7">
        <v>98.65</v>
      </c>
      <c r="E32" s="125">
        <v>14460</v>
      </c>
      <c r="F32" s="46">
        <v>37.853544009569831</v>
      </c>
      <c r="G32" s="17"/>
    </row>
    <row r="33" spans="1:9" ht="15" customHeight="1">
      <c r="A33" s="6">
        <v>2047</v>
      </c>
      <c r="B33" s="12" t="s">
        <v>82</v>
      </c>
      <c r="C33" s="17">
        <v>375</v>
      </c>
      <c r="D33" s="7">
        <v>94.1</v>
      </c>
      <c r="E33" s="125">
        <v>11752</v>
      </c>
      <c r="F33" s="46">
        <v>31.338390045282335</v>
      </c>
      <c r="G33" s="17"/>
    </row>
    <row r="34" spans="1:9" ht="15" customHeight="1">
      <c r="A34" s="6">
        <v>2049</v>
      </c>
      <c r="B34" s="12" t="s">
        <v>83</v>
      </c>
      <c r="C34" s="17">
        <v>253</v>
      </c>
      <c r="D34" s="7">
        <v>84.64</v>
      </c>
      <c r="E34" s="125">
        <v>5190</v>
      </c>
      <c r="F34" s="46">
        <v>20.512604504543972</v>
      </c>
      <c r="G34" s="17"/>
    </row>
    <row r="35" spans="1:9" ht="15" customHeight="1">
      <c r="A35" s="6">
        <v>2050</v>
      </c>
      <c r="B35" s="12" t="s">
        <v>84</v>
      </c>
      <c r="C35" s="17">
        <v>1358</v>
      </c>
      <c r="D35" s="7">
        <v>96.74</v>
      </c>
      <c r="E35" s="125">
        <v>47538</v>
      </c>
      <c r="F35" s="46">
        <v>35.006002550190772</v>
      </c>
      <c r="G35" s="17"/>
    </row>
    <row r="36" spans="1:9" ht="15" customHeight="1">
      <c r="A36" s="6">
        <v>2051</v>
      </c>
      <c r="B36" s="12" t="s">
        <v>85</v>
      </c>
      <c r="C36" s="17">
        <v>1016</v>
      </c>
      <c r="D36" s="7">
        <v>81.81</v>
      </c>
      <c r="E36" s="125">
        <v>18190</v>
      </c>
      <c r="F36" s="46">
        <v>17.903739841950223</v>
      </c>
      <c r="G36" s="17"/>
    </row>
    <row r="37" spans="1:9" ht="15" customHeight="1">
      <c r="A37" s="6">
        <v>2052</v>
      </c>
      <c r="B37" s="12" t="s">
        <v>86</v>
      </c>
      <c r="C37" s="17">
        <v>1067</v>
      </c>
      <c r="D37" s="7">
        <v>99.34</v>
      </c>
      <c r="E37" s="125">
        <v>41532</v>
      </c>
      <c r="F37" s="46">
        <v>38.923762190518765</v>
      </c>
      <c r="G37" s="17"/>
    </row>
    <row r="38" spans="1:9" ht="15" customHeight="1">
      <c r="A38" s="6">
        <v>2061</v>
      </c>
      <c r="B38" s="12" t="s">
        <v>87</v>
      </c>
      <c r="C38" s="17">
        <v>273</v>
      </c>
      <c r="D38" s="7">
        <v>97.87</v>
      </c>
      <c r="E38" s="125">
        <v>10011</v>
      </c>
      <c r="F38" s="46">
        <v>36.670475477563045</v>
      </c>
      <c r="G38" s="17"/>
    </row>
    <row r="39" spans="1:9" ht="15" customHeight="1">
      <c r="A39" s="6">
        <v>2063</v>
      </c>
      <c r="B39" s="12" t="s">
        <v>88</v>
      </c>
      <c r="C39" s="17">
        <v>670</v>
      </c>
      <c r="D39" s="7">
        <v>103.15</v>
      </c>
      <c r="E39" s="125">
        <v>30316</v>
      </c>
      <c r="F39" s="46">
        <v>45.247555053008426</v>
      </c>
      <c r="G39" s="17"/>
    </row>
    <row r="40" spans="1:9" s="4" customFormat="1" ht="15" customHeight="1">
      <c r="A40" s="6">
        <v>2066</v>
      </c>
      <c r="B40" s="12" t="s">
        <v>89</v>
      </c>
      <c r="C40" s="17">
        <v>262</v>
      </c>
      <c r="D40" s="7">
        <v>97.52</v>
      </c>
      <c r="E40" s="125">
        <v>9471</v>
      </c>
      <c r="F40" s="46">
        <v>36.148722869329951</v>
      </c>
      <c r="G40" s="17"/>
    </row>
    <row r="41" spans="1:9" ht="15" customHeight="1">
      <c r="A41" s="6">
        <v>2067</v>
      </c>
      <c r="B41" s="12" t="s">
        <v>90</v>
      </c>
      <c r="C41" s="17">
        <v>373</v>
      </c>
      <c r="D41" s="7">
        <v>101.2</v>
      </c>
      <c r="E41" s="125">
        <v>15637</v>
      </c>
      <c r="F41" s="46">
        <v>41.92183052036529</v>
      </c>
      <c r="G41" s="17"/>
    </row>
    <row r="42" spans="1:9" ht="15" customHeight="1">
      <c r="A42" s="6">
        <v>2068</v>
      </c>
      <c r="B42" s="12" t="s">
        <v>91</v>
      </c>
      <c r="C42" s="17">
        <v>738</v>
      </c>
      <c r="D42" s="7">
        <v>110.79</v>
      </c>
      <c r="E42" s="125">
        <v>44440</v>
      </c>
      <c r="F42" s="46">
        <v>60.217183318500361</v>
      </c>
      <c r="G42" s="17"/>
    </row>
    <row r="43" spans="1:9" ht="15" customHeight="1">
      <c r="A43" s="6">
        <v>2072</v>
      </c>
      <c r="B43" s="12" t="s">
        <v>92</v>
      </c>
      <c r="C43" s="17">
        <v>320</v>
      </c>
      <c r="D43" s="7">
        <v>85.92</v>
      </c>
      <c r="E43" s="125">
        <v>6970</v>
      </c>
      <c r="F43" s="46">
        <v>21.781874994073235</v>
      </c>
      <c r="G43" s="17"/>
    </row>
    <row r="44" spans="1:9" s="4" customFormat="1" ht="15" customHeight="1">
      <c r="A44" s="6">
        <v>2079</v>
      </c>
      <c r="B44" s="12" t="s">
        <v>93</v>
      </c>
      <c r="C44" s="17">
        <v>197</v>
      </c>
      <c r="D44" s="7">
        <v>86.58</v>
      </c>
      <c r="E44" s="125">
        <v>4424</v>
      </c>
      <c r="F44" s="46">
        <v>22.458901674110201</v>
      </c>
      <c r="G44" s="17"/>
    </row>
    <row r="45" spans="1:9" ht="15" customHeight="1">
      <c r="A45" s="6">
        <v>2086</v>
      </c>
      <c r="B45" s="12" t="s">
        <v>94</v>
      </c>
      <c r="C45" s="17">
        <v>487</v>
      </c>
      <c r="D45" s="7">
        <v>96.76</v>
      </c>
      <c r="E45" s="125">
        <v>17062</v>
      </c>
      <c r="F45" s="46">
        <v>35.03496005256244</v>
      </c>
      <c r="G45" s="17"/>
    </row>
    <row r="46" spans="1:9" ht="15" customHeight="1">
      <c r="A46" s="6">
        <v>2087</v>
      </c>
      <c r="B46" s="12" t="s">
        <v>95</v>
      </c>
      <c r="C46" s="17">
        <v>1011</v>
      </c>
      <c r="D46" s="7">
        <v>96.43</v>
      </c>
      <c r="E46" s="125">
        <v>34940</v>
      </c>
      <c r="F46" s="46">
        <v>34.559452601331415</v>
      </c>
      <c r="G46" s="17"/>
    </row>
    <row r="47" spans="1:9" ht="15" customHeight="1">
      <c r="A47" s="6">
        <v>2089</v>
      </c>
      <c r="B47" s="12" t="s">
        <v>96</v>
      </c>
      <c r="C47" s="17">
        <v>399</v>
      </c>
      <c r="D47" s="7">
        <v>99.72</v>
      </c>
      <c r="E47" s="125">
        <v>15770</v>
      </c>
      <c r="F47" s="46">
        <v>39.522760188248576</v>
      </c>
      <c r="G47" s="17"/>
      <c r="H47" s="265"/>
      <c r="I47" s="265"/>
    </row>
    <row r="48" spans="1:9" ht="15" customHeight="1">
      <c r="A48" s="6">
        <v>2096</v>
      </c>
      <c r="B48" s="12" t="s">
        <v>97</v>
      </c>
      <c r="C48" s="17">
        <v>4973</v>
      </c>
      <c r="D48" s="7">
        <v>105.95</v>
      </c>
      <c r="E48" s="125">
        <v>250461</v>
      </c>
      <c r="F48" s="46">
        <v>50.364210691041492</v>
      </c>
      <c r="G48" s="17"/>
    </row>
    <row r="49" spans="1:7" ht="15" customHeight="1">
      <c r="A49" s="6">
        <v>2097</v>
      </c>
      <c r="B49" s="12" t="s">
        <v>98</v>
      </c>
      <c r="C49" s="17">
        <v>1404</v>
      </c>
      <c r="D49" s="7">
        <v>95.56</v>
      </c>
      <c r="E49" s="125">
        <v>46794</v>
      </c>
      <c r="F49" s="46">
        <v>33.329035982027271</v>
      </c>
      <c r="G49" s="17"/>
    </row>
    <row r="50" spans="1:7" ht="15" customHeight="1">
      <c r="A50" s="6">
        <v>2099</v>
      </c>
      <c r="B50" s="12" t="s">
        <v>99</v>
      </c>
      <c r="C50" s="17">
        <v>2195</v>
      </c>
      <c r="D50" s="7">
        <v>96.17</v>
      </c>
      <c r="E50" s="125">
        <v>75043</v>
      </c>
      <c r="F50" s="46">
        <v>34.188232760668569</v>
      </c>
      <c r="G50" s="17"/>
    </row>
    <row r="51" spans="1:7" ht="15" customHeight="1">
      <c r="A51" s="6">
        <v>2102</v>
      </c>
      <c r="B51" s="12" t="s">
        <v>100</v>
      </c>
      <c r="C51" s="17">
        <v>2717</v>
      </c>
      <c r="D51" s="7">
        <v>109.03</v>
      </c>
      <c r="E51" s="125">
        <v>153459</v>
      </c>
      <c r="F51" s="46">
        <v>56.480981649431953</v>
      </c>
      <c r="G51" s="17"/>
    </row>
    <row r="52" spans="1:7" ht="15" customHeight="1">
      <c r="A52" s="6">
        <v>2111</v>
      </c>
      <c r="B52" s="12" t="s">
        <v>101</v>
      </c>
      <c r="C52" s="17">
        <v>1189</v>
      </c>
      <c r="D52" s="7">
        <v>103.05</v>
      </c>
      <c r="E52" s="125">
        <v>53591</v>
      </c>
      <c r="F52" s="46">
        <v>45.072346913814741</v>
      </c>
      <c r="G52" s="17"/>
    </row>
    <row r="53" spans="1:7" ht="15" customHeight="1">
      <c r="A53" s="6">
        <v>2113</v>
      </c>
      <c r="B53" s="12" t="s">
        <v>102</v>
      </c>
      <c r="C53" s="17">
        <v>2134</v>
      </c>
      <c r="D53" s="7">
        <v>103.64</v>
      </c>
      <c r="E53" s="125">
        <v>98406</v>
      </c>
      <c r="F53" s="46">
        <v>46.113470147678626</v>
      </c>
      <c r="G53" s="17"/>
    </row>
    <row r="54" spans="1:7" s="4" customFormat="1" ht="15" customHeight="1">
      <c r="A54" s="6">
        <v>2114</v>
      </c>
      <c r="B54" s="12" t="s">
        <v>103</v>
      </c>
      <c r="C54" s="17">
        <v>1297</v>
      </c>
      <c r="D54" s="7">
        <v>100.35</v>
      </c>
      <c r="E54" s="125">
        <v>52569</v>
      </c>
      <c r="F54" s="46">
        <v>40.531035107613825</v>
      </c>
      <c r="G54" s="17"/>
    </row>
    <row r="55" spans="1:7" ht="15" customHeight="1">
      <c r="A55" s="6">
        <v>2115</v>
      </c>
      <c r="B55" s="12" t="s">
        <v>104</v>
      </c>
      <c r="C55" s="17">
        <v>871</v>
      </c>
      <c r="D55" s="7">
        <v>98.79</v>
      </c>
      <c r="E55" s="125">
        <v>33158</v>
      </c>
      <c r="F55" s="46">
        <v>38.068882603671504</v>
      </c>
      <c r="G55" s="17"/>
    </row>
    <row r="56" spans="1:7" ht="15" customHeight="1">
      <c r="A56" s="6">
        <v>2116</v>
      </c>
      <c r="B56" s="12" t="s">
        <v>105</v>
      </c>
      <c r="C56" s="17">
        <v>935</v>
      </c>
      <c r="D56" s="7">
        <v>93.77</v>
      </c>
      <c r="E56" s="125">
        <v>28893</v>
      </c>
      <c r="F56" s="46">
        <v>30.901093770028307</v>
      </c>
      <c r="G56" s="17"/>
    </row>
    <row r="57" spans="1:7" ht="15" customHeight="1">
      <c r="A57" s="6">
        <v>2121</v>
      </c>
      <c r="B57" s="12" t="s">
        <v>106</v>
      </c>
      <c r="C57" s="17">
        <v>1445</v>
      </c>
      <c r="D57" s="7">
        <v>90.03</v>
      </c>
      <c r="E57" s="125">
        <v>37943</v>
      </c>
      <c r="F57" s="46">
        <v>26.25833522775952</v>
      </c>
      <c r="G57" s="17"/>
    </row>
    <row r="58" spans="1:7" ht="15" customHeight="1">
      <c r="A58" s="6">
        <v>2122</v>
      </c>
      <c r="B58" s="12" t="s">
        <v>107</v>
      </c>
      <c r="C58" s="17">
        <v>1711</v>
      </c>
      <c r="D58" s="7">
        <v>97.55</v>
      </c>
      <c r="E58" s="125">
        <v>61927</v>
      </c>
      <c r="F58" s="46">
        <v>36.193225010709973</v>
      </c>
      <c r="G58" s="17"/>
    </row>
    <row r="59" spans="1:7" ht="15" customHeight="1">
      <c r="A59" s="6">
        <v>2123</v>
      </c>
      <c r="B59" s="12" t="s">
        <v>108</v>
      </c>
      <c r="C59" s="17">
        <v>521</v>
      </c>
      <c r="D59" s="7">
        <v>100.7</v>
      </c>
      <c r="E59" s="125">
        <v>21413</v>
      </c>
      <c r="F59" s="46">
        <v>41.099455676654308</v>
      </c>
      <c r="G59" s="17"/>
    </row>
    <row r="60" spans="1:7" ht="15" customHeight="1">
      <c r="A60" s="6">
        <v>2124</v>
      </c>
      <c r="B60" s="12" t="s">
        <v>109</v>
      </c>
      <c r="C60" s="17">
        <v>2500</v>
      </c>
      <c r="D60" s="7">
        <v>105.69</v>
      </c>
      <c r="E60" s="125">
        <v>124679</v>
      </c>
      <c r="F60" s="46">
        <v>49.871654871964665</v>
      </c>
      <c r="G60" s="17"/>
    </row>
    <row r="61" spans="1:7" s="4" customFormat="1" ht="15" customHeight="1">
      <c r="A61" s="6">
        <v>2125</v>
      </c>
      <c r="B61" s="12" t="s">
        <v>110</v>
      </c>
      <c r="C61" s="17">
        <v>20824</v>
      </c>
      <c r="D61" s="7">
        <v>104.71</v>
      </c>
      <c r="E61" s="125">
        <v>1000541</v>
      </c>
      <c r="F61" s="46">
        <v>48.047503407070316</v>
      </c>
      <c r="G61" s="17"/>
    </row>
    <row r="62" spans="1:7" ht="15" customHeight="1">
      <c r="A62" s="6">
        <v>2128</v>
      </c>
      <c r="B62" s="12" t="s">
        <v>111</v>
      </c>
      <c r="C62" s="17">
        <v>254</v>
      </c>
      <c r="D62" s="7">
        <v>82.83</v>
      </c>
      <c r="E62" s="125">
        <v>4779</v>
      </c>
      <c r="F62" s="46">
        <v>18.813466885212932</v>
      </c>
      <c r="G62" s="17"/>
    </row>
    <row r="63" spans="1:7" ht="15" customHeight="1">
      <c r="A63" s="6">
        <v>2129</v>
      </c>
      <c r="B63" s="12" t="s">
        <v>112</v>
      </c>
      <c r="C63" s="17">
        <v>776</v>
      </c>
      <c r="D63" s="7">
        <v>96.24</v>
      </c>
      <c r="E63" s="125">
        <v>26607</v>
      </c>
      <c r="F63" s="46">
        <v>34.287880903371679</v>
      </c>
      <c r="G63" s="17"/>
    </row>
    <row r="64" spans="1:7" ht="15" customHeight="1">
      <c r="A64" s="6">
        <v>2130</v>
      </c>
      <c r="B64" s="12" t="s">
        <v>113</v>
      </c>
      <c r="C64" s="17">
        <v>305</v>
      </c>
      <c r="D64" s="7">
        <v>72.44</v>
      </c>
      <c r="E64" s="125">
        <v>3357</v>
      </c>
      <c r="F64" s="46">
        <v>11.006061986656418</v>
      </c>
      <c r="G64" s="17"/>
    </row>
    <row r="65" spans="1:7" ht="15" customHeight="1">
      <c r="A65" s="6">
        <v>2131</v>
      </c>
      <c r="B65" s="12" t="s">
        <v>114</v>
      </c>
      <c r="C65" s="17">
        <v>784</v>
      </c>
      <c r="D65" s="7">
        <v>102.61</v>
      </c>
      <c r="E65" s="125">
        <v>34737</v>
      </c>
      <c r="F65" s="46">
        <v>44.307468594354937</v>
      </c>
      <c r="G65" s="17"/>
    </row>
    <row r="66" spans="1:7" ht="15" customHeight="1">
      <c r="A66" s="6">
        <v>2134</v>
      </c>
      <c r="B66" s="12" t="s">
        <v>115</v>
      </c>
      <c r="C66" s="17">
        <v>772</v>
      </c>
      <c r="D66" s="7">
        <v>95.05</v>
      </c>
      <c r="E66" s="125">
        <v>25185</v>
      </c>
      <c r="F66" s="46">
        <v>32.623208569141603</v>
      </c>
      <c r="G66" s="17"/>
    </row>
    <row r="67" spans="1:7" ht="15" customHeight="1">
      <c r="A67" s="6">
        <v>2135</v>
      </c>
      <c r="B67" s="12" t="s">
        <v>116</v>
      </c>
      <c r="C67" s="17">
        <v>2077</v>
      </c>
      <c r="D67" s="7">
        <v>103.75</v>
      </c>
      <c r="E67" s="125">
        <v>96185</v>
      </c>
      <c r="F67" s="46">
        <v>46.309555175597758</v>
      </c>
      <c r="G67" s="17"/>
    </row>
    <row r="68" spans="1:7" ht="15" customHeight="1">
      <c r="A68" s="6">
        <v>2137</v>
      </c>
      <c r="B68" s="12" t="s">
        <v>117</v>
      </c>
      <c r="C68" s="17">
        <v>583</v>
      </c>
      <c r="D68" s="7">
        <v>101.51</v>
      </c>
      <c r="E68" s="125">
        <v>24741</v>
      </c>
      <c r="F68" s="46">
        <v>42.437862269512905</v>
      </c>
      <c r="G68" s="17"/>
    </row>
    <row r="69" spans="1:7" ht="15" customHeight="1">
      <c r="A69" s="6">
        <v>2138</v>
      </c>
      <c r="B69" s="12" t="s">
        <v>118</v>
      </c>
      <c r="C69" s="17">
        <v>670</v>
      </c>
      <c r="D69" s="7">
        <v>96.72</v>
      </c>
      <c r="E69" s="125">
        <v>23435</v>
      </c>
      <c r="F69" s="46">
        <v>34.977063002247959</v>
      </c>
      <c r="G69" s="17"/>
    </row>
    <row r="70" spans="1:7" ht="15" customHeight="1">
      <c r="A70" s="6">
        <v>2140</v>
      </c>
      <c r="B70" s="12" t="s">
        <v>119</v>
      </c>
      <c r="C70" s="17">
        <v>1742</v>
      </c>
      <c r="D70" s="7">
        <v>115.08</v>
      </c>
      <c r="E70" s="125">
        <v>122114</v>
      </c>
      <c r="F70" s="46">
        <v>70.099932657222482</v>
      </c>
      <c r="G70" s="17"/>
    </row>
    <row r="71" spans="1:7" ht="15" customHeight="1">
      <c r="A71" s="6">
        <v>2143</v>
      </c>
      <c r="B71" s="12" t="s">
        <v>120</v>
      </c>
      <c r="C71" s="17">
        <v>571</v>
      </c>
      <c r="D71" s="7">
        <v>107.37</v>
      </c>
      <c r="E71" s="125">
        <v>30331</v>
      </c>
      <c r="F71" s="46">
        <v>53.119013424968351</v>
      </c>
      <c r="G71" s="17"/>
    </row>
    <row r="72" spans="1:7" ht="15" customHeight="1">
      <c r="A72" s="6">
        <v>2145</v>
      </c>
      <c r="B72" s="12" t="s">
        <v>121</v>
      </c>
      <c r="C72" s="17">
        <v>1110</v>
      </c>
      <c r="D72" s="7">
        <v>108.54</v>
      </c>
      <c r="E72" s="125">
        <v>61574</v>
      </c>
      <c r="F72" s="46">
        <v>55.47246398293774</v>
      </c>
      <c r="G72" s="17"/>
    </row>
    <row r="73" spans="1:7" ht="15" customHeight="1">
      <c r="A73" s="6">
        <v>2147</v>
      </c>
      <c r="B73" s="12" t="s">
        <v>122</v>
      </c>
      <c r="C73" s="17">
        <v>605</v>
      </c>
      <c r="D73" s="7">
        <v>104.01</v>
      </c>
      <c r="E73" s="125">
        <v>28299</v>
      </c>
      <c r="F73" s="46">
        <v>46.775514524995828</v>
      </c>
      <c r="G73" s="17"/>
    </row>
    <row r="74" spans="1:7" ht="15" customHeight="1">
      <c r="A74" s="6">
        <v>2148</v>
      </c>
      <c r="B74" s="12" t="s">
        <v>123</v>
      </c>
      <c r="C74" s="17">
        <v>2251</v>
      </c>
      <c r="D74" s="7">
        <v>98.1</v>
      </c>
      <c r="E74" s="125">
        <v>83324</v>
      </c>
      <c r="F74" s="46">
        <v>37.016403229328198</v>
      </c>
      <c r="G74" s="17"/>
    </row>
    <row r="75" spans="1:7" ht="15" customHeight="1">
      <c r="A75" s="6">
        <v>2149</v>
      </c>
      <c r="B75" s="12" t="s">
        <v>124</v>
      </c>
      <c r="C75" s="17">
        <v>1517</v>
      </c>
      <c r="D75" s="7">
        <v>95.65</v>
      </c>
      <c r="E75" s="125">
        <v>50751</v>
      </c>
      <c r="F75" s="46">
        <v>33.454772839637251</v>
      </c>
      <c r="G75" s="17"/>
    </row>
    <row r="76" spans="1:7" ht="15" customHeight="1">
      <c r="A76" s="6">
        <v>2152</v>
      </c>
      <c r="B76" s="12" t="s">
        <v>125</v>
      </c>
      <c r="C76" s="17">
        <v>1458</v>
      </c>
      <c r="D76" s="7">
        <v>104.11</v>
      </c>
      <c r="E76" s="125">
        <v>68461</v>
      </c>
      <c r="F76" s="46">
        <v>46.955662649105847</v>
      </c>
      <c r="G76" s="17"/>
    </row>
    <row r="77" spans="1:7" ht="15" customHeight="1">
      <c r="A77" s="6">
        <v>2153</v>
      </c>
      <c r="B77" s="12" t="s">
        <v>126</v>
      </c>
      <c r="C77" s="17">
        <v>1031</v>
      </c>
      <c r="D77" s="7">
        <v>97.07</v>
      </c>
      <c r="E77" s="125">
        <v>36586</v>
      </c>
      <c r="F77" s="46">
        <v>35.486102804316921</v>
      </c>
      <c r="G77" s="17"/>
    </row>
    <row r="78" spans="1:7" ht="15" customHeight="1">
      <c r="A78" s="6">
        <v>2155</v>
      </c>
      <c r="B78" s="12" t="s">
        <v>127</v>
      </c>
      <c r="C78" s="17">
        <v>1035</v>
      </c>
      <c r="D78" s="7">
        <v>99.5</v>
      </c>
      <c r="E78" s="125">
        <v>40546</v>
      </c>
      <c r="F78" s="46">
        <v>39.175135822134713</v>
      </c>
      <c r="G78" s="17"/>
    </row>
    <row r="79" spans="1:7" ht="15" customHeight="1">
      <c r="A79" s="6">
        <v>2160</v>
      </c>
      <c r="B79" s="12" t="s">
        <v>128</v>
      </c>
      <c r="C79" s="17">
        <v>2204</v>
      </c>
      <c r="D79" s="7">
        <v>107.73</v>
      </c>
      <c r="E79" s="125">
        <v>118652</v>
      </c>
      <c r="F79" s="46">
        <v>53.835013620047945</v>
      </c>
      <c r="G79" s="17"/>
    </row>
    <row r="80" spans="1:7" ht="15" customHeight="1">
      <c r="A80" s="6">
        <v>2162</v>
      </c>
      <c r="B80" s="12" t="s">
        <v>129</v>
      </c>
      <c r="C80" s="17">
        <v>1225</v>
      </c>
      <c r="D80" s="7">
        <v>89.41</v>
      </c>
      <c r="E80" s="125">
        <v>31290</v>
      </c>
      <c r="F80" s="46">
        <v>25.542450911062318</v>
      </c>
      <c r="G80" s="17"/>
    </row>
    <row r="81" spans="1:7" ht="15" customHeight="1">
      <c r="A81" s="6">
        <v>2163</v>
      </c>
      <c r="B81" s="12" t="s">
        <v>130</v>
      </c>
      <c r="C81" s="17">
        <v>2354</v>
      </c>
      <c r="D81" s="7">
        <v>91.88</v>
      </c>
      <c r="E81" s="125">
        <v>67052</v>
      </c>
      <c r="F81" s="46">
        <v>28.484075875868804</v>
      </c>
      <c r="G81" s="17"/>
    </row>
    <row r="82" spans="1:7" ht="15" customHeight="1">
      <c r="A82" s="6">
        <v>2171</v>
      </c>
      <c r="B82" s="12" t="s">
        <v>131</v>
      </c>
      <c r="C82" s="17">
        <v>782</v>
      </c>
      <c r="D82" s="7">
        <v>96.59</v>
      </c>
      <c r="E82" s="125">
        <v>27205</v>
      </c>
      <c r="F82" s="46">
        <v>34.78939306731651</v>
      </c>
      <c r="G82" s="17"/>
    </row>
    <row r="83" spans="1:7" ht="15" customHeight="1">
      <c r="A83" s="6">
        <v>2172</v>
      </c>
      <c r="B83" s="12" t="s">
        <v>132</v>
      </c>
      <c r="C83" s="17">
        <v>71</v>
      </c>
      <c r="D83" s="7">
        <v>93.96</v>
      </c>
      <c r="E83" s="125">
        <v>2212</v>
      </c>
      <c r="F83" s="46">
        <v>31.152307445975765</v>
      </c>
      <c r="G83" s="17"/>
    </row>
    <row r="84" spans="1:7" ht="15" customHeight="1">
      <c r="A84" s="6">
        <v>2173</v>
      </c>
      <c r="B84" s="12" t="s">
        <v>133</v>
      </c>
      <c r="C84" s="17">
        <v>768</v>
      </c>
      <c r="D84" s="7">
        <v>94.02</v>
      </c>
      <c r="E84" s="125">
        <v>23986</v>
      </c>
      <c r="F84" s="46">
        <v>31.231955363028046</v>
      </c>
      <c r="G84" s="17"/>
    </row>
    <row r="85" spans="1:7" ht="15" customHeight="1">
      <c r="A85" s="6">
        <v>2174</v>
      </c>
      <c r="B85" s="12" t="s">
        <v>134</v>
      </c>
      <c r="C85" s="17">
        <v>1846</v>
      </c>
      <c r="D85" s="7">
        <v>105.1</v>
      </c>
      <c r="E85" s="125">
        <v>90025</v>
      </c>
      <c r="F85" s="46">
        <v>48.767338227940357</v>
      </c>
      <c r="G85" s="17"/>
    </row>
    <row r="86" spans="1:7" ht="15" customHeight="1">
      <c r="A86" s="6">
        <v>2175</v>
      </c>
      <c r="B86" s="12" t="s">
        <v>135</v>
      </c>
      <c r="C86" s="17">
        <v>2992</v>
      </c>
      <c r="D86" s="7">
        <v>102.06</v>
      </c>
      <c r="E86" s="125">
        <v>129748</v>
      </c>
      <c r="F86" s="46">
        <v>43.365109151849296</v>
      </c>
      <c r="G86" s="17"/>
    </row>
    <row r="87" spans="1:7" ht="15" customHeight="1">
      <c r="A87" s="6">
        <v>2177</v>
      </c>
      <c r="B87" s="12" t="s">
        <v>136</v>
      </c>
      <c r="C87" s="17">
        <v>705</v>
      </c>
      <c r="D87" s="7">
        <v>99.26</v>
      </c>
      <c r="E87" s="125">
        <v>27353</v>
      </c>
      <c r="F87" s="46">
        <v>38.798529998564547</v>
      </c>
      <c r="G87" s="17"/>
    </row>
    <row r="88" spans="1:7" s="4" customFormat="1" ht="15" customHeight="1">
      <c r="A88" s="6">
        <v>2179</v>
      </c>
      <c r="B88" s="12" t="s">
        <v>137</v>
      </c>
      <c r="C88" s="17">
        <v>132</v>
      </c>
      <c r="D88" s="7">
        <v>88.31</v>
      </c>
      <c r="E88" s="125">
        <v>3209</v>
      </c>
      <c r="F88" s="46">
        <v>24.308475719243187</v>
      </c>
      <c r="G88" s="17"/>
    </row>
    <row r="89" spans="1:7" ht="15" customHeight="1">
      <c r="A89" s="6">
        <v>2183</v>
      </c>
      <c r="B89" s="12" t="s">
        <v>138</v>
      </c>
      <c r="C89" s="17">
        <v>2180</v>
      </c>
      <c r="D89" s="7">
        <v>103.97</v>
      </c>
      <c r="E89" s="125">
        <v>101814</v>
      </c>
      <c r="F89" s="46">
        <v>46.703600611851719</v>
      </c>
      <c r="G89" s="17"/>
    </row>
    <row r="90" spans="1:7" ht="15" customHeight="1">
      <c r="A90" s="6">
        <v>2184</v>
      </c>
      <c r="B90" s="12" t="s">
        <v>139</v>
      </c>
      <c r="C90" s="17">
        <v>1264</v>
      </c>
      <c r="D90" s="7">
        <v>106.19</v>
      </c>
      <c r="E90" s="125">
        <v>64239</v>
      </c>
      <c r="F90" s="46">
        <v>50.822107569956927</v>
      </c>
      <c r="G90" s="17"/>
    </row>
    <row r="91" spans="1:7" s="4" customFormat="1" ht="15" customHeight="1">
      <c r="A91" s="6">
        <v>2185</v>
      </c>
      <c r="B91" s="12" t="s">
        <v>140</v>
      </c>
      <c r="C91" s="17">
        <v>390</v>
      </c>
      <c r="D91" s="7">
        <v>105.32</v>
      </c>
      <c r="E91" s="125">
        <v>19179</v>
      </c>
      <c r="F91" s="46">
        <v>49.17694996887284</v>
      </c>
      <c r="G91" s="17"/>
    </row>
    <row r="92" spans="1:7" ht="15" customHeight="1">
      <c r="A92" s="6">
        <v>2186</v>
      </c>
      <c r="B92" s="12" t="s">
        <v>141</v>
      </c>
      <c r="C92" s="17">
        <v>1421</v>
      </c>
      <c r="D92" s="7">
        <v>112.96</v>
      </c>
      <c r="E92" s="125">
        <v>92472</v>
      </c>
      <c r="F92" s="46">
        <v>65.07541145350838</v>
      </c>
      <c r="G92" s="17"/>
    </row>
    <row r="93" spans="1:7" ht="15" customHeight="1">
      <c r="A93" s="6">
        <v>2189</v>
      </c>
      <c r="B93" s="12" t="s">
        <v>142</v>
      </c>
      <c r="C93" s="17">
        <v>1100</v>
      </c>
      <c r="D93" s="7">
        <v>96.21</v>
      </c>
      <c r="E93" s="125">
        <v>37670</v>
      </c>
      <c r="F93" s="46">
        <v>34.245147920988146</v>
      </c>
      <c r="G93" s="17"/>
    </row>
    <row r="94" spans="1:7" ht="15" customHeight="1">
      <c r="A94" s="6">
        <v>2192</v>
      </c>
      <c r="B94" s="12" t="s">
        <v>143</v>
      </c>
      <c r="C94" s="17">
        <v>2168</v>
      </c>
      <c r="D94" s="7">
        <v>102.51</v>
      </c>
      <c r="E94" s="125">
        <v>95685</v>
      </c>
      <c r="F94" s="46">
        <v>44.134999088543495</v>
      </c>
      <c r="G94" s="17"/>
    </row>
    <row r="95" spans="1:7" ht="15" customHeight="1">
      <c r="A95" s="6">
        <v>2194</v>
      </c>
      <c r="B95" s="12" t="s">
        <v>144</v>
      </c>
      <c r="C95" s="17">
        <v>280</v>
      </c>
      <c r="D95" s="7">
        <v>104.83</v>
      </c>
      <c r="E95" s="125">
        <v>13515</v>
      </c>
      <c r="F95" s="46">
        <v>48.268136371095757</v>
      </c>
      <c r="G95" s="17"/>
    </row>
    <row r="96" spans="1:7" ht="15" customHeight="1">
      <c r="A96" s="6">
        <v>2196</v>
      </c>
      <c r="B96" s="12" t="s">
        <v>145</v>
      </c>
      <c r="C96" s="17">
        <v>37485</v>
      </c>
      <c r="D96" s="7">
        <v>106.74</v>
      </c>
      <c r="E96" s="125">
        <v>1944843</v>
      </c>
      <c r="F96" s="46">
        <v>51.883227182377311</v>
      </c>
      <c r="G96" s="17"/>
    </row>
    <row r="97" spans="1:7" ht="15" customHeight="1">
      <c r="A97" s="6">
        <v>2197</v>
      </c>
      <c r="B97" s="12" t="s">
        <v>146</v>
      </c>
      <c r="C97" s="17">
        <v>3146</v>
      </c>
      <c r="D97" s="7">
        <v>101.97</v>
      </c>
      <c r="E97" s="125">
        <v>135946</v>
      </c>
      <c r="F97" s="46">
        <v>43.212348017418954</v>
      </c>
      <c r="G97" s="17"/>
    </row>
    <row r="98" spans="1:7" ht="15" customHeight="1">
      <c r="A98" s="6">
        <v>2198</v>
      </c>
      <c r="B98" s="12" t="s">
        <v>147</v>
      </c>
      <c r="C98" s="17">
        <v>3102</v>
      </c>
      <c r="D98" s="7">
        <v>104.07</v>
      </c>
      <c r="E98" s="125">
        <v>145433</v>
      </c>
      <c r="F98" s="46">
        <v>46.883541072470514</v>
      </c>
      <c r="G98" s="17"/>
    </row>
    <row r="99" spans="1:7" ht="15" customHeight="1">
      <c r="A99" s="6">
        <v>2200</v>
      </c>
      <c r="B99" s="12" t="s">
        <v>148</v>
      </c>
      <c r="C99" s="17">
        <v>1886</v>
      </c>
      <c r="D99" s="7">
        <v>102</v>
      </c>
      <c r="E99" s="125">
        <v>81594</v>
      </c>
      <c r="F99" s="46">
        <v>43.263223476834035</v>
      </c>
      <c r="G99" s="17"/>
    </row>
    <row r="100" spans="1:7" ht="15" customHeight="1">
      <c r="A100" s="6">
        <v>2206</v>
      </c>
      <c r="B100" s="12" t="s">
        <v>149</v>
      </c>
      <c r="C100" s="17">
        <v>7919</v>
      </c>
      <c r="D100" s="7">
        <v>100.73</v>
      </c>
      <c r="E100" s="125">
        <v>325855</v>
      </c>
      <c r="F100" s="46">
        <v>41.14845407846127</v>
      </c>
      <c r="G100" s="17"/>
    </row>
    <row r="101" spans="1:7" ht="15" customHeight="1">
      <c r="A101" s="6">
        <v>2208</v>
      </c>
      <c r="B101" s="12" t="s">
        <v>150</v>
      </c>
      <c r="C101" s="17">
        <v>1568</v>
      </c>
      <c r="D101" s="7">
        <v>108.06</v>
      </c>
      <c r="E101" s="125">
        <v>85452</v>
      </c>
      <c r="F101" s="46">
        <v>54.497683288787663</v>
      </c>
      <c r="G101" s="17"/>
    </row>
    <row r="102" spans="1:7" ht="15" customHeight="1">
      <c r="A102" s="6">
        <v>2211</v>
      </c>
      <c r="B102" s="12" t="s">
        <v>151</v>
      </c>
      <c r="C102" s="17">
        <v>2387</v>
      </c>
      <c r="D102" s="7">
        <v>100.88</v>
      </c>
      <c r="E102" s="125">
        <v>98808</v>
      </c>
      <c r="F102" s="46">
        <v>41.394103587539483</v>
      </c>
      <c r="G102" s="17"/>
    </row>
    <row r="103" spans="1:7" ht="15" customHeight="1">
      <c r="A103" s="6">
        <v>2213</v>
      </c>
      <c r="B103" s="12" t="s">
        <v>152</v>
      </c>
      <c r="C103" s="17">
        <v>611</v>
      </c>
      <c r="D103" s="7">
        <v>95.96</v>
      </c>
      <c r="E103" s="125">
        <v>20707</v>
      </c>
      <c r="F103" s="46">
        <v>33.890591213035137</v>
      </c>
      <c r="G103" s="17"/>
    </row>
    <row r="104" spans="1:7" ht="15" customHeight="1">
      <c r="A104" s="6">
        <v>2216</v>
      </c>
      <c r="B104" s="12" t="s">
        <v>153</v>
      </c>
      <c r="C104" s="17">
        <v>148</v>
      </c>
      <c r="D104" s="7">
        <v>103.88</v>
      </c>
      <c r="E104" s="125">
        <v>6888</v>
      </c>
      <c r="F104" s="46">
        <v>46.542097509352665</v>
      </c>
      <c r="G104" s="17"/>
    </row>
    <row r="105" spans="1:7" ht="15" customHeight="1">
      <c r="A105" s="6">
        <v>2217</v>
      </c>
      <c r="B105" s="12" t="s">
        <v>154</v>
      </c>
      <c r="C105" s="17">
        <v>694</v>
      </c>
      <c r="D105" s="7">
        <v>107.06</v>
      </c>
      <c r="E105" s="125">
        <v>36441</v>
      </c>
      <c r="F105" s="46">
        <v>52.508201607960324</v>
      </c>
      <c r="G105" s="17"/>
    </row>
    <row r="106" spans="1:7" ht="15" customHeight="1">
      <c r="A106" s="6">
        <v>2220</v>
      </c>
      <c r="B106" s="12" t="s">
        <v>155</v>
      </c>
      <c r="C106" s="17">
        <v>3051</v>
      </c>
      <c r="D106" s="7">
        <v>100.46</v>
      </c>
      <c r="E106" s="125">
        <v>124203</v>
      </c>
      <c r="F106" s="46">
        <v>40.709042081037012</v>
      </c>
      <c r="G106" s="17"/>
    </row>
    <row r="107" spans="1:7" ht="15" customHeight="1">
      <c r="A107" s="6">
        <v>2221</v>
      </c>
      <c r="B107" s="12" t="s">
        <v>156</v>
      </c>
      <c r="C107" s="17">
        <v>968</v>
      </c>
      <c r="D107" s="7">
        <v>95.26</v>
      </c>
      <c r="E107" s="125">
        <v>31859</v>
      </c>
      <c r="F107" s="46">
        <v>32.912471540831177</v>
      </c>
      <c r="G107" s="17"/>
    </row>
    <row r="108" spans="1:7" ht="15" customHeight="1">
      <c r="A108" s="6">
        <v>2222</v>
      </c>
      <c r="B108" s="12" t="s">
        <v>157</v>
      </c>
      <c r="C108" s="17">
        <v>1254</v>
      </c>
      <c r="D108" s="7">
        <v>107.46</v>
      </c>
      <c r="E108" s="125">
        <v>66835</v>
      </c>
      <c r="F108" s="46">
        <v>53.297339792514798</v>
      </c>
      <c r="G108" s="17"/>
    </row>
    <row r="109" spans="1:7" ht="15" customHeight="1">
      <c r="A109" s="6">
        <v>2223</v>
      </c>
      <c r="B109" s="12" t="s">
        <v>158</v>
      </c>
      <c r="C109" s="17">
        <v>1238</v>
      </c>
      <c r="D109" s="7">
        <v>101.81</v>
      </c>
      <c r="E109" s="125">
        <v>53162</v>
      </c>
      <c r="F109" s="46">
        <v>42.941769622426243</v>
      </c>
      <c r="G109" s="17"/>
    </row>
    <row r="110" spans="1:7" ht="15" customHeight="1">
      <c r="A110" s="6">
        <v>2225</v>
      </c>
      <c r="B110" s="12" t="s">
        <v>159</v>
      </c>
      <c r="C110" s="17">
        <v>153</v>
      </c>
      <c r="D110" s="7">
        <v>95.99</v>
      </c>
      <c r="E110" s="125">
        <v>5192</v>
      </c>
      <c r="F110" s="46">
        <v>33.932991989228121</v>
      </c>
      <c r="G110" s="17"/>
    </row>
    <row r="111" spans="1:7" ht="15" customHeight="1">
      <c r="A111" s="6">
        <v>2226</v>
      </c>
      <c r="B111" s="12" t="s">
        <v>160</v>
      </c>
      <c r="C111" s="17">
        <v>1447</v>
      </c>
      <c r="D111" s="7">
        <v>104.19</v>
      </c>
      <c r="E111" s="125">
        <v>68154</v>
      </c>
      <c r="F111" s="46">
        <v>47.100155397917248</v>
      </c>
      <c r="G111" s="17"/>
    </row>
    <row r="112" spans="1:7" ht="15" customHeight="1">
      <c r="A112" s="6">
        <v>2228</v>
      </c>
      <c r="B112" s="12" t="s">
        <v>161</v>
      </c>
      <c r="C112" s="17">
        <v>12057</v>
      </c>
      <c r="D112" s="7">
        <v>111.19</v>
      </c>
      <c r="E112" s="125">
        <v>736581</v>
      </c>
      <c r="F112" s="46">
        <v>61.091545036852544</v>
      </c>
      <c r="G112" s="17"/>
    </row>
    <row r="113" spans="1:7" ht="15" customHeight="1">
      <c r="A113" s="6">
        <v>2230</v>
      </c>
      <c r="B113" s="12" t="s">
        <v>162</v>
      </c>
      <c r="C113" s="17">
        <v>87</v>
      </c>
      <c r="D113" s="7">
        <v>79.38</v>
      </c>
      <c r="E113" s="125">
        <v>1381</v>
      </c>
      <c r="F113" s="46">
        <v>15.869475243650379</v>
      </c>
      <c r="G113" s="17"/>
    </row>
    <row r="114" spans="1:7" ht="15" customHeight="1">
      <c r="A114" s="6">
        <v>2231</v>
      </c>
      <c r="B114" s="12" t="s">
        <v>163</v>
      </c>
      <c r="C114" s="17">
        <v>975</v>
      </c>
      <c r="D114" s="7">
        <v>100.38</v>
      </c>
      <c r="E114" s="125">
        <v>39565</v>
      </c>
      <c r="F114" s="46">
        <v>40.579524451807956</v>
      </c>
      <c r="G114" s="17"/>
    </row>
    <row r="115" spans="1:7" ht="15" customHeight="1">
      <c r="A115" s="6">
        <v>2233</v>
      </c>
      <c r="B115" s="12" t="s">
        <v>164</v>
      </c>
      <c r="C115" s="17">
        <v>2367</v>
      </c>
      <c r="D115" s="7">
        <v>108.29</v>
      </c>
      <c r="E115" s="125">
        <v>130098</v>
      </c>
      <c r="F115" s="46">
        <v>54.963148489523817</v>
      </c>
      <c r="G115" s="17"/>
    </row>
    <row r="116" spans="1:7" ht="15" customHeight="1">
      <c r="A116" s="6">
        <v>2234</v>
      </c>
      <c r="B116" s="12" t="s">
        <v>165</v>
      </c>
      <c r="C116" s="17">
        <v>1805</v>
      </c>
      <c r="D116" s="7">
        <v>105.93</v>
      </c>
      <c r="E116" s="125">
        <v>90839</v>
      </c>
      <c r="F116" s="46">
        <v>50.326192794496372</v>
      </c>
      <c r="G116" s="17"/>
    </row>
    <row r="117" spans="1:7" ht="15" customHeight="1">
      <c r="A117" s="6">
        <v>2235</v>
      </c>
      <c r="B117" s="12" t="s">
        <v>166</v>
      </c>
      <c r="C117" s="17">
        <v>1030</v>
      </c>
      <c r="D117" s="7">
        <v>103.59</v>
      </c>
      <c r="E117" s="125">
        <v>47405</v>
      </c>
      <c r="F117" s="46">
        <v>46.024546738840641</v>
      </c>
      <c r="G117" s="17"/>
    </row>
    <row r="118" spans="1:7" ht="15" customHeight="1">
      <c r="A118" s="6">
        <v>2243</v>
      </c>
      <c r="B118" s="12" t="s">
        <v>167</v>
      </c>
      <c r="C118" s="17">
        <v>531</v>
      </c>
      <c r="D118" s="7">
        <v>96.21</v>
      </c>
      <c r="E118" s="125">
        <v>18184</v>
      </c>
      <c r="F118" s="46">
        <v>34.245147920988146</v>
      </c>
      <c r="G118" s="17"/>
    </row>
    <row r="119" spans="1:7" ht="15" customHeight="1">
      <c r="A119" s="6">
        <v>2250</v>
      </c>
      <c r="B119" s="12" t="s">
        <v>168</v>
      </c>
      <c r="C119" s="17">
        <v>1357</v>
      </c>
      <c r="D119" s="7">
        <v>97.12</v>
      </c>
      <c r="E119" s="125">
        <v>48254</v>
      </c>
      <c r="F119" s="46">
        <v>35.55927377401494</v>
      </c>
      <c r="G119" s="17"/>
    </row>
    <row r="120" spans="1:7" s="4" customFormat="1" ht="15" customHeight="1">
      <c r="A120" s="6">
        <v>2251</v>
      </c>
      <c r="B120" s="12" t="s">
        <v>169</v>
      </c>
      <c r="C120" s="17">
        <v>312</v>
      </c>
      <c r="D120" s="7">
        <v>74.91</v>
      </c>
      <c r="E120" s="125">
        <v>3927</v>
      </c>
      <c r="F120" s="46">
        <v>12.585700020969876</v>
      </c>
      <c r="G120" s="17"/>
    </row>
    <row r="121" spans="1:7" ht="15" customHeight="1">
      <c r="A121" s="6">
        <v>2254</v>
      </c>
      <c r="B121" s="12" t="s">
        <v>170</v>
      </c>
      <c r="C121" s="17">
        <v>3606</v>
      </c>
      <c r="D121" s="7">
        <v>113.19</v>
      </c>
      <c r="E121" s="125">
        <v>236579</v>
      </c>
      <c r="F121" s="46">
        <v>65.607037503754754</v>
      </c>
      <c r="G121" s="17"/>
    </row>
    <row r="122" spans="1:7" ht="15" customHeight="1">
      <c r="A122" s="6">
        <v>2257</v>
      </c>
      <c r="B122" s="12" t="s">
        <v>171</v>
      </c>
      <c r="C122" s="17">
        <v>848</v>
      </c>
      <c r="D122" s="7">
        <v>104.23</v>
      </c>
      <c r="E122" s="125">
        <v>40002</v>
      </c>
      <c r="F122" s="46">
        <v>47.172526697972138</v>
      </c>
      <c r="G122" s="17"/>
    </row>
    <row r="123" spans="1:7" ht="15" customHeight="1">
      <c r="A123" s="6">
        <v>2258</v>
      </c>
      <c r="B123" s="12" t="s">
        <v>172</v>
      </c>
      <c r="C123" s="17">
        <v>466</v>
      </c>
      <c r="D123" s="7">
        <v>90.34</v>
      </c>
      <c r="E123" s="125">
        <v>12406</v>
      </c>
      <c r="F123" s="46">
        <v>26.621868432282067</v>
      </c>
      <c r="G123" s="17"/>
    </row>
    <row r="124" spans="1:7" ht="15" customHeight="1">
      <c r="A124" s="6">
        <v>2259</v>
      </c>
      <c r="B124" s="12" t="s">
        <v>173</v>
      </c>
      <c r="C124" s="17">
        <v>636</v>
      </c>
      <c r="D124" s="7">
        <v>95.51</v>
      </c>
      <c r="E124" s="125">
        <v>21153</v>
      </c>
      <c r="F124" s="46">
        <v>33.259335507133486</v>
      </c>
      <c r="G124" s="17"/>
    </row>
    <row r="125" spans="1:7" s="4" customFormat="1" ht="15" customHeight="1">
      <c r="A125" s="6">
        <v>2260</v>
      </c>
      <c r="B125" s="12" t="s">
        <v>174</v>
      </c>
      <c r="C125" s="17">
        <v>287</v>
      </c>
      <c r="D125" s="7">
        <v>83.52</v>
      </c>
      <c r="E125" s="125">
        <v>5582</v>
      </c>
      <c r="F125" s="46">
        <v>19.448232174777736</v>
      </c>
      <c r="G125" s="17"/>
    </row>
    <row r="126" spans="1:7" ht="15" customHeight="1">
      <c r="A126" s="6">
        <v>2261</v>
      </c>
      <c r="B126" s="12" t="s">
        <v>175</v>
      </c>
      <c r="C126" s="17">
        <v>176</v>
      </c>
      <c r="D126" s="7">
        <v>89.22</v>
      </c>
      <c r="E126" s="125">
        <v>4457</v>
      </c>
      <c r="F126" s="46">
        <v>25.326026881320789</v>
      </c>
      <c r="G126" s="17"/>
    </row>
    <row r="127" spans="1:7" ht="15" customHeight="1">
      <c r="A127" s="6">
        <v>2262</v>
      </c>
      <c r="B127" s="12" t="s">
        <v>176</v>
      </c>
      <c r="C127" s="17">
        <v>4030</v>
      </c>
      <c r="D127" s="7">
        <v>97.21</v>
      </c>
      <c r="E127" s="125">
        <v>143836</v>
      </c>
      <c r="F127" s="46">
        <v>35.691266605941948</v>
      </c>
      <c r="G127" s="17"/>
    </row>
    <row r="128" spans="1:7" ht="15" customHeight="1">
      <c r="A128" s="6">
        <v>2264</v>
      </c>
      <c r="B128" s="12" t="s">
        <v>177</v>
      </c>
      <c r="C128" s="17">
        <v>420</v>
      </c>
      <c r="D128" s="7">
        <v>102.56</v>
      </c>
      <c r="E128" s="125">
        <v>18573</v>
      </c>
      <c r="F128" s="46">
        <v>44.221170779776187</v>
      </c>
      <c r="G128" s="17"/>
    </row>
    <row r="129" spans="1:7" ht="15" customHeight="1">
      <c r="A129" s="6">
        <v>2265</v>
      </c>
      <c r="B129" s="12" t="s">
        <v>178</v>
      </c>
      <c r="C129" s="17">
        <v>4774</v>
      </c>
      <c r="D129" s="7">
        <v>100.29</v>
      </c>
      <c r="E129" s="125">
        <v>193033</v>
      </c>
      <c r="F129" s="46">
        <v>40.434186799354627</v>
      </c>
      <c r="G129" s="17"/>
    </row>
    <row r="130" spans="1:7" s="4" customFormat="1" ht="15" customHeight="1">
      <c r="A130" s="6">
        <v>2266</v>
      </c>
      <c r="B130" s="12" t="s">
        <v>179</v>
      </c>
      <c r="C130" s="17">
        <v>595</v>
      </c>
      <c r="D130" s="7">
        <v>81.239999999999995</v>
      </c>
      <c r="E130" s="125">
        <v>10359</v>
      </c>
      <c r="F130" s="46">
        <v>17.409962946476327</v>
      </c>
      <c r="G130" s="17"/>
    </row>
    <row r="131" spans="1:7" ht="15" customHeight="1">
      <c r="A131" s="6">
        <v>2270</v>
      </c>
      <c r="B131" s="12" t="s">
        <v>180</v>
      </c>
      <c r="C131" s="17">
        <v>180</v>
      </c>
      <c r="D131" s="7">
        <v>98.35</v>
      </c>
      <c r="E131" s="125">
        <v>6731</v>
      </c>
      <c r="F131" s="46">
        <v>37.395181453546392</v>
      </c>
      <c r="G131" s="17"/>
    </row>
    <row r="132" spans="1:7" ht="15" customHeight="1">
      <c r="A132" s="6">
        <v>2271</v>
      </c>
      <c r="B132" s="12" t="s">
        <v>181</v>
      </c>
      <c r="C132" s="17">
        <v>584</v>
      </c>
      <c r="D132" s="7">
        <v>107.07</v>
      </c>
      <c r="E132" s="125">
        <v>30676</v>
      </c>
      <c r="F132" s="46">
        <v>52.527822590177223</v>
      </c>
      <c r="G132" s="17"/>
    </row>
    <row r="133" spans="1:7" s="4" customFormat="1" ht="15" customHeight="1">
      <c r="A133" s="6">
        <v>2272</v>
      </c>
      <c r="B133" s="12" t="s">
        <v>182</v>
      </c>
      <c r="C133" s="17">
        <v>1677</v>
      </c>
      <c r="D133" s="7">
        <v>102.31</v>
      </c>
      <c r="E133" s="125">
        <v>73438</v>
      </c>
      <c r="F133" s="46">
        <v>43.79157109906884</v>
      </c>
      <c r="G133" s="17"/>
    </row>
    <row r="134" spans="1:7" ht="15" customHeight="1">
      <c r="A134" s="6">
        <v>2274</v>
      </c>
      <c r="B134" s="12" t="s">
        <v>183</v>
      </c>
      <c r="C134" s="17">
        <v>941</v>
      </c>
      <c r="D134" s="7">
        <v>102.18</v>
      </c>
      <c r="E134" s="125">
        <v>40999</v>
      </c>
      <c r="F134" s="46">
        <v>43.569420266693868</v>
      </c>
      <c r="G134" s="17"/>
    </row>
    <row r="135" spans="1:7" ht="15" customHeight="1">
      <c r="A135" s="6">
        <v>2275</v>
      </c>
      <c r="B135" s="12" t="s">
        <v>184</v>
      </c>
      <c r="C135" s="17">
        <v>6490</v>
      </c>
      <c r="D135" s="7">
        <v>107.99</v>
      </c>
      <c r="E135" s="125">
        <v>352774</v>
      </c>
      <c r="F135" s="46">
        <v>54.356608603612685</v>
      </c>
      <c r="G135" s="17"/>
    </row>
    <row r="136" spans="1:7" ht="15" customHeight="1">
      <c r="A136" s="6">
        <v>2276</v>
      </c>
      <c r="B136" s="12" t="s">
        <v>185</v>
      </c>
      <c r="C136" s="17">
        <v>1079</v>
      </c>
      <c r="D136" s="7">
        <v>96.48</v>
      </c>
      <c r="E136" s="125">
        <v>37367</v>
      </c>
      <c r="F136" s="46">
        <v>34.631186171942218</v>
      </c>
      <c r="G136" s="17"/>
    </row>
    <row r="137" spans="1:7" ht="15" customHeight="1">
      <c r="A137" s="6">
        <v>2277</v>
      </c>
      <c r="B137" s="12" t="s">
        <v>186</v>
      </c>
      <c r="C137" s="17">
        <v>513</v>
      </c>
      <c r="D137" s="7">
        <v>86.84</v>
      </c>
      <c r="E137" s="125">
        <v>11660</v>
      </c>
      <c r="F137" s="46">
        <v>22.72989591537031</v>
      </c>
      <c r="G137" s="17"/>
    </row>
    <row r="138" spans="1:7" ht="15" customHeight="1">
      <c r="A138" s="6">
        <v>2278</v>
      </c>
      <c r="B138" s="12" t="s">
        <v>187</v>
      </c>
      <c r="C138" s="17">
        <v>398</v>
      </c>
      <c r="D138" s="7">
        <v>101.61</v>
      </c>
      <c r="E138" s="125">
        <v>16957</v>
      </c>
      <c r="F138" s="46">
        <v>42.605335871477834</v>
      </c>
      <c r="G138" s="17"/>
    </row>
    <row r="139" spans="1:7" ht="15" customHeight="1">
      <c r="A139" s="6">
        <v>2279</v>
      </c>
      <c r="B139" s="12" t="s">
        <v>188</v>
      </c>
      <c r="C139" s="17">
        <v>607</v>
      </c>
      <c r="D139" s="7">
        <v>104.51</v>
      </c>
      <c r="E139" s="125">
        <v>28943</v>
      </c>
      <c r="F139" s="46">
        <v>47.681463717789896</v>
      </c>
      <c r="G139" s="17"/>
    </row>
    <row r="140" spans="1:7" ht="15" customHeight="1">
      <c r="A140" s="6">
        <v>2280</v>
      </c>
      <c r="B140" s="12" t="s">
        <v>189</v>
      </c>
      <c r="C140" s="17">
        <v>2033</v>
      </c>
      <c r="D140" s="7">
        <v>102.32</v>
      </c>
      <c r="E140" s="125">
        <v>89063</v>
      </c>
      <c r="F140" s="46">
        <v>43.808694739745718</v>
      </c>
      <c r="G140" s="17"/>
    </row>
    <row r="141" spans="1:7" ht="15" customHeight="1">
      <c r="A141" s="6">
        <v>2281</v>
      </c>
      <c r="B141" s="12" t="s">
        <v>190</v>
      </c>
      <c r="C141" s="17">
        <v>1360</v>
      </c>
      <c r="D141" s="7">
        <v>94.86</v>
      </c>
      <c r="E141" s="125">
        <v>44014</v>
      </c>
      <c r="F141" s="46">
        <v>32.363141280924879</v>
      </c>
      <c r="G141" s="17"/>
    </row>
    <row r="142" spans="1:7" ht="15" customHeight="1">
      <c r="A142" s="6">
        <v>2283</v>
      </c>
      <c r="B142" s="12" t="s">
        <v>191</v>
      </c>
      <c r="C142" s="17">
        <v>459</v>
      </c>
      <c r="D142" s="7">
        <v>106.78</v>
      </c>
      <c r="E142" s="125">
        <v>23850</v>
      </c>
      <c r="F142" s="46">
        <v>51.961042282596878</v>
      </c>
      <c r="G142" s="17"/>
    </row>
    <row r="143" spans="1:7" ht="15" customHeight="1">
      <c r="A143" s="6">
        <v>2291</v>
      </c>
      <c r="B143" s="12" t="s">
        <v>192</v>
      </c>
      <c r="C143" s="17">
        <v>2001</v>
      </c>
      <c r="D143" s="7">
        <v>92.63</v>
      </c>
      <c r="E143" s="125">
        <v>58881</v>
      </c>
      <c r="F143" s="46">
        <v>29.42556727700201</v>
      </c>
      <c r="G143" s="17"/>
    </row>
    <row r="144" spans="1:7" ht="15" customHeight="1">
      <c r="A144" s="6">
        <v>2292</v>
      </c>
      <c r="B144" s="12" t="s">
        <v>193</v>
      </c>
      <c r="C144" s="17">
        <v>651</v>
      </c>
      <c r="D144" s="7">
        <v>92.07</v>
      </c>
      <c r="E144" s="125">
        <v>18697</v>
      </c>
      <c r="F144" s="46">
        <v>28.720418271314781</v>
      </c>
      <c r="G144" s="17"/>
    </row>
    <row r="145" spans="1:7" ht="15" customHeight="1">
      <c r="A145" s="6">
        <v>2293</v>
      </c>
      <c r="B145" s="12" t="s">
        <v>194</v>
      </c>
      <c r="C145" s="17">
        <v>7664</v>
      </c>
      <c r="D145" s="7">
        <v>94.92</v>
      </c>
      <c r="E145" s="125">
        <v>248659</v>
      </c>
      <c r="F145" s="46">
        <v>32.445099179212363</v>
      </c>
      <c r="G145" s="17"/>
    </row>
    <row r="146" spans="1:7" ht="15" customHeight="1">
      <c r="A146" s="6">
        <v>2294</v>
      </c>
      <c r="B146" s="12" t="s">
        <v>195</v>
      </c>
      <c r="C146" s="17">
        <v>1466</v>
      </c>
      <c r="D146" s="7">
        <v>96.53</v>
      </c>
      <c r="E146" s="125">
        <v>50875</v>
      </c>
      <c r="F146" s="46">
        <v>34.703031355365447</v>
      </c>
      <c r="G146" s="17"/>
    </row>
    <row r="147" spans="1:7" ht="15" customHeight="1">
      <c r="A147" s="6">
        <v>2295</v>
      </c>
      <c r="B147" s="12" t="s">
        <v>196</v>
      </c>
      <c r="C147" s="17">
        <v>3309</v>
      </c>
      <c r="D147" s="7">
        <v>88.48</v>
      </c>
      <c r="E147" s="125">
        <v>81058</v>
      </c>
      <c r="F147" s="46">
        <v>24.496195743912924</v>
      </c>
      <c r="G147" s="17"/>
    </row>
    <row r="148" spans="1:7" ht="15" customHeight="1">
      <c r="A148" s="6">
        <v>2296</v>
      </c>
      <c r="B148" s="12" t="s">
        <v>197</v>
      </c>
      <c r="C148" s="17">
        <v>1377</v>
      </c>
      <c r="D148" s="7">
        <v>91.66</v>
      </c>
      <c r="E148" s="125">
        <v>38848</v>
      </c>
      <c r="F148" s="46">
        <v>28.212241936354804</v>
      </c>
      <c r="G148" s="17"/>
    </row>
    <row r="149" spans="1:7" ht="15" customHeight="1">
      <c r="A149" s="6">
        <v>2298</v>
      </c>
      <c r="B149" s="12" t="s">
        <v>198</v>
      </c>
      <c r="C149" s="17">
        <v>1159</v>
      </c>
      <c r="D149" s="7">
        <v>102.41</v>
      </c>
      <c r="E149" s="125">
        <v>50953</v>
      </c>
      <c r="F149" s="46">
        <v>43.963033584395518</v>
      </c>
      <c r="G149" s="17"/>
    </row>
    <row r="150" spans="1:7" ht="15" customHeight="1">
      <c r="A150" s="6">
        <v>2299</v>
      </c>
      <c r="B150" s="12" t="s">
        <v>199</v>
      </c>
      <c r="C150" s="17">
        <v>1944</v>
      </c>
      <c r="D150" s="7">
        <v>84.38</v>
      </c>
      <c r="E150" s="125">
        <v>39389</v>
      </c>
      <c r="F150" s="46">
        <v>20.261718254648194</v>
      </c>
      <c r="G150" s="17"/>
    </row>
    <row r="151" spans="1:7" ht="15" customHeight="1">
      <c r="A151" s="6">
        <v>2300</v>
      </c>
      <c r="B151" s="12" t="s">
        <v>200</v>
      </c>
      <c r="C151" s="17">
        <v>1043</v>
      </c>
      <c r="D151" s="7">
        <v>79.3</v>
      </c>
      <c r="E151" s="125">
        <v>16485</v>
      </c>
      <c r="F151" s="46">
        <v>15.805598191611045</v>
      </c>
      <c r="G151" s="17"/>
    </row>
    <row r="152" spans="1:7" ht="15" customHeight="1">
      <c r="A152" s="6">
        <v>2301</v>
      </c>
      <c r="B152" s="12" t="s">
        <v>201</v>
      </c>
      <c r="C152" s="17">
        <v>1083</v>
      </c>
      <c r="D152" s="7">
        <v>96.29</v>
      </c>
      <c r="E152" s="125">
        <v>37211</v>
      </c>
      <c r="F152" s="46">
        <v>34.359191399558028</v>
      </c>
      <c r="G152" s="17"/>
    </row>
    <row r="153" spans="1:7" s="4" customFormat="1" ht="15" customHeight="1">
      <c r="A153" s="6">
        <v>2302</v>
      </c>
      <c r="B153" s="12" t="s">
        <v>202</v>
      </c>
      <c r="C153" s="17">
        <v>1908</v>
      </c>
      <c r="D153" s="7">
        <v>88.37</v>
      </c>
      <c r="E153" s="125">
        <v>46507</v>
      </c>
      <c r="F153" s="46">
        <v>24.374606197637686</v>
      </c>
      <c r="G153" s="17"/>
    </row>
    <row r="154" spans="1:7" ht="15" customHeight="1">
      <c r="A154" s="6">
        <v>2303</v>
      </c>
      <c r="B154" s="12" t="s">
        <v>203</v>
      </c>
      <c r="C154" s="17">
        <v>955</v>
      </c>
      <c r="D154" s="7">
        <v>85.47</v>
      </c>
      <c r="E154" s="125">
        <v>20369</v>
      </c>
      <c r="F154" s="46">
        <v>21.329123245550804</v>
      </c>
      <c r="G154" s="17"/>
    </row>
    <row r="155" spans="1:7" ht="15" customHeight="1">
      <c r="A155" s="6">
        <v>2304</v>
      </c>
      <c r="B155" s="12" t="s">
        <v>204</v>
      </c>
      <c r="C155" s="17">
        <v>1281</v>
      </c>
      <c r="D155" s="7">
        <v>92.25</v>
      </c>
      <c r="E155" s="125">
        <v>37079</v>
      </c>
      <c r="F155" s="46">
        <v>28.945675375513957</v>
      </c>
      <c r="G155" s="17"/>
    </row>
    <row r="156" spans="1:7" ht="15" customHeight="1">
      <c r="A156" s="6">
        <v>2305</v>
      </c>
      <c r="B156" s="12" t="s">
        <v>205</v>
      </c>
      <c r="C156" s="17">
        <v>4006</v>
      </c>
      <c r="D156" s="7">
        <v>98.16</v>
      </c>
      <c r="E156" s="125">
        <v>148651</v>
      </c>
      <c r="F156" s="46">
        <v>37.107046353686627</v>
      </c>
      <c r="G156" s="17"/>
    </row>
    <row r="157" spans="1:7" ht="15" customHeight="1">
      <c r="A157" s="6">
        <v>2306</v>
      </c>
      <c r="B157" s="12" t="s">
        <v>206</v>
      </c>
      <c r="C157" s="17">
        <v>3147</v>
      </c>
      <c r="D157" s="7">
        <v>97.01</v>
      </c>
      <c r="E157" s="125">
        <v>111399</v>
      </c>
      <c r="F157" s="46">
        <v>35.398446766768622</v>
      </c>
      <c r="G157" s="17"/>
    </row>
    <row r="158" spans="1:7" ht="15" customHeight="1">
      <c r="A158" s="6">
        <v>2307</v>
      </c>
      <c r="B158" s="12" t="s">
        <v>207</v>
      </c>
      <c r="C158" s="17">
        <v>1227</v>
      </c>
      <c r="D158" s="7">
        <v>92</v>
      </c>
      <c r="E158" s="125">
        <v>35133</v>
      </c>
      <c r="F158" s="46">
        <v>28.633174318943574</v>
      </c>
      <c r="G158" s="17"/>
    </row>
    <row r="159" spans="1:7" s="4" customFormat="1" ht="15" customHeight="1">
      <c r="A159" s="6">
        <v>2308</v>
      </c>
      <c r="B159" s="12" t="s">
        <v>208</v>
      </c>
      <c r="C159" s="17">
        <v>2387</v>
      </c>
      <c r="D159" s="7">
        <v>96.39</v>
      </c>
      <c r="E159" s="125">
        <v>82357</v>
      </c>
      <c r="F159" s="46">
        <v>34.502146028345585</v>
      </c>
      <c r="G159" s="17"/>
    </row>
    <row r="160" spans="1:7" ht="15" customHeight="1">
      <c r="A160" s="6">
        <v>2309</v>
      </c>
      <c r="B160" s="12" t="s">
        <v>209</v>
      </c>
      <c r="C160" s="17">
        <v>5380</v>
      </c>
      <c r="D160" s="7">
        <v>96.16</v>
      </c>
      <c r="E160" s="125">
        <v>183856</v>
      </c>
      <c r="F160" s="46">
        <v>34.174015062566511</v>
      </c>
      <c r="G160" s="17"/>
    </row>
    <row r="161" spans="1:7" ht="15" customHeight="1">
      <c r="A161" s="6">
        <v>2310</v>
      </c>
      <c r="B161" s="12" t="s">
        <v>210</v>
      </c>
      <c r="C161" s="17">
        <v>417</v>
      </c>
      <c r="D161" s="7">
        <v>87.48</v>
      </c>
      <c r="E161" s="125">
        <v>9761</v>
      </c>
      <c r="F161" s="46">
        <v>23.4074058562252</v>
      </c>
      <c r="G161" s="17"/>
    </row>
    <row r="162" spans="1:7" ht="15" customHeight="1">
      <c r="A162" s="6">
        <v>2321</v>
      </c>
      <c r="B162" s="12" t="s">
        <v>211</v>
      </c>
      <c r="C162" s="17">
        <v>3172</v>
      </c>
      <c r="D162" s="7">
        <v>109.34</v>
      </c>
      <c r="E162" s="125">
        <v>181204</v>
      </c>
      <c r="F162" s="46">
        <v>57.126085573395429</v>
      </c>
      <c r="G162" s="17"/>
    </row>
    <row r="163" spans="1:7" ht="15" customHeight="1">
      <c r="A163" s="6">
        <v>2323</v>
      </c>
      <c r="B163" s="12" t="s">
        <v>212</v>
      </c>
      <c r="C163" s="17">
        <v>1429</v>
      </c>
      <c r="D163" s="7">
        <v>110.67</v>
      </c>
      <c r="E163" s="125">
        <v>85678</v>
      </c>
      <c r="F163" s="46">
        <v>59.956714672454211</v>
      </c>
      <c r="G163" s="17"/>
    </row>
    <row r="164" spans="1:7" ht="15" customHeight="1">
      <c r="A164" s="6">
        <v>2325</v>
      </c>
      <c r="B164" s="12" t="s">
        <v>213</v>
      </c>
      <c r="C164" s="17">
        <v>6275</v>
      </c>
      <c r="D164" s="7">
        <v>101.89</v>
      </c>
      <c r="E164" s="125">
        <v>270308</v>
      </c>
      <c r="F164" s="46">
        <v>43.076899484410184</v>
      </c>
      <c r="G164" s="17"/>
    </row>
    <row r="165" spans="1:7" ht="15" customHeight="1">
      <c r="A165" s="6">
        <v>2328</v>
      </c>
      <c r="B165" s="12" t="s">
        <v>214</v>
      </c>
      <c r="C165" s="17">
        <v>829</v>
      </c>
      <c r="D165" s="7">
        <v>113.91</v>
      </c>
      <c r="E165" s="125">
        <v>55785</v>
      </c>
      <c r="F165" s="46">
        <v>67.29233453828337</v>
      </c>
      <c r="G165" s="17"/>
    </row>
    <row r="166" spans="1:7" ht="15" customHeight="1">
      <c r="A166" s="6">
        <v>2333</v>
      </c>
      <c r="B166" s="12" t="s">
        <v>215</v>
      </c>
      <c r="C166" s="17">
        <v>993</v>
      </c>
      <c r="D166" s="7">
        <v>110.41</v>
      </c>
      <c r="E166" s="125">
        <v>58979</v>
      </c>
      <c r="F166" s="46">
        <v>59.395265419152892</v>
      </c>
      <c r="G166" s="17"/>
    </row>
    <row r="167" spans="1:7" ht="15" customHeight="1">
      <c r="A167" s="6">
        <v>2335</v>
      </c>
      <c r="B167" s="12" t="s">
        <v>216</v>
      </c>
      <c r="C167" s="17">
        <v>1013</v>
      </c>
      <c r="D167" s="7">
        <v>101.01</v>
      </c>
      <c r="E167" s="125">
        <v>42149</v>
      </c>
      <c r="F167" s="46">
        <v>41.607888055199552</v>
      </c>
      <c r="G167" s="17"/>
    </row>
    <row r="168" spans="1:7" ht="15" customHeight="1">
      <c r="A168" s="6">
        <v>2336</v>
      </c>
      <c r="B168" s="12" t="s">
        <v>217</v>
      </c>
      <c r="C168" s="17">
        <v>1347</v>
      </c>
      <c r="D168" s="7">
        <v>97.77</v>
      </c>
      <c r="E168" s="125">
        <v>49194</v>
      </c>
      <c r="F168" s="46">
        <v>36.520830802307209</v>
      </c>
      <c r="G168" s="17"/>
    </row>
    <row r="169" spans="1:7" ht="15" customHeight="1">
      <c r="A169" s="14">
        <v>2337</v>
      </c>
      <c r="B169" s="13" t="s">
        <v>218</v>
      </c>
      <c r="C169" s="17">
        <v>1153</v>
      </c>
      <c r="D169" s="7">
        <v>110.07</v>
      </c>
      <c r="E169" s="125">
        <v>67643</v>
      </c>
      <c r="F169" s="46">
        <v>58.667023385170467</v>
      </c>
      <c r="G169" s="17"/>
    </row>
    <row r="170" spans="1:7" ht="15" customHeight="1">
      <c r="A170" s="14">
        <v>2338</v>
      </c>
      <c r="B170" s="14" t="s">
        <v>219</v>
      </c>
      <c r="C170" s="17">
        <v>1154</v>
      </c>
      <c r="D170" s="7">
        <v>107.23</v>
      </c>
      <c r="E170" s="125">
        <v>60980</v>
      </c>
      <c r="F170" s="46">
        <v>52.842506784489174</v>
      </c>
      <c r="G170" s="17"/>
    </row>
    <row r="171" spans="1:7" ht="15" customHeight="1">
      <c r="A171" s="15"/>
      <c r="B171" s="4"/>
      <c r="C171" s="17"/>
      <c r="D171" s="7"/>
      <c r="E171" s="50"/>
      <c r="F171" s="46"/>
    </row>
    <row r="172" spans="1:7" ht="15" customHeight="1">
      <c r="A172" s="9"/>
      <c r="B172" s="16" t="s">
        <v>1</v>
      </c>
      <c r="C172" s="10">
        <v>297622</v>
      </c>
      <c r="D172" s="5"/>
      <c r="E172" s="50">
        <v>13190856.000000002</v>
      </c>
      <c r="F172" s="51">
        <v>44.320836497301954</v>
      </c>
    </row>
    <row r="173" spans="1:7" s="17" customFormat="1" ht="15" customHeight="1">
      <c r="A173" s="3"/>
      <c r="B173" s="10"/>
      <c r="E173" s="52">
        <v>297622</v>
      </c>
      <c r="F173" s="54"/>
    </row>
    <row r="174" spans="1:7" s="4" customFormat="1" ht="15" customHeight="1">
      <c r="A174" s="9"/>
      <c r="B174" s="16"/>
      <c r="E174" s="43"/>
      <c r="F174" s="43"/>
    </row>
    <row r="175" spans="1:7" ht="15" customHeight="1">
      <c r="A175" s="9"/>
      <c r="B175" s="16"/>
      <c r="E175" s="43"/>
    </row>
    <row r="176" spans="1:7" ht="15" customHeight="1">
      <c r="A176" s="9"/>
      <c r="B176" s="16"/>
    </row>
    <row r="177" spans="1:2" ht="15" customHeight="1">
      <c r="A177" s="9"/>
      <c r="B177" s="16"/>
    </row>
    <row r="178" spans="1:2" ht="15" customHeight="1">
      <c r="A178" s="6"/>
      <c r="B178" s="12"/>
    </row>
    <row r="179" spans="1:2" ht="15" customHeight="1">
      <c r="A179" s="6"/>
      <c r="B179" s="12"/>
    </row>
    <row r="180" spans="1:2" ht="15" customHeight="1">
      <c r="A180" s="6"/>
      <c r="B180" s="12"/>
    </row>
    <row r="181" spans="1:2" ht="15" customHeight="1">
      <c r="A181" s="6"/>
      <c r="B181" s="12"/>
    </row>
    <row r="182" spans="1:2" ht="15" customHeight="1">
      <c r="A182" s="6"/>
      <c r="B182" s="12"/>
    </row>
    <row r="183" spans="1:2" ht="15" customHeight="1">
      <c r="A183" s="6"/>
      <c r="B183" s="12"/>
    </row>
  </sheetData>
  <sortState ref="A8:F170">
    <sortCondition ref="A8:A170"/>
  </sortState>
  <mergeCells count="2">
    <mergeCell ref="H47:I47"/>
    <mergeCell ref="E2:F2"/>
  </mergeCells>
  <printOptions gridLinesSet="0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2"/>
  <sheetViews>
    <sheetView showGridLines="0" topLeftCell="A159" zoomScaleNormal="100" workbookViewId="0">
      <selection activeCell="R164" sqref="R164"/>
    </sheetView>
  </sheetViews>
  <sheetFormatPr baseColWidth="10" defaultColWidth="15.7109375" defaultRowHeight="15" customHeight="1"/>
  <cols>
    <col min="1" max="1" width="5.7109375" style="78" customWidth="1"/>
    <col min="2" max="2" width="21" style="77" customWidth="1"/>
    <col min="3" max="3" width="10.7109375" style="101" customWidth="1"/>
    <col min="4" max="6" width="10.7109375" style="30" customWidth="1"/>
    <col min="7" max="8" width="10.7109375" style="66" customWidth="1"/>
    <col min="9" max="9" width="12.7109375" style="30" customWidth="1"/>
    <col min="10" max="38" width="10.7109375" style="66" customWidth="1"/>
    <col min="39" max="49" width="10.7109375" style="77" customWidth="1"/>
    <col min="50" max="16384" width="15.7109375" style="77"/>
  </cols>
  <sheetData>
    <row r="1" spans="1:38" s="56" customFormat="1" ht="15" customHeight="1">
      <c r="A1" s="55" t="s">
        <v>245</v>
      </c>
      <c r="C1" s="57"/>
      <c r="D1" s="58"/>
      <c r="E1" s="58"/>
      <c r="F1" s="58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</row>
    <row r="2" spans="1:38" s="56" customFormat="1" ht="15.75" customHeight="1">
      <c r="A2" s="61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</row>
    <row r="3" spans="1:38" s="68" customFormat="1" ht="15" customHeight="1">
      <c r="A3" s="82"/>
      <c r="B3" s="82"/>
      <c r="C3" s="147" t="s">
        <v>16</v>
      </c>
      <c r="D3" s="148" t="s">
        <v>33</v>
      </c>
      <c r="E3" s="149" t="s">
        <v>17</v>
      </c>
      <c r="F3" s="148" t="s">
        <v>18</v>
      </c>
      <c r="G3" s="147" t="s">
        <v>19</v>
      </c>
      <c r="H3" s="150" t="s">
        <v>14</v>
      </c>
      <c r="I3" s="142" t="s">
        <v>14</v>
      </c>
    </row>
    <row r="4" spans="1:38" s="68" customFormat="1" ht="15" customHeight="1">
      <c r="A4" s="82"/>
      <c r="B4" s="82"/>
      <c r="C4" s="151" t="s">
        <v>42</v>
      </c>
      <c r="D4" s="151" t="s">
        <v>42</v>
      </c>
      <c r="E4" s="151" t="s">
        <v>42</v>
      </c>
      <c r="F4" s="151" t="s">
        <v>42</v>
      </c>
      <c r="G4" s="152" t="s">
        <v>20</v>
      </c>
      <c r="H4" s="153" t="s">
        <v>254</v>
      </c>
      <c r="I4" s="143" t="s">
        <v>223</v>
      </c>
    </row>
    <row r="5" spans="1:38" s="68" customFormat="1" ht="15" customHeight="1">
      <c r="B5" s="69"/>
      <c r="C5" s="151">
        <f>'ISB-5 DPOP'!I5</f>
        <v>2015</v>
      </c>
      <c r="D5" s="154">
        <f>'ISB-6 TE'!I5</f>
        <v>2015</v>
      </c>
      <c r="E5" s="154">
        <f>'ISB-7 CRPOP'!I5</f>
        <v>2015</v>
      </c>
      <c r="F5" s="154">
        <f>'ISB-8 PA80'!I5</f>
        <v>2015</v>
      </c>
      <c r="G5" s="154">
        <f>'ISB-9 SCOB'!I5</f>
        <v>2015</v>
      </c>
      <c r="H5" s="155">
        <f>G5</f>
        <v>2015</v>
      </c>
      <c r="I5" s="144"/>
    </row>
    <row r="6" spans="1:38" s="56" customFormat="1" ht="15" customHeight="1">
      <c r="A6" s="71"/>
      <c r="B6" s="60" t="s">
        <v>0</v>
      </c>
      <c r="C6" s="156">
        <f>'ISB-4 pondération'!F4</f>
        <v>14.317813245183713</v>
      </c>
      <c r="D6" s="156">
        <f>'ISB-4 pondération'!F5</f>
        <v>5.85000339839024</v>
      </c>
      <c r="E6" s="156">
        <f>'ISB-4 pondération'!F6</f>
        <v>5.85000339839024</v>
      </c>
      <c r="F6" s="156">
        <f>'ISB-4 pondération'!F7</f>
        <v>15.394905591272151</v>
      </c>
      <c r="G6" s="156">
        <f>'ISB-4 pondération'!F8</f>
        <v>58.587274366763666</v>
      </c>
      <c r="H6" s="157">
        <f>SUM(C6:G6)</f>
        <v>100</v>
      </c>
      <c r="I6" s="145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</row>
    <row r="7" spans="1:38" s="56" customFormat="1" ht="15" customHeight="1">
      <c r="A7" s="71"/>
      <c r="B7" s="60"/>
      <c r="C7" s="147"/>
      <c r="D7" s="158"/>
      <c r="E7" s="159"/>
      <c r="F7" s="160"/>
      <c r="G7" s="160"/>
      <c r="H7" s="161"/>
      <c r="I7" s="145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</row>
    <row r="8" spans="1:38" s="56" customFormat="1" ht="15" customHeight="1">
      <c r="A8" s="61">
        <f ca="1">'ISB-1 2011'!A64</f>
        <v>2130</v>
      </c>
      <c r="B8" s="75" t="str">
        <f ca="1">'ISB-1 2011'!B64</f>
        <v>Crésuz</v>
      </c>
      <c r="C8" s="160">
        <f>'ISB-5 DPOP'!$I64/'ISB-4 pondération'!$D$4*'ISB-4 pondération'!$F$4</f>
        <v>14.321802288338031</v>
      </c>
      <c r="D8" s="160">
        <f>'ISB-6 TE'!$I64/'ISB-4 pondération'!$D$5*'ISB-4 pondération'!$F$5</f>
        <v>2.1396106975986529</v>
      </c>
      <c r="E8" s="162">
        <f>'ISB-7 CRPOP'!$I64/'ISB-4 pondération'!$D$6*'ISB-4 pondération'!$F$6</f>
        <v>5.6564109692581575</v>
      </c>
      <c r="F8" s="160">
        <f>'ISB-8 PA80'!$I64/'ISB-4 pondération'!$D$7*'ISB-4 pondération'!$F$7</f>
        <v>28.184011270495432</v>
      </c>
      <c r="G8" s="160">
        <f>'ISB-9 SCOB'!$I64/'ISB-4 pondération'!$D$8*'ISB-4 pondération'!$F$8</f>
        <v>20.282709108171602</v>
      </c>
      <c r="H8" s="161">
        <f t="shared" ref="H8:H39" si="0">SUM(C8:G8)</f>
        <v>70.584544333861871</v>
      </c>
      <c r="I8" s="146">
        <f>'ISB-10 Indices 2015'!$H64</f>
        <v>72.443149562015279</v>
      </c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5" customHeight="1">
      <c r="A9" s="61">
        <f ca="1">'ISB-1 2011'!A120</f>
        <v>2251</v>
      </c>
      <c r="B9" s="75" t="str">
        <f ca="1">'ISB-1 2011'!B120</f>
        <v>Courlevon</v>
      </c>
      <c r="C9" s="160">
        <f>'ISB-5 DPOP'!$I120/'ISB-4 pondération'!$D$4*'ISB-4 pondération'!$F$4</f>
        <v>12.502812559804077</v>
      </c>
      <c r="D9" s="160">
        <f>'ISB-6 TE'!$I120/'ISB-4 pondération'!$D$5*'ISB-4 pondération'!$F$5</f>
        <v>3.7423214971672292</v>
      </c>
      <c r="E9" s="162">
        <f>'ISB-7 CRPOP'!$I120/'ISB-4 pondération'!$D$6*'ISB-4 pondération'!$F$6</f>
        <v>5.7178287110299157</v>
      </c>
      <c r="F9" s="160">
        <f>'ISB-8 PA80'!$I120/'ISB-4 pondération'!$D$7*'ISB-4 pondération'!$F$7</f>
        <v>12.268075296474162</v>
      </c>
      <c r="G9" s="160">
        <f>'ISB-9 SCOB'!$I120/'ISB-4 pondération'!$D$8*'ISB-4 pondération'!$F$8</f>
        <v>37.83238785064826</v>
      </c>
      <c r="H9" s="161">
        <f t="shared" si="0"/>
        <v>72.063425915123645</v>
      </c>
      <c r="I9" s="146">
        <f>'ISB-10 Indices 2015'!$H120</f>
        <v>74.90739552966275</v>
      </c>
    </row>
    <row r="10" spans="1:38" ht="15" customHeight="1">
      <c r="A10" s="61">
        <f ca="1">'ISB-1 2011'!A36</f>
        <v>2051</v>
      </c>
      <c r="B10" s="75" t="str">
        <f ca="1">'ISB-1 2011'!B36</f>
        <v>Delley-Portalban</v>
      </c>
      <c r="C10" s="160">
        <f>'ISB-5 DPOP'!$I36/'ISB-4 pondération'!$D$4*'ISB-4 pondération'!$F$4</f>
        <v>13.448783624977242</v>
      </c>
      <c r="D10" s="160">
        <f>'ISB-6 TE'!$I36/'ISB-4 pondération'!$D$5*'ISB-4 pondération'!$F$5</f>
        <v>4.5384601207418021</v>
      </c>
      <c r="E10" s="162">
        <f>'ISB-7 CRPOP'!$I36/'ISB-4 pondération'!$D$6*'ISB-4 pondération'!$F$6</f>
        <v>6.2248257504299342</v>
      </c>
      <c r="F10" s="160">
        <f>'ISB-8 PA80'!$I36/'ISB-4 pondération'!$D$7*'ISB-4 pondération'!$F$7</f>
        <v>14.161674274695294</v>
      </c>
      <c r="G10" s="160">
        <f>'ISB-9 SCOB'!$I36/'ISB-4 pondération'!$D$8*'ISB-4 pondération'!$F$8</f>
        <v>39.641596404096163</v>
      </c>
      <c r="H10" s="161">
        <f t="shared" si="0"/>
        <v>78.015340174940434</v>
      </c>
      <c r="I10" s="146">
        <f>'ISB-10 Indices 2015'!$H36</f>
        <v>81.813801620365581</v>
      </c>
    </row>
    <row r="11" spans="1:38" ht="15" customHeight="1">
      <c r="A11" s="61">
        <f ca="1">'ISB-1 2011'!A113</f>
        <v>2230</v>
      </c>
      <c r="B11" s="75" t="str">
        <f ca="1">'ISB-1 2011'!B113</f>
        <v>Villarsel-sur-Marly</v>
      </c>
      <c r="C11" s="160">
        <f>'ISB-5 DPOP'!$I113/'ISB-4 pondération'!$D$4*'ISB-4 pondération'!$F$4</f>
        <v>11.274641216626483</v>
      </c>
      <c r="D11" s="160">
        <f>'ISB-6 TE'!$I113/'ISB-4 pondération'!$D$5*'ISB-4 pondération'!$F$5</f>
        <v>4.0170467139407586</v>
      </c>
      <c r="E11" s="162">
        <f>'ISB-7 CRPOP'!$I113/'ISB-4 pondération'!$D$6*'ISB-4 pondération'!$F$6</f>
        <v>5.8684253212892514</v>
      </c>
      <c r="F11" s="160">
        <f>'ISB-8 PA80'!$I113/'ISB-4 pondération'!$D$7*'ISB-4 pondération'!$F$7</f>
        <v>9.9225109536205967</v>
      </c>
      <c r="G11" s="160">
        <f>'ISB-9 SCOB'!$I113/'ISB-4 pondération'!$D$8*'ISB-4 pondération'!$F$8</f>
        <v>47.173558942763997</v>
      </c>
      <c r="H11" s="161">
        <f t="shared" si="0"/>
        <v>78.256183148241092</v>
      </c>
      <c r="I11" s="146">
        <f>'ISB-10 Indices 2015'!$H113</f>
        <v>79.379265976652107</v>
      </c>
    </row>
    <row r="12" spans="1:38" ht="15" customHeight="1">
      <c r="A12" s="61">
        <f ca="1">'ISB-1 2011'!A130</f>
        <v>2266</v>
      </c>
      <c r="B12" s="75" t="str">
        <f ca="1">'ISB-1 2011'!B130</f>
        <v>Kleinbösingen</v>
      </c>
      <c r="C12" s="160">
        <f>'ISB-5 DPOP'!$I130/'ISB-4 pondération'!$D$4*'ISB-4 pondération'!$F$4</f>
        <v>14.531932507650845</v>
      </c>
      <c r="D12" s="160">
        <f>'ISB-6 TE'!$I130/'ISB-4 pondération'!$D$5*'ISB-4 pondération'!$F$5</f>
        <v>4.0007157920280125</v>
      </c>
      <c r="E12" s="162">
        <f>'ISB-7 CRPOP'!$I130/'ISB-4 pondération'!$D$6*'ISB-4 pondération'!$F$6</f>
        <v>5.5263695842556233</v>
      </c>
      <c r="F12" s="160">
        <f>'ISB-8 PA80'!$I130/'ISB-4 pondération'!$D$7*'ISB-4 pondération'!$F$7</f>
        <v>9.8340863531300489</v>
      </c>
      <c r="G12" s="160">
        <f>'ISB-9 SCOB'!$I130/'ISB-4 pondération'!$D$8*'ISB-4 pondération'!$F$8</f>
        <v>44.935981558408642</v>
      </c>
      <c r="H12" s="161">
        <f t="shared" si="0"/>
        <v>78.829085795473162</v>
      </c>
      <c r="I12" s="146">
        <f>'ISB-10 Indices 2015'!$H130</f>
        <v>81.243281704641817</v>
      </c>
    </row>
    <row r="13" spans="1:38" ht="15" customHeight="1">
      <c r="A13" s="61">
        <f ca="1">'ISB-1 2011'!A125</f>
        <v>2260</v>
      </c>
      <c r="B13" s="75" t="str">
        <f ca="1">'ISB-1 2011'!B125</f>
        <v>Gempenach</v>
      </c>
      <c r="C13" s="160">
        <f>'ISB-5 DPOP'!$I125/'ISB-4 pondération'!$D$4*'ISB-4 pondération'!$F$4</f>
        <v>14.157530450438179</v>
      </c>
      <c r="D13" s="160">
        <f>'ISB-6 TE'!$I125/'ISB-4 pondération'!$D$5*'ISB-4 pondération'!$F$5</f>
        <v>5.8585344504098105</v>
      </c>
      <c r="E13" s="162">
        <f>'ISB-7 CRPOP'!$I125/'ISB-4 pondération'!$D$6*'ISB-4 pondération'!$F$6</f>
        <v>5.2739386179312726</v>
      </c>
      <c r="F13" s="160">
        <f>'ISB-8 PA80'!$I125/'ISB-4 pondération'!$D$7*'ISB-4 pondération'!$F$7</f>
        <v>18.309923466788298</v>
      </c>
      <c r="G13" s="160">
        <f>'ISB-9 SCOB'!$I125/'ISB-4 pondération'!$D$8*'ISB-4 pondération'!$F$8</f>
        <v>35.407445488791566</v>
      </c>
      <c r="H13" s="161">
        <f t="shared" si="0"/>
        <v>79.00737247435913</v>
      </c>
      <c r="I13" s="146">
        <f>'ISB-10 Indices 2015'!$H125</f>
        <v>83.521693924051903</v>
      </c>
    </row>
    <row r="14" spans="1:38" ht="15" customHeight="1">
      <c r="A14" s="61">
        <f ca="1">'ISB-1 2011'!A151</f>
        <v>2300</v>
      </c>
      <c r="B14" s="75" t="str">
        <f ca="1">'ISB-1 2011'!B151</f>
        <v>Plasselb</v>
      </c>
      <c r="C14" s="160">
        <f>'ISB-5 DPOP'!$I151/'ISB-4 pondération'!$D$4*'ISB-4 pondération'!$F$4</f>
        <v>11.07873170720311</v>
      </c>
      <c r="D14" s="160">
        <f>'ISB-6 TE'!$I151/'ISB-4 pondération'!$D$5*'ISB-4 pondération'!$F$5</f>
        <v>3.8170762140357626</v>
      </c>
      <c r="E14" s="162">
        <f>'ISB-7 CRPOP'!$I151/'ISB-4 pondération'!$D$6*'ISB-4 pondération'!$F$6</f>
        <v>5.33414260291707</v>
      </c>
      <c r="F14" s="160">
        <f>'ISB-8 PA80'!$I151/'ISB-4 pondération'!$D$7*'ISB-4 pondération'!$F$7</f>
        <v>11.805254403895477</v>
      </c>
      <c r="G14" s="160">
        <f>'ISB-9 SCOB'!$I151/'ISB-4 pondération'!$D$8*'ISB-4 pondération'!$F$8</f>
        <v>47.737075157691592</v>
      </c>
      <c r="H14" s="161">
        <f t="shared" si="0"/>
        <v>79.772280085743006</v>
      </c>
      <c r="I14" s="146">
        <f>'ISB-10 Indices 2015'!$H151</f>
        <v>79.295422878946511</v>
      </c>
    </row>
    <row r="15" spans="1:38" ht="15" customHeight="1">
      <c r="A15" s="61">
        <f ca="1">'ISB-1 2011'!A150</f>
        <v>2299</v>
      </c>
      <c r="B15" s="75" t="str">
        <f ca="1">'ISB-1 2011'!B150</f>
        <v>Plaffeien</v>
      </c>
      <c r="C15" s="160">
        <f>'ISB-5 DPOP'!$I150/'ISB-4 pondération'!$D$4*'ISB-4 pondération'!$F$4</f>
        <v>9.5774807987358344</v>
      </c>
      <c r="D15" s="160">
        <f>'ISB-6 TE'!$I150/'ISB-4 pondération'!$D$5*'ISB-4 pondération'!$F$5</f>
        <v>6.2699870080373472</v>
      </c>
      <c r="E15" s="162">
        <f>'ISB-7 CRPOP'!$I150/'ISB-4 pondération'!$D$6*'ISB-4 pondération'!$F$6</f>
        <v>5.2924129238601481</v>
      </c>
      <c r="F15" s="160">
        <f>'ISB-8 PA80'!$I150/'ISB-4 pondération'!$D$7*'ISB-4 pondération'!$F$7</f>
        <v>17.544567370555686</v>
      </c>
      <c r="G15" s="160">
        <f>'ISB-9 SCOB'!$I150/'ISB-4 pondération'!$D$8*'ISB-4 pondération'!$F$8</f>
        <v>44.368528581099511</v>
      </c>
      <c r="H15" s="161">
        <f t="shared" si="0"/>
        <v>83.052976682288531</v>
      </c>
      <c r="I15" s="146">
        <f>'ISB-10 Indices 2015'!$H150</f>
        <v>84.382678729480403</v>
      </c>
    </row>
    <row r="16" spans="1:38" ht="15" customHeight="1">
      <c r="A16" s="61">
        <f ca="1">'ISB-1 2011'!A62</f>
        <v>2128</v>
      </c>
      <c r="B16" s="75" t="str">
        <f ca="1">'ISB-1 2011'!B62</f>
        <v>Châtel-sur-Montsalvens</v>
      </c>
      <c r="C16" s="160">
        <f>'ISB-5 DPOP'!$I62/'ISB-4 pondération'!$D$4*'ISB-4 pondération'!$F$4</f>
        <v>13.249508140425631</v>
      </c>
      <c r="D16" s="160">
        <f>'ISB-6 TE'!$I62/'ISB-4 pondération'!$D$5*'ISB-4 pondération'!$F$5</f>
        <v>3.0829643427342375</v>
      </c>
      <c r="E16" s="162">
        <f>'ISB-7 CRPOP'!$I62/'ISB-4 pondération'!$D$6*'ISB-4 pondération'!$F$6</f>
        <v>5.8079751598142142</v>
      </c>
      <c r="F16" s="160">
        <f>'ISB-8 PA80'!$I62/'ISB-4 pondération'!$D$7*'ISB-4 pondération'!$F$7</f>
        <v>9.5163537884439702</v>
      </c>
      <c r="G16" s="160">
        <f>'ISB-9 SCOB'!$I62/'ISB-4 pondération'!$D$8*'ISB-4 pondération'!$F$8</f>
        <v>51.64193965070519</v>
      </c>
      <c r="H16" s="161">
        <f t="shared" si="0"/>
        <v>83.298741082123243</v>
      </c>
      <c r="I16" s="146">
        <f>'ISB-10 Indices 2015'!$H62</f>
        <v>82.834721632428611</v>
      </c>
    </row>
    <row r="17" spans="1:9" ht="15" customHeight="1">
      <c r="A17" s="61">
        <f ca="1">'ISB-1 2011'!A34</f>
        <v>2049</v>
      </c>
      <c r="B17" s="75" t="str">
        <f ca="1">'ISB-1 2011'!B34</f>
        <v>Vuissens</v>
      </c>
      <c r="C17" s="160">
        <f>'ISB-5 DPOP'!$I34/'ISB-4 pondération'!$D$4*'ISB-4 pondération'!$F$4</f>
        <v>10.172703842898366</v>
      </c>
      <c r="D17" s="160">
        <f>'ISB-6 TE'!$I34/'ISB-4 pondération'!$D$5*'ISB-4 pondération'!$F$5</f>
        <v>4.9298161798370357</v>
      </c>
      <c r="E17" s="162">
        <f>'ISB-7 CRPOP'!$I34/'ISB-4 pondération'!$D$6*'ISB-4 pondération'!$F$6</f>
        <v>6.2277186333717536</v>
      </c>
      <c r="F17" s="160">
        <f>'ISB-8 PA80'!$I34/'ISB-4 pondération'!$D$7*'ISB-4 pondération'!$F$7</f>
        <v>7.3853701405907044</v>
      </c>
      <c r="G17" s="160">
        <f>'ISB-9 SCOB'!$I34/'ISB-4 pondération'!$D$8*'ISB-4 pondération'!$F$8</f>
        <v>55.005676905829425</v>
      </c>
      <c r="H17" s="161">
        <f t="shared" si="0"/>
        <v>83.721285702527283</v>
      </c>
      <c r="I17" s="146">
        <f>'ISB-10 Indices 2015'!$H34</f>
        <v>84.642306310487811</v>
      </c>
    </row>
    <row r="18" spans="1:9" ht="15" customHeight="1">
      <c r="A18" s="61">
        <f ca="1">'ISB-1 2011'!A147</f>
        <v>2295</v>
      </c>
      <c r="B18" s="75" t="str">
        <f ca="1">'ISB-1 2011'!B147</f>
        <v>Bösingen</v>
      </c>
      <c r="C18" s="160">
        <f>'ISB-5 DPOP'!$I147/'ISB-4 pondération'!$D$4*'ISB-4 pondération'!$F$4</f>
        <v>14.956481821999024</v>
      </c>
      <c r="D18" s="160">
        <f>'ISB-6 TE'!$I147/'ISB-4 pondération'!$D$5*'ISB-4 pondération'!$F$5</f>
        <v>5.3930697410203576</v>
      </c>
      <c r="E18" s="162">
        <f>'ISB-7 CRPOP'!$I147/'ISB-4 pondération'!$D$6*'ISB-4 pondération'!$F$6</f>
        <v>5.4232219956656005</v>
      </c>
      <c r="F18" s="160">
        <f>'ISB-8 PA80'!$I147/'ISB-4 pondération'!$D$7*'ISB-4 pondération'!$F$7</f>
        <v>10.99043202921411</v>
      </c>
      <c r="G18" s="160">
        <f>'ISB-9 SCOB'!$I147/'ISB-4 pondération'!$D$8*'ISB-4 pondération'!$F$8</f>
        <v>48.914201739053553</v>
      </c>
      <c r="H18" s="161">
        <f t="shared" si="0"/>
        <v>85.677407326952647</v>
      </c>
      <c r="I18" s="146">
        <f>'ISB-10 Indices 2015'!$H147</f>
        <v>88.477531545285387</v>
      </c>
    </row>
    <row r="19" spans="1:9" ht="15" customHeight="1">
      <c r="A19" s="61">
        <f ca="1">'ISB-1 2011'!A137</f>
        <v>2277</v>
      </c>
      <c r="B19" s="75" t="str">
        <f ca="1">'ISB-1 2011'!B137</f>
        <v>Salvenach</v>
      </c>
      <c r="C19" s="160">
        <f>'ISB-5 DPOP'!$I137/'ISB-4 pondération'!$D$4*'ISB-4 pondération'!$F$4</f>
        <v>13.395565944457084</v>
      </c>
      <c r="D19" s="160">
        <f>'ISB-6 TE'!$I137/'ISB-4 pondération'!$D$5*'ISB-4 pondération'!$F$5</f>
        <v>4.5225834243159326</v>
      </c>
      <c r="E19" s="162">
        <f>'ISB-7 CRPOP'!$I137/'ISB-4 pondération'!$D$6*'ISB-4 pondération'!$F$6</f>
        <v>5.6750269855843829</v>
      </c>
      <c r="F19" s="160">
        <f>'ISB-8 PA80'!$I137/'ISB-4 pondération'!$D$7*'ISB-4 pondération'!$F$7</f>
        <v>9.2020816988678416</v>
      </c>
      <c r="G19" s="160">
        <f>'ISB-9 SCOB'!$I137/'ISB-4 pondération'!$D$8*'ISB-4 pondération'!$F$8</f>
        <v>53.188394825631057</v>
      </c>
      <c r="H19" s="161">
        <f t="shared" si="0"/>
        <v>85.983652878856304</v>
      </c>
      <c r="I19" s="146">
        <f>'ISB-10 Indices 2015'!$H137</f>
        <v>86.844941069974126</v>
      </c>
    </row>
    <row r="20" spans="1:9" ht="15" customHeight="1">
      <c r="A20" s="61">
        <f ca="1">'ISB-1 2011'!A43</f>
        <v>2072</v>
      </c>
      <c r="B20" s="75" t="str">
        <f ca="1">'ISB-1 2011'!B43</f>
        <v>Ecublens (FR)</v>
      </c>
      <c r="C20" s="160">
        <f>'ISB-5 DPOP'!$I43/'ISB-4 pondération'!$D$4*'ISB-4 pondération'!$F$4</f>
        <v>11.348452235552676</v>
      </c>
      <c r="D20" s="160">
        <f>'ISB-6 TE'!$I43/'ISB-4 pondération'!$D$5*'ISB-4 pondération'!$F$5</f>
        <v>4.5548783701188684</v>
      </c>
      <c r="E20" s="162">
        <f>'ISB-7 CRPOP'!$I43/'ISB-4 pondération'!$D$6*'ISB-4 pondération'!$F$6</f>
        <v>5.7139398914474819</v>
      </c>
      <c r="F20" s="160">
        <f>'ISB-8 PA80'!$I43/'ISB-4 pondération'!$D$7*'ISB-4 pondération'!$F$7</f>
        <v>12.901274950055734</v>
      </c>
      <c r="G20" s="160">
        <f>'ISB-9 SCOB'!$I43/'ISB-4 pondération'!$D$8*'ISB-4 pondération'!$F$8</f>
        <v>51.742456125910074</v>
      </c>
      <c r="H20" s="161">
        <f t="shared" si="0"/>
        <v>86.261001573084826</v>
      </c>
      <c r="I20" s="146">
        <f>'ISB-10 Indices 2015'!$H43</f>
        <v>85.915819660245972</v>
      </c>
    </row>
    <row r="21" spans="1:9" ht="15" customHeight="1">
      <c r="A21" s="61">
        <f ca="1">'ISB-1 2011'!A28</f>
        <v>2040</v>
      </c>
      <c r="B21" s="75" t="str">
        <f ca="1">'ISB-1 2011'!B28</f>
        <v>Russy</v>
      </c>
      <c r="C21" s="160">
        <f>'ISB-5 DPOP'!$I28/'ISB-4 pondération'!$D$4*'ISB-4 pondération'!$F$4</f>
        <v>11.177110291303133</v>
      </c>
      <c r="D21" s="160">
        <f>'ISB-6 TE'!$I28/'ISB-4 pondération'!$D$5*'ISB-4 pondération'!$F$5</f>
        <v>3.194405958698213</v>
      </c>
      <c r="E21" s="162">
        <f>'ISB-7 CRPOP'!$I28/'ISB-4 pondération'!$D$6*'ISB-4 pondération'!$F$6</f>
        <v>5.4593883643492891</v>
      </c>
      <c r="F21" s="160">
        <f>'ISB-8 PA80'!$I28/'ISB-4 pondération'!$D$7*'ISB-4 pondération'!$F$7</f>
        <v>27.690430882435539</v>
      </c>
      <c r="G21" s="160">
        <f>'ISB-9 SCOB'!$I28/'ISB-4 pondération'!$D$8*'ISB-4 pondération'!$F$8</f>
        <v>38.858750787696707</v>
      </c>
      <c r="H21" s="161">
        <f t="shared" si="0"/>
        <v>86.380086284482886</v>
      </c>
      <c r="I21" s="146">
        <f>'ISB-10 Indices 2015'!$H28</f>
        <v>83.503655822295556</v>
      </c>
    </row>
    <row r="22" spans="1:9" ht="15" customHeight="1">
      <c r="A22" s="61">
        <f ca="1">'ISB-1 2011'!A161</f>
        <v>2310</v>
      </c>
      <c r="B22" s="75" t="str">
        <f ca="1">'ISB-1 2011'!B161</f>
        <v>Zumholz</v>
      </c>
      <c r="C22" s="160">
        <f>'ISB-5 DPOP'!$I161/'ISB-4 pondération'!$D$4*'ISB-4 pondération'!$F$4</f>
        <v>14.75114600383195</v>
      </c>
      <c r="D22" s="160">
        <f>'ISB-6 TE'!$I161/'ISB-4 pondération'!$D$5*'ISB-4 pondération'!$F$5</f>
        <v>4.7361835384170412</v>
      </c>
      <c r="E22" s="162">
        <f>'ISB-7 CRPOP'!$I161/'ISB-4 pondération'!$D$6*'ISB-4 pondération'!$F$6</f>
        <v>5.036192918614252</v>
      </c>
      <c r="F22" s="160">
        <f>'ISB-8 PA80'!$I161/'ISB-4 pondération'!$D$7*'ISB-4 pondération'!$F$7</f>
        <v>16.389169096947647</v>
      </c>
      <c r="G22" s="160">
        <f>'ISB-9 SCOB'!$I161/'ISB-4 pondération'!$D$8*'ISB-4 pondération'!$F$8</f>
        <v>45.669949057987104</v>
      </c>
      <c r="H22" s="161">
        <f t="shared" si="0"/>
        <v>86.582640615797999</v>
      </c>
      <c r="I22" s="146">
        <f>'ISB-10 Indices 2015'!$H161</f>
        <v>87.475975174616011</v>
      </c>
    </row>
    <row r="23" spans="1:9" ht="15" customHeight="1">
      <c r="A23" s="61">
        <f ca="1">'ISB-1 2011'!A126</f>
        <v>2261</v>
      </c>
      <c r="B23" s="75" t="str">
        <f ca="1">'ISB-1 2011'!B126</f>
        <v>Greng</v>
      </c>
      <c r="C23" s="160">
        <f>'ISB-5 DPOP'!$I126/'ISB-4 pondération'!$D$4*'ISB-4 pondération'!$F$4</f>
        <v>14.126037217726823</v>
      </c>
      <c r="D23" s="160">
        <f>'ISB-6 TE'!$I126/'ISB-4 pondération'!$D$5*'ISB-4 pondération'!$F$5</f>
        <v>6.077640584024576</v>
      </c>
      <c r="E23" s="162">
        <f>'ISB-7 CRPOP'!$I126/'ISB-4 pondération'!$D$6*'ISB-4 pondération'!$F$6</f>
        <v>5.1196993178672079</v>
      </c>
      <c r="F23" s="160">
        <f>'ISB-8 PA80'!$I126/'ISB-4 pondération'!$D$7*'ISB-4 pondération'!$F$7</f>
        <v>12.596548197401496</v>
      </c>
      <c r="G23" s="160">
        <f>'ISB-9 SCOB'!$I126/'ISB-4 pondération'!$D$8*'ISB-4 pondération'!$F$8</f>
        <v>48.682854792696148</v>
      </c>
      <c r="H23" s="161">
        <f t="shared" si="0"/>
        <v>86.60278010971625</v>
      </c>
      <c r="I23" s="146">
        <f>'ISB-10 Indices 2015'!$H126</f>
        <v>89.223593687314121</v>
      </c>
    </row>
    <row r="24" spans="1:9" ht="15" customHeight="1">
      <c r="A24" s="61">
        <f ca="1">'ISB-1 2011'!A44</f>
        <v>2079</v>
      </c>
      <c r="B24" s="75" t="str">
        <f ca="1">'ISB-1 2011'!B44</f>
        <v>Grangettes</v>
      </c>
      <c r="C24" s="160">
        <f>'ISB-5 DPOP'!$I44/'ISB-4 pondération'!$D$4*'ISB-4 pondération'!$F$4</f>
        <v>11.141884471672499</v>
      </c>
      <c r="D24" s="160">
        <f>'ISB-6 TE'!$I44/'ISB-4 pondération'!$D$5*'ISB-4 pondération'!$F$5</f>
        <v>4.0986667454529613</v>
      </c>
      <c r="E24" s="162">
        <f>'ISB-7 CRPOP'!$I44/'ISB-4 pondération'!$D$6*'ISB-4 pondération'!$F$6</f>
        <v>5.9254560650548651</v>
      </c>
      <c r="F24" s="160">
        <f>'ISB-8 PA80'!$I44/'ISB-4 pondération'!$D$7*'ISB-4 pondération'!$F$7</f>
        <v>13.870802070809489</v>
      </c>
      <c r="G24" s="160">
        <f>'ISB-9 SCOB'!$I44/'ISB-4 pondération'!$D$8*'ISB-4 pondération'!$F$8</f>
        <v>52.784329739192998</v>
      </c>
      <c r="H24" s="161">
        <f t="shared" si="0"/>
        <v>87.821139092182818</v>
      </c>
      <c r="I24" s="146">
        <f>'ISB-10 Indices 2015'!$H44</f>
        <v>86.583170544461296</v>
      </c>
    </row>
    <row r="25" spans="1:9" ht="15" customHeight="1">
      <c r="A25" s="61">
        <f ca="1">'ISB-1 2011'!A153</f>
        <v>2302</v>
      </c>
      <c r="B25" s="75" t="str">
        <f ca="1">'ISB-1 2011'!B153</f>
        <v>St. Antoni</v>
      </c>
      <c r="C25" s="160">
        <f>'ISB-5 DPOP'!$I153/'ISB-4 pondération'!$D$4*'ISB-4 pondération'!$F$4</f>
        <v>13.01669551817402</v>
      </c>
      <c r="D25" s="160">
        <f>'ISB-6 TE'!$I153/'ISB-4 pondération'!$D$5*'ISB-4 pondération'!$F$5</f>
        <v>5.1530378153042813</v>
      </c>
      <c r="E25" s="162">
        <f>'ISB-7 CRPOP'!$I153/'ISB-4 pondération'!$D$6*'ISB-4 pondération'!$F$6</f>
        <v>5.2587975568972309</v>
      </c>
      <c r="F25" s="160">
        <f>'ISB-8 PA80'!$I153/'ISB-4 pondération'!$D$7*'ISB-4 pondération'!$F$7</f>
        <v>14.741318622394294</v>
      </c>
      <c r="G25" s="160">
        <f>'ISB-9 SCOB'!$I153/'ISB-4 pondération'!$D$8*'ISB-4 pondération'!$F$8</f>
        <v>49.754257664368538</v>
      </c>
      <c r="H25" s="161">
        <f t="shared" si="0"/>
        <v>87.924107177138367</v>
      </c>
      <c r="I25" s="146">
        <f>'ISB-10 Indices 2015'!$H153</f>
        <v>88.367049823707447</v>
      </c>
    </row>
    <row r="26" spans="1:9" ht="15" customHeight="1">
      <c r="A26" s="61">
        <f ca="1">'ISB-1 2011'!A154</f>
        <v>2303</v>
      </c>
      <c r="B26" s="75" t="str">
        <f ca="1">'ISB-1 2011'!B154</f>
        <v>St. Silvester</v>
      </c>
      <c r="C26" s="160">
        <f>'ISB-5 DPOP'!$I154/'ISB-4 pondération'!$D$4*'ISB-4 pondération'!$F$4</f>
        <v>13.453593423137807</v>
      </c>
      <c r="D26" s="160">
        <f>'ISB-6 TE'!$I154/'ISB-4 pondération'!$D$5*'ISB-4 pondération'!$F$5</f>
        <v>3.0463156981703268</v>
      </c>
      <c r="E26" s="162">
        <f>'ISB-7 CRPOP'!$I154/'ISB-4 pondération'!$D$6*'ISB-4 pondération'!$F$6</f>
        <v>5.2151216858632718</v>
      </c>
      <c r="F26" s="160">
        <f>'ISB-8 PA80'!$I154/'ISB-4 pondération'!$D$7*'ISB-4 pondération'!$F$7</f>
        <v>10.332506788755527</v>
      </c>
      <c r="G26" s="160">
        <f>'ISB-9 SCOB'!$I154/'ISB-4 pondération'!$D$8*'ISB-4 pondération'!$F$8</f>
        <v>55.907403300632673</v>
      </c>
      <c r="H26" s="161">
        <f t="shared" si="0"/>
        <v>87.954940896559606</v>
      </c>
      <c r="I26" s="146">
        <f>'ISB-10 Indices 2015'!$H154</f>
        <v>85.472836375394479</v>
      </c>
    </row>
    <row r="27" spans="1:9" ht="15" customHeight="1">
      <c r="A27" s="61">
        <f ca="1">'ISB-1 2011'!A88</f>
        <v>2179</v>
      </c>
      <c r="B27" s="75" t="str">
        <f ca="1">'ISB-1 2011'!B88</f>
        <v>Chésopelloz</v>
      </c>
      <c r="C27" s="160">
        <f>'ISB-5 DPOP'!$I88/'ISB-4 pondération'!$D$4*'ISB-4 pondération'!$F$4</f>
        <v>11.972421578624626</v>
      </c>
      <c r="D27" s="160">
        <f>'ISB-6 TE'!$I88/'ISB-4 pondération'!$D$5*'ISB-4 pondération'!$F$5</f>
        <v>5.1863244686532219</v>
      </c>
      <c r="E27" s="162">
        <f>'ISB-7 CRPOP'!$I88/'ISB-4 pondération'!$D$6*'ISB-4 pondération'!$F$6</f>
        <v>5.5233665962417584</v>
      </c>
      <c r="F27" s="160">
        <f>'ISB-8 PA80'!$I88/'ISB-4 pondération'!$D$7*'ISB-4 pondération'!$F$7</f>
        <v>14.468182983067763</v>
      </c>
      <c r="G27" s="160">
        <f>'ISB-9 SCOB'!$I88/'ISB-4 pondération'!$D$8*'ISB-4 pondération'!$F$8</f>
        <v>50.960603748916832</v>
      </c>
      <c r="H27" s="161">
        <f t="shared" si="0"/>
        <v>88.110899375504204</v>
      </c>
      <c r="I27" s="146">
        <f>'ISB-10 Indices 2015'!$H88</f>
        <v>88.31464077379988</v>
      </c>
    </row>
    <row r="28" spans="1:9" ht="15" customHeight="1">
      <c r="A28" s="61">
        <f ca="1">'ISB-1 2011'!A158</f>
        <v>2307</v>
      </c>
      <c r="B28" s="75" t="str">
        <f ca="1">'ISB-1 2011'!B158</f>
        <v>Tentlingen</v>
      </c>
      <c r="C28" s="160">
        <f>'ISB-5 DPOP'!$I158/'ISB-4 pondération'!$D$4*'ISB-4 pondération'!$F$4</f>
        <v>16.014282268561939</v>
      </c>
      <c r="D28" s="160">
        <f>'ISB-6 TE'!$I158/'ISB-4 pondération'!$D$5*'ISB-4 pondération'!$F$5</f>
        <v>4.8783709745836923</v>
      </c>
      <c r="E28" s="162">
        <f>'ISB-7 CRPOP'!$I158/'ISB-4 pondération'!$D$6*'ISB-4 pondération'!$F$6</f>
        <v>5.4877085366685954</v>
      </c>
      <c r="F28" s="160">
        <f>'ISB-8 PA80'!$I158/'ISB-4 pondération'!$D$7*'ISB-4 pondération'!$F$7</f>
        <v>12.233997676748704</v>
      </c>
      <c r="G28" s="160">
        <f>'ISB-9 SCOB'!$I158/'ISB-4 pondération'!$D$8*'ISB-4 pondération'!$F$8</f>
        <v>51.859218624451572</v>
      </c>
      <c r="H28" s="161">
        <f t="shared" si="0"/>
        <v>90.473578081014495</v>
      </c>
      <c r="I28" s="146">
        <f>'ISB-10 Indices 2015'!$H158</f>
        <v>92.000905347362092</v>
      </c>
    </row>
    <row r="29" spans="1:9" ht="15" customHeight="1">
      <c r="A29" s="61">
        <f ca="1">'ISB-1 2011'!A123</f>
        <v>2258</v>
      </c>
      <c r="B29" s="75" t="str">
        <f ca="1">'ISB-1 2011'!B123</f>
        <v>Fräschels</v>
      </c>
      <c r="C29" s="160">
        <f>'ISB-5 DPOP'!$I123/'ISB-4 pondération'!$D$4*'ISB-4 pondération'!$F$4</f>
        <v>13.790697736030285</v>
      </c>
      <c r="D29" s="160">
        <f>'ISB-6 TE'!$I123/'ISB-4 pondération'!$D$5*'ISB-4 pondération'!$F$5</f>
        <v>4.7388084531632284</v>
      </c>
      <c r="E29" s="162">
        <f>'ISB-7 CRPOP'!$I123/'ISB-4 pondération'!$D$6*'ISB-4 pondération'!$F$6</f>
        <v>5.1053249658806719</v>
      </c>
      <c r="F29" s="160">
        <f>'ISB-8 PA80'!$I123/'ISB-4 pondération'!$D$7*'ISB-4 pondération'!$F$7</f>
        <v>26.010997220317211</v>
      </c>
      <c r="G29" s="160">
        <f>'ISB-9 SCOB'!$I123/'ISB-4 pondération'!$D$8*'ISB-4 pondération'!$F$8</f>
        <v>41.458872070558201</v>
      </c>
      <c r="H29" s="161">
        <f t="shared" si="0"/>
        <v>91.104700445949589</v>
      </c>
      <c r="I29" s="146">
        <f>'ISB-10 Indices 2015'!$H123</f>
        <v>90.344792829169023</v>
      </c>
    </row>
    <row r="30" spans="1:9" ht="15" customHeight="1">
      <c r="A30" s="61">
        <f ca="1">'ISB-1 2011'!A80</f>
        <v>2162</v>
      </c>
      <c r="B30" s="75" t="str">
        <f ca="1">'ISB-1 2011'!B80</f>
        <v>Bas-Intyamon</v>
      </c>
      <c r="C30" s="160">
        <f>'ISB-5 DPOP'!$I80/'ISB-4 pondération'!$D$4*'ISB-4 pondération'!$F$4</f>
        <v>9.8263314969470166</v>
      </c>
      <c r="D30" s="160">
        <f>'ISB-6 TE'!$I80/'ISB-4 pondération'!$D$5*'ISB-4 pondération'!$F$5</f>
        <v>4.4341256306270607</v>
      </c>
      <c r="E30" s="162">
        <f>'ISB-7 CRPOP'!$I80/'ISB-4 pondération'!$D$6*'ISB-4 pondération'!$F$6</f>
        <v>5.9232830300274122</v>
      </c>
      <c r="F30" s="160">
        <f>'ISB-8 PA80'!$I80/'ISB-4 pondération'!$D$7*'ISB-4 pondération'!$F$7</f>
        <v>16.483867985250949</v>
      </c>
      <c r="G30" s="160">
        <f>'ISB-9 SCOB'!$I80/'ISB-4 pondération'!$D$8*'ISB-4 pondération'!$F$8</f>
        <v>55.380094711273514</v>
      </c>
      <c r="H30" s="161">
        <f t="shared" si="0"/>
        <v>92.047702854125959</v>
      </c>
      <c r="I30" s="146">
        <f>'ISB-10 Indices 2015'!$H80</f>
        <v>89.408422762272082</v>
      </c>
    </row>
    <row r="31" spans="1:9" ht="15" customHeight="1">
      <c r="A31" s="61">
        <f ca="1">'ISB-1 2011'!A19</f>
        <v>2024</v>
      </c>
      <c r="B31" s="75" t="str">
        <f ca="1">'ISB-1 2011'!B19</f>
        <v>Léchelles</v>
      </c>
      <c r="C31" s="160">
        <f>'ISB-5 DPOP'!$I19/'ISB-4 pondération'!$D$4*'ISB-4 pondération'!$F$4</f>
        <v>11.761081087868607</v>
      </c>
      <c r="D31" s="160">
        <f>'ISB-6 TE'!$I19/'ISB-4 pondération'!$D$5*'ISB-4 pondération'!$F$5</f>
        <v>4.2143803148862782</v>
      </c>
      <c r="E31" s="162">
        <f>'ISB-7 CRPOP'!$I19/'ISB-4 pondération'!$D$6*'ISB-4 pondération'!$F$6</f>
        <v>5.8774089378684629</v>
      </c>
      <c r="F31" s="160">
        <f>'ISB-8 PA80'!$I19/'ISB-4 pondération'!$D$7*'ISB-4 pondération'!$F$7</f>
        <v>13.94184403647832</v>
      </c>
      <c r="G31" s="160">
        <f>'ISB-9 SCOB'!$I19/'ISB-4 pondération'!$D$8*'ISB-4 pondération'!$F$8</f>
        <v>56.616598126864787</v>
      </c>
      <c r="H31" s="161">
        <f t="shared" si="0"/>
        <v>92.411312503966457</v>
      </c>
      <c r="I31" s="146">
        <f>'ISB-10 Indices 2015'!$H19</f>
        <v>90.455801819864689</v>
      </c>
    </row>
    <row r="32" spans="1:9" ht="15" customHeight="1">
      <c r="A32" s="61">
        <f ca="1">'ISB-1 2011'!A148</f>
        <v>2296</v>
      </c>
      <c r="B32" s="75" t="str">
        <f ca="1">'ISB-1 2011'!B148</f>
        <v>Heitenried</v>
      </c>
      <c r="C32" s="160">
        <f>'ISB-5 DPOP'!$I148/'ISB-4 pondération'!$D$4*'ISB-4 pondération'!$F$4</f>
        <v>13.735361679871744</v>
      </c>
      <c r="D32" s="160">
        <f>'ISB-6 TE'!$I148/'ISB-4 pondération'!$D$5*'ISB-4 pondération'!$F$5</f>
        <v>4.2903208312702441</v>
      </c>
      <c r="E32" s="162">
        <f>'ISB-7 CRPOP'!$I148/'ISB-4 pondération'!$D$6*'ISB-4 pondération'!$F$6</f>
        <v>5.7806747535280731</v>
      </c>
      <c r="F32" s="160">
        <f>'ISB-8 PA80'!$I148/'ISB-4 pondération'!$D$7*'ISB-4 pondération'!$F$7</f>
        <v>12.72764761720067</v>
      </c>
      <c r="G32" s="160">
        <f>'ISB-9 SCOB'!$I148/'ISB-4 pondération'!$D$8*'ISB-4 pondération'!$F$8</f>
        <v>55.929877268214753</v>
      </c>
      <c r="H32" s="161">
        <f t="shared" si="0"/>
        <v>92.463882150085482</v>
      </c>
      <c r="I32" s="146">
        <f>'ISB-10 Indices 2015'!$H148</f>
        <v>91.658703438119403</v>
      </c>
    </row>
    <row r="33" spans="1:38" ht="15" customHeight="1">
      <c r="A33" s="61">
        <f ca="1">'ISB-1 2011'!A145</f>
        <v>2293</v>
      </c>
      <c r="B33" s="75" t="str">
        <f ca="1">'ISB-1 2011'!B145</f>
        <v>Düdingen</v>
      </c>
      <c r="C33" s="160">
        <f>'ISB-5 DPOP'!$I145/'ISB-4 pondération'!$D$4*'ISB-4 pondération'!$F$4</f>
        <v>15.270193691716242</v>
      </c>
      <c r="D33" s="160">
        <f>'ISB-6 TE'!$I145/'ISB-4 pondération'!$D$5*'ISB-4 pondération'!$F$5</f>
        <v>6.0548259101239967</v>
      </c>
      <c r="E33" s="162">
        <f>'ISB-7 CRPOP'!$I145/'ISB-4 pondération'!$D$6*'ISB-4 pondération'!$F$6</f>
        <v>5.548657901047223</v>
      </c>
      <c r="F33" s="160">
        <f>'ISB-8 PA80'!$I145/'ISB-4 pondération'!$D$7*'ISB-4 pondération'!$F$7</f>
        <v>16.736707581851729</v>
      </c>
      <c r="G33" s="160">
        <f>'ISB-9 SCOB'!$I145/'ISB-4 pondération'!$D$8*'ISB-4 pondération'!$F$8</f>
        <v>48.942539795696398</v>
      </c>
      <c r="H33" s="161">
        <f t="shared" si="0"/>
        <v>92.552924880435597</v>
      </c>
      <c r="I33" s="146">
        <f>'ISB-10 Indices 2015'!$H145</f>
        <v>94.919887877768986</v>
      </c>
    </row>
    <row r="34" spans="1:38" ht="15" customHeight="1">
      <c r="A34" s="61">
        <f ca="1">'ISB-1 2011'!A110</f>
        <v>2225</v>
      </c>
      <c r="B34" s="75" t="str">
        <f ca="1">'ISB-1 2011'!B110</f>
        <v>Senèdes</v>
      </c>
      <c r="C34" s="160">
        <f>'ISB-5 DPOP'!$I110/'ISB-4 pondération'!$D$4*'ISB-4 pondération'!$F$4</f>
        <v>15.413556919567759</v>
      </c>
      <c r="D34" s="160">
        <f>'ISB-6 TE'!$I110/'ISB-4 pondération'!$D$5*'ISB-4 pondération'!$F$5</f>
        <v>6.0763825274608525</v>
      </c>
      <c r="E34" s="162">
        <f>'ISB-7 CRPOP'!$I110/'ISB-4 pondération'!$D$6*'ISB-4 pondération'!$F$6</f>
        <v>5.8946794838029728</v>
      </c>
      <c r="F34" s="160">
        <f>'ISB-8 PA80'!$I110/'ISB-4 pondération'!$D$7*'ISB-4 pondération'!$F$7</f>
        <v>6.9111442959679934</v>
      </c>
      <c r="G34" s="160">
        <f>'ISB-9 SCOB'!$I110/'ISB-4 pondération'!$D$8*'ISB-4 pondération'!$F$8</f>
        <v>58.844861120204598</v>
      </c>
      <c r="H34" s="161">
        <f t="shared" si="0"/>
        <v>93.140624347004177</v>
      </c>
      <c r="I34" s="146">
        <f>'ISB-10 Indices 2015'!$H110</f>
        <v>95.989778545193047</v>
      </c>
    </row>
    <row r="35" spans="1:38" ht="15" customHeight="1">
      <c r="A35" s="61">
        <f ca="1">'ISB-1 2011'!A97</f>
        <v>2197</v>
      </c>
      <c r="B35" s="75" t="str">
        <f ca="1">'ISB-1 2011'!B97</f>
        <v>Givisiez</v>
      </c>
      <c r="C35" s="160">
        <f>'ISB-5 DPOP'!$I97/'ISB-4 pondération'!$D$4*'ISB-4 pondération'!$F$4</f>
        <v>18.646147884134226</v>
      </c>
      <c r="D35" s="160">
        <f>'ISB-6 TE'!$I97/'ISB-4 pondération'!$D$5*'ISB-4 pondération'!$F$5</f>
        <v>7.9580506754205222</v>
      </c>
      <c r="E35" s="162">
        <f>'ISB-7 CRPOP'!$I97/'ISB-4 pondération'!$D$6*'ISB-4 pondération'!$F$6</f>
        <v>6.6358412438718872</v>
      </c>
      <c r="F35" s="160">
        <f>'ISB-8 PA80'!$I97/'ISB-4 pondération'!$D$7*'ISB-4 pondération'!$F$7</f>
        <v>8.3336740620624301</v>
      </c>
      <c r="G35" s="160">
        <f>'ISB-9 SCOB'!$I97/'ISB-4 pondération'!$D$8*'ISB-4 pondération'!$F$8</f>
        <v>51.756363697758601</v>
      </c>
      <c r="H35" s="161">
        <f t="shared" si="0"/>
        <v>93.33007756324767</v>
      </c>
      <c r="I35" s="146">
        <f>'ISB-10 Indices 2015'!$H97</f>
        <v>101.96732373838472</v>
      </c>
    </row>
    <row r="36" spans="1:38" ht="15" customHeight="1">
      <c r="A36" s="61">
        <f ca="1">'ISB-1 2011'!A57</f>
        <v>2121</v>
      </c>
      <c r="B36" s="75" t="str">
        <f ca="1">'ISB-1 2011'!B57</f>
        <v>Haut-Intyamon</v>
      </c>
      <c r="C36" s="160">
        <f>'ISB-5 DPOP'!$I57/'ISB-4 pondération'!$D$4*'ISB-4 pondération'!$F$4</f>
        <v>8.6997439089174566</v>
      </c>
      <c r="D36" s="160">
        <f>'ISB-6 TE'!$I57/'ISB-4 pondération'!$D$5*'ISB-4 pondération'!$F$5</f>
        <v>5.2092836545046604</v>
      </c>
      <c r="E36" s="162">
        <f>'ISB-7 CRPOP'!$I57/'ISB-4 pondération'!$D$6*'ISB-4 pondération'!$F$6</f>
        <v>5.3541978161304744</v>
      </c>
      <c r="F36" s="160">
        <f>'ISB-8 PA80'!$I57/'ISB-4 pondération'!$D$7*'ISB-4 pondération'!$F$7</f>
        <v>26.966215212698962</v>
      </c>
      <c r="G36" s="160">
        <f>'ISB-9 SCOB'!$I57/'ISB-4 pondération'!$D$8*'ISB-4 pondération'!$F$8</f>
        <v>47.168096696278667</v>
      </c>
      <c r="H36" s="161">
        <f t="shared" si="0"/>
        <v>93.397537288530231</v>
      </c>
      <c r="I36" s="146">
        <f>'ISB-10 Indices 2015'!$H57</f>
        <v>90.026928529481552</v>
      </c>
    </row>
    <row r="37" spans="1:38" ht="15" customHeight="1">
      <c r="A37" s="61">
        <f ca="1">'ISB-1 2011'!A27</f>
        <v>2039</v>
      </c>
      <c r="B37" s="75" t="str">
        <f ca="1">'ISB-1 2011'!B27</f>
        <v>Rueyres-les-Prés</v>
      </c>
      <c r="C37" s="160">
        <f>'ISB-5 DPOP'!$I27/'ISB-4 pondération'!$D$4*'ISB-4 pondération'!$F$4</f>
        <v>12.979204804414433</v>
      </c>
      <c r="D37" s="160">
        <f>'ISB-6 TE'!$I27/'ISB-4 pondération'!$D$5*'ISB-4 pondération'!$F$5</f>
        <v>3.8896418605255096</v>
      </c>
      <c r="E37" s="162">
        <f>'ISB-7 CRPOP'!$I27/'ISB-4 pondération'!$D$6*'ISB-4 pondération'!$F$6</f>
        <v>6.599273852596748</v>
      </c>
      <c r="F37" s="160">
        <f>'ISB-8 PA80'!$I27/'ISB-4 pondération'!$D$7*'ISB-4 pondération'!$F$7</f>
        <v>9.6091329478809939</v>
      </c>
      <c r="G37" s="160">
        <f>'ISB-9 SCOB'!$I27/'ISB-4 pondération'!$D$8*'ISB-4 pondération'!$F$8</f>
        <v>60.344642139037553</v>
      </c>
      <c r="H37" s="161">
        <f t="shared" si="0"/>
        <v>93.421895604455244</v>
      </c>
      <c r="I37" s="146">
        <f>'ISB-10 Indices 2015'!$H27</f>
        <v>92.530373326915026</v>
      </c>
    </row>
    <row r="38" spans="1:38" ht="15" customHeight="1">
      <c r="A38" s="61">
        <f ca="1">'ISB-1 2011'!A143</f>
        <v>2291</v>
      </c>
      <c r="B38" s="75" t="str">
        <f ca="1">'ISB-1 2011'!B143</f>
        <v>Alterswil</v>
      </c>
      <c r="C38" s="160">
        <f>'ISB-5 DPOP'!$I143/'ISB-4 pondération'!$D$4*'ISB-4 pondération'!$F$4</f>
        <v>13.209576222272174</v>
      </c>
      <c r="D38" s="160">
        <f>'ISB-6 TE'!$I143/'ISB-4 pondération'!$D$5*'ISB-4 pondération'!$F$5</f>
        <v>4.9788493874534803</v>
      </c>
      <c r="E38" s="162">
        <f>'ISB-7 CRPOP'!$I143/'ISB-4 pondération'!$D$6*'ISB-4 pondération'!$F$6</f>
        <v>5.3967758529547636</v>
      </c>
      <c r="F38" s="160">
        <f>'ISB-8 PA80'!$I143/'ISB-4 pondération'!$D$7*'ISB-4 pondération'!$F$7</f>
        <v>19.424254181913021</v>
      </c>
      <c r="G38" s="160">
        <f>'ISB-9 SCOB'!$I143/'ISB-4 pondération'!$D$8*'ISB-4 pondération'!$F$8</f>
        <v>50.594334390449397</v>
      </c>
      <c r="H38" s="161">
        <f t="shared" si="0"/>
        <v>93.603790035042834</v>
      </c>
      <c r="I38" s="146">
        <f>'ISB-10 Indices 2015'!$H143</f>
        <v>92.63267536281333</v>
      </c>
    </row>
    <row r="39" spans="1:38" ht="15" customHeight="1">
      <c r="A39" s="61">
        <f ca="1">'ISB-1 2011'!A155</f>
        <v>2304</v>
      </c>
      <c r="B39" s="75" t="str">
        <f ca="1">'ISB-1 2011'!B155</f>
        <v>St. Ursen</v>
      </c>
      <c r="C39" s="160">
        <f>'ISB-5 DPOP'!$I155/'ISB-4 pondération'!$D$4*'ISB-4 pondération'!$F$4</f>
        <v>12.040913929524223</v>
      </c>
      <c r="D39" s="160">
        <f>'ISB-6 TE'!$I155/'ISB-4 pondération'!$D$5*'ISB-4 pondération'!$F$5</f>
        <v>5.1926485938374629</v>
      </c>
      <c r="E39" s="162">
        <f>'ISB-7 CRPOP'!$I155/'ISB-4 pondération'!$D$6*'ISB-4 pondération'!$F$6</f>
        <v>5.3988430525032474</v>
      </c>
      <c r="F39" s="160">
        <f>'ISB-8 PA80'!$I155/'ISB-4 pondération'!$D$7*'ISB-4 pondération'!$F$7</f>
        <v>23.771582636688006</v>
      </c>
      <c r="G39" s="160">
        <f>'ISB-9 SCOB'!$I155/'ISB-4 pondération'!$D$8*'ISB-4 pondération'!$F$8</f>
        <v>47.212428485321553</v>
      </c>
      <c r="H39" s="161">
        <f t="shared" si="0"/>
        <v>93.616416697874484</v>
      </c>
      <c r="I39" s="146">
        <f>'ISB-10 Indices 2015'!$H155</f>
        <v>92.252843994482447</v>
      </c>
    </row>
    <row r="40" spans="1:38" s="56" customFormat="1" ht="15" customHeight="1">
      <c r="A40" s="61">
        <f ca="1">'ISB-1 2011'!A119</f>
        <v>2250</v>
      </c>
      <c r="B40" s="75" t="str">
        <f ca="1">'ISB-1 2011'!B119</f>
        <v>Courgevaux</v>
      </c>
      <c r="C40" s="160">
        <f>'ISB-5 DPOP'!$I119/'ISB-4 pondération'!$D$4*'ISB-4 pondération'!$F$4</f>
        <v>16.462883123547236</v>
      </c>
      <c r="D40" s="160">
        <f>'ISB-6 TE'!$I119/'ISB-4 pondération'!$D$5*'ISB-4 pondération'!$F$5</f>
        <v>5.7786069740196275</v>
      </c>
      <c r="E40" s="162">
        <f>'ISB-7 CRPOP'!$I119/'ISB-4 pondération'!$D$6*'ISB-4 pondération'!$F$6</f>
        <v>6.254991307812733</v>
      </c>
      <c r="F40" s="160">
        <f>'ISB-8 PA80'!$I119/'ISB-4 pondération'!$D$7*'ISB-4 pondération'!$F$7</f>
        <v>9.7789827763713877</v>
      </c>
      <c r="G40" s="160">
        <f>'ISB-9 SCOB'!$I119/'ISB-4 pondération'!$D$8*'ISB-4 pondération'!$F$8</f>
        <v>55.404656650628354</v>
      </c>
      <c r="H40" s="161">
        <f t="shared" ref="H40:H71" si="1">SUM(C40:G40)</f>
        <v>93.680120832379345</v>
      </c>
      <c r="I40" s="146">
        <f>'ISB-10 Indices 2015'!$H119</f>
        <v>97.115299491476677</v>
      </c>
      <c r="J40" s="66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</row>
    <row r="41" spans="1:38" ht="15" customHeight="1">
      <c r="A41" s="61">
        <f ca="1">'ISB-1 2011'!A136</f>
        <v>2276</v>
      </c>
      <c r="B41" s="75" t="str">
        <f ca="1">'ISB-1 2011'!B136</f>
        <v>Ried bei Kerzers</v>
      </c>
      <c r="C41" s="160">
        <f>'ISB-5 DPOP'!$I136/'ISB-4 pondération'!$D$4*'ISB-4 pondération'!$F$4</f>
        <v>13.531830758920879</v>
      </c>
      <c r="D41" s="160">
        <f>'ISB-6 TE'!$I136/'ISB-4 pondération'!$D$5*'ISB-4 pondération'!$F$5</f>
        <v>6.4189585042159241</v>
      </c>
      <c r="E41" s="162">
        <f>'ISB-7 CRPOP'!$I136/'ISB-4 pondération'!$D$6*'ISB-4 pondération'!$F$6</f>
        <v>6.0692503766588199</v>
      </c>
      <c r="F41" s="160">
        <f>'ISB-8 PA80'!$I136/'ISB-4 pondération'!$D$7*'ISB-4 pondération'!$F$7</f>
        <v>11.228277148910733</v>
      </c>
      <c r="G41" s="160">
        <f>'ISB-9 SCOB'!$I136/'ISB-4 pondération'!$D$8*'ISB-4 pondération'!$F$8</f>
        <v>57.06691913226598</v>
      </c>
      <c r="H41" s="161">
        <f t="shared" si="1"/>
        <v>94.315235920972341</v>
      </c>
      <c r="I41" s="146">
        <f>'ISB-10 Indices 2015'!$H136</f>
        <v>96.484761463722592</v>
      </c>
    </row>
    <row r="42" spans="1:38" ht="15" customHeight="1">
      <c r="A42" s="61">
        <f ca="1">'ISB-1 2011'!A160</f>
        <v>2309</v>
      </c>
      <c r="B42" s="75" t="str">
        <f ca="1">'ISB-1 2011'!B160</f>
        <v>Wünnewil-Flamatt</v>
      </c>
      <c r="C42" s="160">
        <f>'ISB-5 DPOP'!$I160/'ISB-4 pondération'!$D$4*'ISB-4 pondération'!$F$4</f>
        <v>16.472844766205558</v>
      </c>
      <c r="D42" s="160">
        <f>'ISB-6 TE'!$I160/'ISB-4 pondération'!$D$5*'ISB-4 pondération'!$F$5</f>
        <v>5.6159062653917742</v>
      </c>
      <c r="E42" s="162">
        <f>'ISB-7 CRPOP'!$I160/'ISB-4 pondération'!$D$6*'ISB-4 pondération'!$F$6</f>
        <v>5.4181813544776718</v>
      </c>
      <c r="F42" s="160">
        <f>'ISB-8 PA80'!$I160/'ISB-4 pondération'!$D$7*'ISB-4 pondération'!$F$7</f>
        <v>14.789033386613438</v>
      </c>
      <c r="G42" s="160">
        <f>'ISB-9 SCOB'!$I160/'ISB-4 pondération'!$D$8*'ISB-4 pondération'!$F$8</f>
        <v>52.092013437174181</v>
      </c>
      <c r="H42" s="161">
        <f t="shared" si="1"/>
        <v>94.387979209862621</v>
      </c>
      <c r="I42" s="146">
        <f>'ISB-10 Indices 2015'!$H160</f>
        <v>96.163758719859132</v>
      </c>
      <c r="J42" s="57"/>
    </row>
    <row r="43" spans="1:38" ht="15" customHeight="1">
      <c r="A43" s="61">
        <f ca="1">'ISB-1 2011'!A144</f>
        <v>2292</v>
      </c>
      <c r="B43" s="75" t="str">
        <f ca="1">'ISB-1 2011'!B144</f>
        <v>Brünisried</v>
      </c>
      <c r="C43" s="160">
        <f>'ISB-5 DPOP'!$I144/'ISB-4 pondération'!$D$4*'ISB-4 pondération'!$F$4</f>
        <v>14.544704978098807</v>
      </c>
      <c r="D43" s="160">
        <f>'ISB-6 TE'!$I144/'ISB-4 pondération'!$D$5*'ISB-4 pondération'!$F$5</f>
        <v>3.3357988122150761</v>
      </c>
      <c r="E43" s="162">
        <f>'ISB-7 CRPOP'!$I144/'ISB-4 pondération'!$D$6*'ISB-4 pondération'!$F$6</f>
        <v>5.6849848558651885</v>
      </c>
      <c r="F43" s="160">
        <f>'ISB-8 PA80'!$I144/'ISB-4 pondération'!$D$7*'ISB-4 pondération'!$F$7</f>
        <v>20.634870618138159</v>
      </c>
      <c r="G43" s="160">
        <f>'ISB-9 SCOB'!$I144/'ISB-4 pondération'!$D$8*'ISB-4 pondération'!$F$8</f>
        <v>50.265736291332487</v>
      </c>
      <c r="H43" s="161">
        <f t="shared" si="1"/>
        <v>94.466095555649716</v>
      </c>
      <c r="I43" s="146">
        <f>'ISB-10 Indices 2015'!$H144</f>
        <v>92.072650898195917</v>
      </c>
    </row>
    <row r="44" spans="1:38" s="56" customFormat="1" ht="15" customHeight="1">
      <c r="A44" s="61">
        <f ca="1">'ISB-1 2011'!A157</f>
        <v>2306</v>
      </c>
      <c r="B44" s="75" t="str">
        <f ca="1">'ISB-1 2011'!B157</f>
        <v>Tafers</v>
      </c>
      <c r="C44" s="160">
        <f>'ISB-5 DPOP'!$I157/'ISB-4 pondération'!$D$4*'ISB-4 pondération'!$F$4</f>
        <v>16.217228531190496</v>
      </c>
      <c r="D44" s="160">
        <f>'ISB-6 TE'!$I157/'ISB-4 pondération'!$D$5*'ISB-4 pondération'!$F$5</f>
        <v>5.7488505654255304</v>
      </c>
      <c r="E44" s="162">
        <f>'ISB-7 CRPOP'!$I157/'ISB-4 pondération'!$D$6*'ISB-4 pondération'!$F$6</f>
        <v>5.9198950338749743</v>
      </c>
      <c r="F44" s="160">
        <f>'ISB-8 PA80'!$I157/'ISB-4 pondération'!$D$7*'ISB-4 pondération'!$F$7</f>
        <v>14.871505055866871</v>
      </c>
      <c r="G44" s="160">
        <f>'ISB-9 SCOB'!$I157/'ISB-4 pondération'!$D$8*'ISB-4 pondération'!$F$8</f>
        <v>51.709417457253288</v>
      </c>
      <c r="H44" s="161">
        <f t="shared" si="1"/>
        <v>94.466896643611165</v>
      </c>
      <c r="I44" s="146">
        <f>'ISB-10 Indices 2015'!$H157</f>
        <v>97.006970261962721</v>
      </c>
      <c r="J44" s="66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</row>
    <row r="45" spans="1:38" ht="15" customHeight="1">
      <c r="A45" s="61">
        <f ca="1">'ISB-1 2011'!A31</f>
        <v>2044</v>
      </c>
      <c r="B45" s="75" t="str">
        <f ca="1">'ISB-1 2011'!B31</f>
        <v>Surpierre</v>
      </c>
      <c r="C45" s="160">
        <f>'ISB-5 DPOP'!$I31/'ISB-4 pondération'!$D$4*'ISB-4 pondération'!$F$4</f>
        <v>11.466949104720854</v>
      </c>
      <c r="D45" s="160">
        <f>'ISB-6 TE'!$I31/'ISB-4 pondération'!$D$5*'ISB-4 pondération'!$F$5</f>
        <v>4.3572871588859403</v>
      </c>
      <c r="E45" s="162">
        <f>'ISB-7 CRPOP'!$I31/'ISB-4 pondération'!$D$6*'ISB-4 pondération'!$F$6</f>
        <v>5.4495735871405024</v>
      </c>
      <c r="F45" s="160">
        <f>'ISB-8 PA80'!$I31/'ISB-4 pondération'!$D$7*'ISB-4 pondération'!$F$7</f>
        <v>24.509921745331361</v>
      </c>
      <c r="G45" s="160">
        <f>'ISB-9 SCOB'!$I31/'ISB-4 pondération'!$D$8*'ISB-4 pondération'!$F$8</f>
        <v>48.79829678829077</v>
      </c>
      <c r="H45" s="161">
        <f t="shared" si="1"/>
        <v>94.582028384369437</v>
      </c>
      <c r="I45" s="146">
        <f>'ISB-10 Indices 2015'!$H31</f>
        <v>91.458701315202831</v>
      </c>
    </row>
    <row r="46" spans="1:38" ht="15" customHeight="1">
      <c r="A46" s="61">
        <f ca="1">'ISB-1 2011'!A81</f>
        <v>2163</v>
      </c>
      <c r="B46" s="75" t="str">
        <f ca="1">'ISB-1 2011'!B81</f>
        <v>Val-de-Charmey</v>
      </c>
      <c r="C46" s="160">
        <f>'ISB-5 DPOP'!$I81/'ISB-4 pondération'!$D$4*'ISB-4 pondération'!$F$4</f>
        <v>8.2844637158406762</v>
      </c>
      <c r="D46" s="160">
        <f>'ISB-6 TE'!$I81/'ISB-4 pondération'!$D$5*'ISB-4 pondération'!$F$5</f>
        <v>5.5849711332577661</v>
      </c>
      <c r="E46" s="162">
        <f>'ISB-7 CRPOP'!$I81/'ISB-4 pondération'!$D$6*'ISB-4 pondération'!$F$6</f>
        <v>5.755504635734833</v>
      </c>
      <c r="F46" s="160">
        <f>'ISB-8 PA80'!$I81/'ISB-4 pondération'!$D$7*'ISB-4 pondération'!$F$7</f>
        <v>21.940897747001603</v>
      </c>
      <c r="G46" s="160">
        <f>'ISB-9 SCOB'!$I81/'ISB-4 pondération'!$D$8*'ISB-4 pondération'!$F$8</f>
        <v>53.112340211273697</v>
      </c>
      <c r="H46" s="161">
        <f t="shared" si="1"/>
        <v>94.678177443108581</v>
      </c>
      <c r="I46" s="146">
        <f>'ISB-10 Indices 2015'!$H81</f>
        <v>91.875925217096125</v>
      </c>
    </row>
    <row r="47" spans="1:38" ht="15" customHeight="1">
      <c r="A47" s="61">
        <f ca="1">'ISB-1 2011'!A33</f>
        <v>2047</v>
      </c>
      <c r="B47" s="75" t="str">
        <f ca="1">'ISB-1 2011'!B33</f>
        <v>Villeneuve (FR)</v>
      </c>
      <c r="C47" s="160">
        <f>'ISB-5 DPOP'!$I33/'ISB-4 pondération'!$D$4*'ISB-4 pondération'!$F$4</f>
        <v>12.587494199107246</v>
      </c>
      <c r="D47" s="160">
        <f>'ISB-6 TE'!$I33/'ISB-4 pondération'!$D$5*'ISB-4 pondération'!$F$5</f>
        <v>4.7247291646569378</v>
      </c>
      <c r="E47" s="162">
        <f>'ISB-7 CRPOP'!$I33/'ISB-4 pondération'!$D$6*'ISB-4 pondération'!$F$6</f>
        <v>6.1729381481573666</v>
      </c>
      <c r="F47" s="160">
        <f>'ISB-8 PA80'!$I33/'ISB-4 pondération'!$D$7*'ISB-4 pondération'!$F$7</f>
        <v>9.9531797857036644</v>
      </c>
      <c r="G47" s="160">
        <f>'ISB-9 SCOB'!$I33/'ISB-4 pondération'!$D$8*'ISB-4 pondération'!$F$8</f>
        <v>61.603036874936514</v>
      </c>
      <c r="H47" s="161">
        <f t="shared" si="1"/>
        <v>95.041378172561735</v>
      </c>
      <c r="I47" s="146">
        <f>'ISB-10 Indices 2015'!$H33</f>
        <v>94.097178746542752</v>
      </c>
    </row>
    <row r="48" spans="1:38" ht="15" customHeight="1">
      <c r="A48" s="61">
        <f ca="1">'ISB-1 2011'!A141</f>
        <v>2281</v>
      </c>
      <c r="B48" s="75" t="str">
        <f ca="1">'ISB-1 2011'!B141</f>
        <v>Haut-Vully</v>
      </c>
      <c r="C48" s="160">
        <f>'ISB-5 DPOP'!$I141/'ISB-4 pondération'!$D$4*'ISB-4 pondération'!$F$4</f>
        <v>14.241348099214218</v>
      </c>
      <c r="D48" s="160">
        <f>'ISB-6 TE'!$I141/'ISB-4 pondération'!$D$5*'ISB-4 pondération'!$F$5</f>
        <v>4.7573188717289439</v>
      </c>
      <c r="E48" s="162">
        <f>'ISB-7 CRPOP'!$I141/'ISB-4 pondération'!$D$6*'ISB-4 pondération'!$F$6</f>
        <v>5.8503617826985259</v>
      </c>
      <c r="F48" s="160">
        <f>'ISB-8 PA80'!$I141/'ISB-4 pondération'!$D$7*'ISB-4 pondération'!$F$7</f>
        <v>20.929437274348427</v>
      </c>
      <c r="G48" s="160">
        <f>'ISB-9 SCOB'!$I141/'ISB-4 pondération'!$D$8*'ISB-4 pondération'!$F$8</f>
        <v>49.531270387703493</v>
      </c>
      <c r="H48" s="161">
        <f t="shared" si="1"/>
        <v>95.309736415693607</v>
      </c>
      <c r="I48" s="146">
        <f>'ISB-10 Indices 2015'!$H141</f>
        <v>94.862543725159455</v>
      </c>
      <c r="J48" s="57"/>
    </row>
    <row r="49" spans="1:38" ht="15" customHeight="1">
      <c r="A49" s="61">
        <f ca="1">'ISB-1 2011'!A56</f>
        <v>2116</v>
      </c>
      <c r="B49" s="75" t="str">
        <f ca="1">'ISB-1 2011'!B56</f>
        <v>La Folliaz</v>
      </c>
      <c r="C49" s="160">
        <f>'ISB-5 DPOP'!$I56/'ISB-4 pondération'!$D$4*'ISB-4 pondération'!$F$4</f>
        <v>12.41263939973979</v>
      </c>
      <c r="D49" s="160">
        <f>'ISB-6 TE'!$I56/'ISB-4 pondération'!$D$5*'ISB-4 pondération'!$F$5</f>
        <v>4.9521604210462087</v>
      </c>
      <c r="E49" s="162">
        <f>'ISB-7 CRPOP'!$I56/'ISB-4 pondération'!$D$6*'ISB-4 pondération'!$F$6</f>
        <v>5.4145619893690569</v>
      </c>
      <c r="F49" s="160">
        <f>'ISB-8 PA80'!$I56/'ISB-4 pondération'!$D$7*'ISB-4 pondération'!$F$7</f>
        <v>11.849431426774794</v>
      </c>
      <c r="G49" s="160">
        <f>'ISB-9 SCOB'!$I56/'ISB-4 pondération'!$D$8*'ISB-4 pondération'!$F$8</f>
        <v>61.17448453985547</v>
      </c>
      <c r="H49" s="161">
        <f t="shared" si="1"/>
        <v>95.803277776785308</v>
      </c>
      <c r="I49" s="146">
        <f>'ISB-10 Indices 2015'!$H56</f>
        <v>93.768708749544984</v>
      </c>
      <c r="J49" s="57"/>
    </row>
    <row r="50" spans="1:38" ht="15" customHeight="1">
      <c r="A50" s="61">
        <f ca="1">'ISB-1 2011'!A103</f>
        <v>2213</v>
      </c>
      <c r="B50" s="75" t="str">
        <f ca="1">'ISB-1 2011'!B103</f>
        <v>Noréaz</v>
      </c>
      <c r="C50" s="160">
        <f>'ISB-5 DPOP'!$I103/'ISB-4 pondération'!$D$4*'ISB-4 pondération'!$F$4</f>
        <v>12.276338987158221</v>
      </c>
      <c r="D50" s="160">
        <f>'ISB-6 TE'!$I103/'ISB-4 pondération'!$D$5*'ISB-4 pondération'!$F$5</f>
        <v>5.7739053535755973</v>
      </c>
      <c r="E50" s="162">
        <f>'ISB-7 CRPOP'!$I103/'ISB-4 pondération'!$D$6*'ISB-4 pondération'!$F$6</f>
        <v>5.9737380325739524</v>
      </c>
      <c r="F50" s="160">
        <f>'ISB-8 PA80'!$I103/'ISB-4 pondération'!$D$7*'ISB-4 pondération'!$F$7</f>
        <v>10.109279023512174</v>
      </c>
      <c r="G50" s="160">
        <f>'ISB-9 SCOB'!$I103/'ISB-4 pondération'!$D$8*'ISB-4 pondération'!$F$8</f>
        <v>61.982777403317236</v>
      </c>
      <c r="H50" s="161">
        <f t="shared" si="1"/>
        <v>96.116038800137176</v>
      </c>
      <c r="I50" s="146">
        <f>'ISB-10 Indices 2015'!$H103</f>
        <v>95.96260017397347</v>
      </c>
    </row>
    <row r="51" spans="1:38" ht="15" customHeight="1">
      <c r="A51" s="61">
        <f ca="1">'ISB-1 2011'!A74</f>
        <v>2148</v>
      </c>
      <c r="B51" s="75" t="str">
        <f ca="1">'ISB-1 2011'!B74</f>
        <v>Riaz</v>
      </c>
      <c r="C51" s="160">
        <f>'ISB-5 DPOP'!$I74/'ISB-4 pondération'!$D$4*'ISB-4 pondération'!$F$4</f>
        <v>15.526994785408599</v>
      </c>
      <c r="D51" s="160">
        <f>'ISB-6 TE'!$I74/'ISB-4 pondération'!$D$5*'ISB-4 pondération'!$F$5</f>
        <v>5.701898606885778</v>
      </c>
      <c r="E51" s="162">
        <f>'ISB-7 CRPOP'!$I74/'ISB-4 pondération'!$D$6*'ISB-4 pondération'!$F$6</f>
        <v>6.0235357792095039</v>
      </c>
      <c r="F51" s="160">
        <f>'ISB-8 PA80'!$I74/'ISB-4 pondération'!$D$7*'ISB-4 pondération'!$F$7</f>
        <v>10.265353258449569</v>
      </c>
      <c r="G51" s="160">
        <f>'ISB-9 SCOB'!$I74/'ISB-4 pondération'!$D$8*'ISB-4 pondération'!$F$8</f>
        <v>58.875935138871647</v>
      </c>
      <c r="H51" s="161">
        <f t="shared" si="1"/>
        <v>96.393717568825096</v>
      </c>
      <c r="I51" s="146">
        <f>'ISB-10 Indices 2015'!$H74</f>
        <v>98.101585319717458</v>
      </c>
    </row>
    <row r="52" spans="1:38" ht="15" customHeight="1">
      <c r="A52" s="61">
        <f ca="1">'ISB-1 2011'!A156</f>
        <v>2305</v>
      </c>
      <c r="B52" s="75" t="str">
        <f ca="1">'ISB-1 2011'!B156</f>
        <v>Schmitten (FR)</v>
      </c>
      <c r="C52" s="160">
        <f>'ISB-5 DPOP'!$I156/'ISB-4 pondération'!$D$4*'ISB-4 pondération'!$F$4</f>
        <v>15.597899156363273</v>
      </c>
      <c r="D52" s="160">
        <f>'ISB-6 TE'!$I156/'ISB-4 pondération'!$D$5*'ISB-4 pondération'!$F$5</f>
        <v>5.7140127671130427</v>
      </c>
      <c r="E52" s="162">
        <f>'ISB-7 CRPOP'!$I156/'ISB-4 pondération'!$D$6*'ISB-4 pondération'!$F$6</f>
        <v>5.7952671710548422</v>
      </c>
      <c r="F52" s="160">
        <f>'ISB-8 PA80'!$I156/'ISB-4 pondération'!$D$7*'ISB-4 pondération'!$F$7</f>
        <v>12.831531782518333</v>
      </c>
      <c r="G52" s="160">
        <f>'ISB-9 SCOB'!$I156/'ISB-4 pondération'!$D$8*'ISB-4 pondération'!$F$8</f>
        <v>56.904733939579693</v>
      </c>
      <c r="H52" s="161">
        <f t="shared" si="1"/>
        <v>96.843444816629187</v>
      </c>
      <c r="I52" s="146">
        <f>'ISB-10 Indices 2015'!$H156</f>
        <v>98.156383605086489</v>
      </c>
    </row>
    <row r="53" spans="1:38" ht="15" customHeight="1">
      <c r="A53" s="61">
        <f ca="1">'ISB-1 2011'!A75</f>
        <v>2149</v>
      </c>
      <c r="B53" s="75" t="str">
        <f ca="1">'ISB-1 2011'!B75</f>
        <v>La Roche</v>
      </c>
      <c r="C53" s="160">
        <f>'ISB-5 DPOP'!$I75/'ISB-4 pondération'!$D$4*'ISB-4 pondération'!$F$4</f>
        <v>11.287186426977712</v>
      </c>
      <c r="D53" s="160">
        <f>'ISB-6 TE'!$I75/'ISB-4 pondération'!$D$5*'ISB-4 pondération'!$F$5</f>
        <v>5.8779933302467091</v>
      </c>
      <c r="E53" s="162">
        <f>'ISB-7 CRPOP'!$I75/'ISB-4 pondération'!$D$6*'ISB-4 pondération'!$F$6</f>
        <v>5.6782797172404464</v>
      </c>
      <c r="F53" s="160">
        <f>'ISB-8 PA80'!$I75/'ISB-4 pondération'!$D$7*'ISB-4 pondération'!$F$7</f>
        <v>17.517755824976536</v>
      </c>
      <c r="G53" s="160">
        <f>'ISB-9 SCOB'!$I75/'ISB-4 pondération'!$D$8*'ISB-4 pondération'!$F$8</f>
        <v>56.528422403454982</v>
      </c>
      <c r="H53" s="161">
        <f t="shared" si="1"/>
        <v>96.88963770289638</v>
      </c>
      <c r="I53" s="146">
        <f>'ISB-10 Indices 2015'!$H75</f>
        <v>95.650616015933025</v>
      </c>
    </row>
    <row r="54" spans="1:38" s="56" customFormat="1" ht="15" customHeight="1">
      <c r="A54" s="61">
        <f ca="1">'ISB-1 2011'!A84</f>
        <v>2173</v>
      </c>
      <c r="B54" s="75" t="str">
        <f ca="1">'ISB-1 2011'!B84</f>
        <v>Autigny</v>
      </c>
      <c r="C54" s="160">
        <f>'ISB-5 DPOP'!$I84/'ISB-4 pondération'!$D$4*'ISB-4 pondération'!$F$4</f>
        <v>13.084413966471567</v>
      </c>
      <c r="D54" s="160">
        <f>'ISB-6 TE'!$I84/'ISB-4 pondération'!$D$5*'ISB-4 pondération'!$F$5</f>
        <v>3.7920316549715625</v>
      </c>
      <c r="E54" s="162">
        <f>'ISB-7 CRPOP'!$I84/'ISB-4 pondération'!$D$6*'ISB-4 pondération'!$F$6</f>
        <v>5.8190425561483421</v>
      </c>
      <c r="F54" s="160">
        <f>'ISB-8 PA80'!$I84/'ISB-4 pondération'!$D$7*'ISB-4 pondération'!$F$7</f>
        <v>16.285536967698441</v>
      </c>
      <c r="G54" s="160">
        <f>'ISB-9 SCOB'!$I84/'ISB-4 pondération'!$D$8*'ISB-4 pondération'!$F$8</f>
        <v>58.123189112153099</v>
      </c>
      <c r="H54" s="161">
        <f t="shared" si="1"/>
        <v>97.104214257443004</v>
      </c>
      <c r="I54" s="146">
        <f>'ISB-10 Indices 2015'!$H84</f>
        <v>94.01775315782362</v>
      </c>
      <c r="J54" s="66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</row>
    <row r="55" spans="1:38" ht="15" customHeight="1">
      <c r="A55" s="61">
        <f ca="1">'ISB-1 2011'!A15</f>
        <v>2014</v>
      </c>
      <c r="B55" s="75" t="str">
        <f ca="1">'ISB-1 2011'!B15</f>
        <v>Dompierre (FR)</v>
      </c>
      <c r="C55" s="160">
        <f>'ISB-5 DPOP'!$I15/'ISB-4 pondération'!$D$4*'ISB-4 pondération'!$F$4</f>
        <v>14.536257656843045</v>
      </c>
      <c r="D55" s="160">
        <f>'ISB-6 TE'!$I15/'ISB-4 pondération'!$D$5*'ISB-4 pondération'!$F$5</f>
        <v>4.0628645063923567</v>
      </c>
      <c r="E55" s="162">
        <f>'ISB-7 CRPOP'!$I15/'ISB-4 pondération'!$D$6*'ISB-4 pondération'!$F$6</f>
        <v>6.577714354098033</v>
      </c>
      <c r="F55" s="160">
        <f>'ISB-8 PA80'!$I15/'ISB-4 pondération'!$D$7*'ISB-4 pondération'!$F$7</f>
        <v>9.9186275529971848</v>
      </c>
      <c r="G55" s="160">
        <f>'ISB-9 SCOB'!$I15/'ISB-4 pondération'!$D$8*'ISB-4 pondération'!$F$8</f>
        <v>62.112793615743222</v>
      </c>
      <c r="H55" s="161">
        <f t="shared" si="1"/>
        <v>97.208257686073836</v>
      </c>
      <c r="I55" s="146">
        <f>'ISB-10 Indices 2015'!$H15</f>
        <v>96.499534080519695</v>
      </c>
    </row>
    <row r="56" spans="1:38" ht="15" customHeight="1">
      <c r="A56" s="61">
        <f ca="1">'ISB-1 2011'!A49</f>
        <v>2097</v>
      </c>
      <c r="B56" s="75" t="str">
        <f ca="1">'ISB-1 2011'!B49</f>
        <v>Rue</v>
      </c>
      <c r="C56" s="160">
        <f>'ISB-5 DPOP'!$I49/'ISB-4 pondération'!$D$4*'ISB-4 pondération'!$F$4</f>
        <v>13.129952779190553</v>
      </c>
      <c r="D56" s="160">
        <f>'ISB-6 TE'!$I49/'ISB-4 pondération'!$D$5*'ISB-4 pondération'!$F$5</f>
        <v>4.1970082739330232</v>
      </c>
      <c r="E56" s="162">
        <f>'ISB-7 CRPOP'!$I49/'ISB-4 pondération'!$D$6*'ISB-4 pondération'!$F$6</f>
        <v>6.282837270304797</v>
      </c>
      <c r="F56" s="160">
        <f>'ISB-8 PA80'!$I49/'ISB-4 pondération'!$D$7*'ISB-4 pondération'!$F$7</f>
        <v>14.109756690469309</v>
      </c>
      <c r="G56" s="160">
        <f>'ISB-9 SCOB'!$I49/'ISB-4 pondération'!$D$8*'ISB-4 pondération'!$F$8</f>
        <v>59.690889247383986</v>
      </c>
      <c r="H56" s="161">
        <f t="shared" si="1"/>
        <v>97.410444261281668</v>
      </c>
      <c r="I56" s="146">
        <f>'ISB-10 Indices 2015'!$H49</f>
        <v>95.558876121867684</v>
      </c>
    </row>
    <row r="57" spans="1:38" ht="15" customHeight="1">
      <c r="A57" s="61">
        <f ca="1">'ISB-1 2011'!A107</f>
        <v>2221</v>
      </c>
      <c r="B57" s="75" t="str">
        <f ca="1">'ISB-1 2011'!B107</f>
        <v>Prez-vers-Noréaz</v>
      </c>
      <c r="C57" s="160">
        <f>'ISB-5 DPOP'!$I107/'ISB-4 pondération'!$D$4*'ISB-4 pondération'!$F$4</f>
        <v>14.031726549699837</v>
      </c>
      <c r="D57" s="160">
        <f>'ISB-6 TE'!$I107/'ISB-4 pondération'!$D$5*'ISB-4 pondération'!$F$5</f>
        <v>4.1481271516700682</v>
      </c>
      <c r="E57" s="162">
        <f>'ISB-7 CRPOP'!$I107/'ISB-4 pondération'!$D$6*'ISB-4 pondération'!$F$6</f>
        <v>5.6420103740813001</v>
      </c>
      <c r="F57" s="160">
        <f>'ISB-8 PA80'!$I107/'ISB-4 pondération'!$D$7*'ISB-4 pondération'!$F$7</f>
        <v>15.551103499681872</v>
      </c>
      <c r="G57" s="160">
        <f>'ISB-9 SCOB'!$I107/'ISB-4 pondération'!$D$8*'ISB-4 pondération'!$F$8</f>
        <v>58.281066122343169</v>
      </c>
      <c r="H57" s="161">
        <f t="shared" si="1"/>
        <v>97.654033697476251</v>
      </c>
      <c r="I57" s="146">
        <f>'ISB-10 Indices 2015'!$H107</f>
        <v>95.263165027440976</v>
      </c>
    </row>
    <row r="58" spans="1:38" ht="15" customHeight="1">
      <c r="A58" s="61">
        <f ca="1">'ISB-1 2011'!A98</f>
        <v>2198</v>
      </c>
      <c r="B58" s="75" t="str">
        <f ca="1">'ISB-1 2011'!B98</f>
        <v>Granges-Paccot</v>
      </c>
      <c r="C58" s="160">
        <f>'ISB-5 DPOP'!$I98/'ISB-4 pondération'!$D$4*'ISB-4 pondération'!$F$4</f>
        <v>18.346573938335894</v>
      </c>
      <c r="D58" s="160">
        <f>'ISB-6 TE'!$I98/'ISB-4 pondération'!$D$5*'ISB-4 pondération'!$F$5</f>
        <v>7.5281127709511528</v>
      </c>
      <c r="E58" s="162">
        <f>'ISB-7 CRPOP'!$I98/'ISB-4 pondération'!$D$6*'ISB-4 pondération'!$F$6</f>
        <v>6.4266003381125429</v>
      </c>
      <c r="F58" s="160">
        <f>'ISB-8 PA80'!$I98/'ISB-4 pondération'!$D$7*'ISB-4 pondération'!$F$7</f>
        <v>8.2497499525055051</v>
      </c>
      <c r="G58" s="160">
        <f>'ISB-9 SCOB'!$I98/'ISB-4 pondération'!$D$8*'ISB-4 pondération'!$F$8</f>
        <v>57.148405349242083</v>
      </c>
      <c r="H58" s="161">
        <f t="shared" si="1"/>
        <v>97.699442349147176</v>
      </c>
      <c r="I58" s="146">
        <f>'ISB-10 Indices 2015'!$H98</f>
        <v>104.07447772255426</v>
      </c>
    </row>
    <row r="59" spans="1:38" ht="15" customHeight="1">
      <c r="A59" s="61">
        <f ca="1">'ISB-1 2011'!A146</f>
        <v>2294</v>
      </c>
      <c r="B59" s="75" t="str">
        <f ca="1">'ISB-1 2011'!B146</f>
        <v>Giffers</v>
      </c>
      <c r="C59" s="160">
        <f>'ISB-5 DPOP'!$I146/'ISB-4 pondération'!$D$4*'ISB-4 pondération'!$F$4</f>
        <v>15.426276565610532</v>
      </c>
      <c r="D59" s="160">
        <f>'ISB-6 TE'!$I146/'ISB-4 pondération'!$D$5*'ISB-4 pondération'!$F$5</f>
        <v>4.5540209564097713</v>
      </c>
      <c r="E59" s="162">
        <f>'ISB-7 CRPOP'!$I146/'ISB-4 pondération'!$D$6*'ISB-4 pondération'!$F$6</f>
        <v>5.4284259652867251</v>
      </c>
      <c r="F59" s="160">
        <f>'ISB-8 PA80'!$I146/'ISB-4 pondération'!$D$7*'ISB-4 pondération'!$F$7</f>
        <v>14.457343483817779</v>
      </c>
      <c r="G59" s="160">
        <f>'ISB-9 SCOB'!$I146/'ISB-4 pondération'!$D$8*'ISB-4 pondération'!$F$8</f>
        <v>57.971543790784395</v>
      </c>
      <c r="H59" s="161">
        <f t="shared" si="1"/>
        <v>97.837610761909204</v>
      </c>
      <c r="I59" s="146">
        <f>'ISB-10 Indices 2015'!$H146</f>
        <v>96.527755598389902</v>
      </c>
    </row>
    <row r="60" spans="1:38" ht="15" customHeight="1">
      <c r="A60" s="61">
        <f ca="1">'ISB-1 2011'!A134</f>
        <v>2274</v>
      </c>
      <c r="B60" s="75" t="str">
        <f ca="1">'ISB-1 2011'!B134</f>
        <v>Muntelier</v>
      </c>
      <c r="C60" s="160">
        <f>'ISB-5 DPOP'!$I134/'ISB-4 pondération'!$D$4*'ISB-4 pondération'!$F$4</f>
        <v>18.553038361931058</v>
      </c>
      <c r="D60" s="160">
        <f>'ISB-6 TE'!$I134/'ISB-4 pondération'!$D$5*'ISB-4 pondération'!$F$5</f>
        <v>6.3501942749973859</v>
      </c>
      <c r="E60" s="162">
        <f>'ISB-7 CRPOP'!$I134/'ISB-4 pondération'!$D$6*'ISB-4 pondération'!$F$6</f>
        <v>6.1496651205792503</v>
      </c>
      <c r="F60" s="160">
        <f>'ISB-8 PA80'!$I134/'ISB-4 pondération'!$D$7*'ISB-4 pondération'!$F$7</f>
        <v>15.483339388708131</v>
      </c>
      <c r="G60" s="160">
        <f>'ISB-9 SCOB'!$I134/'ISB-4 pondération'!$D$8*'ISB-4 pondération'!$F$8</f>
        <v>51.344072273162602</v>
      </c>
      <c r="H60" s="161">
        <f t="shared" si="1"/>
        <v>97.88030941937842</v>
      </c>
      <c r="I60" s="146">
        <f>'ISB-10 Indices 2015'!$H134</f>
        <v>102.17676402104593</v>
      </c>
    </row>
    <row r="61" spans="1:38" s="56" customFormat="1" ht="15" customHeight="1">
      <c r="A61" s="61">
        <f ca="1">'ISB-1 2011'!A35</f>
        <v>2050</v>
      </c>
      <c r="B61" s="75" t="str">
        <f ca="1">'ISB-1 2011'!B35</f>
        <v>Les Montets</v>
      </c>
      <c r="C61" s="160">
        <f>'ISB-5 DPOP'!$I35/'ISB-4 pondération'!$D$4*'ISB-4 pondération'!$F$4</f>
        <v>13.372003286759494</v>
      </c>
      <c r="D61" s="160">
        <f>'ISB-6 TE'!$I35/'ISB-4 pondération'!$D$5*'ISB-4 pondération'!$F$5</f>
        <v>4.8932868688956885</v>
      </c>
      <c r="E61" s="162">
        <f>'ISB-7 CRPOP'!$I35/'ISB-4 pondération'!$D$6*'ISB-4 pondération'!$F$6</f>
        <v>5.9995752290072053</v>
      </c>
      <c r="F61" s="160">
        <f>'ISB-8 PA80'!$I35/'ISB-4 pondération'!$D$7*'ISB-4 pondération'!$F$7</f>
        <v>12.046004067757337</v>
      </c>
      <c r="G61" s="160">
        <f>'ISB-9 SCOB'!$I35/'ISB-4 pondération'!$D$8*'ISB-4 pondération'!$F$8</f>
        <v>61.671833004554045</v>
      </c>
      <c r="H61" s="161">
        <f t="shared" si="1"/>
        <v>97.982702456973769</v>
      </c>
      <c r="I61" s="146">
        <f>'ISB-10 Indices 2015'!$H35</f>
        <v>96.74112670947116</v>
      </c>
      <c r="J61" s="66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</row>
    <row r="62" spans="1:38" ht="15" customHeight="1">
      <c r="A62" s="61">
        <f ca="1">'ISB-1 2011'!A63</f>
        <v>2129</v>
      </c>
      <c r="B62" s="75" t="str">
        <f ca="1">'ISB-1 2011'!B63</f>
        <v>Corbières</v>
      </c>
      <c r="C62" s="160">
        <f>'ISB-5 DPOP'!$I63/'ISB-4 pondération'!$D$4*'ISB-4 pondération'!$F$4</f>
        <v>11.996824611786449</v>
      </c>
      <c r="D62" s="160">
        <f>'ISB-6 TE'!$I63/'ISB-4 pondération'!$D$5*'ISB-4 pondération'!$F$5</f>
        <v>4.9360532778452297</v>
      </c>
      <c r="E62" s="162">
        <f>'ISB-7 CRPOP'!$I63/'ISB-4 pondération'!$D$6*'ISB-4 pondération'!$F$6</f>
        <v>6.0612346957450836</v>
      </c>
      <c r="F62" s="160">
        <f>'ISB-8 PA80'!$I63/'ISB-4 pondération'!$D$7*'ISB-4 pondération'!$F$7</f>
        <v>10.46151699407717</v>
      </c>
      <c r="G62" s="160">
        <f>'ISB-9 SCOB'!$I63/'ISB-4 pondération'!$D$8*'ISB-4 pondération'!$F$8</f>
        <v>64.760675798965721</v>
      </c>
      <c r="H62" s="161">
        <f t="shared" si="1"/>
        <v>98.216305378419662</v>
      </c>
      <c r="I62" s="146">
        <f>'ISB-10 Indices 2015'!$H63</f>
        <v>96.237411760226891</v>
      </c>
    </row>
    <row r="63" spans="1:38" ht="15" customHeight="1">
      <c r="A63" s="61">
        <f ca="1">'ISB-1 2011'!A50</f>
        <v>2099</v>
      </c>
      <c r="B63" s="75" t="str">
        <f ca="1">'ISB-1 2011'!B50</f>
        <v>Siviriez</v>
      </c>
      <c r="C63" s="160">
        <f>'ISB-5 DPOP'!$I50/'ISB-4 pondération'!$D$4*'ISB-4 pondération'!$F$4</f>
        <v>12.817519495789286</v>
      </c>
      <c r="D63" s="160">
        <f>'ISB-6 TE'!$I50/'ISB-4 pondération'!$D$5*'ISB-4 pondération'!$F$5</f>
        <v>4.8644125075395284</v>
      </c>
      <c r="E63" s="162">
        <f>'ISB-7 CRPOP'!$I50/'ISB-4 pondération'!$D$6*'ISB-4 pondération'!$F$6</f>
        <v>5.7501825568293521</v>
      </c>
      <c r="F63" s="160">
        <f>'ISB-8 PA80'!$I50/'ISB-4 pondération'!$D$7*'ISB-4 pondération'!$F$7</f>
        <v>17.05882390274331</v>
      </c>
      <c r="G63" s="160">
        <f>'ISB-9 SCOB'!$I50/'ISB-4 pondération'!$D$8*'ISB-4 pondération'!$F$8</f>
        <v>57.726500779181663</v>
      </c>
      <c r="H63" s="161">
        <f t="shared" si="1"/>
        <v>98.217439242083145</v>
      </c>
      <c r="I63" s="146">
        <f>'ISB-10 Indices 2015'!$H50</f>
        <v>96.165528909935858</v>
      </c>
    </row>
    <row r="64" spans="1:38" ht="15" customHeight="1">
      <c r="A64" s="61">
        <f ca="1">'ISB-1 2011'!A124</f>
        <v>2259</v>
      </c>
      <c r="B64" s="75" t="str">
        <f ca="1">'ISB-1 2011'!B124</f>
        <v>Galmiz</v>
      </c>
      <c r="C64" s="160">
        <f>'ISB-5 DPOP'!$I124/'ISB-4 pondération'!$D$4*'ISB-4 pondération'!$F$4</f>
        <v>11.633761841650264</v>
      </c>
      <c r="D64" s="160">
        <f>'ISB-6 TE'!$I124/'ISB-4 pondération'!$D$5*'ISB-4 pondération'!$F$5</f>
        <v>5.0353616156421177</v>
      </c>
      <c r="E64" s="162">
        <f>'ISB-7 CRPOP'!$I124/'ISB-4 pondération'!$D$6*'ISB-4 pondération'!$F$6</f>
        <v>5.6228005914956389</v>
      </c>
      <c r="F64" s="160">
        <f>'ISB-8 PA80'!$I124/'ISB-4 pondération'!$D$7*'ISB-4 pondération'!$F$7</f>
        <v>16.504241957967327</v>
      </c>
      <c r="G64" s="160">
        <f>'ISB-9 SCOB'!$I124/'ISB-4 pondération'!$D$8*'ISB-4 pondération'!$F$8</f>
        <v>59.422272647427256</v>
      </c>
      <c r="H64" s="161">
        <f t="shared" si="1"/>
        <v>98.218438654182606</v>
      </c>
      <c r="I64" s="146">
        <f>'ISB-10 Indices 2015'!$H124</f>
        <v>95.514913225462834</v>
      </c>
    </row>
    <row r="65" spans="1:10" ht="15" customHeight="1">
      <c r="A65" s="61">
        <f ca="1">'ISB-1 2011'!A83</f>
        <v>2172</v>
      </c>
      <c r="B65" s="75" t="str">
        <f ca="1">'ISB-1 2011'!B83</f>
        <v>Autafond</v>
      </c>
      <c r="C65" s="160">
        <f>'ISB-5 DPOP'!$I83/'ISB-4 pondération'!$D$4*'ISB-4 pondération'!$F$4</f>
        <v>9.4040320836289055</v>
      </c>
      <c r="D65" s="160">
        <f>'ISB-6 TE'!$I83/'ISB-4 pondération'!$D$5*'ISB-4 pondération'!$F$5</f>
        <v>5.2505451705084676</v>
      </c>
      <c r="E65" s="162">
        <f>'ISB-7 CRPOP'!$I83/'ISB-4 pondération'!$D$6*'ISB-4 pondération'!$F$6</f>
        <v>5.176914946646531</v>
      </c>
      <c r="F65" s="160">
        <f>'ISB-8 PA80'!$I83/'ISB-4 pondération'!$D$7*'ISB-4 pondération'!$F$7</f>
        <v>0</v>
      </c>
      <c r="G65" s="160">
        <f>'ISB-9 SCOB'!$I83/'ISB-4 pondération'!$D$8*'ISB-4 pondération'!$F$8</f>
        <v>78.55609663993242</v>
      </c>
      <c r="H65" s="161">
        <f t="shared" si="1"/>
        <v>98.387588840716319</v>
      </c>
      <c r="I65" s="146">
        <f>'ISB-10 Indices 2015'!$H83</f>
        <v>93.956570828825789</v>
      </c>
    </row>
    <row r="66" spans="1:10" ht="15" customHeight="1">
      <c r="A66" s="61">
        <f ca="1">'ISB-1 2011'!A10</f>
        <v>2008</v>
      </c>
      <c r="B66" s="75" t="str">
        <f ca="1">'ISB-1 2011'!B10</f>
        <v>Châtillon (FR)</v>
      </c>
      <c r="C66" s="160">
        <f>'ISB-5 DPOP'!$I10/'ISB-4 pondération'!$D$4*'ISB-4 pondération'!$F$4</f>
        <v>15.714814265458148</v>
      </c>
      <c r="D66" s="160">
        <f>'ISB-6 TE'!$I10/'ISB-4 pondération'!$D$5*'ISB-4 pondération'!$F$5</f>
        <v>2.2492434073952534</v>
      </c>
      <c r="E66" s="162">
        <f>'ISB-7 CRPOP'!$I10/'ISB-4 pondération'!$D$6*'ISB-4 pondération'!$F$6</f>
        <v>6.3659299156935631</v>
      </c>
      <c r="F66" s="160">
        <f>'ISB-8 PA80'!$I10/'ISB-4 pondération'!$D$7*'ISB-4 pondération'!$F$7</f>
        <v>12.207931385159391</v>
      </c>
      <c r="G66" s="160">
        <f>'ISB-9 SCOB'!$I10/'ISB-4 pondération'!$D$8*'ISB-4 pondération'!$F$8</f>
        <v>61.98108128506432</v>
      </c>
      <c r="H66" s="161">
        <f t="shared" si="1"/>
        <v>98.519000258770674</v>
      </c>
      <c r="I66" s="146">
        <f>'ISB-10 Indices 2015'!$H10</f>
        <v>95.183716962740846</v>
      </c>
    </row>
    <row r="67" spans="1:10" ht="15" customHeight="1">
      <c r="A67" s="61">
        <f ca="1">'ISB-1 2011'!A12</f>
        <v>2010</v>
      </c>
      <c r="B67" s="75" t="str">
        <f ca="1">'ISB-1 2011'!B12</f>
        <v>Cheyres</v>
      </c>
      <c r="C67" s="160">
        <f>'ISB-5 DPOP'!$I12/'ISB-4 pondération'!$D$4*'ISB-4 pondération'!$F$4</f>
        <v>15.12694319833661</v>
      </c>
      <c r="D67" s="160">
        <f>'ISB-6 TE'!$I12/'ISB-4 pondération'!$D$5*'ISB-4 pondération'!$F$5</f>
        <v>3.3260497420675423</v>
      </c>
      <c r="E67" s="162">
        <f>'ISB-7 CRPOP'!$I12/'ISB-4 pondération'!$D$6*'ISB-4 pondération'!$F$6</f>
        <v>7.2026558276918076</v>
      </c>
      <c r="F67" s="160">
        <f>'ISB-8 PA80'!$I12/'ISB-4 pondération'!$D$7*'ISB-4 pondération'!$F$7</f>
        <v>17.181608333361304</v>
      </c>
      <c r="G67" s="160">
        <f>'ISB-9 SCOB'!$I12/'ISB-4 pondération'!$D$8*'ISB-4 pondération'!$F$8</f>
        <v>55.965538549700462</v>
      </c>
      <c r="H67" s="161">
        <f t="shared" si="1"/>
        <v>98.802795651157723</v>
      </c>
      <c r="I67" s="146">
        <f>'ISB-10 Indices 2015'!$H12</f>
        <v>97.868662315901972</v>
      </c>
    </row>
    <row r="68" spans="1:10" ht="15" customHeight="1">
      <c r="A68" s="61">
        <f ca="1">'ISB-1 2011'!A129</f>
        <v>2265</v>
      </c>
      <c r="B68" s="75" t="str">
        <f ca="1">'ISB-1 2011'!B129</f>
        <v>Kerzers</v>
      </c>
      <c r="C68" s="160">
        <f>'ISB-5 DPOP'!$I129/'ISB-4 pondération'!$D$4*'ISB-4 pondération'!$F$4</f>
        <v>16.351966291102304</v>
      </c>
      <c r="D68" s="160">
        <f>'ISB-6 TE'!$I129/'ISB-4 pondération'!$D$5*'ISB-4 pondération'!$F$5</f>
        <v>5.9005660650197198</v>
      </c>
      <c r="E68" s="162">
        <f>'ISB-7 CRPOP'!$I129/'ISB-4 pondération'!$D$6*'ISB-4 pondération'!$F$6</f>
        <v>5.7420885132804047</v>
      </c>
      <c r="F68" s="160">
        <f>'ISB-8 PA80'!$I129/'ISB-4 pondération'!$D$7*'ISB-4 pondération'!$F$7</f>
        <v>13.904586841484948</v>
      </c>
      <c r="G68" s="160">
        <f>'ISB-9 SCOB'!$I129/'ISB-4 pondération'!$D$8*'ISB-4 pondération'!$F$8</f>
        <v>56.946449320310009</v>
      </c>
      <c r="H68" s="161">
        <f t="shared" si="1"/>
        <v>98.845657031197391</v>
      </c>
      <c r="I68" s="146">
        <f>'ISB-10 Indices 2015'!$H129</f>
        <v>100.29168332022212</v>
      </c>
      <c r="J68" s="57"/>
    </row>
    <row r="69" spans="1:10" ht="15" customHeight="1">
      <c r="A69" s="61">
        <f ca="1">'ISB-1 2011'!A100</f>
        <v>2206</v>
      </c>
      <c r="B69" s="75" t="str">
        <f ca="1">'ISB-1 2011'!B100</f>
        <v>Marly</v>
      </c>
      <c r="C69" s="160">
        <f>'ISB-5 DPOP'!$I100/'ISB-4 pondération'!$D$4*'ISB-4 pondération'!$F$4</f>
        <v>18.988406245303388</v>
      </c>
      <c r="D69" s="160">
        <f>'ISB-6 TE'!$I100/'ISB-4 pondération'!$D$5*'ISB-4 pondération'!$F$5</f>
        <v>5.2106810575798086</v>
      </c>
      <c r="E69" s="162">
        <f>'ISB-7 CRPOP'!$I100/'ISB-4 pondération'!$D$6*'ISB-4 pondération'!$F$6</f>
        <v>5.6051813157744146</v>
      </c>
      <c r="F69" s="160">
        <f>'ISB-8 PA80'!$I100/'ISB-4 pondération'!$D$7*'ISB-4 pondération'!$F$7</f>
        <v>15.056577020765777</v>
      </c>
      <c r="G69" s="160">
        <f>'ISB-9 SCOB'!$I100/'ISB-4 pondération'!$D$8*'ISB-4 pondération'!$F$8</f>
        <v>54.070850545933858</v>
      </c>
      <c r="H69" s="161">
        <f t="shared" si="1"/>
        <v>98.931696185357254</v>
      </c>
      <c r="I69" s="146">
        <f>'ISB-10 Indices 2015'!$H100</f>
        <v>100.72586742005558</v>
      </c>
    </row>
    <row r="70" spans="1:10" ht="15" customHeight="1">
      <c r="A70" s="61">
        <f ca="1">'ISB-1 2011'!A77</f>
        <v>2153</v>
      </c>
      <c r="B70" s="75" t="str">
        <f ca="1">'ISB-1 2011'!B77</f>
        <v>Sorens</v>
      </c>
      <c r="C70" s="160">
        <f>'ISB-5 DPOP'!$I77/'ISB-4 pondération'!$D$4*'ISB-4 pondération'!$F$4</f>
        <v>13.012606291103687</v>
      </c>
      <c r="D70" s="160">
        <f>'ISB-6 TE'!$I77/'ISB-4 pondération'!$D$5*'ISB-4 pondération'!$F$5</f>
        <v>4.7585991543403896</v>
      </c>
      <c r="E70" s="162">
        <f>'ISB-7 CRPOP'!$I77/'ISB-4 pondération'!$D$6*'ISB-4 pondération'!$F$6</f>
        <v>5.9677680596309672</v>
      </c>
      <c r="F70" s="160">
        <f>'ISB-8 PA80'!$I77/'ISB-4 pondération'!$D$7*'ISB-4 pondération'!$F$7</f>
        <v>14.616943278138047</v>
      </c>
      <c r="G70" s="160">
        <f>'ISB-9 SCOB'!$I77/'ISB-4 pondération'!$D$8*'ISB-4 pondération'!$F$8</f>
        <v>60.692783281228529</v>
      </c>
      <c r="H70" s="161">
        <f t="shared" si="1"/>
        <v>99.048700064441618</v>
      </c>
      <c r="I70" s="146">
        <f>'ISB-10 Indices 2015'!$H77</f>
        <v>97.065338310010077</v>
      </c>
    </row>
    <row r="71" spans="1:10" ht="15" customHeight="1">
      <c r="A71" s="61">
        <f ca="1">'ISB-1 2011'!A93</f>
        <v>2189</v>
      </c>
      <c r="B71" s="75" t="str">
        <f ca="1">'ISB-1 2011'!B93</f>
        <v>Ependes (FR)</v>
      </c>
      <c r="C71" s="160">
        <f>'ISB-5 DPOP'!$I93/'ISB-4 pondération'!$D$4*'ISB-4 pondération'!$F$4</f>
        <v>14.46870621279715</v>
      </c>
      <c r="D71" s="160">
        <f>'ISB-6 TE'!$I93/'ISB-4 pondération'!$D$5*'ISB-4 pondération'!$F$5</f>
        <v>4.1455951559192492</v>
      </c>
      <c r="E71" s="162">
        <f>'ISB-7 CRPOP'!$I93/'ISB-4 pondération'!$D$6*'ISB-4 pondération'!$F$6</f>
        <v>5.3308644621042953</v>
      </c>
      <c r="F71" s="160">
        <f>'ISB-8 PA80'!$I93/'ISB-4 pondération'!$D$7*'ISB-4 pondération'!$F$7</f>
        <v>10.742580801507399</v>
      </c>
      <c r="G71" s="160">
        <f>'ISB-9 SCOB'!$I93/'ISB-4 pondération'!$D$8*'ISB-4 pondération'!$F$8</f>
        <v>64.509378996660942</v>
      </c>
      <c r="H71" s="161">
        <f t="shared" si="1"/>
        <v>99.197125628989028</v>
      </c>
      <c r="I71" s="146">
        <f>'ISB-10 Indices 2015'!$H93</f>
        <v>96.2074350746216</v>
      </c>
    </row>
    <row r="72" spans="1:10" ht="15" customHeight="1">
      <c r="A72" s="61">
        <f ca="1">'ISB-1 2011'!A18</f>
        <v>2022</v>
      </c>
      <c r="B72" s="75" t="str">
        <f ca="1">'ISB-1 2011'!B18</f>
        <v>Gletterens</v>
      </c>
      <c r="C72" s="160">
        <f>'ISB-5 DPOP'!$I18/'ISB-4 pondération'!$D$4*'ISB-4 pondération'!$F$4</f>
        <v>15.669067342312673</v>
      </c>
      <c r="D72" s="160">
        <f>'ISB-6 TE'!$I18/'ISB-4 pondération'!$D$5*'ISB-4 pondération'!$F$5</f>
        <v>3.3479760600558288</v>
      </c>
      <c r="E72" s="162">
        <f>'ISB-7 CRPOP'!$I18/'ISB-4 pondération'!$D$6*'ISB-4 pondération'!$F$6</f>
        <v>6.9632238090418435</v>
      </c>
      <c r="F72" s="160">
        <f>'ISB-8 PA80'!$I18/'ISB-4 pondération'!$D$7*'ISB-4 pondération'!$F$7</f>
        <v>12.749427009819774</v>
      </c>
      <c r="G72" s="160">
        <f>'ISB-9 SCOB'!$I18/'ISB-4 pondération'!$D$8*'ISB-4 pondération'!$F$8</f>
        <v>60.471853512230119</v>
      </c>
      <c r="H72" s="161">
        <f t="shared" ref="H72:H103" si="2">SUM(C72:G72)</f>
        <v>99.201547733460245</v>
      </c>
      <c r="I72" s="146">
        <f>'ISB-10 Indices 2015'!$H18</f>
        <v>98.171628355242973</v>
      </c>
    </row>
    <row r="73" spans="1:10" ht="15" customHeight="1">
      <c r="A73" s="61">
        <f ca="1">'ISB-1 2011'!A46</f>
        <v>2087</v>
      </c>
      <c r="B73" s="75" t="str">
        <f ca="1">'ISB-1 2011'!B46</f>
        <v>Mézières (FR)</v>
      </c>
      <c r="C73" s="160">
        <f>'ISB-5 DPOP'!$I46/'ISB-4 pondération'!$D$4*'ISB-4 pondération'!$F$4</f>
        <v>12.985296263930085</v>
      </c>
      <c r="D73" s="160">
        <f>'ISB-6 TE'!$I46/'ISB-4 pondération'!$D$5*'ISB-4 pondération'!$F$5</f>
        <v>4.6558872170292318</v>
      </c>
      <c r="E73" s="162">
        <f>'ISB-7 CRPOP'!$I46/'ISB-4 pondération'!$D$6*'ISB-4 pondération'!$F$6</f>
        <v>5.5092595788768355</v>
      </c>
      <c r="F73" s="160">
        <f>'ISB-8 PA80'!$I46/'ISB-4 pondération'!$D$7*'ISB-4 pondération'!$F$7</f>
        <v>15.32345494687414</v>
      </c>
      <c r="G73" s="160">
        <f>'ISB-9 SCOB'!$I46/'ISB-4 pondération'!$D$8*'ISB-4 pondération'!$F$8</f>
        <v>60.858201277996336</v>
      </c>
      <c r="H73" s="161">
        <f t="shared" si="2"/>
        <v>99.332099284706629</v>
      </c>
      <c r="I73" s="146">
        <f>'ISB-10 Indices 2015'!$H46</f>
        <v>96.427574201580796</v>
      </c>
      <c r="J73" s="57"/>
    </row>
    <row r="74" spans="1:10" ht="15" customHeight="1">
      <c r="A74" s="61">
        <f ca="1">'ISB-1 2011'!A127</f>
        <v>2262</v>
      </c>
      <c r="B74" s="75" t="str">
        <f ca="1">'ISB-1 2011'!B127</f>
        <v>Gurmels</v>
      </c>
      <c r="C74" s="160">
        <f>'ISB-5 DPOP'!$I127/'ISB-4 pondération'!$D$4*'ISB-4 pondération'!$F$4</f>
        <v>14.909876056496401</v>
      </c>
      <c r="D74" s="160">
        <f>'ISB-6 TE'!$I127/'ISB-4 pondération'!$D$5*'ISB-4 pondération'!$F$5</f>
        <v>4.2280417117687623</v>
      </c>
      <c r="E74" s="162">
        <f>'ISB-7 CRPOP'!$I127/'ISB-4 pondération'!$D$6*'ISB-4 pondération'!$F$6</f>
        <v>5.6794095052492102</v>
      </c>
      <c r="F74" s="160">
        <f>'ISB-8 PA80'!$I127/'ISB-4 pondération'!$D$7*'ISB-4 pondération'!$F$7</f>
        <v>14.099431820626764</v>
      </c>
      <c r="G74" s="160">
        <f>'ISB-9 SCOB'!$I127/'ISB-4 pondération'!$D$8*'ISB-4 pondération'!$F$8</f>
        <v>60.419074590835542</v>
      </c>
      <c r="H74" s="161">
        <f t="shared" si="2"/>
        <v>99.335833684976677</v>
      </c>
      <c r="I74" s="146">
        <f>'ISB-10 Indices 2015'!$H127</f>
        <v>97.213590499165178</v>
      </c>
    </row>
    <row r="75" spans="1:10" ht="15" customHeight="1">
      <c r="A75" s="61">
        <f ca="1">'ISB-1 2011'!A159</f>
        <v>2308</v>
      </c>
      <c r="B75" s="75" t="str">
        <f ca="1">'ISB-1 2011'!B159</f>
        <v>Ueberstorf</v>
      </c>
      <c r="C75" s="160">
        <f>'ISB-5 DPOP'!$I159/'ISB-4 pondération'!$D$4*'ISB-4 pondération'!$F$4</f>
        <v>13.729111260777941</v>
      </c>
      <c r="D75" s="160">
        <f>'ISB-6 TE'!$I159/'ISB-4 pondération'!$D$5*'ISB-4 pondération'!$F$5</f>
        <v>4.2351046185209285</v>
      </c>
      <c r="E75" s="162">
        <f>'ISB-7 CRPOP'!$I159/'ISB-4 pondération'!$D$6*'ISB-4 pondération'!$F$6</f>
        <v>5.5622452548056467</v>
      </c>
      <c r="F75" s="160">
        <f>'ISB-8 PA80'!$I159/'ISB-4 pondération'!$D$7*'ISB-4 pondération'!$F$7</f>
        <v>16.746485695156267</v>
      </c>
      <c r="G75" s="160">
        <f>'ISB-9 SCOB'!$I159/'ISB-4 pondération'!$D$8*'ISB-4 pondération'!$F$8</f>
        <v>59.142158346163257</v>
      </c>
      <c r="H75" s="161">
        <f t="shared" si="2"/>
        <v>99.415105175424031</v>
      </c>
      <c r="I75" s="146">
        <f>'ISB-10 Indices 2015'!$H159</f>
        <v>96.393953352547413</v>
      </c>
    </row>
    <row r="76" spans="1:10" ht="15" customHeight="1">
      <c r="A76" s="61">
        <f ca="1">'ISB-1 2011'!A29</f>
        <v>2041</v>
      </c>
      <c r="B76" s="75" t="str">
        <f ca="1">'ISB-1 2011'!B29</f>
        <v>Saint-Aubin (FR)</v>
      </c>
      <c r="C76" s="160">
        <f>'ISB-5 DPOP'!$I29/'ISB-4 pondération'!$D$4*'ISB-4 pondération'!$F$4</f>
        <v>14.427985369700222</v>
      </c>
      <c r="D76" s="160">
        <f>'ISB-6 TE'!$I29/'ISB-4 pondération'!$D$5*'ISB-4 pondération'!$F$5</f>
        <v>5.3319945679068628</v>
      </c>
      <c r="E76" s="162">
        <f>'ISB-7 CRPOP'!$I29/'ISB-4 pondération'!$D$6*'ISB-4 pondération'!$F$6</f>
        <v>5.7723941239351912</v>
      </c>
      <c r="F76" s="160">
        <f>'ISB-8 PA80'!$I29/'ISB-4 pondération'!$D$7*'ISB-4 pondération'!$F$7</f>
        <v>10.718749898972423</v>
      </c>
      <c r="G76" s="160">
        <f>'ISB-9 SCOB'!$I29/'ISB-4 pondération'!$D$8*'ISB-4 pondération'!$F$8</f>
        <v>63.45675082947043</v>
      </c>
      <c r="H76" s="161">
        <f t="shared" si="2"/>
        <v>99.707874789985141</v>
      </c>
      <c r="I76" s="146">
        <f>'ISB-10 Indices 2015'!$H29</f>
        <v>98.970640339108485</v>
      </c>
    </row>
    <row r="77" spans="1:10" ht="15" customHeight="1">
      <c r="A77" s="61">
        <f ca="1">'ISB-1 2011'!A152</f>
        <v>2301</v>
      </c>
      <c r="B77" s="75" t="str">
        <f ca="1">'ISB-1 2011'!B152</f>
        <v>Rechthalten</v>
      </c>
      <c r="C77" s="160">
        <f>'ISB-5 DPOP'!$I152/'ISB-4 pondération'!$D$4*'ISB-4 pondération'!$F$4</f>
        <v>13.729380408481457</v>
      </c>
      <c r="D77" s="160">
        <f>'ISB-6 TE'!$I152/'ISB-4 pondération'!$D$5*'ISB-4 pondération'!$F$5</f>
        <v>4.0202584694914094</v>
      </c>
      <c r="E77" s="162">
        <f>'ISB-7 CRPOP'!$I152/'ISB-4 pondération'!$D$6*'ISB-4 pondération'!$F$6</f>
        <v>5.3887158286635222</v>
      </c>
      <c r="F77" s="160">
        <f>'ISB-8 PA80'!$I152/'ISB-4 pondération'!$D$7*'ISB-4 pondération'!$F$7</f>
        <v>21.990885711637237</v>
      </c>
      <c r="G77" s="160">
        <f>'ISB-9 SCOB'!$I152/'ISB-4 pondération'!$D$8*'ISB-4 pondération'!$F$8</f>
        <v>54.925549506408721</v>
      </c>
      <c r="H77" s="161">
        <f t="shared" si="2"/>
        <v>100.05478992468235</v>
      </c>
      <c r="I77" s="146">
        <f>'ISB-10 Indices 2015'!$H152</f>
        <v>96.29061913637932</v>
      </c>
    </row>
    <row r="78" spans="1:10" ht="15" customHeight="1">
      <c r="A78" s="61">
        <f ca="1">'ISB-1 2011'!A118</f>
        <v>2243</v>
      </c>
      <c r="B78" s="75" t="str">
        <f ca="1">'ISB-1 2011'!B118</f>
        <v>Barberêche</v>
      </c>
      <c r="C78" s="160">
        <f>'ISB-5 DPOP'!$I118/'ISB-4 pondération'!$D$4*'ISB-4 pondération'!$F$4</f>
        <v>11.53069202112267</v>
      </c>
      <c r="D78" s="160">
        <f>'ISB-6 TE'!$I118/'ISB-4 pondération'!$D$5*'ISB-4 pondération'!$F$5</f>
        <v>5.0613401843839423</v>
      </c>
      <c r="E78" s="162">
        <f>'ISB-7 CRPOP'!$I118/'ISB-4 pondération'!$D$6*'ISB-4 pondération'!$F$6</f>
        <v>5.1194013084058643</v>
      </c>
      <c r="F78" s="160">
        <f>'ISB-8 PA80'!$I118/'ISB-4 pondération'!$D$7*'ISB-4 pondération'!$F$7</f>
        <v>26.11451616672155</v>
      </c>
      <c r="G78" s="160">
        <f>'ISB-9 SCOB'!$I118/'ISB-4 pondération'!$D$8*'ISB-4 pondération'!$F$8</f>
        <v>52.371568096979047</v>
      </c>
      <c r="H78" s="161">
        <f t="shared" si="2"/>
        <v>100.19751777761307</v>
      </c>
      <c r="I78" s="146">
        <f>'ISB-10 Indices 2015'!$H118</f>
        <v>96.206981845508892</v>
      </c>
    </row>
    <row r="79" spans="1:10" ht="15" customHeight="1">
      <c r="A79" s="61">
        <f ca="1">'ISB-1 2011'!A66</f>
        <v>2134</v>
      </c>
      <c r="B79" s="75" t="str">
        <f ca="1">'ISB-1 2011'!B66</f>
        <v>Grandvillard</v>
      </c>
      <c r="C79" s="160">
        <f>'ISB-5 DPOP'!$I66/'ISB-4 pondération'!$D$4*'ISB-4 pondération'!$F$4</f>
        <v>9.4644666343348369</v>
      </c>
      <c r="D79" s="160">
        <f>'ISB-6 TE'!$I66/'ISB-4 pondération'!$D$5*'ISB-4 pondération'!$F$5</f>
        <v>4.3256727718921333</v>
      </c>
      <c r="E79" s="162">
        <f>'ISB-7 CRPOP'!$I66/'ISB-4 pondération'!$D$6*'ISB-4 pondération'!$F$6</f>
        <v>5.8990566831359956</v>
      </c>
      <c r="F79" s="160">
        <f>'ISB-8 PA80'!$I66/'ISB-4 pondération'!$D$7*'ISB-4 pondération'!$F$7</f>
        <v>13.725695772276278</v>
      </c>
      <c r="G79" s="160">
        <f>'ISB-9 SCOB'!$I66/'ISB-4 pondération'!$D$8*'ISB-4 pondération'!$F$8</f>
        <v>66.808503472366766</v>
      </c>
      <c r="H79" s="161">
        <f t="shared" si="2"/>
        <v>100.22339533400601</v>
      </c>
      <c r="I79" s="146">
        <f>'ISB-10 Indices 2015'!$H66</f>
        <v>95.046416523473951</v>
      </c>
    </row>
    <row r="80" spans="1:10" ht="15" customHeight="1">
      <c r="A80" s="61">
        <f ca="1">'ISB-1 2011'!A45</f>
        <v>2086</v>
      </c>
      <c r="B80" s="75" t="str">
        <f ca="1">'ISB-1 2011'!B45</f>
        <v>Massonnens</v>
      </c>
      <c r="C80" s="160">
        <f>'ISB-5 DPOP'!$I45/'ISB-4 pondération'!$D$4*'ISB-4 pondération'!$F$4</f>
        <v>12.837117309012216</v>
      </c>
      <c r="D80" s="160">
        <f>'ISB-6 TE'!$I45/'ISB-4 pondération'!$D$5*'ISB-4 pondération'!$F$5</f>
        <v>4.2773723439263742</v>
      </c>
      <c r="E80" s="162">
        <f>'ISB-7 CRPOP'!$I45/'ISB-4 pondération'!$D$6*'ISB-4 pondération'!$F$6</f>
        <v>5.6511646514212748</v>
      </c>
      <c r="F80" s="160">
        <f>'ISB-8 PA80'!$I45/'ISB-4 pondération'!$D$7*'ISB-4 pondération'!$F$7</f>
        <v>16.158825652483255</v>
      </c>
      <c r="G80" s="160">
        <f>'ISB-9 SCOB'!$I45/'ISB-4 pondération'!$D$8*'ISB-4 pondération'!$F$8</f>
        <v>61.449573770853384</v>
      </c>
      <c r="H80" s="161">
        <f t="shared" si="2"/>
        <v>100.37405372769651</v>
      </c>
      <c r="I80" s="146">
        <f>'ISB-10 Indices 2015'!$H45</f>
        <v>96.758676987684964</v>
      </c>
    </row>
    <row r="81" spans="1:38" ht="15" customHeight="1">
      <c r="A81" s="61">
        <f ca="1">'ISB-1 2011'!A38</f>
        <v>2061</v>
      </c>
      <c r="B81" s="75" t="str">
        <f ca="1">'ISB-1 2011'!B38</f>
        <v>Auboranges</v>
      </c>
      <c r="C81" s="160">
        <f>'ISB-5 DPOP'!$I38/'ISB-4 pondération'!$D$4*'ISB-4 pondération'!$F$4</f>
        <v>13.590966862904336</v>
      </c>
      <c r="D81" s="160">
        <f>'ISB-6 TE'!$I38/'ISB-4 pondération'!$D$5*'ISB-4 pondération'!$F$5</f>
        <v>4.2432787062677004</v>
      </c>
      <c r="E81" s="162">
        <f>'ISB-7 CRPOP'!$I38/'ISB-4 pondération'!$D$6*'ISB-4 pondération'!$F$6</f>
        <v>6.101966494332089</v>
      </c>
      <c r="F81" s="160">
        <f>'ISB-8 PA80'!$I38/'ISB-4 pondération'!$D$7*'ISB-4 pondération'!$F$7</f>
        <v>2.6008766818894937</v>
      </c>
      <c r="G81" s="160">
        <f>'ISB-9 SCOB'!$I38/'ISB-4 pondération'!$D$8*'ISB-4 pondération'!$F$8</f>
        <v>73.881534141729603</v>
      </c>
      <c r="H81" s="161">
        <f t="shared" si="2"/>
        <v>100.41862288712322</v>
      </c>
      <c r="I81" s="146">
        <f>'ISB-10 Indices 2015'!$H38</f>
        <v>97.870047689648345</v>
      </c>
    </row>
    <row r="82" spans="1:38" ht="15" customHeight="1">
      <c r="A82" s="61">
        <f ca="1">'ISB-1 2011'!A78</f>
        <v>2155</v>
      </c>
      <c r="B82" s="75" t="str">
        <f ca="1">'ISB-1 2011'!B78</f>
        <v>Vaulruz</v>
      </c>
      <c r="C82" s="160">
        <f>'ISB-5 DPOP'!$I78/'ISB-4 pondération'!$D$4*'ISB-4 pondération'!$F$4</f>
        <v>12.659410066503982</v>
      </c>
      <c r="D82" s="160">
        <f>'ISB-6 TE'!$I78/'ISB-4 pondération'!$D$5*'ISB-4 pondération'!$F$5</f>
        <v>5.9865793942350782</v>
      </c>
      <c r="E82" s="162">
        <f>'ISB-7 CRPOP'!$I78/'ISB-4 pondération'!$D$6*'ISB-4 pondération'!$F$6</f>
        <v>5.7004253378655587</v>
      </c>
      <c r="F82" s="160">
        <f>'ISB-8 PA80'!$I78/'ISB-4 pondération'!$D$7*'ISB-4 pondération'!$F$7</f>
        <v>14.560506786996884</v>
      </c>
      <c r="G82" s="160">
        <f>'ISB-9 SCOB'!$I78/'ISB-4 pondération'!$D$8*'ISB-4 pondération'!$F$8</f>
        <v>61.797643260089018</v>
      </c>
      <c r="H82" s="161">
        <f t="shared" si="2"/>
        <v>100.70456484569053</v>
      </c>
      <c r="I82" s="146">
        <f>'ISB-10 Indices 2015'!$H78</f>
        <v>99.499465682067907</v>
      </c>
      <c r="J82" s="57"/>
    </row>
    <row r="83" spans="1:38" ht="15" customHeight="1">
      <c r="A83" s="61">
        <f ca="1">'ISB-1 2011'!A58</f>
        <v>2122</v>
      </c>
      <c r="B83" s="75" t="str">
        <f ca="1">'ISB-1 2011'!B58</f>
        <v>Pont-en-Ogoz</v>
      </c>
      <c r="C83" s="160">
        <f>'ISB-5 DPOP'!$I58/'ISB-4 pondération'!$D$4*'ISB-4 pondération'!$F$4</f>
        <v>14.054211239590234</v>
      </c>
      <c r="D83" s="160">
        <f>'ISB-6 TE'!$I58/'ISB-4 pondération'!$D$5*'ISB-4 pondération'!$F$5</f>
        <v>3.9674681843524584</v>
      </c>
      <c r="E83" s="162">
        <f>'ISB-7 CRPOP'!$I58/'ISB-4 pondération'!$D$6*'ISB-4 pondération'!$F$6</f>
        <v>5.7592064303921289</v>
      </c>
      <c r="F83" s="160">
        <f>'ISB-8 PA80'!$I58/'ISB-4 pondération'!$D$7*'ISB-4 pondération'!$F$7</f>
        <v>9.4050272028046713</v>
      </c>
      <c r="G83" s="160">
        <f>'ISB-9 SCOB'!$I58/'ISB-4 pondération'!$D$8*'ISB-4 pondération'!$F$8</f>
        <v>67.668877167778106</v>
      </c>
      <c r="H83" s="161">
        <f t="shared" si="2"/>
        <v>100.85479022491759</v>
      </c>
      <c r="I83" s="146">
        <f>'ISB-10 Indices 2015'!$H58</f>
        <v>97.554735206281151</v>
      </c>
    </row>
    <row r="84" spans="1:38" ht="15" customHeight="1">
      <c r="A84" s="61">
        <f ca="1">'ISB-1 2011'!A61</f>
        <v>2125</v>
      </c>
      <c r="B84" s="75" t="str">
        <f ca="1">'ISB-1 2011'!B61</f>
        <v>Bulle</v>
      </c>
      <c r="C84" s="160">
        <f>'ISB-5 DPOP'!$I61/'ISB-4 pondération'!$D$4*'ISB-4 pondération'!$F$4</f>
        <v>18.513395443810385</v>
      </c>
      <c r="D84" s="160">
        <f>'ISB-6 TE'!$I61/'ISB-4 pondération'!$D$5*'ISB-4 pondération'!$F$5</f>
        <v>6.4152335367483175</v>
      </c>
      <c r="E84" s="162">
        <f>'ISB-7 CRPOP'!$I61/'ISB-4 pondération'!$D$6*'ISB-4 pondération'!$F$6</f>
        <v>6.272645036184981</v>
      </c>
      <c r="F84" s="160">
        <f>'ISB-8 PA80'!$I61/'ISB-4 pondération'!$D$7*'ISB-4 pondération'!$F$7</f>
        <v>16.589564272780986</v>
      </c>
      <c r="G84" s="160">
        <f>'ISB-9 SCOB'!$I61/'ISB-4 pondération'!$D$8*'ISB-4 pondération'!$F$8</f>
        <v>53.169439117795214</v>
      </c>
      <c r="H84" s="161">
        <f t="shared" si="2"/>
        <v>100.96027740731989</v>
      </c>
      <c r="I84" s="146">
        <f>'ISB-10 Indices 2015'!$H61</f>
        <v>104.71063397750274</v>
      </c>
    </row>
    <row r="85" spans="1:38" ht="15" customHeight="1">
      <c r="A85" s="61">
        <f ca="1">'ISB-1 2011'!A96</f>
        <v>2196</v>
      </c>
      <c r="B85" s="75" t="str">
        <f ca="1">'ISB-1 2011'!B96</f>
        <v>Fribourg</v>
      </c>
      <c r="C85" s="160">
        <f>'ISB-5 DPOP'!$I96/'ISB-4 pondération'!$D$4*'ISB-4 pondération'!$F$4</f>
        <v>22.836440628474069</v>
      </c>
      <c r="D85" s="160">
        <f>'ISB-6 TE'!$I96/'ISB-4 pondération'!$D$5*'ISB-4 pondération'!$F$5</f>
        <v>6.5969819195824613</v>
      </c>
      <c r="E85" s="162">
        <f>'ISB-7 CRPOP'!$I96/'ISB-4 pondération'!$D$6*'ISB-4 pondération'!$F$6</f>
        <v>5.641529703853247</v>
      </c>
      <c r="F85" s="160">
        <f>'ISB-8 PA80'!$I96/'ISB-4 pondération'!$D$7*'ISB-4 pondération'!$F$7</f>
        <v>20.784388019895687</v>
      </c>
      <c r="G85" s="160">
        <f>'ISB-9 SCOB'!$I96/'ISB-4 pondération'!$D$8*'ISB-4 pondération'!$F$8</f>
        <v>45.21569039171272</v>
      </c>
      <c r="H85" s="161">
        <f t="shared" si="2"/>
        <v>101.07503066351819</v>
      </c>
      <c r="I85" s="146">
        <f>'ISB-10 Indices 2015'!$H96</f>
        <v>106.74376738299972</v>
      </c>
    </row>
    <row r="86" spans="1:38" ht="15" customHeight="1">
      <c r="A86" s="61">
        <f ca="1">'ISB-1 2011'!A99</f>
        <v>2200</v>
      </c>
      <c r="B86" s="75" t="str">
        <f ca="1">'ISB-1 2011'!B99</f>
        <v>Grolley</v>
      </c>
      <c r="C86" s="160">
        <f>'ISB-5 DPOP'!$I99/'ISB-4 pondération'!$D$4*'ISB-4 pondération'!$F$4</f>
        <v>16.044736807278831</v>
      </c>
      <c r="D86" s="160">
        <f>'ISB-6 TE'!$I99/'ISB-4 pondération'!$D$5*'ISB-4 pondération'!$F$5</f>
        <v>5.8672458947641886</v>
      </c>
      <c r="E86" s="162">
        <f>'ISB-7 CRPOP'!$I99/'ISB-4 pondération'!$D$6*'ISB-4 pondération'!$F$6</f>
        <v>5.8618113162542338</v>
      </c>
      <c r="F86" s="160">
        <f>'ISB-8 PA80'!$I99/'ISB-4 pondération'!$D$7*'ISB-4 pondération'!$F$7</f>
        <v>10.065907849060389</v>
      </c>
      <c r="G86" s="160">
        <f>'ISB-9 SCOB'!$I99/'ISB-4 pondération'!$D$8*'ISB-4 pondération'!$F$8</f>
        <v>63.389724971362391</v>
      </c>
      <c r="H86" s="161">
        <f t="shared" si="2"/>
        <v>101.22942683872003</v>
      </c>
      <c r="I86" s="146">
        <f>'ISB-10 Indices 2015'!$H99</f>
        <v>101.99991630261556</v>
      </c>
    </row>
    <row r="87" spans="1:38" ht="15" customHeight="1">
      <c r="A87" s="61">
        <f ca="1">'ISB-1 2011'!A168</f>
        <v>2336</v>
      </c>
      <c r="B87" s="75" t="str">
        <f ca="1">'ISB-1 2011'!B168</f>
        <v>Semsales</v>
      </c>
      <c r="C87" s="160">
        <f>'ISB-5 DPOP'!$I168/'ISB-4 pondération'!$D$4*'ISB-4 pondération'!$F$4</f>
        <v>10.476243715396453</v>
      </c>
      <c r="D87" s="160">
        <f>'ISB-6 TE'!$I168/'ISB-4 pondération'!$D$5*'ISB-4 pondération'!$F$5</f>
        <v>4.9662488295071485</v>
      </c>
      <c r="E87" s="162">
        <f>'ISB-7 CRPOP'!$I168/'ISB-4 pondération'!$D$6*'ISB-4 pondération'!$F$6</f>
        <v>6.1367976299420768</v>
      </c>
      <c r="F87" s="160">
        <f>'ISB-8 PA80'!$I168/'ISB-4 pondération'!$D$7*'ISB-4 pondération'!$F$7</f>
        <v>13.820211340841741</v>
      </c>
      <c r="G87" s="160">
        <f>'ISB-9 SCOB'!$I168/'ISB-4 pondération'!$D$8*'ISB-4 pondération'!$F$8</f>
        <v>65.925954855350994</v>
      </c>
      <c r="H87" s="161">
        <f t="shared" si="2"/>
        <v>101.32545637103841</v>
      </c>
      <c r="I87" s="146">
        <f>'ISB-10 Indices 2015'!$H168</f>
        <v>97.774358921598804</v>
      </c>
    </row>
    <row r="88" spans="1:38" s="56" customFormat="1" ht="15" customHeight="1">
      <c r="A88" s="61">
        <f ca="1">'ISB-1 2011'!A8</f>
        <v>2004</v>
      </c>
      <c r="B88" s="75" t="str">
        <f ca="1">'ISB-1 2011'!B8</f>
        <v>Bussy (FR)</v>
      </c>
      <c r="C88" s="160">
        <f>'ISB-5 DPOP'!$I8/'ISB-4 pondération'!$D$4*'ISB-4 pondération'!$F$4</f>
        <v>12.846645787414289</v>
      </c>
      <c r="D88" s="160">
        <f>'ISB-6 TE'!$I8/'ISB-4 pondération'!$D$5*'ISB-4 pondération'!$F$5</f>
        <v>4.9469295946508964</v>
      </c>
      <c r="E88" s="162">
        <f>'ISB-7 CRPOP'!$I8/'ISB-4 pondération'!$D$6*'ISB-4 pondération'!$F$6</f>
        <v>6.7111543424627333</v>
      </c>
      <c r="F88" s="160">
        <f>'ISB-8 PA80'!$I8/'ISB-4 pondération'!$D$7*'ISB-4 pondération'!$F$7</f>
        <v>15.398448894128201</v>
      </c>
      <c r="G88" s="160">
        <f>'ISB-9 SCOB'!$I8/'ISB-4 pondération'!$D$8*'ISB-4 pondération'!$F$8</f>
        <v>61.489953856042639</v>
      </c>
      <c r="H88" s="161">
        <f t="shared" si="2"/>
        <v>101.39313247469876</v>
      </c>
      <c r="I88" s="146">
        <f>'ISB-10 Indices 2015'!$H8</f>
        <v>100.07929664656623</v>
      </c>
      <c r="J88" s="66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</row>
    <row r="89" spans="1:38" ht="15" customHeight="1">
      <c r="A89" s="61">
        <f ca="1">'ISB-1 2011'!A16</f>
        <v>2015</v>
      </c>
      <c r="B89" s="75" t="str">
        <f ca="1">'ISB-1 2011'!B16</f>
        <v>Estavayer-le-Lac</v>
      </c>
      <c r="C89" s="160">
        <f>'ISB-5 DPOP'!$I16/'ISB-4 pondération'!$D$4*'ISB-4 pondération'!$F$4</f>
        <v>17.878657421187857</v>
      </c>
      <c r="D89" s="160">
        <f>'ISB-6 TE'!$I16/'ISB-4 pondération'!$D$5*'ISB-4 pondération'!$F$5</f>
        <v>6.3019809623413554</v>
      </c>
      <c r="E89" s="162">
        <f>'ISB-7 CRPOP'!$I16/'ISB-4 pondération'!$D$6*'ISB-4 pondération'!$F$6</f>
        <v>6.0748003974324227</v>
      </c>
      <c r="F89" s="160">
        <f>'ISB-8 PA80'!$I16/'ISB-4 pondération'!$D$7*'ISB-4 pondération'!$F$7</f>
        <v>15.35263398097846</v>
      </c>
      <c r="G89" s="160">
        <f>'ISB-9 SCOB'!$I16/'ISB-4 pondération'!$D$8*'ISB-4 pondération'!$F$8</f>
        <v>55.996377435900293</v>
      </c>
      <c r="H89" s="161">
        <f t="shared" si="2"/>
        <v>101.60445019784038</v>
      </c>
      <c r="I89" s="146">
        <f>'ISB-10 Indices 2015'!$H16</f>
        <v>104.34353275155476</v>
      </c>
      <c r="J89" s="57"/>
    </row>
    <row r="90" spans="1:38" ht="15" customHeight="1">
      <c r="A90" s="61">
        <f ca="1">'ISB-1 2011'!A164</f>
        <v>2325</v>
      </c>
      <c r="B90" s="75" t="str">
        <f ca="1">'ISB-1 2011'!B164</f>
        <v>Châtel-Saint-Denis</v>
      </c>
      <c r="C90" s="160">
        <f>'ISB-5 DPOP'!$I164/'ISB-4 pondération'!$D$4*'ISB-4 pondération'!$F$4</f>
        <v>13.312973454352697</v>
      </c>
      <c r="D90" s="160">
        <f>'ISB-6 TE'!$I164/'ISB-4 pondération'!$D$5*'ISB-4 pondération'!$F$5</f>
        <v>6.2330637532114652</v>
      </c>
      <c r="E90" s="162">
        <f>'ISB-7 CRPOP'!$I164/'ISB-4 pondération'!$D$6*'ISB-4 pondération'!$F$6</f>
        <v>6.3348392821721466</v>
      </c>
      <c r="F90" s="160">
        <f>'ISB-8 PA80'!$I164/'ISB-4 pondération'!$D$7*'ISB-4 pondération'!$F$7</f>
        <v>13.832963417579752</v>
      </c>
      <c r="G90" s="160">
        <f>'ISB-9 SCOB'!$I164/'ISB-4 pondération'!$D$8*'ISB-4 pondération'!$F$8</f>
        <v>61.921548404238607</v>
      </c>
      <c r="H90" s="161">
        <f t="shared" si="2"/>
        <v>101.63538831155466</v>
      </c>
      <c r="I90" s="146">
        <f>'ISB-10 Indices 2015'!$H164</f>
        <v>101.88811498736669</v>
      </c>
    </row>
    <row r="91" spans="1:38" s="56" customFormat="1" ht="15" customHeight="1">
      <c r="A91" s="61">
        <f ca="1">'ISB-1 2011'!A131</f>
        <v>2270</v>
      </c>
      <c r="B91" s="75" t="str">
        <f ca="1">'ISB-1 2011'!B131</f>
        <v>Lurtigen</v>
      </c>
      <c r="C91" s="160">
        <f>'ISB-5 DPOP'!$I131/'ISB-4 pondération'!$D$4*'ISB-4 pondération'!$F$4</f>
        <v>11.998264449983763</v>
      </c>
      <c r="D91" s="160">
        <f>'ISB-6 TE'!$I131/'ISB-4 pondération'!$D$5*'ISB-4 pondération'!$F$5</f>
        <v>5.0587125136611659</v>
      </c>
      <c r="E91" s="162">
        <f>'ISB-7 CRPOP'!$I131/'ISB-4 pondération'!$D$6*'ISB-4 pondération'!$F$6</f>
        <v>5.1796989434579475</v>
      </c>
      <c r="F91" s="160">
        <f>'ISB-8 PA80'!$I131/'ISB-4 pondération'!$D$7*'ISB-4 pondération'!$F$7</f>
        <v>26.748693246339318</v>
      </c>
      <c r="G91" s="160">
        <f>'ISB-9 SCOB'!$I131/'ISB-4 pondération'!$D$8*'ISB-4 pondération'!$F$8</f>
        <v>53.607329603168189</v>
      </c>
      <c r="H91" s="161">
        <f t="shared" si="2"/>
        <v>102.59269875661039</v>
      </c>
      <c r="I91" s="146">
        <f>'ISB-10 Indices 2015'!$H131</f>
        <v>98.347994439989606</v>
      </c>
      <c r="J91" s="66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</row>
    <row r="92" spans="1:38" ht="15" customHeight="1">
      <c r="A92" s="61">
        <f ca="1">'ISB-1 2011'!A11</f>
        <v>2009</v>
      </c>
      <c r="B92" s="75" t="str">
        <f ca="1">'ISB-1 2011'!B11</f>
        <v>Cheiry</v>
      </c>
      <c r="C92" s="160">
        <f>'ISB-5 DPOP'!$I11/'ISB-4 pondération'!$D$4*'ISB-4 pondération'!$F$4</f>
        <v>11.083122090284151</v>
      </c>
      <c r="D92" s="160">
        <f>'ISB-6 TE'!$I11/'ISB-4 pondération'!$D$5*'ISB-4 pondération'!$F$5</f>
        <v>4.1861687120424689</v>
      </c>
      <c r="E92" s="162">
        <f>'ISB-7 CRPOP'!$I11/'ISB-4 pondération'!$D$6*'ISB-4 pondération'!$F$6</f>
        <v>5.421038575215972</v>
      </c>
      <c r="F92" s="160">
        <f>'ISB-8 PA80'!$I11/'ISB-4 pondération'!$D$7*'ISB-4 pondération'!$F$7</f>
        <v>25.263330060019431</v>
      </c>
      <c r="G92" s="160">
        <f>'ISB-9 SCOB'!$I11/'ISB-4 pondération'!$D$8*'ISB-4 pondération'!$F$8</f>
        <v>56.65796273805568</v>
      </c>
      <c r="H92" s="161">
        <f t="shared" si="2"/>
        <v>102.6116221756177</v>
      </c>
      <c r="I92" s="146">
        <f>'ISB-10 Indices 2015'!$H11</f>
        <v>96.874687100194592</v>
      </c>
    </row>
    <row r="93" spans="1:38" ht="15" customHeight="1">
      <c r="A93" s="61">
        <f ca="1">'ISB-1 2011'!A47</f>
        <v>2089</v>
      </c>
      <c r="B93" s="75" t="str">
        <f ca="1">'ISB-1 2011'!B47</f>
        <v>Montet (Glâne)</v>
      </c>
      <c r="C93" s="160">
        <f>'ISB-5 DPOP'!$I47/'ISB-4 pondération'!$D$4*'ISB-4 pondération'!$F$4</f>
        <v>14.091714009816958</v>
      </c>
      <c r="D93" s="160">
        <f>'ISB-6 TE'!$I47/'ISB-4 pondération'!$D$5*'ISB-4 pondération'!$F$5</f>
        <v>2.0895878030336954</v>
      </c>
      <c r="E93" s="162">
        <f>'ISB-7 CRPOP'!$I47/'ISB-4 pondération'!$D$6*'ISB-4 pondération'!$F$6</f>
        <v>8.1979701728505905</v>
      </c>
      <c r="F93" s="160">
        <f>'ISB-8 PA80'!$I47/'ISB-4 pondération'!$D$7*'ISB-4 pondération'!$F$7</f>
        <v>7.8753831966824501</v>
      </c>
      <c r="G93" s="160">
        <f>'ISB-9 SCOB'!$I47/'ISB-4 pondération'!$D$8*'ISB-4 pondération'!$F$8</f>
        <v>70.377624534374107</v>
      </c>
      <c r="H93" s="161">
        <f t="shared" si="2"/>
        <v>102.63227971675781</v>
      </c>
      <c r="I93" s="146">
        <f>'ISB-10 Indices 2015'!$H47</f>
        <v>99.724101927476255</v>
      </c>
    </row>
    <row r="94" spans="1:38" ht="15" customHeight="1">
      <c r="A94" s="61">
        <f ca="1">'ISB-1 2011'!A87</f>
        <v>2177</v>
      </c>
      <c r="B94" s="75" t="str">
        <f ca="1">'ISB-1 2011'!B87</f>
        <v>Chénens</v>
      </c>
      <c r="C94" s="160">
        <f>'ISB-5 DPOP'!$I87/'ISB-4 pondération'!$D$4*'ISB-4 pondération'!$F$4</f>
        <v>14.182985840903125</v>
      </c>
      <c r="D94" s="160">
        <f>'ISB-6 TE'!$I87/'ISB-4 pondération'!$D$5*'ISB-4 pondération'!$F$5</f>
        <v>4.1388544841124579</v>
      </c>
      <c r="E94" s="162">
        <f>'ISB-7 CRPOP'!$I87/'ISB-4 pondération'!$D$6*'ISB-4 pondération'!$F$6</f>
        <v>5.7673078550083359</v>
      </c>
      <c r="F94" s="160">
        <f>'ISB-8 PA80'!$I87/'ISB-4 pondération'!$D$7*'ISB-4 pondération'!$F$7</f>
        <v>13.340618281428513</v>
      </c>
      <c r="G94" s="160">
        <f>'ISB-9 SCOB'!$I87/'ISB-4 pondération'!$D$8*'ISB-4 pondération'!$F$8</f>
        <v>65.262492699547622</v>
      </c>
      <c r="H94" s="161">
        <f t="shared" si="2"/>
        <v>102.69225916100005</v>
      </c>
      <c r="I94" s="146">
        <f>'ISB-10 Indices 2015'!$H87</f>
        <v>99.256924007109944</v>
      </c>
    </row>
    <row r="95" spans="1:38" ht="15" customHeight="1">
      <c r="A95" s="61">
        <f ca="1">'ISB-1 2011'!A106</f>
        <v>2220</v>
      </c>
      <c r="B95" s="75" t="str">
        <f ca="1">'ISB-1 2011'!B106</f>
        <v>Le Mouret</v>
      </c>
      <c r="C95" s="160">
        <f>'ISB-5 DPOP'!$I106/'ISB-4 pondération'!$D$4*'ISB-4 pondération'!$F$4</f>
        <v>13.985925839241922</v>
      </c>
      <c r="D95" s="160">
        <f>'ISB-6 TE'!$I106/'ISB-4 pondération'!$D$5*'ISB-4 pondération'!$F$5</f>
        <v>5.2096078455352757</v>
      </c>
      <c r="E95" s="162">
        <f>'ISB-7 CRPOP'!$I106/'ISB-4 pondération'!$D$6*'ISB-4 pondération'!$F$6</f>
        <v>5.5770535602797127</v>
      </c>
      <c r="F95" s="160">
        <f>'ISB-8 PA80'!$I106/'ISB-4 pondération'!$D$7*'ISB-4 pondération'!$F$7</f>
        <v>14.250303789002912</v>
      </c>
      <c r="G95" s="160">
        <f>'ISB-9 SCOB'!$I106/'ISB-4 pondération'!$D$8*'ISB-4 pondération'!$F$8</f>
        <v>63.701657041289387</v>
      </c>
      <c r="H95" s="161">
        <f t="shared" si="2"/>
        <v>102.7245480753492</v>
      </c>
      <c r="I95" s="146">
        <f>'ISB-10 Indices 2015'!$H106</f>
        <v>100.46460804304445</v>
      </c>
    </row>
    <row r="96" spans="1:38" ht="15" customHeight="1">
      <c r="A96" s="61">
        <f ca="1">'ISB-1 2011'!A82</f>
        <v>2171</v>
      </c>
      <c r="B96" s="75" t="str">
        <f ca="1">'ISB-1 2011'!B82</f>
        <v>Arconciel</v>
      </c>
      <c r="C96" s="160">
        <f>'ISB-5 DPOP'!$I82/'ISB-4 pondération'!$D$4*'ISB-4 pondération'!$F$4</f>
        <v>13.265503458596466</v>
      </c>
      <c r="D96" s="160">
        <f>'ISB-6 TE'!$I82/'ISB-4 pondération'!$D$5*'ISB-4 pondération'!$F$5</f>
        <v>2.5402203513813975</v>
      </c>
      <c r="E96" s="162">
        <f>'ISB-7 CRPOP'!$I82/'ISB-4 pondération'!$D$6*'ISB-4 pondération'!$F$6</f>
        <v>5.8378275405471971</v>
      </c>
      <c r="F96" s="160">
        <f>'ISB-8 PA80'!$I82/'ISB-4 pondération'!$D$7*'ISB-4 pondération'!$F$7</f>
        <v>12.827925688245994</v>
      </c>
      <c r="G96" s="160">
        <f>'ISB-9 SCOB'!$I82/'ISB-4 pondération'!$D$8*'ISB-4 pondération'!$F$8</f>
        <v>68.423539790606597</v>
      </c>
      <c r="H96" s="161">
        <f t="shared" si="2"/>
        <v>102.89501682937765</v>
      </c>
      <c r="I96" s="146">
        <f>'ISB-10 Indices 2015'!$H82</f>
        <v>96.590240027243823</v>
      </c>
    </row>
    <row r="97" spans="1:9" ht="15" customHeight="1">
      <c r="A97" s="61">
        <f ca="1">'ISB-1 2011'!A140</f>
        <v>2280</v>
      </c>
      <c r="B97" s="75" t="str">
        <f ca="1">'ISB-1 2011'!B140</f>
        <v>Bas-Vully</v>
      </c>
      <c r="C97" s="160">
        <f>'ISB-5 DPOP'!$I140/'ISB-4 pondération'!$D$4*'ISB-4 pondération'!$F$4</f>
        <v>14.59522702825093</v>
      </c>
      <c r="D97" s="160">
        <f>'ISB-6 TE'!$I140/'ISB-4 pondération'!$D$5*'ISB-4 pondération'!$F$5</f>
        <v>5.7995806676229105</v>
      </c>
      <c r="E97" s="162">
        <f>'ISB-7 CRPOP'!$I140/'ISB-4 pondération'!$D$6*'ISB-4 pondération'!$F$6</f>
        <v>5.8884981692900578</v>
      </c>
      <c r="F97" s="160">
        <f>'ISB-8 PA80'!$I140/'ISB-4 pondération'!$D$7*'ISB-4 pondération'!$F$7</f>
        <v>20.075923091016151</v>
      </c>
      <c r="G97" s="160">
        <f>'ISB-9 SCOB'!$I140/'ISB-4 pondération'!$D$8*'ISB-4 pondération'!$F$8</f>
        <v>56.577125923190728</v>
      </c>
      <c r="H97" s="161">
        <f t="shared" si="2"/>
        <v>102.93635487937078</v>
      </c>
      <c r="I97" s="146">
        <f>'ISB-10 Indices 2015'!$H140</f>
        <v>102.32192064093923</v>
      </c>
    </row>
    <row r="98" spans="1:9" ht="15" customHeight="1">
      <c r="A98" s="61">
        <f ca="1">'ISB-1 2011'!A40</f>
        <v>2066</v>
      </c>
      <c r="B98" s="75" t="str">
        <f ca="1">'ISB-1 2011'!B40</f>
        <v>Chapelle (Glâne)</v>
      </c>
      <c r="C98" s="160">
        <f>'ISB-5 DPOP'!$I40/'ISB-4 pondération'!$D$4*'ISB-4 pondération'!$F$4</f>
        <v>13.341273902373489</v>
      </c>
      <c r="D98" s="160">
        <f>'ISB-6 TE'!$I40/'ISB-4 pondération'!$D$5*'ISB-4 pondération'!$F$5</f>
        <v>2.8734263062926115</v>
      </c>
      <c r="E98" s="162">
        <f>'ISB-7 CRPOP'!$I40/'ISB-4 pondération'!$D$6*'ISB-4 pondération'!$F$6</f>
        <v>6.048811101114616</v>
      </c>
      <c r="F98" s="160">
        <f>'ISB-8 PA80'!$I40/'ISB-4 pondération'!$D$7*'ISB-4 pondération'!$F$7</f>
        <v>10.715795670753652</v>
      </c>
      <c r="G98" s="160">
        <f>'ISB-9 SCOB'!$I40/'ISB-4 pondération'!$D$8*'ISB-4 pondération'!$F$8</f>
        <v>70.022044813634039</v>
      </c>
      <c r="H98" s="161">
        <f t="shared" si="2"/>
        <v>103.00135179416841</v>
      </c>
      <c r="I98" s="146">
        <f>'ISB-10 Indices 2015'!$H40</f>
        <v>97.521187926846125</v>
      </c>
    </row>
    <row r="99" spans="1:9" ht="15" customHeight="1">
      <c r="A99" s="61">
        <f ca="1">'ISB-1 2011'!A59</f>
        <v>2123</v>
      </c>
      <c r="B99" s="75" t="str">
        <f ca="1">'ISB-1 2011'!B59</f>
        <v>Botterens</v>
      </c>
      <c r="C99" s="160">
        <f>'ISB-5 DPOP'!$I59/'ISB-4 pondération'!$D$4*'ISB-4 pondération'!$F$4</f>
        <v>13.243287926027719</v>
      </c>
      <c r="D99" s="160">
        <f>'ISB-6 TE'!$I59/'ISB-4 pondération'!$D$5*'ISB-4 pondération'!$F$5</f>
        <v>5.1602140811990553</v>
      </c>
      <c r="E99" s="162">
        <f>'ISB-7 CRPOP'!$I59/'ISB-4 pondération'!$D$6*'ISB-4 pondération'!$F$6</f>
        <v>5.9037877325905068</v>
      </c>
      <c r="F99" s="160">
        <f>'ISB-8 PA80'!$I59/'ISB-4 pondération'!$D$7*'ISB-4 pondération'!$F$7</f>
        <v>7.7430711084103985</v>
      </c>
      <c r="G99" s="160">
        <f>'ISB-9 SCOB'!$I59/'ISB-4 pondération'!$D$8*'ISB-4 pondération'!$F$8</f>
        <v>71.047526289991083</v>
      </c>
      <c r="H99" s="161">
        <f t="shared" si="2"/>
        <v>103.09788713821877</v>
      </c>
      <c r="I99" s="146">
        <f>'ISB-10 Indices 2015'!$H59</f>
        <v>100.7049325598522</v>
      </c>
    </row>
    <row r="100" spans="1:9" ht="15" customHeight="1">
      <c r="A100" s="61">
        <f ca="1">'ISB-1 2011'!A86</f>
        <v>2175</v>
      </c>
      <c r="B100" s="75" t="str">
        <f ca="1">'ISB-1 2011'!B86</f>
        <v>Belfaux</v>
      </c>
      <c r="C100" s="160">
        <f>'ISB-5 DPOP'!$I86/'ISB-4 pondération'!$D$4*'ISB-4 pondération'!$F$4</f>
        <v>16.74869447608998</v>
      </c>
      <c r="D100" s="160">
        <f>'ISB-6 TE'!$I86/'ISB-4 pondération'!$D$5*'ISB-4 pondération'!$F$5</f>
        <v>4.3375265378381815</v>
      </c>
      <c r="E100" s="162">
        <f>'ISB-7 CRPOP'!$I86/'ISB-4 pondération'!$D$6*'ISB-4 pondération'!$F$6</f>
        <v>6.1297312987774673</v>
      </c>
      <c r="F100" s="160">
        <f>'ISB-8 PA80'!$I86/'ISB-4 pondération'!$D$7*'ISB-4 pondération'!$F$7</f>
        <v>12.132177691964078</v>
      </c>
      <c r="G100" s="160">
        <f>'ISB-9 SCOB'!$I86/'ISB-4 pondération'!$D$8*'ISB-4 pondération'!$F$8</f>
        <v>63.913992111710911</v>
      </c>
      <c r="H100" s="161">
        <f t="shared" si="2"/>
        <v>103.26212211638062</v>
      </c>
      <c r="I100" s="146">
        <f>'ISB-10 Indices 2015'!$H86</f>
        <v>102.06186025036808</v>
      </c>
    </row>
    <row r="101" spans="1:9" ht="15" customHeight="1">
      <c r="A101" s="61">
        <f ca="1">'ISB-1 2011'!A52</f>
        <v>2111</v>
      </c>
      <c r="B101" s="75" t="str">
        <f ca="1">'ISB-1 2011'!B52</f>
        <v>Villaz-Saint-Pierre</v>
      </c>
      <c r="C101" s="160">
        <f>'ISB-5 DPOP'!$I52/'ISB-4 pondération'!$D$4*'ISB-4 pondération'!$F$4</f>
        <v>14.51766264432983</v>
      </c>
      <c r="D101" s="160">
        <f>'ISB-6 TE'!$I52/'ISB-4 pondération'!$D$5*'ISB-4 pondération'!$F$5</f>
        <v>5.9472428809357627</v>
      </c>
      <c r="E101" s="162">
        <f>'ISB-7 CRPOP'!$I52/'ISB-4 pondération'!$D$6*'ISB-4 pondération'!$F$6</f>
        <v>5.9426188171483068</v>
      </c>
      <c r="F101" s="160">
        <f>'ISB-8 PA80'!$I52/'ISB-4 pondération'!$D$7*'ISB-4 pondération'!$F$7</f>
        <v>14.815957306332841</v>
      </c>
      <c r="G101" s="160">
        <f>'ISB-9 SCOB'!$I52/'ISB-4 pondération'!$D$8*'ISB-4 pondération'!$F$8</f>
        <v>62.356454366547204</v>
      </c>
      <c r="H101" s="161">
        <f t="shared" si="2"/>
        <v>103.57993601529395</v>
      </c>
      <c r="I101" s="146">
        <f>'ISB-10 Indices 2015'!$H52</f>
        <v>103.05225508823091</v>
      </c>
    </row>
    <row r="102" spans="1:9" ht="15" customHeight="1">
      <c r="A102" s="61">
        <f ca="1">'ISB-1 2011'!A37</f>
        <v>2052</v>
      </c>
      <c r="B102" s="75" t="str">
        <f ca="1">'ISB-1 2011'!B37</f>
        <v>Vernay</v>
      </c>
      <c r="C102" s="160">
        <f>'ISB-5 DPOP'!$I37/'ISB-4 pondération'!$D$4*'ISB-4 pondération'!$F$4</f>
        <v>13.330294593669631</v>
      </c>
      <c r="D102" s="160">
        <f>'ISB-6 TE'!$I37/'ISB-4 pondération'!$D$5*'ISB-4 pondération'!$F$5</f>
        <v>3.8597425646185757</v>
      </c>
      <c r="E102" s="162">
        <f>'ISB-7 CRPOP'!$I37/'ISB-4 pondération'!$D$6*'ISB-4 pondération'!$F$6</f>
        <v>5.9776836641702831</v>
      </c>
      <c r="F102" s="160">
        <f>'ISB-8 PA80'!$I37/'ISB-4 pondération'!$D$7*'ISB-4 pondération'!$F$7</f>
        <v>13.299937963246144</v>
      </c>
      <c r="G102" s="160">
        <f>'ISB-9 SCOB'!$I37/'ISB-4 pondération'!$D$8*'ISB-4 pondération'!$F$8</f>
        <v>67.167228012851083</v>
      </c>
      <c r="H102" s="161">
        <f t="shared" si="2"/>
        <v>103.63488679855571</v>
      </c>
      <c r="I102" s="146">
        <f>'ISB-10 Indices 2015'!$H37</f>
        <v>99.337181426479532</v>
      </c>
    </row>
    <row r="103" spans="1:9" ht="15" customHeight="1">
      <c r="A103" s="61">
        <f ca="1">'ISB-1 2011'!A102</f>
        <v>2211</v>
      </c>
      <c r="B103" s="75" t="str">
        <f ca="1">'ISB-1 2011'!B102</f>
        <v>Neyruz (FR)</v>
      </c>
      <c r="C103" s="160">
        <f>'ISB-5 DPOP'!$I102/'ISB-4 pondération'!$D$4*'ISB-4 pondération'!$F$4</f>
        <v>16.567339117235598</v>
      </c>
      <c r="D103" s="160">
        <f>'ISB-6 TE'!$I102/'ISB-4 pondération'!$D$5*'ISB-4 pondération'!$F$5</f>
        <v>3.3679160828420991</v>
      </c>
      <c r="E103" s="162">
        <f>'ISB-7 CRPOP'!$I102/'ISB-4 pondération'!$D$6*'ISB-4 pondération'!$F$6</f>
        <v>6.1704748175844557</v>
      </c>
      <c r="F103" s="160">
        <f>'ISB-8 PA80'!$I102/'ISB-4 pondération'!$D$7*'ISB-4 pondération'!$F$7</f>
        <v>7.3950704190190804</v>
      </c>
      <c r="G103" s="160">
        <f>'ISB-9 SCOB'!$I102/'ISB-4 pondération'!$D$8*'ISB-4 pondération'!$F$8</f>
        <v>70.172895381437939</v>
      </c>
      <c r="H103" s="161">
        <f t="shared" si="2"/>
        <v>103.67369581811917</v>
      </c>
      <c r="I103" s="146">
        <f>'ISB-10 Indices 2015'!$H102</f>
        <v>100.88380762877398</v>
      </c>
    </row>
    <row r="104" spans="1:9" ht="15" customHeight="1">
      <c r="A104" s="61">
        <f ca="1">'ISB-1 2011'!A32</f>
        <v>2045</v>
      </c>
      <c r="B104" s="75" t="str">
        <f ca="1">'ISB-1 2011'!B32</f>
        <v>Vallon</v>
      </c>
      <c r="C104" s="160">
        <f>'ISB-5 DPOP'!$I32/'ISB-4 pondération'!$D$4*'ISB-4 pondération'!$F$4</f>
        <v>12.674089303424793</v>
      </c>
      <c r="D104" s="160">
        <f>'ISB-6 TE'!$I32/'ISB-4 pondération'!$D$5*'ISB-4 pondération'!$F$5</f>
        <v>3.6896375673951329</v>
      </c>
      <c r="E104" s="162">
        <f>'ISB-7 CRPOP'!$I32/'ISB-4 pondération'!$D$6*'ISB-4 pondération'!$F$6</f>
        <v>5.8953532338173025</v>
      </c>
      <c r="F104" s="160">
        <f>'ISB-8 PA80'!$I32/'ISB-4 pondération'!$D$7*'ISB-4 pondération'!$F$7</f>
        <v>17.245976365659981</v>
      </c>
      <c r="G104" s="160">
        <f>'ISB-9 SCOB'!$I32/'ISB-4 pondération'!$D$8*'ISB-4 pondération'!$F$8</f>
        <v>64.251406420396918</v>
      </c>
      <c r="H104" s="161">
        <f t="shared" ref="H104:H135" si="3">SUM(C104:G104)</f>
        <v>103.75646289069412</v>
      </c>
      <c r="I104" s="146">
        <f>'ISB-10 Indices 2015'!$H32</f>
        <v>98.654954590676084</v>
      </c>
    </row>
    <row r="105" spans="1:9" ht="15" customHeight="1">
      <c r="A105" s="61">
        <f ca="1">'ISB-1 2011'!A85</f>
        <v>2174</v>
      </c>
      <c r="B105" s="75" t="str">
        <f ca="1">'ISB-1 2011'!B85</f>
        <v>Avry</v>
      </c>
      <c r="C105" s="160">
        <f>'ISB-5 DPOP'!$I85/'ISB-4 pondération'!$D$4*'ISB-4 pondération'!$F$4</f>
        <v>15.778754574471353</v>
      </c>
      <c r="D105" s="160">
        <f>'ISB-6 TE'!$I85/'ISB-4 pondération'!$D$5*'ISB-4 pondération'!$F$5</f>
        <v>6.5237458272771542</v>
      </c>
      <c r="E105" s="162">
        <f>'ISB-7 CRPOP'!$I85/'ISB-4 pondération'!$D$6*'ISB-4 pondération'!$F$6</f>
        <v>6.1349044434389288</v>
      </c>
      <c r="F105" s="160">
        <f>'ISB-8 PA80'!$I85/'ISB-4 pondération'!$D$7*'ISB-4 pondération'!$F$7</f>
        <v>8.3403710608539168</v>
      </c>
      <c r="G105" s="160">
        <f>'ISB-9 SCOB'!$I85/'ISB-4 pondération'!$D$8*'ISB-4 pondération'!$F$8</f>
        <v>66.999410015342164</v>
      </c>
      <c r="H105" s="161">
        <f t="shared" si="3"/>
        <v>103.77718592138352</v>
      </c>
      <c r="I105" s="146">
        <f>'ISB-10 Indices 2015'!$H85</f>
        <v>105.1017646455343</v>
      </c>
    </row>
    <row r="106" spans="1:9" ht="15" customHeight="1">
      <c r="A106" s="61">
        <f ca="1">'ISB-1 2011'!A114</f>
        <v>2231</v>
      </c>
      <c r="B106" s="75" t="str">
        <f ca="1">'ISB-1 2011'!B114</f>
        <v>Vuisternens-en-Ogoz</v>
      </c>
      <c r="C106" s="160">
        <f>'ISB-5 DPOP'!$I114/'ISB-4 pondération'!$D$4*'ISB-4 pondération'!$F$4</f>
        <v>13.744042990376766</v>
      </c>
      <c r="D106" s="160">
        <f>'ISB-6 TE'!$I114/'ISB-4 pondération'!$D$5*'ISB-4 pondération'!$F$5</f>
        <v>4.3411367248267503</v>
      </c>
      <c r="E106" s="162">
        <f>'ISB-7 CRPOP'!$I114/'ISB-4 pondération'!$D$6*'ISB-4 pondération'!$F$6</f>
        <v>5.920271667041682</v>
      </c>
      <c r="F106" s="160">
        <f>'ISB-8 PA80'!$I114/'ISB-4 pondération'!$D$7*'ISB-4 pondération'!$F$7</f>
        <v>12.360198605839297</v>
      </c>
      <c r="G106" s="160">
        <f>'ISB-9 SCOB'!$I114/'ISB-4 pondération'!$D$8*'ISB-4 pondération'!$F$8</f>
        <v>67.488755642133867</v>
      </c>
      <c r="H106" s="161">
        <f t="shared" si="3"/>
        <v>103.85440563021837</v>
      </c>
      <c r="I106" s="146">
        <f>'ISB-10 Indices 2015'!$H114</f>
        <v>100.37794779797119</v>
      </c>
    </row>
    <row r="107" spans="1:9" ht="15" customHeight="1">
      <c r="A107" s="61">
        <f ca="1">'ISB-1 2011'!A55</f>
        <v>2115</v>
      </c>
      <c r="B107" s="75" t="str">
        <f ca="1">'ISB-1 2011'!B55</f>
        <v>Torny</v>
      </c>
      <c r="C107" s="160">
        <f>'ISB-5 DPOP'!$I55/'ISB-4 pondération'!$D$4*'ISB-4 pondération'!$F$4</f>
        <v>12.134712704829008</v>
      </c>
      <c r="D107" s="160">
        <f>'ISB-6 TE'!$I55/'ISB-4 pondération'!$D$5*'ISB-4 pondération'!$F$5</f>
        <v>3.920652337818471</v>
      </c>
      <c r="E107" s="162">
        <f>'ISB-7 CRPOP'!$I55/'ISB-4 pondération'!$D$6*'ISB-4 pondération'!$F$6</f>
        <v>5.8947893827186668</v>
      </c>
      <c r="F107" s="160">
        <f>'ISB-8 PA80'!$I55/'ISB-4 pondération'!$D$7*'ISB-4 pondération'!$F$7</f>
        <v>14.327920447482594</v>
      </c>
      <c r="G107" s="160">
        <f>'ISB-9 SCOB'!$I55/'ISB-4 pondération'!$D$8*'ISB-4 pondération'!$F$8</f>
        <v>67.637467811732364</v>
      </c>
      <c r="H107" s="161">
        <f t="shared" si="3"/>
        <v>103.91554268458111</v>
      </c>
      <c r="I107" s="146">
        <f>'ISB-10 Indices 2015'!$H55</f>
        <v>98.788754050335072</v>
      </c>
    </row>
    <row r="108" spans="1:9" ht="15" customHeight="1">
      <c r="A108" s="61">
        <f ca="1">'ISB-1 2011'!A122</f>
        <v>2257</v>
      </c>
      <c r="B108" s="75" t="str">
        <f ca="1">'ISB-1 2011'!B122</f>
        <v>Cressier (FR)</v>
      </c>
      <c r="C108" s="160">
        <f>'ISB-5 DPOP'!$I122/'ISB-4 pondération'!$D$4*'ISB-4 pondération'!$F$4</f>
        <v>14.560337031522844</v>
      </c>
      <c r="D108" s="160">
        <f>'ISB-6 TE'!$I122/'ISB-4 pondération'!$D$5*'ISB-4 pondération'!$F$5</f>
        <v>6.8818867656560538</v>
      </c>
      <c r="E108" s="162">
        <f>'ISB-7 CRPOP'!$I122/'ISB-4 pondération'!$D$6*'ISB-4 pondération'!$F$6</f>
        <v>5.6126762828817505</v>
      </c>
      <c r="F108" s="160">
        <f>'ISB-8 PA80'!$I122/'ISB-4 pondération'!$D$7*'ISB-4 pondération'!$F$7</f>
        <v>17.815161179534201</v>
      </c>
      <c r="G108" s="160">
        <f>'ISB-9 SCOB'!$I122/'ISB-4 pondération'!$D$8*'ISB-4 pondération'!$F$8</f>
        <v>59.05337732888966</v>
      </c>
      <c r="H108" s="161">
        <f t="shared" si="3"/>
        <v>103.92343858848452</v>
      </c>
      <c r="I108" s="146">
        <f>'ISB-10 Indices 2015'!$H122</f>
        <v>104.22623623240631</v>
      </c>
    </row>
    <row r="109" spans="1:9" ht="15" customHeight="1">
      <c r="A109" s="61">
        <f ca="1">'ISB-1 2011'!A94</f>
        <v>2192</v>
      </c>
      <c r="B109" s="75" t="str">
        <f ca="1">'ISB-1 2011'!B94</f>
        <v>Farvagny</v>
      </c>
      <c r="C109" s="160">
        <f>'ISB-5 DPOP'!$I94/'ISB-4 pondération'!$D$4*'ISB-4 pondération'!$F$4</f>
        <v>14.723014694787549</v>
      </c>
      <c r="D109" s="160">
        <f>'ISB-6 TE'!$I94/'ISB-4 pondération'!$D$5*'ISB-4 pondération'!$F$5</f>
        <v>5.3296955691353816</v>
      </c>
      <c r="E109" s="162">
        <f>'ISB-7 CRPOP'!$I94/'ISB-4 pondération'!$D$6*'ISB-4 pondération'!$F$6</f>
        <v>5.8118058712424858</v>
      </c>
      <c r="F109" s="160">
        <f>'ISB-8 PA80'!$I94/'ISB-4 pondération'!$D$7*'ISB-4 pondération'!$F$7</f>
        <v>12.323649861007395</v>
      </c>
      <c r="G109" s="160">
        <f>'ISB-9 SCOB'!$I94/'ISB-4 pondération'!$D$8*'ISB-4 pondération'!$F$8</f>
        <v>65.991855508570282</v>
      </c>
      <c r="H109" s="161">
        <f t="shared" si="3"/>
        <v>104.1800215047431</v>
      </c>
      <c r="I109" s="146">
        <f>'ISB-10 Indices 2015'!$H94</f>
        <v>102.51395447678533</v>
      </c>
    </row>
    <row r="110" spans="1:9" ht="15" customHeight="1">
      <c r="A110" s="61">
        <f ca="1">'ISB-1 2011'!A48</f>
        <v>2096</v>
      </c>
      <c r="B110" s="75" t="str">
        <f ca="1">'ISB-1 2011'!B48</f>
        <v>Romont (FR)</v>
      </c>
      <c r="C110" s="160">
        <f>'ISB-5 DPOP'!$I48/'ISB-4 pondération'!$D$4*'ISB-4 pondération'!$F$4</f>
        <v>16.727259867492439</v>
      </c>
      <c r="D110" s="160">
        <f>'ISB-6 TE'!$I48/'ISB-4 pondération'!$D$5*'ISB-4 pondération'!$F$5</f>
        <v>6.6577097158684602</v>
      </c>
      <c r="E110" s="162">
        <f>'ISB-7 CRPOP'!$I48/'ISB-4 pondération'!$D$6*'ISB-4 pondération'!$F$6</f>
        <v>5.9809077129548154</v>
      </c>
      <c r="F110" s="160">
        <f>'ISB-8 PA80'!$I48/'ISB-4 pondération'!$D$7*'ISB-4 pondération'!$F$7</f>
        <v>15.19975220346956</v>
      </c>
      <c r="G110" s="160">
        <f>'ISB-9 SCOB'!$I48/'ISB-4 pondération'!$D$8*'ISB-4 pondération'!$F$8</f>
        <v>59.630329970269869</v>
      </c>
      <c r="H110" s="161">
        <f t="shared" si="3"/>
        <v>104.19595947005514</v>
      </c>
      <c r="I110" s="146">
        <f>'ISB-10 Indices 2015'!$H48</f>
        <v>105.95307946197843</v>
      </c>
    </row>
    <row r="111" spans="1:9" ht="15" customHeight="1">
      <c r="A111" s="61">
        <f ca="1">'ISB-1 2011'!A69</f>
        <v>2138</v>
      </c>
      <c r="B111" s="75" t="str">
        <f ca="1">'ISB-1 2011'!B69</f>
        <v>Jaun</v>
      </c>
      <c r="C111" s="160">
        <f>'ISB-5 DPOP'!$I69/'ISB-4 pondération'!$D$4*'ISB-4 pondération'!$F$4</f>
        <v>6.8795079656132643</v>
      </c>
      <c r="D111" s="160">
        <f>'ISB-6 TE'!$I69/'ISB-4 pondération'!$D$5*'ISB-4 pondération'!$F$5</f>
        <v>5.3521734713991789</v>
      </c>
      <c r="E111" s="162">
        <f>'ISB-7 CRPOP'!$I69/'ISB-4 pondération'!$D$6*'ISB-4 pondération'!$F$6</f>
        <v>5.0686877896059945</v>
      </c>
      <c r="F111" s="160">
        <f>'ISB-8 PA80'!$I69/'ISB-4 pondération'!$D$7*'ISB-4 pondération'!$F$7</f>
        <v>25.655731573054371</v>
      </c>
      <c r="G111" s="160">
        <f>'ISB-9 SCOB'!$I69/'ISB-4 pondération'!$D$8*'ISB-4 pondération'!$F$8</f>
        <v>61.259918863043467</v>
      </c>
      <c r="H111" s="161">
        <f t="shared" si="3"/>
        <v>104.21601966271628</v>
      </c>
      <c r="I111" s="146">
        <f>'ISB-10 Indices 2015'!$H69</f>
        <v>96.723786849526874</v>
      </c>
    </row>
    <row r="112" spans="1:9" ht="15" customHeight="1">
      <c r="A112" s="61">
        <f ca="1">'ISB-1 2011'!A89</f>
        <v>2183</v>
      </c>
      <c r="B112" s="75" t="str">
        <f ca="1">'ISB-1 2011'!B89</f>
        <v>Corminboeuf</v>
      </c>
      <c r="C112" s="160">
        <f>'ISB-5 DPOP'!$I89/'ISB-4 pondération'!$D$4*'ISB-4 pondération'!$F$4</f>
        <v>16.338077185656374</v>
      </c>
      <c r="D112" s="160">
        <f>'ISB-6 TE'!$I89/'ISB-4 pondération'!$D$5*'ISB-4 pondération'!$F$5</f>
        <v>5.2687819036534798</v>
      </c>
      <c r="E112" s="162">
        <f>'ISB-7 CRPOP'!$I89/'ISB-4 pondération'!$D$6*'ISB-4 pondération'!$F$6</f>
        <v>6.0643830460239299</v>
      </c>
      <c r="F112" s="160">
        <f>'ISB-8 PA80'!$I89/'ISB-4 pondération'!$D$7*'ISB-4 pondération'!$F$7</f>
        <v>12.931386973945614</v>
      </c>
      <c r="G112" s="160">
        <f>'ISB-9 SCOB'!$I89/'ISB-4 pondération'!$D$8*'ISB-4 pondération'!$F$8</f>
        <v>63.844442958397863</v>
      </c>
      <c r="H112" s="161">
        <f t="shared" si="3"/>
        <v>104.44707206767725</v>
      </c>
      <c r="I112" s="146">
        <f>'ISB-10 Indices 2015'!$H89</f>
        <v>103.97207826420731</v>
      </c>
    </row>
    <row r="113" spans="1:38" ht="15" customHeight="1">
      <c r="A113" s="61">
        <f ca="1">'ISB-1 2011'!A138</f>
        <v>2278</v>
      </c>
      <c r="B113" s="75" t="str">
        <f ca="1">'ISB-1 2011'!B138</f>
        <v>Ulmiz</v>
      </c>
      <c r="C113" s="160">
        <f>'ISB-5 DPOP'!$I138/'ISB-4 pondération'!$D$4*'ISB-4 pondération'!$F$4</f>
        <v>13.600170141504739</v>
      </c>
      <c r="D113" s="160">
        <f>'ISB-6 TE'!$I138/'ISB-4 pondération'!$D$5*'ISB-4 pondération'!$F$5</f>
        <v>4.7669836990202725</v>
      </c>
      <c r="E113" s="162">
        <f>'ISB-7 CRPOP'!$I138/'ISB-4 pondération'!$D$6*'ISB-4 pondération'!$F$6</f>
        <v>5.6202741842592987</v>
      </c>
      <c r="F113" s="160">
        <f>'ISB-8 PA80'!$I138/'ISB-4 pondération'!$D$7*'ISB-4 pondération'!$F$7</f>
        <v>20.470063983897614</v>
      </c>
      <c r="G113" s="160">
        <f>'ISB-9 SCOB'!$I138/'ISB-4 pondération'!$D$8*'ISB-4 pondération'!$F$8</f>
        <v>60.925516453166708</v>
      </c>
      <c r="H113" s="161">
        <f t="shared" si="3"/>
        <v>105.38300846184863</v>
      </c>
      <c r="I113" s="146">
        <f>'ISB-10 Indices 2015'!$H138</f>
        <v>101.60546501025701</v>
      </c>
    </row>
    <row r="114" spans="1:38" ht="15" customHeight="1">
      <c r="A114" s="61">
        <f ca="1">'ISB-1 2011'!A54</f>
        <v>2114</v>
      </c>
      <c r="B114" s="75" t="str">
        <f ca="1">'ISB-1 2011'!B54</f>
        <v>Villorsonnens</v>
      </c>
      <c r="C114" s="160">
        <f>'ISB-5 DPOP'!$I54/'ISB-4 pondération'!$D$4*'ISB-4 pondération'!$F$4</f>
        <v>12.159168081058704</v>
      </c>
      <c r="D114" s="160">
        <f>'ISB-6 TE'!$I54/'ISB-4 pondération'!$D$5*'ISB-4 pondération'!$F$5</f>
        <v>4.3507562523196368</v>
      </c>
      <c r="E114" s="162">
        <f>'ISB-7 CRPOP'!$I54/'ISB-4 pondération'!$D$6*'ISB-4 pondération'!$F$6</f>
        <v>5.7300431803433529</v>
      </c>
      <c r="F114" s="160">
        <f>'ISB-8 PA80'!$I54/'ISB-4 pondération'!$D$7*'ISB-4 pondération'!$F$7</f>
        <v>14.549255915988407</v>
      </c>
      <c r="G114" s="160">
        <f>'ISB-9 SCOB'!$I54/'ISB-4 pondération'!$D$8*'ISB-4 pondération'!$F$8</f>
        <v>68.682209468385253</v>
      </c>
      <c r="H114" s="161">
        <f t="shared" si="3"/>
        <v>105.47143289809536</v>
      </c>
      <c r="I114" s="146">
        <f>'ISB-10 Indices 2015'!$H54</f>
        <v>100.34802065972062</v>
      </c>
    </row>
    <row r="115" spans="1:38" ht="15" customHeight="1">
      <c r="A115" s="61">
        <f ca="1">'ISB-1 2011'!A132</f>
        <v>2271</v>
      </c>
      <c r="B115" s="75" t="str">
        <f ca="1">'ISB-1 2011'!B132</f>
        <v>Meyriez</v>
      </c>
      <c r="C115" s="160">
        <f>'ISB-5 DPOP'!$I132/'ISB-4 pondération'!$D$4*'ISB-4 pondération'!$F$4</f>
        <v>20.424808123230438</v>
      </c>
      <c r="D115" s="160">
        <f>'ISB-6 TE'!$I132/'ISB-4 pondération'!$D$5*'ISB-4 pondération'!$F$5</f>
        <v>5.8578004322982409</v>
      </c>
      <c r="E115" s="162">
        <f>'ISB-7 CRPOP'!$I132/'ISB-4 pondération'!$D$6*'ISB-4 pondération'!$F$6</f>
        <v>5.357666914677611</v>
      </c>
      <c r="F115" s="160">
        <f>'ISB-8 PA80'!$I132/'ISB-4 pondération'!$D$7*'ISB-4 pondération'!$F$7</f>
        <v>20.413810800340702</v>
      </c>
      <c r="G115" s="160">
        <f>'ISB-9 SCOB'!$I132/'ISB-4 pondération'!$D$8*'ISB-4 pondération'!$F$8</f>
        <v>53.478405063876131</v>
      </c>
      <c r="H115" s="161">
        <f t="shared" si="3"/>
        <v>105.53249133442313</v>
      </c>
      <c r="I115" s="146">
        <f>'ISB-10 Indices 2015'!$H132</f>
        <v>107.07042171710361</v>
      </c>
    </row>
    <row r="116" spans="1:38" ht="15" customHeight="1">
      <c r="A116" s="61">
        <f ca="1">'ISB-1 2011'!A149</f>
        <v>2298</v>
      </c>
      <c r="B116" s="75" t="str">
        <f ca="1">'ISB-1 2011'!B149</f>
        <v>Oberschrot</v>
      </c>
      <c r="C116" s="160">
        <f>'ISB-5 DPOP'!$I149/'ISB-4 pondération'!$D$4*'ISB-4 pondération'!$F$4</f>
        <v>14.762002362528193</v>
      </c>
      <c r="D116" s="160">
        <f>'ISB-6 TE'!$I149/'ISB-4 pondération'!$D$5*'ISB-4 pondération'!$F$5</f>
        <v>4.7829805447305658</v>
      </c>
      <c r="E116" s="162">
        <f>'ISB-7 CRPOP'!$I149/'ISB-4 pondération'!$D$6*'ISB-4 pondération'!$F$6</f>
        <v>5.5892467453272241</v>
      </c>
      <c r="F116" s="160">
        <f>'ISB-8 PA80'!$I149/'ISB-4 pondération'!$D$7*'ISB-4 pondération'!$F$7</f>
        <v>18.722715208189747</v>
      </c>
      <c r="G116" s="160">
        <f>'ISB-9 SCOB'!$I149/'ISB-4 pondération'!$D$8*'ISB-4 pondération'!$F$8</f>
        <v>61.69803216537661</v>
      </c>
      <c r="H116" s="161">
        <f t="shared" si="3"/>
        <v>105.55497702615233</v>
      </c>
      <c r="I116" s="146">
        <f>'ISB-10 Indices 2015'!$H149</f>
        <v>102.41403989024992</v>
      </c>
    </row>
    <row r="117" spans="1:38" ht="15" customHeight="1">
      <c r="A117" s="61">
        <f ca="1">'ISB-1 2011'!A109</f>
        <v>2223</v>
      </c>
      <c r="B117" s="75" t="str">
        <f ca="1">'ISB-1 2011'!B109</f>
        <v>Le Glèbe</v>
      </c>
      <c r="C117" s="160">
        <f>'ISB-5 DPOP'!$I109/'ISB-4 pondération'!$D$4*'ISB-4 pondération'!$F$4</f>
        <v>13.041047569786821</v>
      </c>
      <c r="D117" s="160">
        <f>'ISB-6 TE'!$I109/'ISB-4 pondération'!$D$5*'ISB-4 pondération'!$F$5</f>
        <v>4.490167760352139</v>
      </c>
      <c r="E117" s="162">
        <f>'ISB-7 CRPOP'!$I109/'ISB-4 pondération'!$D$6*'ISB-4 pondération'!$F$6</f>
        <v>6.067579702938481</v>
      </c>
      <c r="F117" s="160">
        <f>'ISB-8 PA80'!$I109/'ISB-4 pondération'!$D$7*'ISB-4 pondération'!$F$7</f>
        <v>8.7079052259236764</v>
      </c>
      <c r="G117" s="160">
        <f>'ISB-9 SCOB'!$I109/'ISB-4 pondération'!$D$8*'ISB-4 pondération'!$F$8</f>
        <v>73.466621148247668</v>
      </c>
      <c r="H117" s="161">
        <f t="shared" si="3"/>
        <v>105.77332140724879</v>
      </c>
      <c r="I117" s="146">
        <f>'ISB-10 Indices 2015'!$H109</f>
        <v>101.81334401133992</v>
      </c>
    </row>
    <row r="118" spans="1:38" ht="15" customHeight="1">
      <c r="A118" s="61">
        <f ca="1">'ISB-1 2011'!A133</f>
        <v>2272</v>
      </c>
      <c r="B118" s="75" t="str">
        <f ca="1">'ISB-1 2011'!B133</f>
        <v>Misery-Courtion</v>
      </c>
      <c r="C118" s="160">
        <f>'ISB-5 DPOP'!$I133/'ISB-4 pondération'!$D$4*'ISB-4 pondération'!$F$4</f>
        <v>13.617886985758458</v>
      </c>
      <c r="D118" s="160">
        <f>'ISB-6 TE'!$I133/'ISB-4 pondération'!$D$5*'ISB-4 pondération'!$F$5</f>
        <v>4.4475599278569238</v>
      </c>
      <c r="E118" s="162">
        <f>'ISB-7 CRPOP'!$I133/'ISB-4 pondération'!$D$6*'ISB-4 pondération'!$F$6</f>
        <v>6.1279591852049213</v>
      </c>
      <c r="F118" s="160">
        <f>'ISB-8 PA80'!$I133/'ISB-4 pondération'!$D$7*'ISB-4 pondération'!$F$7</f>
        <v>14.399747775188397</v>
      </c>
      <c r="G118" s="160">
        <f>'ISB-9 SCOB'!$I133/'ISB-4 pondération'!$D$8*'ISB-4 pondération'!$F$8</f>
        <v>67.342376998372899</v>
      </c>
      <c r="H118" s="161">
        <f t="shared" si="3"/>
        <v>105.93553087238161</v>
      </c>
      <c r="I118" s="146">
        <f>'ISB-10 Indices 2015'!$H133</f>
        <v>102.30634427615938</v>
      </c>
    </row>
    <row r="119" spans="1:38" ht="15" customHeight="1">
      <c r="A119" s="61">
        <f ca="1">'ISB-1 2011'!A101</f>
        <v>2208</v>
      </c>
      <c r="B119" s="75" t="str">
        <f ca="1">'ISB-1 2011'!B101</f>
        <v>Matran</v>
      </c>
      <c r="C119" s="160">
        <f>'ISB-5 DPOP'!$I101/'ISB-4 pondération'!$D$4*'ISB-4 pondération'!$F$4</f>
        <v>17.260271592066907</v>
      </c>
      <c r="D119" s="160">
        <f>'ISB-6 TE'!$I101/'ISB-4 pondération'!$D$5*'ISB-4 pondération'!$F$5</f>
        <v>7.084094640968277</v>
      </c>
      <c r="E119" s="162">
        <f>'ISB-7 CRPOP'!$I101/'ISB-4 pondération'!$D$6*'ISB-4 pondération'!$F$6</f>
        <v>5.8190998508337852</v>
      </c>
      <c r="F119" s="160">
        <f>'ISB-8 PA80'!$I101/'ISB-4 pondération'!$D$7*'ISB-4 pondération'!$F$7</f>
        <v>13.568522493560771</v>
      </c>
      <c r="G119" s="160">
        <f>'ISB-9 SCOB'!$I101/'ISB-4 pondération'!$D$8*'ISB-4 pondération'!$F$8</f>
        <v>62.348203331111947</v>
      </c>
      <c r="H119" s="161">
        <f t="shared" si="3"/>
        <v>106.08019190854168</v>
      </c>
      <c r="I119" s="146">
        <f>'ISB-10 Indices 2015'!$H101</f>
        <v>108.06263905243682</v>
      </c>
    </row>
    <row r="120" spans="1:38" s="56" customFormat="1" ht="15" customHeight="1">
      <c r="A120" s="61">
        <f ca="1">'ISB-1 2011'!A167</f>
        <v>2335</v>
      </c>
      <c r="B120" s="75" t="str">
        <f ca="1">'ISB-1 2011'!B167</f>
        <v>Saint-Martin (FR)</v>
      </c>
      <c r="C120" s="160">
        <f>'ISB-5 DPOP'!$I167/'ISB-4 pondération'!$D$4*'ISB-4 pondération'!$F$4</f>
        <v>12.674381421319708</v>
      </c>
      <c r="D120" s="160">
        <f>'ISB-6 TE'!$I167/'ISB-4 pondération'!$D$5*'ISB-4 pondération'!$F$5</f>
        <v>4.3034127607386869</v>
      </c>
      <c r="E120" s="162">
        <f>'ISB-7 CRPOP'!$I167/'ISB-4 pondération'!$D$6*'ISB-4 pondération'!$F$6</f>
        <v>5.6775975044599303</v>
      </c>
      <c r="F120" s="160">
        <f>'ISB-8 PA80'!$I167/'ISB-4 pondération'!$D$7*'ISB-4 pondération'!$F$7</f>
        <v>17.336946140569204</v>
      </c>
      <c r="G120" s="160">
        <f>'ISB-9 SCOB'!$I167/'ISB-4 pondération'!$D$8*'ISB-4 pondération'!$F$8</f>
        <v>66.151875602155727</v>
      </c>
      <c r="H120" s="161">
        <f t="shared" si="3"/>
        <v>106.14421342924325</v>
      </c>
      <c r="I120" s="146">
        <f>'ISB-10 Indices 2015'!$H167</f>
        <v>101.0088650766898</v>
      </c>
      <c r="J120" s="66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</row>
    <row r="121" spans="1:38" ht="15" customHeight="1">
      <c r="A121" s="61">
        <f ca="1">'ISB-1 2011'!A24</f>
        <v>2034</v>
      </c>
      <c r="B121" s="75" t="str">
        <f ca="1">'ISB-1 2011'!B24</f>
        <v>Murist</v>
      </c>
      <c r="C121" s="160">
        <f>'ISB-5 DPOP'!$I24/'ISB-4 pondération'!$D$4*'ISB-4 pondération'!$F$4</f>
        <v>11.769014716423898</v>
      </c>
      <c r="D121" s="160">
        <f>'ISB-6 TE'!$I24/'ISB-4 pondération'!$D$5*'ISB-4 pondération'!$F$5</f>
        <v>4.6558211955170679</v>
      </c>
      <c r="E121" s="162">
        <f>'ISB-7 CRPOP'!$I24/'ISB-4 pondération'!$D$6*'ISB-4 pondération'!$F$6</f>
        <v>6.3244449445743216</v>
      </c>
      <c r="F121" s="160">
        <f>'ISB-8 PA80'!$I24/'ISB-4 pondération'!$D$7*'ISB-4 pondération'!$F$7</f>
        <v>17.54514928059341</v>
      </c>
      <c r="G121" s="160">
        <f>'ISB-9 SCOB'!$I24/'ISB-4 pondération'!$D$8*'ISB-4 pondération'!$F$8</f>
        <v>65.857568876519451</v>
      </c>
      <c r="H121" s="161">
        <f t="shared" si="3"/>
        <v>106.15199901362814</v>
      </c>
      <c r="I121" s="146">
        <f>'ISB-10 Indices 2015'!$H24</f>
        <v>101.94602110300312</v>
      </c>
    </row>
    <row r="122" spans="1:38" ht="15" customHeight="1">
      <c r="A122" s="61">
        <f ca="1">'ISB-1 2011'!A22</f>
        <v>2029</v>
      </c>
      <c r="B122" s="75" t="str">
        <f ca="1">'ISB-1 2011'!B22</f>
        <v>Montagny (FR)</v>
      </c>
      <c r="C122" s="160">
        <f>'ISB-5 DPOP'!$I22/'ISB-4 pondération'!$D$4*'ISB-4 pondération'!$F$4</f>
        <v>13.183610242797021</v>
      </c>
      <c r="D122" s="160">
        <f>'ISB-6 TE'!$I22/'ISB-4 pondération'!$D$5*'ISB-4 pondération'!$F$5</f>
        <v>4.3756604874792666</v>
      </c>
      <c r="E122" s="162">
        <f>'ISB-7 CRPOP'!$I22/'ISB-4 pondération'!$D$6*'ISB-4 pondération'!$F$6</f>
        <v>5.7016379453796437</v>
      </c>
      <c r="F122" s="160">
        <f>'ISB-8 PA80'!$I22/'ISB-4 pondération'!$D$7*'ISB-4 pondération'!$F$7</f>
        <v>17.849318441749816</v>
      </c>
      <c r="G122" s="160">
        <f>'ISB-9 SCOB'!$I22/'ISB-4 pondération'!$D$8*'ISB-4 pondération'!$F$8</f>
        <v>65.087502990198985</v>
      </c>
      <c r="H122" s="161">
        <f t="shared" si="3"/>
        <v>106.19773010760474</v>
      </c>
      <c r="I122" s="146">
        <f>'ISB-10 Indices 2015'!$H22</f>
        <v>101.49884267020536</v>
      </c>
    </row>
    <row r="123" spans="1:38" ht="15" customHeight="1">
      <c r="A123" s="61">
        <f ca="1">'ISB-1 2011'!A13</f>
        <v>2011</v>
      </c>
      <c r="B123" s="75" t="str">
        <f ca="1">'ISB-1 2011'!B13</f>
        <v>Cugy (FR)</v>
      </c>
      <c r="C123" s="160">
        <f>'ISB-5 DPOP'!$I13/'ISB-4 pondération'!$D$4*'ISB-4 pondération'!$F$4</f>
        <v>13.763497831607538</v>
      </c>
      <c r="D123" s="160">
        <f>'ISB-6 TE'!$I13/'ISB-4 pondération'!$D$5*'ISB-4 pondération'!$F$5</f>
        <v>4.5246550361830966</v>
      </c>
      <c r="E123" s="162">
        <f>'ISB-7 CRPOP'!$I13/'ISB-4 pondération'!$D$6*'ISB-4 pondération'!$F$6</f>
        <v>6.0223466093151439</v>
      </c>
      <c r="F123" s="160">
        <f>'ISB-8 PA80'!$I13/'ISB-4 pondération'!$D$7*'ISB-4 pondération'!$F$7</f>
        <v>15.690006059391004</v>
      </c>
      <c r="G123" s="160">
        <f>'ISB-9 SCOB'!$I13/'ISB-4 pondération'!$D$8*'ISB-4 pondération'!$F$8</f>
        <v>66.212896732309076</v>
      </c>
      <c r="H123" s="161">
        <f t="shared" si="3"/>
        <v>106.21340226880585</v>
      </c>
      <c r="I123" s="146">
        <f>'ISB-10 Indices 2015'!$H13</f>
        <v>102.55738494838971</v>
      </c>
    </row>
    <row r="124" spans="1:38" ht="15" customHeight="1">
      <c r="A124" s="61">
        <f ca="1">'ISB-1 2011'!A128</f>
        <v>2264</v>
      </c>
      <c r="B124" s="75" t="str">
        <f ca="1">'ISB-1 2011'!B128</f>
        <v>Jeuss</v>
      </c>
      <c r="C124" s="160">
        <f>'ISB-5 DPOP'!$I128/'ISB-4 pondération'!$D$4*'ISB-4 pondération'!$F$4</f>
        <v>15.080748054457169</v>
      </c>
      <c r="D124" s="160">
        <f>'ISB-6 TE'!$I128/'ISB-4 pondération'!$D$5*'ISB-4 pondération'!$F$5</f>
        <v>4.4740685807000151</v>
      </c>
      <c r="E124" s="162">
        <f>'ISB-7 CRPOP'!$I128/'ISB-4 pondération'!$D$6*'ISB-4 pondération'!$F$6</f>
        <v>5.509902035426812</v>
      </c>
      <c r="F124" s="160">
        <f>'ISB-8 PA80'!$I128/'ISB-4 pondération'!$D$7*'ISB-4 pondération'!$F$7</f>
        <v>9.8523154796659878</v>
      </c>
      <c r="G124" s="160">
        <f>'ISB-9 SCOB'!$I128/'ISB-4 pondération'!$D$8*'ISB-4 pondération'!$F$8</f>
        <v>71.346234357515002</v>
      </c>
      <c r="H124" s="161">
        <f t="shared" si="3"/>
        <v>106.26326850776499</v>
      </c>
      <c r="I124" s="146">
        <f>'ISB-10 Indices 2015'!$H128</f>
        <v>102.56007868377048</v>
      </c>
    </row>
    <row r="125" spans="1:38" s="56" customFormat="1" ht="15" customHeight="1">
      <c r="A125" s="61">
        <f ca="1">'ISB-1 2011'!A41</f>
        <v>2067</v>
      </c>
      <c r="B125" s="75" t="str">
        <f ca="1">'ISB-1 2011'!B41</f>
        <v>Le Châtelard</v>
      </c>
      <c r="C125" s="160">
        <f>'ISB-5 DPOP'!$I41/'ISB-4 pondération'!$D$4*'ISB-4 pondération'!$F$4</f>
        <v>10.688392782695574</v>
      </c>
      <c r="D125" s="160">
        <f>'ISB-6 TE'!$I41/'ISB-4 pondération'!$D$5*'ISB-4 pondération'!$F$5</f>
        <v>5.4058534991428191</v>
      </c>
      <c r="E125" s="162">
        <f>'ISB-7 CRPOP'!$I41/'ISB-4 pondération'!$D$6*'ISB-4 pondération'!$F$6</f>
        <v>5.4523674300785441</v>
      </c>
      <c r="F125" s="160">
        <f>'ISB-8 PA80'!$I41/'ISB-4 pondération'!$D$7*'ISB-4 pondération'!$F$7</f>
        <v>21.535141812081619</v>
      </c>
      <c r="G125" s="160">
        <f>'ISB-9 SCOB'!$I41/'ISB-4 pondération'!$D$8*'ISB-4 pondération'!$F$8</f>
        <v>63.187353501387427</v>
      </c>
      <c r="H125" s="161">
        <f t="shared" si="3"/>
        <v>106.26910902538599</v>
      </c>
      <c r="I125" s="146">
        <f>'ISB-10 Indices 2015'!$H41</f>
        <v>101.1967444533293</v>
      </c>
      <c r="J125" s="66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</row>
    <row r="126" spans="1:38" ht="15" customHeight="1">
      <c r="A126" s="61">
        <f ca="1">'ISB-1 2011'!A67</f>
        <v>2135</v>
      </c>
      <c r="B126" s="75" t="str">
        <f ca="1">'ISB-1 2011'!B67</f>
        <v>Gruyères</v>
      </c>
      <c r="C126" s="160">
        <f>'ISB-5 DPOP'!$I67/'ISB-4 pondération'!$D$4*'ISB-4 pondération'!$F$4</f>
        <v>11.664598251050043</v>
      </c>
      <c r="D126" s="160">
        <f>'ISB-6 TE'!$I67/'ISB-4 pondération'!$D$5*'ISB-4 pondération'!$F$5</f>
        <v>5.6988322531339204</v>
      </c>
      <c r="E126" s="162">
        <f>'ISB-7 CRPOP'!$I67/'ISB-4 pondération'!$D$6*'ISB-4 pondération'!$F$6</f>
        <v>6.1920173816038346</v>
      </c>
      <c r="F126" s="160">
        <f>'ISB-8 PA80'!$I67/'ISB-4 pondération'!$D$7*'ISB-4 pondération'!$F$7</f>
        <v>16.322152914153563</v>
      </c>
      <c r="G126" s="160">
        <f>'ISB-9 SCOB'!$I67/'ISB-4 pondération'!$D$8*'ISB-4 pondération'!$F$8</f>
        <v>66.979113835050569</v>
      </c>
      <c r="H126" s="161">
        <f t="shared" si="3"/>
        <v>106.85671463499193</v>
      </c>
      <c r="I126" s="146">
        <f>'ISB-10 Indices 2015'!$H67</f>
        <v>103.75292182745584</v>
      </c>
    </row>
    <row r="127" spans="1:38" ht="15" customHeight="1">
      <c r="A127" s="61">
        <f ca="1">'ISB-1 2011'!A112</f>
        <v>2228</v>
      </c>
      <c r="B127" s="75" t="str">
        <f ca="1">'ISB-1 2011'!B112</f>
        <v>Villars-sur-Glâne</v>
      </c>
      <c r="C127" s="160">
        <f>'ISB-5 DPOP'!$I112/'ISB-4 pondération'!$D$4*'ISB-4 pondération'!$F$4</f>
        <v>21.108854945679315</v>
      </c>
      <c r="D127" s="160">
        <f>'ISB-6 TE'!$I112/'ISB-4 pondération'!$D$5*'ISB-4 pondération'!$F$5</f>
        <v>6.7425424965636775</v>
      </c>
      <c r="E127" s="162">
        <f>'ISB-7 CRPOP'!$I112/'ISB-4 pondération'!$D$6*'ISB-4 pondération'!$F$6</f>
        <v>6.1489224824958857</v>
      </c>
      <c r="F127" s="160">
        <f>'ISB-8 PA80'!$I112/'ISB-4 pondération'!$D$7*'ISB-4 pondération'!$F$7</f>
        <v>13.502739819710534</v>
      </c>
      <c r="G127" s="160">
        <f>'ISB-9 SCOB'!$I112/'ISB-4 pondération'!$D$8*'ISB-4 pondération'!$F$8</f>
        <v>59.681105378825116</v>
      </c>
      <c r="H127" s="161">
        <f t="shared" si="3"/>
        <v>107.18416512327452</v>
      </c>
      <c r="I127" s="146">
        <f>'ISB-10 Indices 2015'!$H112</f>
        <v>111.19059723903993</v>
      </c>
    </row>
    <row r="128" spans="1:38" ht="15" customHeight="1">
      <c r="A128" s="61">
        <f ca="1">'ISB-1 2011'!A76</f>
        <v>2152</v>
      </c>
      <c r="B128" s="75" t="str">
        <f ca="1">'ISB-1 2011'!B76</f>
        <v>Sâles</v>
      </c>
      <c r="C128" s="160">
        <f>'ISB-5 DPOP'!$I76/'ISB-4 pondération'!$D$4*'ISB-4 pondération'!$F$4</f>
        <v>11.919088166058653</v>
      </c>
      <c r="D128" s="160">
        <f>'ISB-6 TE'!$I76/'ISB-4 pondération'!$D$5*'ISB-4 pondération'!$F$5</f>
        <v>5.9748829062590749</v>
      </c>
      <c r="E128" s="162">
        <f>'ISB-7 CRPOP'!$I76/'ISB-4 pondération'!$D$6*'ISB-4 pondération'!$F$6</f>
        <v>5.7211166393058699</v>
      </c>
      <c r="F128" s="160">
        <f>'ISB-8 PA80'!$I76/'ISB-4 pondération'!$D$7*'ISB-4 pondération'!$F$7</f>
        <v>14.378255092621698</v>
      </c>
      <c r="G128" s="160">
        <f>'ISB-9 SCOB'!$I76/'ISB-4 pondération'!$D$8*'ISB-4 pondération'!$F$8</f>
        <v>69.524865862774121</v>
      </c>
      <c r="H128" s="161">
        <f t="shared" si="3"/>
        <v>107.51820866701942</v>
      </c>
      <c r="I128" s="146">
        <f>'ISB-10 Indices 2015'!$H76</f>
        <v>104.10891267373196</v>
      </c>
    </row>
    <row r="129" spans="1:38" ht="15" customHeight="1">
      <c r="A129" s="61">
        <f ca="1">'ISB-1 2011'!A60</f>
        <v>2124</v>
      </c>
      <c r="B129" s="75" t="str">
        <f ca="1">'ISB-1 2011'!B60</f>
        <v>Broc</v>
      </c>
      <c r="C129" s="160">
        <f>'ISB-5 DPOP'!$I60/'ISB-4 pondération'!$D$4*'ISB-4 pondération'!$F$4</f>
        <v>15.12161004246382</v>
      </c>
      <c r="D129" s="160">
        <f>'ISB-6 TE'!$I60/'ISB-4 pondération'!$D$5*'ISB-4 pondération'!$F$5</f>
        <v>5.7249490520366413</v>
      </c>
      <c r="E129" s="162">
        <f>'ISB-7 CRPOP'!$I60/'ISB-4 pondération'!$D$6*'ISB-4 pondération'!$F$6</f>
        <v>5.6938718998291753</v>
      </c>
      <c r="F129" s="160">
        <f>'ISB-8 PA80'!$I60/'ISB-4 pondération'!$D$7*'ISB-4 pondération'!$F$7</f>
        <v>22.190742928950854</v>
      </c>
      <c r="G129" s="160">
        <f>'ISB-9 SCOB'!$I60/'ISB-4 pondération'!$D$8*'ISB-4 pondération'!$F$8</f>
        <v>58.868364012672146</v>
      </c>
      <c r="H129" s="161">
        <f t="shared" si="3"/>
        <v>107.59953793595264</v>
      </c>
      <c r="I129" s="146">
        <f>'ISB-10 Indices 2015'!$H60</f>
        <v>105.69288841906169</v>
      </c>
    </row>
    <row r="130" spans="1:38" s="56" customFormat="1" ht="15" customHeight="1">
      <c r="A130" s="61">
        <f ca="1">'ISB-1 2011'!A135</f>
        <v>2275</v>
      </c>
      <c r="B130" s="75" t="str">
        <f ca="1">'ISB-1 2011'!B135</f>
        <v>Murten</v>
      </c>
      <c r="C130" s="160">
        <f>'ISB-5 DPOP'!$I135/'ISB-4 pondération'!$D$4*'ISB-4 pondération'!$F$4</f>
        <v>16.923080247653257</v>
      </c>
      <c r="D130" s="160">
        <f>'ISB-6 TE'!$I135/'ISB-4 pondération'!$D$5*'ISB-4 pondération'!$F$5</f>
        <v>6.6167671430700725</v>
      </c>
      <c r="E130" s="162">
        <f>'ISB-7 CRPOP'!$I135/'ISB-4 pondération'!$D$6*'ISB-4 pondération'!$F$6</f>
        <v>5.5977282395505847</v>
      </c>
      <c r="F130" s="160">
        <f>'ISB-8 PA80'!$I135/'ISB-4 pondération'!$D$7*'ISB-4 pondération'!$F$7</f>
        <v>23.729758159417241</v>
      </c>
      <c r="G130" s="160">
        <f>'ISB-9 SCOB'!$I135/'ISB-4 pondération'!$D$8*'ISB-4 pondération'!$F$8</f>
        <v>54.773624127012063</v>
      </c>
      <c r="H130" s="161">
        <f t="shared" si="3"/>
        <v>107.64095791670323</v>
      </c>
      <c r="I130" s="146">
        <f>'ISB-10 Indices 2015'!$H135</f>
        <v>107.99045312407497</v>
      </c>
      <c r="J130" s="66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</row>
    <row r="131" spans="1:38" ht="15" customHeight="1">
      <c r="A131" s="61">
        <f ca="1">'ISB-1 2011'!A111</f>
        <v>2226</v>
      </c>
      <c r="B131" s="75" t="str">
        <f ca="1">'ISB-1 2011'!B111</f>
        <v>Treyvaux</v>
      </c>
      <c r="C131" s="160">
        <f>'ISB-5 DPOP'!$I111/'ISB-4 pondération'!$D$4*'ISB-4 pondération'!$F$4</f>
        <v>13.30050688250787</v>
      </c>
      <c r="D131" s="160">
        <f>'ISB-6 TE'!$I111/'ISB-4 pondération'!$D$5*'ISB-4 pondération'!$F$5</f>
        <v>5.6060163414297692</v>
      </c>
      <c r="E131" s="162">
        <f>'ISB-7 CRPOP'!$I111/'ISB-4 pondération'!$D$6*'ISB-4 pondération'!$F$6</f>
        <v>5.5184417023937495</v>
      </c>
      <c r="F131" s="160">
        <f>'ISB-8 PA80'!$I111/'ISB-4 pondération'!$D$7*'ISB-4 pondération'!$F$7</f>
        <v>16.580576011879959</v>
      </c>
      <c r="G131" s="160">
        <f>'ISB-9 SCOB'!$I111/'ISB-4 pondération'!$D$8*'ISB-4 pondération'!$F$8</f>
        <v>66.636426125314017</v>
      </c>
      <c r="H131" s="161">
        <f t="shared" si="3"/>
        <v>107.64196706352537</v>
      </c>
      <c r="I131" s="146">
        <f>'ISB-10 Indices 2015'!$H111</f>
        <v>104.18924449483588</v>
      </c>
    </row>
    <row r="132" spans="1:38" ht="15" customHeight="1">
      <c r="A132" s="61">
        <f ca="1">'ISB-1 2011'!A65</f>
        <v>2131</v>
      </c>
      <c r="B132" s="75" t="str">
        <f ca="1">'ISB-1 2011'!B65</f>
        <v>Echarlens</v>
      </c>
      <c r="C132" s="160">
        <f>'ISB-5 DPOP'!$I65/'ISB-4 pondération'!$D$4*'ISB-4 pondération'!$F$4</f>
        <v>14.019911690167943</v>
      </c>
      <c r="D132" s="160">
        <f>'ISB-6 TE'!$I65/'ISB-4 pondération'!$D$5*'ISB-4 pondération'!$F$5</f>
        <v>3.5300403783751273</v>
      </c>
      <c r="E132" s="162">
        <f>'ISB-7 CRPOP'!$I65/'ISB-4 pondération'!$D$6*'ISB-4 pondération'!$F$6</f>
        <v>6.2254165194131863</v>
      </c>
      <c r="F132" s="160">
        <f>'ISB-8 PA80'!$I65/'ISB-4 pondération'!$D$7*'ISB-4 pondération'!$F$7</f>
        <v>9.506413946816247</v>
      </c>
      <c r="G132" s="160">
        <f>'ISB-9 SCOB'!$I65/'ISB-4 pondération'!$D$8*'ISB-4 pondération'!$F$8</f>
        <v>74.367460594948952</v>
      </c>
      <c r="H132" s="161">
        <f t="shared" si="3"/>
        <v>107.64924312972146</v>
      </c>
      <c r="I132" s="146">
        <f>'ISB-10 Indices 2015'!$H65</f>
        <v>102.60623355669429</v>
      </c>
    </row>
    <row r="133" spans="1:38" s="56" customFormat="1" ht="15" customHeight="1">
      <c r="A133" s="61">
        <f ca="1">'ISB-1 2011'!A39</f>
        <v>2063</v>
      </c>
      <c r="B133" s="75" t="str">
        <f ca="1">'ISB-1 2011'!B39</f>
        <v>Billens-Hennens</v>
      </c>
      <c r="C133" s="160">
        <f>'ISB-5 DPOP'!$I39/'ISB-4 pondération'!$D$4*'ISB-4 pondération'!$F$4</f>
        <v>13.490975674347668</v>
      </c>
      <c r="D133" s="160">
        <f>'ISB-6 TE'!$I39/'ISB-4 pondération'!$D$5*'ISB-4 pondération'!$F$5</f>
        <v>4.3502440616276399</v>
      </c>
      <c r="E133" s="162">
        <f>'ISB-7 CRPOP'!$I39/'ISB-4 pondération'!$D$6*'ISB-4 pondération'!$F$6</f>
        <v>5.8733892150195217</v>
      </c>
      <c r="F133" s="160">
        <f>'ISB-8 PA80'!$I39/'ISB-4 pondération'!$D$7*'ISB-4 pondération'!$F$7</f>
        <v>19.279121873888677</v>
      </c>
      <c r="G133" s="160">
        <f>'ISB-9 SCOB'!$I39/'ISB-4 pondération'!$D$8*'ISB-4 pondération'!$F$8</f>
        <v>64.887090846743803</v>
      </c>
      <c r="H133" s="161">
        <f t="shared" si="3"/>
        <v>107.8808216716273</v>
      </c>
      <c r="I133" s="146">
        <f>'ISB-10 Indices 2015'!$H39</f>
        <v>103.14673162794676</v>
      </c>
      <c r="J133" s="66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</row>
    <row r="134" spans="1:38" ht="15" customHeight="1">
      <c r="A134" s="61">
        <f ca="1">'ISB-1 2011'!A95</f>
        <v>2194</v>
      </c>
      <c r="B134" s="75" t="str">
        <f ca="1">'ISB-1 2011'!B95</f>
        <v>Ferpicloz</v>
      </c>
      <c r="C134" s="160">
        <f>'ISB-5 DPOP'!$I95/'ISB-4 pondération'!$D$4*'ISB-4 pondération'!$F$4</f>
        <v>15.360899279557456</v>
      </c>
      <c r="D134" s="160">
        <f>'ISB-6 TE'!$I95/'ISB-4 pondération'!$D$5*'ISB-4 pondération'!$F$5</f>
        <v>4.2126290760913756</v>
      </c>
      <c r="E134" s="162">
        <f>'ISB-7 CRPOP'!$I95/'ISB-4 pondération'!$D$6*'ISB-4 pondération'!$F$6</f>
        <v>6.3790274962857234</v>
      </c>
      <c r="F134" s="160">
        <f>'ISB-8 PA80'!$I95/'ISB-4 pondération'!$D$7*'ISB-4 pondération'!$F$7</f>
        <v>23.408206744684815</v>
      </c>
      <c r="G134" s="160">
        <f>'ISB-9 SCOB'!$I95/'ISB-4 pondération'!$D$8*'ISB-4 pondération'!$F$8</f>
        <v>58.536378648841591</v>
      </c>
      <c r="H134" s="161">
        <f t="shared" si="3"/>
        <v>107.89714124546096</v>
      </c>
      <c r="I134" s="146">
        <f>'ISB-10 Indices 2015'!$H95</f>
        <v>104.83303720037736</v>
      </c>
      <c r="J134" s="57"/>
    </row>
    <row r="135" spans="1:38" ht="15" customHeight="1">
      <c r="A135" s="61">
        <f ca="1">'ISB-1 2011'!A9</f>
        <v>2005</v>
      </c>
      <c r="B135" s="75" t="str">
        <f ca="1">'ISB-1 2011'!B9</f>
        <v>Châbles</v>
      </c>
      <c r="C135" s="160">
        <f>'ISB-5 DPOP'!$I9/'ISB-4 pondération'!$D$4*'ISB-4 pondération'!$F$4</f>
        <v>13.742638784397927</v>
      </c>
      <c r="D135" s="160">
        <f>'ISB-6 TE'!$I9/'ISB-4 pondération'!$D$5*'ISB-4 pondération'!$F$5</f>
        <v>3.5608184874104869</v>
      </c>
      <c r="E135" s="162">
        <f>'ISB-7 CRPOP'!$I9/'ISB-4 pondération'!$D$6*'ISB-4 pondération'!$F$6</f>
        <v>6.2145942469560911</v>
      </c>
      <c r="F135" s="160">
        <f>'ISB-8 PA80'!$I9/'ISB-4 pondération'!$D$7*'ISB-4 pondération'!$F$7</f>
        <v>13.197029533513835</v>
      </c>
      <c r="G135" s="160">
        <f>'ISB-9 SCOB'!$I9/'ISB-4 pondération'!$D$8*'ISB-4 pondération'!$F$8</f>
        <v>71.319147052487892</v>
      </c>
      <c r="H135" s="161">
        <f t="shared" si="3"/>
        <v>108.03422810476624</v>
      </c>
      <c r="I135" s="146">
        <f>'ISB-10 Indices 2015'!$H9</f>
        <v>102.75153118518885</v>
      </c>
    </row>
    <row r="136" spans="1:38" ht="15" customHeight="1">
      <c r="A136" s="61">
        <f ca="1">'ISB-1 2011'!A117</f>
        <v>2235</v>
      </c>
      <c r="B136" s="75" t="str">
        <f ca="1">'ISB-1 2011'!B117</f>
        <v>La Sonnaz</v>
      </c>
      <c r="C136" s="160">
        <f>'ISB-5 DPOP'!$I117/'ISB-4 pondération'!$D$4*'ISB-4 pondération'!$F$4</f>
        <v>13.811052644303125</v>
      </c>
      <c r="D136" s="160">
        <f>'ISB-6 TE'!$I117/'ISB-4 pondération'!$D$5*'ISB-4 pondération'!$F$5</f>
        <v>4.1185929336169336</v>
      </c>
      <c r="E136" s="162">
        <f>'ISB-7 CRPOP'!$I117/'ISB-4 pondération'!$D$6*'ISB-4 pondération'!$F$6</f>
        <v>5.8552109071626015</v>
      </c>
      <c r="F136" s="160">
        <f>'ISB-8 PA80'!$I117/'ISB-4 pondération'!$D$7*'ISB-4 pondération'!$F$7</f>
        <v>10.985973524942844</v>
      </c>
      <c r="G136" s="160">
        <f>'ISB-9 SCOB'!$I117/'ISB-4 pondération'!$D$8*'ISB-4 pondération'!$F$8</f>
        <v>73.945042618648685</v>
      </c>
      <c r="H136" s="161">
        <f t="shared" ref="H136:H167" si="4">SUM(C136:G136)</f>
        <v>108.71587262867419</v>
      </c>
      <c r="I136" s="146">
        <f>'ISB-10 Indices 2015'!$H117</f>
        <v>103.59208227140542</v>
      </c>
      <c r="J136" s="57"/>
    </row>
    <row r="137" spans="1:38" ht="15" customHeight="1">
      <c r="A137" s="61">
        <f ca="1">'ISB-1 2011'!A53</f>
        <v>2113</v>
      </c>
      <c r="B137" s="75" t="str">
        <f ca="1">'ISB-1 2011'!B53</f>
        <v>Vuisternens-devant-Romont</v>
      </c>
      <c r="C137" s="160">
        <f>'ISB-5 DPOP'!$I53/'ISB-4 pondération'!$D$4*'ISB-4 pondération'!$F$4</f>
        <v>12.265344840755404</v>
      </c>
      <c r="D137" s="160">
        <f>'ISB-6 TE'!$I53/'ISB-4 pondération'!$D$5*'ISB-4 pondération'!$F$5</f>
        <v>4.7725761903102839</v>
      </c>
      <c r="E137" s="162">
        <f>'ISB-7 CRPOP'!$I53/'ISB-4 pondération'!$D$6*'ISB-4 pondération'!$F$6</f>
        <v>5.6626439652113474</v>
      </c>
      <c r="F137" s="160">
        <f>'ISB-8 PA80'!$I53/'ISB-4 pondération'!$D$7*'ISB-4 pondération'!$F$7</f>
        <v>15.128805250055787</v>
      </c>
      <c r="G137" s="160">
        <f>'ISB-9 SCOB'!$I53/'ISB-4 pondération'!$D$8*'ISB-4 pondération'!$F$8</f>
        <v>71.294943642380872</v>
      </c>
      <c r="H137" s="161">
        <f t="shared" si="4"/>
        <v>109.12431388871369</v>
      </c>
      <c r="I137" s="146">
        <f>'ISB-10 Indices 2015'!$H53</f>
        <v>103.64073591808986</v>
      </c>
    </row>
    <row r="138" spans="1:38" ht="15" customHeight="1">
      <c r="A138" s="61">
        <f ca="1">'ISB-1 2011'!A108</f>
        <v>2222</v>
      </c>
      <c r="B138" s="75" t="str">
        <f ca="1">'ISB-1 2011'!B108</f>
        <v>Rossens (FR)</v>
      </c>
      <c r="C138" s="160">
        <f>'ISB-5 DPOP'!$I108/'ISB-4 pondération'!$D$4*'ISB-4 pondération'!$F$4</f>
        <v>15.105869512810655</v>
      </c>
      <c r="D138" s="160">
        <f>'ISB-6 TE'!$I108/'ISB-4 pondération'!$D$5*'ISB-4 pondération'!$F$5</f>
        <v>6.3605914535132548</v>
      </c>
      <c r="E138" s="162">
        <f>'ISB-7 CRPOP'!$I108/'ISB-4 pondération'!$D$6*'ISB-4 pondération'!$F$6</f>
        <v>5.3857707167555091</v>
      </c>
      <c r="F138" s="160">
        <f>'ISB-8 PA80'!$I108/'ISB-4 pondération'!$D$7*'ISB-4 pondération'!$F$7</f>
        <v>11.271561610373256</v>
      </c>
      <c r="G138" s="160">
        <f>'ISB-9 SCOB'!$I108/'ISB-4 pondération'!$D$8*'ISB-4 pondération'!$F$8</f>
        <v>71.210562769445374</v>
      </c>
      <c r="H138" s="161">
        <f t="shared" si="4"/>
        <v>109.33435606289805</v>
      </c>
      <c r="I138" s="146">
        <f>'ISB-10 Indices 2015'!$H108</f>
        <v>107.45688613657353</v>
      </c>
    </row>
    <row r="139" spans="1:38" ht="15" customHeight="1">
      <c r="A139" s="61">
        <f ca="1">'ISB-1 2011'!A115</f>
        <v>2233</v>
      </c>
      <c r="B139" s="75" t="str">
        <f ca="1">'ISB-1 2011'!B115</f>
        <v>Hauterive (FR)</v>
      </c>
      <c r="C139" s="160">
        <f>'ISB-5 DPOP'!$I115/'ISB-4 pondération'!$D$4*'ISB-4 pondération'!$F$4</f>
        <v>14.42509847804212</v>
      </c>
      <c r="D139" s="160">
        <f>'ISB-6 TE'!$I115/'ISB-4 pondération'!$D$5*'ISB-4 pondération'!$F$5</f>
        <v>6.022289110193439</v>
      </c>
      <c r="E139" s="162">
        <f>'ISB-7 CRPOP'!$I115/'ISB-4 pondération'!$D$6*'ISB-4 pondération'!$F$6</f>
        <v>6.3357078148268506</v>
      </c>
      <c r="F139" s="160">
        <f>'ISB-8 PA80'!$I115/'ISB-4 pondération'!$D$7*'ISB-4 pondération'!$F$7</f>
        <v>10.641507468237705</v>
      </c>
      <c r="G139" s="160">
        <f>'ISB-9 SCOB'!$I115/'ISB-4 pondération'!$D$8*'ISB-4 pondération'!$F$8</f>
        <v>72.362792464424714</v>
      </c>
      <c r="H139" s="161">
        <f t="shared" si="4"/>
        <v>109.78739533572482</v>
      </c>
      <c r="I139" s="146">
        <f>'ISB-10 Indices 2015'!$H115</f>
        <v>108.28607467806893</v>
      </c>
    </row>
    <row r="140" spans="1:38" ht="15" customHeight="1">
      <c r="A140" s="61">
        <f ca="1">'ISB-1 2011'!A68</f>
        <v>2137</v>
      </c>
      <c r="B140" s="75" t="str">
        <f ca="1">'ISB-1 2011'!B68</f>
        <v>Hauteville</v>
      </c>
      <c r="C140" s="160">
        <f>'ISB-5 DPOP'!$I68/'ISB-4 pondération'!$D$4*'ISB-4 pondération'!$F$4</f>
        <v>10.958006992649759</v>
      </c>
      <c r="D140" s="160">
        <f>'ISB-6 TE'!$I68/'ISB-4 pondération'!$D$5*'ISB-4 pondération'!$F$5</f>
        <v>3.3437404798666956</v>
      </c>
      <c r="E140" s="162">
        <f>'ISB-7 CRPOP'!$I68/'ISB-4 pondération'!$D$6*'ISB-4 pondération'!$F$6</f>
        <v>5.7549899274831962</v>
      </c>
      <c r="F140" s="160">
        <f>'ISB-8 PA80'!$I68/'ISB-4 pondération'!$D$7*'ISB-4 pondération'!$F$7</f>
        <v>15.406239289122805</v>
      </c>
      <c r="G140" s="160">
        <f>'ISB-9 SCOB'!$I68/'ISB-4 pondération'!$D$8*'ISB-4 pondération'!$F$8</f>
        <v>74.526995692486707</v>
      </c>
      <c r="H140" s="161">
        <f t="shared" si="4"/>
        <v>109.98997238160916</v>
      </c>
      <c r="I140" s="146">
        <f>'ISB-10 Indices 2015'!$H68</f>
        <v>101.51227360008883</v>
      </c>
    </row>
    <row r="141" spans="1:38" ht="15" customHeight="1">
      <c r="A141" s="61">
        <f ca="1">'ISB-1 2011'!A91</f>
        <v>2185</v>
      </c>
      <c r="B141" s="75" t="str">
        <f ca="1">'ISB-1 2011'!B91</f>
        <v>Corserey</v>
      </c>
      <c r="C141" s="160">
        <f>'ISB-5 DPOP'!$I91/'ISB-4 pondération'!$D$4*'ISB-4 pondération'!$F$4</f>
        <v>12.871194019497956</v>
      </c>
      <c r="D141" s="160">
        <f>'ISB-6 TE'!$I91/'ISB-4 pondération'!$D$5*'ISB-4 pondération'!$F$5</f>
        <v>4.5967316082281426</v>
      </c>
      <c r="E141" s="162">
        <f>'ISB-7 CRPOP'!$I91/'ISB-4 pondération'!$D$6*'ISB-4 pondération'!$F$6</f>
        <v>6.2717203026195492</v>
      </c>
      <c r="F141" s="160">
        <f>'ISB-8 PA80'!$I91/'ISB-4 pondération'!$D$7*'ISB-4 pondération'!$F$7</f>
        <v>14.184219678251075</v>
      </c>
      <c r="G141" s="160">
        <f>'ISB-9 SCOB'!$I91/'ISB-4 pondération'!$D$8*'ISB-4 pondération'!$F$8</f>
        <v>72.112827521933113</v>
      </c>
      <c r="H141" s="161">
        <f t="shared" si="4"/>
        <v>110.03669313052984</v>
      </c>
      <c r="I141" s="146">
        <f>'ISB-10 Indices 2015'!$H91</f>
        <v>105.3242995049186</v>
      </c>
    </row>
    <row r="142" spans="1:38" ht="15" customHeight="1">
      <c r="A142" s="61">
        <f ca="1">'ISB-1 2011'!A73</f>
        <v>2147</v>
      </c>
      <c r="B142" s="75" t="str">
        <f ca="1">'ISB-1 2011'!B73</f>
        <v>Pont-la-Ville</v>
      </c>
      <c r="C142" s="160">
        <f>'ISB-5 DPOP'!$I73/'ISB-4 pondération'!$D$4*'ISB-4 pondération'!$F$4</f>
        <v>13.500391414561989</v>
      </c>
      <c r="D142" s="160">
        <f>'ISB-6 TE'!$I73/'ISB-4 pondération'!$D$5*'ISB-4 pondération'!$F$5</f>
        <v>3.740656025454641</v>
      </c>
      <c r="E142" s="162">
        <f>'ISB-7 CRPOP'!$I73/'ISB-4 pondération'!$D$6*'ISB-4 pondération'!$F$6</f>
        <v>5.851822720873308</v>
      </c>
      <c r="F142" s="160">
        <f>'ISB-8 PA80'!$I73/'ISB-4 pondération'!$D$7*'ISB-4 pondération'!$F$7</f>
        <v>14.176099759407791</v>
      </c>
      <c r="G142" s="160">
        <f>'ISB-9 SCOB'!$I73/'ISB-4 pondération'!$D$8*'ISB-4 pondération'!$F$8</f>
        <v>73.02345547707742</v>
      </c>
      <c r="H142" s="161">
        <f t="shared" si="4"/>
        <v>110.29242539737515</v>
      </c>
      <c r="I142" s="146">
        <f>'ISB-10 Indices 2015'!$H73</f>
        <v>104.00546529998354</v>
      </c>
      <c r="J142" s="57"/>
    </row>
    <row r="143" spans="1:38" ht="15" customHeight="1">
      <c r="A143" s="61">
        <f ca="1">'ISB-1 2011'!A104</f>
        <v>2216</v>
      </c>
      <c r="B143" s="75" t="str">
        <f ca="1">'ISB-1 2011'!B104</f>
        <v>Pierrafortscha</v>
      </c>
      <c r="C143" s="160">
        <f>'ISB-5 DPOP'!$I104/'ISB-4 pondération'!$D$4*'ISB-4 pondération'!$F$4</f>
        <v>9.310687469315992</v>
      </c>
      <c r="D143" s="160">
        <f>'ISB-6 TE'!$I104/'ISB-4 pondération'!$D$5*'ISB-4 pondération'!$F$5</f>
        <v>5.5918680048067904</v>
      </c>
      <c r="E143" s="162">
        <f>'ISB-7 CRPOP'!$I104/'ISB-4 pondération'!$D$6*'ISB-4 pondération'!$F$6</f>
        <v>5.3936813017467529</v>
      </c>
      <c r="F143" s="160">
        <f>'ISB-8 PA80'!$I104/'ISB-4 pondération'!$D$7*'ISB-4 pondération'!$F$7</f>
        <v>13.158639953131313</v>
      </c>
      <c r="G143" s="160">
        <f>'ISB-9 SCOB'!$I104/'ISB-4 pondération'!$D$8*'ISB-4 pondération'!$F$8</f>
        <v>77.31075680827982</v>
      </c>
      <c r="H143" s="161">
        <f t="shared" si="4"/>
        <v>110.76563353728066</v>
      </c>
      <c r="I143" s="146">
        <f>'ISB-10 Indices 2015'!$H104</f>
        <v>103.88385743251968</v>
      </c>
    </row>
    <row r="144" spans="1:38" ht="15" customHeight="1">
      <c r="A144" s="61">
        <f ca="1">'ISB-1 2011'!A116</f>
        <v>2234</v>
      </c>
      <c r="B144" s="75" t="str">
        <f ca="1">'ISB-1 2011'!B116</f>
        <v>La Brillaz</v>
      </c>
      <c r="C144" s="160">
        <f>'ISB-5 DPOP'!$I116/'ISB-4 pondération'!$D$4*'ISB-4 pondération'!$F$4</f>
        <v>14.14185159081975</v>
      </c>
      <c r="D144" s="160">
        <f>'ISB-6 TE'!$I116/'ISB-4 pondération'!$D$5*'ISB-4 pondération'!$F$5</f>
        <v>3.6969244165873612</v>
      </c>
      <c r="E144" s="162">
        <f>'ISB-7 CRPOP'!$I116/'ISB-4 pondération'!$D$6*'ISB-4 pondération'!$F$6</f>
        <v>6.2542354766211714</v>
      </c>
      <c r="F144" s="160">
        <f>'ISB-8 PA80'!$I116/'ISB-4 pondération'!$D$7*'ISB-4 pondération'!$F$7</f>
        <v>10.81343856062553</v>
      </c>
      <c r="G144" s="160">
        <f>'ISB-9 SCOB'!$I116/'ISB-4 pondération'!$D$8*'ISB-4 pondération'!$F$8</f>
        <v>76.744403778200336</v>
      </c>
      <c r="H144" s="161">
        <f t="shared" si="4"/>
        <v>111.65085382285415</v>
      </c>
      <c r="I144" s="146">
        <f>'ISB-10 Indices 2015'!$H116</f>
        <v>105.93139743647131</v>
      </c>
    </row>
    <row r="145" spans="1:38" ht="15" customHeight="1">
      <c r="A145" s="61">
        <f ca="1">'ISB-1 2011'!A14</f>
        <v>2013</v>
      </c>
      <c r="B145" s="75" t="str">
        <f ca="1">'ISB-1 2011'!B14</f>
        <v>Domdidier</v>
      </c>
      <c r="C145" s="160">
        <f>'ISB-5 DPOP'!$I14/'ISB-4 pondération'!$D$4*'ISB-4 pondération'!$F$4</f>
        <v>15.871396541413629</v>
      </c>
      <c r="D145" s="160">
        <f>'ISB-6 TE'!$I14/'ISB-4 pondération'!$D$5*'ISB-4 pondération'!$F$5</f>
        <v>6.8144656075606553</v>
      </c>
      <c r="E145" s="162">
        <f>'ISB-7 CRPOP'!$I14/'ISB-4 pondération'!$D$6*'ISB-4 pondération'!$F$6</f>
        <v>6.1328937268190451</v>
      </c>
      <c r="F145" s="160">
        <f>'ISB-8 PA80'!$I14/'ISB-4 pondération'!$D$7*'ISB-4 pondération'!$F$7</f>
        <v>13.108949099611783</v>
      </c>
      <c r="G145" s="160">
        <f>'ISB-9 SCOB'!$I14/'ISB-4 pondération'!$D$8*'ISB-4 pondération'!$F$8</f>
        <v>69.850245379855735</v>
      </c>
      <c r="H145" s="161">
        <f t="shared" si="4"/>
        <v>111.77795035526086</v>
      </c>
      <c r="I145" s="146">
        <f>'ISB-10 Indices 2015'!$H14</f>
        <v>111.50589165490214</v>
      </c>
    </row>
    <row r="146" spans="1:38" ht="15" customHeight="1">
      <c r="A146" s="61">
        <f ca="1">'ISB-1 2011'!A79</f>
        <v>2160</v>
      </c>
      <c r="B146" s="75" t="str">
        <f ca="1">'ISB-1 2011'!B79</f>
        <v>Vuadens</v>
      </c>
      <c r="C146" s="160">
        <f>'ISB-5 DPOP'!$I79/'ISB-4 pondération'!$D$4*'ISB-4 pondération'!$F$4</f>
        <v>14.607419502685289</v>
      </c>
      <c r="D146" s="160">
        <f>'ISB-6 TE'!$I79/'ISB-4 pondération'!$D$5*'ISB-4 pondération'!$F$5</f>
        <v>4.8236492315425075</v>
      </c>
      <c r="E146" s="162">
        <f>'ISB-7 CRPOP'!$I79/'ISB-4 pondération'!$D$6*'ISB-4 pondération'!$F$6</f>
        <v>6.0688173860677663</v>
      </c>
      <c r="F146" s="160">
        <f>'ISB-8 PA80'!$I79/'ISB-4 pondération'!$D$7*'ISB-4 pondération'!$F$7</f>
        <v>16.470563099267743</v>
      </c>
      <c r="G146" s="160">
        <f>'ISB-9 SCOB'!$I79/'ISB-4 pondération'!$D$8*'ISB-4 pondération'!$F$8</f>
        <v>69.857237268125573</v>
      </c>
      <c r="H146" s="161">
        <f t="shared" si="4"/>
        <v>111.82768648768888</v>
      </c>
      <c r="I146" s="146">
        <f>'ISB-10 Indices 2015'!$H79</f>
        <v>107.73498845688519</v>
      </c>
    </row>
    <row r="147" spans="1:38" ht="15" customHeight="1">
      <c r="A147" s="61">
        <f ca="1">'ISB-1 2011'!A25</f>
        <v>2035</v>
      </c>
      <c r="B147" s="75" t="str">
        <f ca="1">'ISB-1 2011'!B25</f>
        <v>Nuvilly</v>
      </c>
      <c r="C147" s="160">
        <f>'ISB-5 DPOP'!$I25/'ISB-4 pondération'!$D$4*'ISB-4 pondération'!$F$4</f>
        <v>12.563315634174515</v>
      </c>
      <c r="D147" s="160">
        <f>'ISB-6 TE'!$I25/'ISB-4 pondération'!$D$5*'ISB-4 pondération'!$F$5</f>
        <v>4.3038084602801305</v>
      </c>
      <c r="E147" s="162">
        <f>'ISB-7 CRPOP'!$I25/'ISB-4 pondération'!$D$6*'ISB-4 pondération'!$F$6</f>
        <v>5.9447612919771951</v>
      </c>
      <c r="F147" s="160">
        <f>'ISB-8 PA80'!$I25/'ISB-4 pondération'!$D$7*'ISB-4 pondération'!$F$7</f>
        <v>13.713737631445047</v>
      </c>
      <c r="G147" s="160">
        <f>'ISB-9 SCOB'!$I25/'ISB-4 pondération'!$D$8*'ISB-4 pondération'!$F$8</f>
        <v>75.335766500112783</v>
      </c>
      <c r="H147" s="161">
        <f t="shared" si="4"/>
        <v>111.86138951798966</v>
      </c>
      <c r="I147" s="146">
        <f>'ISB-10 Indices 2015'!$H25</f>
        <v>105.57142733797579</v>
      </c>
    </row>
    <row r="148" spans="1:38" ht="15" customHeight="1">
      <c r="A148" s="61">
        <f ca="1">'ISB-1 2011'!A139</f>
        <v>2279</v>
      </c>
      <c r="B148" s="75" t="str">
        <f ca="1">'ISB-1 2011'!B139</f>
        <v>Villarepos</v>
      </c>
      <c r="C148" s="160">
        <f>'ISB-5 DPOP'!$I139/'ISB-4 pondération'!$D$4*'ISB-4 pondération'!$F$4</f>
        <v>13.20189211692535</v>
      </c>
      <c r="D148" s="160">
        <f>'ISB-6 TE'!$I139/'ISB-4 pondération'!$D$5*'ISB-4 pondération'!$F$5</f>
        <v>3.3947067808499467</v>
      </c>
      <c r="E148" s="162">
        <f>'ISB-7 CRPOP'!$I139/'ISB-4 pondération'!$D$6*'ISB-4 pondération'!$F$6</f>
        <v>5.8419306867160401</v>
      </c>
      <c r="F148" s="160">
        <f>'ISB-8 PA80'!$I139/'ISB-4 pondération'!$D$7*'ISB-4 pondération'!$F$7</f>
        <v>17.523883347219353</v>
      </c>
      <c r="G148" s="160">
        <f>'ISB-9 SCOB'!$I139/'ISB-4 pondération'!$D$8*'ISB-4 pondération'!$F$8</f>
        <v>71.966309739552557</v>
      </c>
      <c r="H148" s="161">
        <f t="shared" si="4"/>
        <v>111.92872267126324</v>
      </c>
      <c r="I148" s="146">
        <f>'ISB-10 Indices 2015'!$H139</f>
        <v>104.5080899626646</v>
      </c>
    </row>
    <row r="149" spans="1:38" ht="15" customHeight="1">
      <c r="A149" s="61">
        <f ca="1">'ISB-1 2011'!A121</f>
        <v>2254</v>
      </c>
      <c r="B149" s="75" t="str">
        <f ca="1">'ISB-1 2011'!B121</f>
        <v>Courtepin</v>
      </c>
      <c r="C149" s="160">
        <f>'ISB-5 DPOP'!$I121/'ISB-4 pondération'!$D$4*'ISB-4 pondération'!$F$4</f>
        <v>18.573714169412337</v>
      </c>
      <c r="D149" s="160">
        <f>'ISB-6 TE'!$I121/'ISB-4 pondération'!$D$5*'ISB-4 pondération'!$F$5</f>
        <v>6.7304945026020162</v>
      </c>
      <c r="E149" s="162">
        <f>'ISB-7 CRPOP'!$I121/'ISB-4 pondération'!$D$6*'ISB-4 pondération'!$F$6</f>
        <v>6.0741774262365444</v>
      </c>
      <c r="F149" s="160">
        <f>'ISB-8 PA80'!$I121/'ISB-4 pondération'!$D$7*'ISB-4 pondération'!$F$7</f>
        <v>10.080572381434187</v>
      </c>
      <c r="G149" s="160">
        <f>'ISB-9 SCOB'!$I121/'ISB-4 pondération'!$D$8*'ISB-4 pondération'!$F$8</f>
        <v>70.66955311007446</v>
      </c>
      <c r="H149" s="161">
        <f t="shared" si="4"/>
        <v>112.12851158975954</v>
      </c>
      <c r="I149" s="146">
        <f>'ISB-10 Indices 2015'!$H121</f>
        <v>113.19009269667373</v>
      </c>
    </row>
    <row r="150" spans="1:38" ht="15" customHeight="1">
      <c r="A150" s="61">
        <f ca="1">'ISB-1 2011'!A90</f>
        <v>2184</v>
      </c>
      <c r="B150" s="75" t="str">
        <f ca="1">'ISB-1 2011'!B90</f>
        <v>Corpataux-Magnedens</v>
      </c>
      <c r="C150" s="160">
        <f>'ISB-5 DPOP'!$I90/'ISB-4 pondération'!$D$4*'ISB-4 pondération'!$F$4</f>
        <v>15.504847562198735</v>
      </c>
      <c r="D150" s="160">
        <f>'ISB-6 TE'!$I90/'ISB-4 pondération'!$D$5*'ISB-4 pondération'!$F$5</f>
        <v>2.7044965954769715</v>
      </c>
      <c r="E150" s="162">
        <f>'ISB-7 CRPOP'!$I90/'ISB-4 pondération'!$D$6*'ISB-4 pondération'!$F$6</f>
        <v>6.4761290585634637</v>
      </c>
      <c r="F150" s="160">
        <f>'ISB-8 PA80'!$I90/'ISB-4 pondération'!$D$7*'ISB-4 pondération'!$F$7</f>
        <v>9.4831678152924095</v>
      </c>
      <c r="G150" s="160">
        <f>'ISB-9 SCOB'!$I90/'ISB-4 pondération'!$D$8*'ISB-4 pondération'!$F$8</f>
        <v>78.255856064343035</v>
      </c>
      <c r="H150" s="161">
        <f t="shared" si="4"/>
        <v>112.42449709587461</v>
      </c>
      <c r="I150" s="146">
        <f>'ISB-10 Indices 2015'!$H90</f>
        <v>106.18855354299328</v>
      </c>
    </row>
    <row r="151" spans="1:38" ht="15" customHeight="1">
      <c r="A151" s="61">
        <f ca="1">'ISB-1 2011'!A51</f>
        <v>2102</v>
      </c>
      <c r="B151" s="75" t="str">
        <f ca="1">'ISB-1 2011'!B51</f>
        <v>Ursy</v>
      </c>
      <c r="C151" s="160">
        <f>'ISB-5 DPOP'!$I51/'ISB-4 pondération'!$D$4*'ISB-4 pondération'!$F$4</f>
        <v>14.158899429641707</v>
      </c>
      <c r="D151" s="160">
        <f>'ISB-6 TE'!$I51/'ISB-4 pondération'!$D$5*'ISB-4 pondération'!$F$5</f>
        <v>5.5356677715322089</v>
      </c>
      <c r="E151" s="162">
        <f>'ISB-7 CRPOP'!$I51/'ISB-4 pondération'!$D$6*'ISB-4 pondération'!$F$6</f>
        <v>6.0981058407249558</v>
      </c>
      <c r="F151" s="160">
        <f>'ISB-8 PA80'!$I51/'ISB-4 pondération'!$D$7*'ISB-4 pondération'!$F$7</f>
        <v>15.074386099977062</v>
      </c>
      <c r="G151" s="160">
        <f>'ISB-9 SCOB'!$I51/'ISB-4 pondération'!$D$8*'ISB-4 pondération'!$F$8</f>
        <v>71.588582564046405</v>
      </c>
      <c r="H151" s="161">
        <f t="shared" si="4"/>
        <v>112.45564170592235</v>
      </c>
      <c r="I151" s="146">
        <f>'ISB-10 Indices 2015'!$H51</f>
        <v>109.02641247075553</v>
      </c>
    </row>
    <row r="152" spans="1:38" ht="15" customHeight="1">
      <c r="A152" s="78">
        <f ca="1">'ISB-1 2011'!A170</f>
        <v>2338</v>
      </c>
      <c r="B152" s="78" t="str">
        <f ca="1">'ISB-1 2011'!B170</f>
        <v>La Verrerie</v>
      </c>
      <c r="C152" s="160">
        <f>'ISB-5 DPOP'!$I170/'ISB-4 pondération'!$D$4*'ISB-4 pondération'!$F$4</f>
        <v>12.187181068457896</v>
      </c>
      <c r="D152" s="160">
        <f>'ISB-6 TE'!$I170/'ISB-4 pondération'!$D$5*'ISB-4 pondération'!$F$5</f>
        <v>5.1566988480793796</v>
      </c>
      <c r="E152" s="162">
        <f>'ISB-7 CRPOP'!$I170/'ISB-4 pondération'!$D$6*'ISB-4 pondération'!$F$6</f>
        <v>5.9491795856779399</v>
      </c>
      <c r="F152" s="160">
        <f>'ISB-8 PA80'!$I170/'ISB-4 pondération'!$D$7*'ISB-4 pondération'!$F$7</f>
        <v>11.670590898419425</v>
      </c>
      <c r="G152" s="160">
        <f>'ISB-9 SCOB'!$I170/'ISB-4 pondération'!$D$8*'ISB-4 pondération'!$F$8</f>
        <v>77.727361987851936</v>
      </c>
      <c r="H152" s="161">
        <f t="shared" si="4"/>
        <v>112.69101238848657</v>
      </c>
      <c r="I152" s="146">
        <f>'ISB-10 Indices 2015'!$H170</f>
        <v>107.22790079181277</v>
      </c>
    </row>
    <row r="153" spans="1:38" s="56" customFormat="1" ht="15" customHeight="1">
      <c r="A153" s="61">
        <f ca="1">'ISB-1 2011'!A71</f>
        <v>2143</v>
      </c>
      <c r="B153" s="75" t="str">
        <f ca="1">'ISB-1 2011'!B71</f>
        <v>Morlon</v>
      </c>
      <c r="C153" s="160">
        <f>'ISB-5 DPOP'!$I71/'ISB-4 pondération'!$D$4*'ISB-4 pondération'!$F$4</f>
        <v>15.062790896445449</v>
      </c>
      <c r="D153" s="160">
        <f>'ISB-6 TE'!$I71/'ISB-4 pondération'!$D$5*'ISB-4 pondération'!$F$5</f>
        <v>4.4631126872521998</v>
      </c>
      <c r="E153" s="162">
        <f>'ISB-7 CRPOP'!$I71/'ISB-4 pondération'!$D$6*'ISB-4 pondération'!$F$6</f>
        <v>5.4419268629328856</v>
      </c>
      <c r="F153" s="160">
        <f>'ISB-8 PA80'!$I71/'ISB-4 pondération'!$D$7*'ISB-4 pondération'!$F$7</f>
        <v>14.586460681414263</v>
      </c>
      <c r="G153" s="160">
        <f>'ISB-9 SCOB'!$I71/'ISB-4 pondération'!$D$8*'ISB-4 pondération'!$F$8</f>
        <v>73.377875490132098</v>
      </c>
      <c r="H153" s="161">
        <f t="shared" si="4"/>
        <v>112.93216661817689</v>
      </c>
      <c r="I153" s="146">
        <f>'ISB-10 Indices 2015'!$H71</f>
        <v>107.36718648346313</v>
      </c>
      <c r="J153" s="66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</row>
    <row r="154" spans="1:38" ht="15" customHeight="1">
      <c r="A154" s="61">
        <f ca="1">'ISB-1 2011'!A105</f>
        <v>2217</v>
      </c>
      <c r="B154" s="75" t="str">
        <f ca="1">'ISB-1 2011'!B105</f>
        <v>Ponthaux</v>
      </c>
      <c r="C154" s="160">
        <f>'ISB-5 DPOP'!$I105/'ISB-4 pondération'!$D$4*'ISB-4 pondération'!$F$4</f>
        <v>13.024452353530535</v>
      </c>
      <c r="D154" s="160">
        <f>'ISB-6 TE'!$I105/'ISB-4 pondération'!$D$5*'ISB-4 pondération'!$F$5</f>
        <v>4.0358355932626688</v>
      </c>
      <c r="E154" s="162">
        <f>'ISB-7 CRPOP'!$I105/'ISB-4 pondération'!$D$6*'ISB-4 pondération'!$F$6</f>
        <v>6.2591788331026805</v>
      </c>
      <c r="F154" s="160">
        <f>'ISB-8 PA80'!$I105/'ISB-4 pondération'!$D$7*'ISB-4 pondération'!$F$7</f>
        <v>8.0070308661688312</v>
      </c>
      <c r="G154" s="160">
        <f>'ISB-9 SCOB'!$I105/'ISB-4 pondération'!$D$8*'ISB-4 pondération'!$F$8</f>
        <v>82.071502652008789</v>
      </c>
      <c r="H154" s="161">
        <f t="shared" si="4"/>
        <v>113.3980002980735</v>
      </c>
      <c r="I154" s="146">
        <f>'ISB-10 Indices 2015'!$H105</f>
        <v>107.05894991331414</v>
      </c>
    </row>
    <row r="155" spans="1:38" ht="15" customHeight="1">
      <c r="A155" s="61">
        <f ca="1">'ISB-1 2011'!A162</f>
        <v>2321</v>
      </c>
      <c r="B155" s="75" t="str">
        <f ca="1">'ISB-1 2011'!B162</f>
        <v>Attalens</v>
      </c>
      <c r="C155" s="160">
        <f>'ISB-5 DPOP'!$I162/'ISB-4 pondération'!$D$4*'ISB-4 pondération'!$F$4</f>
        <v>15.820470987231937</v>
      </c>
      <c r="D155" s="160">
        <f>'ISB-6 TE'!$I162/'ISB-4 pondération'!$D$5*'ISB-4 pondération'!$F$5</f>
        <v>4.3371449472409163</v>
      </c>
      <c r="E155" s="162">
        <f>'ISB-7 CRPOP'!$I162/'ISB-4 pondération'!$D$6*'ISB-4 pondération'!$F$6</f>
        <v>6.3011019298410424</v>
      </c>
      <c r="F155" s="160">
        <f>'ISB-8 PA80'!$I162/'ISB-4 pondération'!$D$7*'ISB-4 pondération'!$F$7</f>
        <v>11.954480794253781</v>
      </c>
      <c r="G155" s="160">
        <f>'ISB-9 SCOB'!$I162/'ISB-4 pondération'!$D$8*'ISB-4 pondération'!$F$8</f>
        <v>75.093209262846003</v>
      </c>
      <c r="H155" s="161">
        <f t="shared" si="4"/>
        <v>113.50640792141368</v>
      </c>
      <c r="I155" s="146">
        <f>'ISB-10 Indices 2015'!$H162</f>
        <v>109.33701053687128</v>
      </c>
    </row>
    <row r="156" spans="1:38" ht="15" customHeight="1">
      <c r="A156" s="61">
        <f ca="1">'ISB-1 2011'!A142</f>
        <v>2283</v>
      </c>
      <c r="B156" s="75" t="str">
        <f ca="1">'ISB-1 2011'!B142</f>
        <v>Wallenried</v>
      </c>
      <c r="C156" s="160">
        <f>'ISB-5 DPOP'!$I142/'ISB-4 pondération'!$D$4*'ISB-4 pondération'!$F$4</f>
        <v>13.091536683529148</v>
      </c>
      <c r="D156" s="160">
        <f>'ISB-6 TE'!$I142/'ISB-4 pondération'!$D$5*'ISB-4 pondération'!$F$5</f>
        <v>3.8770511402475849</v>
      </c>
      <c r="E156" s="162">
        <f>'ISB-7 CRPOP'!$I142/'ISB-4 pondération'!$D$6*'ISB-4 pondération'!$F$6</f>
        <v>6.0218914927417453</v>
      </c>
      <c r="F156" s="160">
        <f>'ISB-8 PA80'!$I142/'ISB-4 pondération'!$D$7*'ISB-4 pondération'!$F$7</f>
        <v>14.961550002139164</v>
      </c>
      <c r="G156" s="160">
        <f>'ISB-9 SCOB'!$I142/'ISB-4 pondération'!$D$8*'ISB-4 pondération'!$F$8</f>
        <v>75.80696756615194</v>
      </c>
      <c r="H156" s="161">
        <f t="shared" si="4"/>
        <v>113.75899688480959</v>
      </c>
      <c r="I156" s="146">
        <f>'ISB-10 Indices 2015'!$H142</f>
        <v>106.77764052739437</v>
      </c>
    </row>
    <row r="157" spans="1:38" ht="15" customHeight="1">
      <c r="A157" s="61">
        <f ca="1">'ISB-1 2011'!A72</f>
        <v>2145</v>
      </c>
      <c r="B157" s="75" t="str">
        <f ca="1">'ISB-1 2011'!B72</f>
        <v>Le Pâquier (FR)</v>
      </c>
      <c r="C157" s="160">
        <f>'ISB-5 DPOP'!$I72/'ISB-4 pondération'!$D$4*'ISB-4 pondération'!$F$4</f>
        <v>15.113014331852403</v>
      </c>
      <c r="D157" s="160">
        <f>'ISB-6 TE'!$I72/'ISB-4 pondération'!$D$5*'ISB-4 pondération'!$F$5</f>
        <v>4.4738650374971396</v>
      </c>
      <c r="E157" s="162">
        <f>'ISB-7 CRPOP'!$I72/'ISB-4 pondération'!$D$6*'ISB-4 pondération'!$F$6</f>
        <v>5.6945724664284185</v>
      </c>
      <c r="F157" s="160">
        <f>'ISB-8 PA80'!$I72/'ISB-4 pondération'!$D$7*'ISB-4 pondération'!$F$7</f>
        <v>14.664836518928386</v>
      </c>
      <c r="G157" s="160">
        <f>'ISB-9 SCOB'!$I72/'ISB-4 pondération'!$D$8*'ISB-4 pondération'!$F$8</f>
        <v>74.003782213303452</v>
      </c>
      <c r="H157" s="161">
        <f t="shared" si="4"/>
        <v>113.95007056800981</v>
      </c>
      <c r="I157" s="146">
        <f>'ISB-10 Indices 2015'!$H72</f>
        <v>108.54094655702394</v>
      </c>
    </row>
    <row r="158" spans="1:38" ht="15" customHeight="1">
      <c r="A158" s="61">
        <f ca="1">'ISB-1 2011'!A163</f>
        <v>2323</v>
      </c>
      <c r="B158" s="75" t="str">
        <f ca="1">'ISB-1 2011'!B163</f>
        <v>Bossonnens</v>
      </c>
      <c r="C158" s="160">
        <f>'ISB-5 DPOP'!$I163/'ISB-4 pondération'!$D$4*'ISB-4 pondération'!$F$4</f>
        <v>16.001185901984066</v>
      </c>
      <c r="D158" s="160">
        <f>'ISB-6 TE'!$I163/'ISB-4 pondération'!$D$5*'ISB-4 pondération'!$F$5</f>
        <v>4.6316600419405569</v>
      </c>
      <c r="E158" s="162">
        <f>'ISB-7 CRPOP'!$I163/'ISB-4 pondération'!$D$6*'ISB-4 pondération'!$F$6</f>
        <v>6.1493545243076282</v>
      </c>
      <c r="F158" s="160">
        <f>'ISB-8 PA80'!$I163/'ISB-4 pondération'!$D$7*'ISB-4 pondération'!$F$7</f>
        <v>11.761540277150086</v>
      </c>
      <c r="G158" s="160">
        <f>'ISB-9 SCOB'!$I163/'ISB-4 pondération'!$D$8*'ISB-4 pondération'!$F$8</f>
        <v>76.331007305155097</v>
      </c>
      <c r="H158" s="161">
        <f t="shared" si="4"/>
        <v>114.87474805053743</v>
      </c>
      <c r="I158" s="146">
        <f>'ISB-10 Indices 2015'!$H163</f>
        <v>110.67066971044098</v>
      </c>
      <c r="J158" s="57"/>
    </row>
    <row r="159" spans="1:38" s="56" customFormat="1" ht="15" customHeight="1">
      <c r="A159" s="61">
        <f ca="1">'ISB-1 2011'!A20</f>
        <v>2025</v>
      </c>
      <c r="B159" s="75" t="str">
        <f ca="1">'ISB-1 2011'!B20</f>
        <v>Lully (FR)</v>
      </c>
      <c r="C159" s="160">
        <f>'ISB-5 DPOP'!$I20/'ISB-4 pondération'!$D$4*'ISB-4 pondération'!$F$4</f>
        <v>14.380590830520495</v>
      </c>
      <c r="D159" s="160">
        <f>'ISB-6 TE'!$I20/'ISB-4 pondération'!$D$5*'ISB-4 pondération'!$F$5</f>
        <v>3.5916649700509837</v>
      </c>
      <c r="E159" s="162">
        <f>'ISB-7 CRPOP'!$I20/'ISB-4 pondération'!$D$6*'ISB-4 pondération'!$F$6</f>
        <v>6.577195187428905</v>
      </c>
      <c r="F159" s="160">
        <f>'ISB-8 PA80'!$I20/'ISB-4 pondération'!$D$7*'ISB-4 pondération'!$F$7</f>
        <v>9.3319571735751854</v>
      </c>
      <c r="G159" s="160">
        <f>'ISB-9 SCOB'!$I20/'ISB-4 pondération'!$D$8*'ISB-4 pondération'!$F$8</f>
        <v>81.079485012730245</v>
      </c>
      <c r="H159" s="161">
        <f t="shared" si="4"/>
        <v>114.96089317430582</v>
      </c>
      <c r="I159" s="146">
        <f>'ISB-10 Indices 2015'!$H20</f>
        <v>108.84896928734156</v>
      </c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</row>
    <row r="160" spans="1:38" ht="15" customHeight="1">
      <c r="A160" s="61">
        <f ca="1">'ISB-1 2011'!A166</f>
        <v>2333</v>
      </c>
      <c r="B160" s="75" t="str">
        <f ca="1">'ISB-1 2011'!B166</f>
        <v>Remaufens</v>
      </c>
      <c r="C160" s="160">
        <f>'ISB-5 DPOP'!$I166/'ISB-4 pondération'!$D$4*'ISB-4 pondération'!$F$4</f>
        <v>14.00032111827251</v>
      </c>
      <c r="D160" s="160">
        <f>'ISB-6 TE'!$I166/'ISB-4 pondération'!$D$5*'ISB-4 pondération'!$F$5</f>
        <v>4.998457018544129</v>
      </c>
      <c r="E160" s="162">
        <f>'ISB-7 CRPOP'!$I166/'ISB-4 pondération'!$D$6*'ISB-4 pondération'!$F$6</f>
        <v>6.0546325507833467</v>
      </c>
      <c r="F160" s="160">
        <f>'ISB-8 PA80'!$I166/'ISB-4 pondération'!$D$7*'ISB-4 pondération'!$F$7</f>
        <v>15.156993177551122</v>
      </c>
      <c r="G160" s="160">
        <f>'ISB-9 SCOB'!$I166/'ISB-4 pondération'!$D$8*'ISB-4 pondération'!$F$8</f>
        <v>75.408637221546897</v>
      </c>
      <c r="H160" s="161">
        <f t="shared" si="4"/>
        <v>115.619041086698</v>
      </c>
      <c r="I160" s="146">
        <f>'ISB-10 Indices 2015'!$H166</f>
        <v>110.4126438308103</v>
      </c>
    </row>
    <row r="161" spans="1:49" ht="15" customHeight="1">
      <c r="A161" s="61">
        <f ca="1">'ISB-1 2011'!A17</f>
        <v>2016</v>
      </c>
      <c r="B161" s="75" t="str">
        <f ca="1">'ISB-1 2011'!B17</f>
        <v>Fétigny</v>
      </c>
      <c r="C161" s="160">
        <f>'ISB-5 DPOP'!$I17/'ISB-4 pondération'!$D$4*'ISB-4 pondération'!$F$4</f>
        <v>14.741123116015943</v>
      </c>
      <c r="D161" s="160">
        <f>'ISB-6 TE'!$I17/'ISB-4 pondération'!$D$5*'ISB-4 pondération'!$F$5</f>
        <v>4.1538315704819784</v>
      </c>
      <c r="E161" s="162">
        <f>'ISB-7 CRPOP'!$I17/'ISB-4 pondération'!$D$6*'ISB-4 pondération'!$F$6</f>
        <v>6.3546117976056991</v>
      </c>
      <c r="F161" s="160">
        <f>'ISB-8 PA80'!$I17/'ISB-4 pondération'!$D$7*'ISB-4 pondération'!$F$7</f>
        <v>12.701513934377019</v>
      </c>
      <c r="G161" s="160">
        <f>'ISB-9 SCOB'!$I17/'ISB-4 pondération'!$D$8*'ISB-4 pondération'!$F$8</f>
        <v>78.135949235951429</v>
      </c>
      <c r="H161" s="161">
        <f t="shared" si="4"/>
        <v>116.08702965443207</v>
      </c>
      <c r="I161" s="146">
        <f>'ISB-10 Indices 2015'!$H17</f>
        <v>110.40199046439503</v>
      </c>
    </row>
    <row r="162" spans="1:49" ht="15" customHeight="1">
      <c r="A162" s="61">
        <f ca="1">'ISB-1 2011'!A165</f>
        <v>2328</v>
      </c>
      <c r="B162" s="75" t="str">
        <f ca="1">'ISB-1 2011'!B165</f>
        <v>Granges (Veveyse)</v>
      </c>
      <c r="C162" s="160">
        <f>'ISB-5 DPOP'!$I165/'ISB-4 pondération'!$D$4*'ISB-4 pondération'!$F$4</f>
        <v>14.353707425731255</v>
      </c>
      <c r="D162" s="160">
        <f>'ISB-6 TE'!$I165/'ISB-4 pondération'!$D$5*'ISB-4 pondération'!$F$5</f>
        <v>5.8185970692879545</v>
      </c>
      <c r="E162" s="162">
        <f>'ISB-7 CRPOP'!$I165/'ISB-4 pondération'!$D$6*'ISB-4 pondération'!$F$6</f>
        <v>6.1293797051712779</v>
      </c>
      <c r="F162" s="160">
        <f>'ISB-8 PA80'!$I165/'ISB-4 pondération'!$D$7*'ISB-4 pondération'!$F$7</f>
        <v>12.741596947396719</v>
      </c>
      <c r="G162" s="160">
        <f>'ISB-9 SCOB'!$I165/'ISB-4 pondération'!$D$8*'ISB-4 pondération'!$F$8</f>
        <v>79.227353593956849</v>
      </c>
      <c r="H162" s="161">
        <f t="shared" si="4"/>
        <v>118.27063474154406</v>
      </c>
      <c r="I162" s="146">
        <f>'ISB-10 Indices 2015'!$H165</f>
        <v>113.91493017432694</v>
      </c>
    </row>
    <row r="163" spans="1:49" ht="15" customHeight="1">
      <c r="A163" s="78">
        <f ca="1">'ISB-1 2011'!A169</f>
        <v>2337</v>
      </c>
      <c r="B163" s="77" t="str">
        <f ca="1">'ISB-1 2011'!B169</f>
        <v>Le Flon</v>
      </c>
      <c r="C163" s="160">
        <f>'ISB-5 DPOP'!$I169/'ISB-4 pondération'!$D$4*'ISB-4 pondération'!$F$4</f>
        <v>13.015275436221927</v>
      </c>
      <c r="D163" s="160">
        <f>'ISB-6 TE'!$I169/'ISB-4 pondération'!$D$5*'ISB-4 pondération'!$F$5</f>
        <v>3.8011872966082536</v>
      </c>
      <c r="E163" s="162">
        <f>'ISB-7 CRPOP'!$I169/'ISB-4 pondération'!$D$6*'ISB-4 pondération'!$F$6</f>
        <v>6.0453668054826695</v>
      </c>
      <c r="F163" s="160">
        <f>'ISB-8 PA80'!$I169/'ISB-4 pondération'!$D$7*'ISB-4 pondération'!$F$7</f>
        <v>16.675923014586839</v>
      </c>
      <c r="G163" s="160">
        <f>'ISB-9 SCOB'!$I169/'ISB-4 pondération'!$D$8*'ISB-4 pondération'!$F$8</f>
        <v>78.838777962640847</v>
      </c>
      <c r="H163" s="161">
        <f t="shared" si="4"/>
        <v>118.37653051554054</v>
      </c>
      <c r="I163" s="146">
        <f>'ISB-10 Indices 2015'!$H169</f>
        <v>110.07145145949733</v>
      </c>
    </row>
    <row r="164" spans="1:49" ht="15" customHeight="1">
      <c r="A164" s="61">
        <f ca="1">'ISB-1 2011'!A42</f>
        <v>2068</v>
      </c>
      <c r="B164" s="75" t="str">
        <f ca="1">'ISB-1 2011'!B42</f>
        <v>Châtonnaye</v>
      </c>
      <c r="C164" s="160">
        <f>'ISB-5 DPOP'!$I42/'ISB-4 pondération'!$D$4*'ISB-4 pondération'!$F$4</f>
        <v>13.100534859325128</v>
      </c>
      <c r="D164" s="160">
        <f>'ISB-6 TE'!$I42/'ISB-4 pondération'!$D$5*'ISB-4 pondération'!$F$5</f>
        <v>4.0275558564425324</v>
      </c>
      <c r="E164" s="162">
        <f>'ISB-7 CRPOP'!$I42/'ISB-4 pondération'!$D$6*'ISB-4 pondération'!$F$6</f>
        <v>6.1386211129538362</v>
      </c>
      <c r="F164" s="160">
        <f>'ISB-8 PA80'!$I42/'ISB-4 pondération'!$D$7*'ISB-4 pondération'!$F$7</f>
        <v>13.112831012334803</v>
      </c>
      <c r="G164" s="160">
        <f>'ISB-9 SCOB'!$I42/'ISB-4 pondération'!$D$8*'ISB-4 pondération'!$F$8</f>
        <v>82.254903812920006</v>
      </c>
      <c r="H164" s="161">
        <f t="shared" si="4"/>
        <v>118.63444665397631</v>
      </c>
      <c r="I164" s="146">
        <f>'ISB-10 Indices 2015'!$H42</f>
        <v>110.78852692001644</v>
      </c>
    </row>
    <row r="165" spans="1:49" ht="15" customHeight="1">
      <c r="A165" s="61">
        <f ca="1">'ISB-1 2011'!A21</f>
        <v>2027</v>
      </c>
      <c r="B165" s="75" t="str">
        <f ca="1">'ISB-1 2011'!B21</f>
        <v>Ménières</v>
      </c>
      <c r="C165" s="160">
        <f>'ISB-5 DPOP'!$I21/'ISB-4 pondération'!$D$4*'ISB-4 pondération'!$F$4</f>
        <v>12.010716632379641</v>
      </c>
      <c r="D165" s="160">
        <f>'ISB-6 TE'!$I21/'ISB-4 pondération'!$D$5*'ISB-4 pondération'!$F$5</f>
        <v>5.2840794563148492</v>
      </c>
      <c r="E165" s="162">
        <f>'ISB-7 CRPOP'!$I21/'ISB-4 pondération'!$D$6*'ISB-4 pondération'!$F$6</f>
        <v>6.029789596159552</v>
      </c>
      <c r="F165" s="160">
        <f>'ISB-8 PA80'!$I21/'ISB-4 pondération'!$D$7*'ISB-4 pondération'!$F$7</f>
        <v>20.452014308567172</v>
      </c>
      <c r="G165" s="160">
        <f>'ISB-9 SCOB'!$I21/'ISB-4 pondération'!$D$8*'ISB-4 pondération'!$F$8</f>
        <v>74.865966787060472</v>
      </c>
      <c r="H165" s="161">
        <f t="shared" si="4"/>
        <v>118.64256678048169</v>
      </c>
      <c r="I165" s="146">
        <f>'ISB-10 Indices 2015'!$H21</f>
        <v>111.83116618987481</v>
      </c>
    </row>
    <row r="166" spans="1:49" ht="15" customHeight="1">
      <c r="A166" s="61">
        <f ca="1">'ISB-1 2011'!A30</f>
        <v>2043</v>
      </c>
      <c r="B166" s="75" t="str">
        <f ca="1">'ISB-1 2011'!B30</f>
        <v>Sévaz</v>
      </c>
      <c r="C166" s="160">
        <f>'ISB-5 DPOP'!$I30/'ISB-4 pondération'!$D$4*'ISB-4 pondération'!$F$4</f>
        <v>12.658800686167591</v>
      </c>
      <c r="D166" s="160">
        <f>'ISB-6 TE'!$I30/'ISB-4 pondération'!$D$5*'ISB-4 pondération'!$F$5</f>
        <v>6.9629068393265747</v>
      </c>
      <c r="E166" s="162">
        <f>'ISB-7 CRPOP'!$I30/'ISB-4 pondération'!$D$6*'ISB-4 pondération'!$F$6</f>
        <v>6.8162697636968081</v>
      </c>
      <c r="F166" s="160">
        <f>'ISB-8 PA80'!$I30/'ISB-4 pondération'!$D$7*'ISB-4 pondération'!$F$7</f>
        <v>11.097066588511501</v>
      </c>
      <c r="G166" s="160">
        <f>'ISB-9 SCOB'!$I30/'ISB-4 pondération'!$D$8*'ISB-4 pondération'!$F$8</f>
        <v>82.274697493138973</v>
      </c>
      <c r="H166" s="161">
        <f t="shared" si="4"/>
        <v>119.80974137084145</v>
      </c>
      <c r="I166" s="146">
        <f>'ISB-10 Indices 2015'!$H30</f>
        <v>116.74030226881894</v>
      </c>
    </row>
    <row r="167" spans="1:49" ht="15" customHeight="1">
      <c r="A167" s="61">
        <f ca="1">'ISB-1 2011'!A70</f>
        <v>2140</v>
      </c>
      <c r="B167" s="75" t="str">
        <f ca="1">'ISB-1 2011'!B70</f>
        <v>Marsens</v>
      </c>
      <c r="C167" s="160">
        <f>'ISB-5 DPOP'!$I70/'ISB-4 pondération'!$D$4*'ISB-4 pondération'!$F$4</f>
        <v>14.778666893309135</v>
      </c>
      <c r="D167" s="160">
        <f>'ISB-6 TE'!$I70/'ISB-4 pondération'!$D$5*'ISB-4 pondération'!$F$5</f>
        <v>5.5409574780688207</v>
      </c>
      <c r="E167" s="162">
        <f>'ISB-7 CRPOP'!$I70/'ISB-4 pondération'!$D$6*'ISB-4 pondération'!$F$6</f>
        <v>6.1754743391982343</v>
      </c>
      <c r="F167" s="160">
        <f>'ISB-8 PA80'!$I70/'ISB-4 pondération'!$D$7*'ISB-4 pondération'!$F$7</f>
        <v>9.5176090450336037</v>
      </c>
      <c r="G167" s="160">
        <f>'ISB-9 SCOB'!$I70/'ISB-4 pondération'!$D$8*'ISB-4 pondération'!$F$8</f>
        <v>83.948385041562133</v>
      </c>
      <c r="H167" s="161">
        <f t="shared" si="4"/>
        <v>119.96109279717193</v>
      </c>
      <c r="I167" s="146">
        <f>'ISB-10 Indices 2015'!$H70</f>
        <v>115.08194940892949</v>
      </c>
    </row>
    <row r="168" spans="1:49" ht="15" customHeight="1">
      <c r="A168" s="61">
        <f ca="1">'ISB-1 2011'!A92</f>
        <v>2186</v>
      </c>
      <c r="B168" s="75" t="str">
        <f ca="1">'ISB-1 2011'!B92</f>
        <v>Cottens (FR)</v>
      </c>
      <c r="C168" s="160">
        <f>'ISB-5 DPOP'!$I92/'ISB-4 pondération'!$D$4*'ISB-4 pondération'!$F$4</f>
        <v>15.462753936950801</v>
      </c>
      <c r="D168" s="160">
        <f>'ISB-6 TE'!$I92/'ISB-4 pondération'!$D$5*'ISB-4 pondération'!$F$5</f>
        <v>3.2805664182093386</v>
      </c>
      <c r="E168" s="162">
        <f>'ISB-7 CRPOP'!$I92/'ISB-4 pondération'!$D$6*'ISB-4 pondération'!$F$6</f>
        <v>6.6951132089807119</v>
      </c>
      <c r="F168" s="160">
        <f>'ISB-8 PA80'!$I92/'ISB-4 pondération'!$D$7*'ISB-4 pondération'!$F$7</f>
        <v>8.8818870618129662</v>
      </c>
      <c r="G168" s="160">
        <f>'ISB-9 SCOB'!$I92/'ISB-4 pondération'!$D$8*'ISB-4 pondération'!$F$8</f>
        <v>85.696528324183532</v>
      </c>
      <c r="H168" s="161">
        <f t="shared" ref="H168:H170" si="5">SUM(C168:G168)</f>
        <v>120.01684895013736</v>
      </c>
      <c r="I168" s="146">
        <f>'ISB-10 Indices 2015'!$H92</f>
        <v>112.96055145663263</v>
      </c>
    </row>
    <row r="169" spans="1:49" ht="15" customHeight="1">
      <c r="A169" s="61">
        <f ca="1">'ISB-1 2011'!A23</f>
        <v>2033</v>
      </c>
      <c r="B169" s="75" t="str">
        <f ca="1">'ISB-1 2011'!B23</f>
        <v>Morens (FR)</v>
      </c>
      <c r="C169" s="160">
        <f>'ISB-5 DPOP'!$I23/'ISB-4 pondération'!$D$4*'ISB-4 pondération'!$F$4</f>
        <v>10.954056060219887</v>
      </c>
      <c r="D169" s="160">
        <f>'ISB-6 TE'!$I23/'ISB-4 pondération'!$D$5*'ISB-4 pondération'!$F$5</f>
        <v>3.9746387177365432</v>
      </c>
      <c r="E169" s="162">
        <f>'ISB-7 CRPOP'!$I23/'ISB-4 pondération'!$D$6*'ISB-4 pondération'!$F$6</f>
        <v>5.3656698514125747</v>
      </c>
      <c r="F169" s="160">
        <f>'ISB-8 PA80'!$I23/'ISB-4 pondération'!$D$7*'ISB-4 pondération'!$F$7</f>
        <v>17.922303641529663</v>
      </c>
      <c r="G169" s="160">
        <f>'ISB-9 SCOB'!$I23/'ISB-4 pondération'!$D$8*'ISB-4 pondération'!$F$8</f>
        <v>89.350206920250784</v>
      </c>
      <c r="H169" s="161">
        <f t="shared" si="5"/>
        <v>127.56687519114945</v>
      </c>
      <c r="I169" s="146">
        <f>'ISB-10 Indices 2015'!$H23</f>
        <v>114.87798609469516</v>
      </c>
    </row>
    <row r="170" spans="1:49" ht="15" customHeight="1">
      <c r="A170" s="61">
        <f ca="1">'ISB-1 2011'!A26</f>
        <v>2038</v>
      </c>
      <c r="B170" s="75" t="str">
        <f ca="1">'ISB-1 2011'!B26</f>
        <v>Prévondavaux</v>
      </c>
      <c r="C170" s="160">
        <f>'ISB-5 DPOP'!$I26/'ISB-4 pondération'!$D$4*'ISB-4 pondération'!$F$4</f>
        <v>9.7918610257746117</v>
      </c>
      <c r="D170" s="160">
        <f>'ISB-6 TE'!$I26/'ISB-4 pondération'!$D$5*'ISB-4 pondération'!$F$5</f>
        <v>4.8984886878855125</v>
      </c>
      <c r="E170" s="162">
        <f>'ISB-7 CRPOP'!$I26/'ISB-4 pondération'!$D$6*'ISB-4 pondération'!$F$6</f>
        <v>5.5725767815692846</v>
      </c>
      <c r="F170" s="160">
        <f>'ISB-8 PA80'!$I26/'ISB-4 pondération'!$D$7*'ISB-4 pondération'!$F$7</f>
        <v>10.837774513487169</v>
      </c>
      <c r="G170" s="160">
        <f>'ISB-9 SCOB'!$I26/'ISB-4 pondération'!$D$8*'ISB-4 pondération'!$F$8</f>
        <v>111.77542754129905</v>
      </c>
      <c r="H170" s="161">
        <f t="shared" si="5"/>
        <v>142.87612855001564</v>
      </c>
      <c r="I170" s="146">
        <f>'ISB-10 Indices 2015'!$H26</f>
        <v>127.18452531420456</v>
      </c>
    </row>
    <row r="171" spans="1:49" ht="15" customHeight="1">
      <c r="A171" s="79"/>
      <c r="B171" s="56"/>
      <c r="C171" s="30"/>
      <c r="E171" s="22"/>
      <c r="G171" s="30"/>
      <c r="H171" s="120"/>
    </row>
    <row r="172" spans="1:49" ht="15" customHeight="1">
      <c r="A172" s="71"/>
      <c r="B172" s="80"/>
    </row>
    <row r="173" spans="1:49" s="56" customFormat="1" ht="15" customHeight="1">
      <c r="A173" s="71"/>
      <c r="B173" s="80"/>
      <c r="C173" s="57"/>
      <c r="D173" s="58"/>
      <c r="E173" s="58"/>
      <c r="F173" s="58"/>
      <c r="G173" s="57"/>
      <c r="H173" s="57"/>
      <c r="I173" s="58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</row>
    <row r="174" spans="1:49" ht="15" customHeight="1">
      <c r="A174" s="71"/>
      <c r="B174" s="80"/>
    </row>
    <row r="175" spans="1:49" ht="15" customHeight="1">
      <c r="A175" s="71"/>
      <c r="B175" s="80"/>
    </row>
    <row r="176" spans="1:49" s="101" customFormat="1" ht="15" customHeight="1">
      <c r="A176" s="71"/>
      <c r="B176" s="80"/>
      <c r="D176" s="30"/>
      <c r="E176" s="30"/>
      <c r="F176" s="30"/>
      <c r="G176" s="66"/>
      <c r="H176" s="66"/>
      <c r="I176" s="30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  <c r="AK176" s="66"/>
      <c r="AL176" s="66"/>
      <c r="AM176" s="77"/>
      <c r="AN176" s="77"/>
      <c r="AO176" s="77"/>
      <c r="AP176" s="77"/>
      <c r="AQ176" s="77"/>
      <c r="AR176" s="77"/>
      <c r="AS176" s="77"/>
      <c r="AT176" s="77"/>
      <c r="AU176" s="77"/>
      <c r="AV176" s="77"/>
      <c r="AW176" s="77"/>
    </row>
    <row r="177" spans="1:49" s="101" customFormat="1" ht="15" customHeight="1">
      <c r="A177" s="61"/>
      <c r="B177" s="75"/>
      <c r="D177" s="30"/>
      <c r="E177" s="30"/>
      <c r="F177" s="30"/>
      <c r="G177" s="66"/>
      <c r="H177" s="66"/>
      <c r="I177" s="30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66"/>
      <c r="AH177" s="66"/>
      <c r="AI177" s="66"/>
      <c r="AJ177" s="66"/>
      <c r="AK177" s="66"/>
      <c r="AL177" s="66"/>
      <c r="AM177" s="77"/>
      <c r="AN177" s="77"/>
      <c r="AO177" s="77"/>
      <c r="AP177" s="77"/>
      <c r="AQ177" s="77"/>
      <c r="AR177" s="77"/>
      <c r="AS177" s="77"/>
      <c r="AT177" s="77"/>
      <c r="AU177" s="77"/>
      <c r="AV177" s="77"/>
      <c r="AW177" s="77"/>
    </row>
    <row r="178" spans="1:49" s="101" customFormat="1" ht="15" customHeight="1">
      <c r="A178" s="61"/>
      <c r="B178" s="75"/>
      <c r="D178" s="30"/>
      <c r="E178" s="30"/>
      <c r="F178" s="30"/>
      <c r="G178" s="66"/>
      <c r="H178" s="66"/>
      <c r="I178" s="30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66"/>
      <c r="AH178" s="66"/>
      <c r="AI178" s="66"/>
      <c r="AJ178" s="66"/>
      <c r="AK178" s="66"/>
      <c r="AL178" s="66"/>
      <c r="AM178" s="77"/>
      <c r="AN178" s="77"/>
      <c r="AO178" s="77"/>
      <c r="AP178" s="77"/>
      <c r="AQ178" s="77"/>
      <c r="AR178" s="77"/>
      <c r="AS178" s="77"/>
      <c r="AT178" s="77"/>
      <c r="AU178" s="77"/>
      <c r="AV178" s="77"/>
      <c r="AW178" s="77"/>
    </row>
    <row r="179" spans="1:49" s="101" customFormat="1" ht="15" customHeight="1">
      <c r="A179" s="61"/>
      <c r="B179" s="75"/>
      <c r="D179" s="30"/>
      <c r="E179" s="30"/>
      <c r="F179" s="30"/>
      <c r="G179" s="66"/>
      <c r="H179" s="66"/>
      <c r="I179" s="30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66"/>
      <c r="AH179" s="66"/>
      <c r="AI179" s="66"/>
      <c r="AJ179" s="66"/>
      <c r="AK179" s="66"/>
      <c r="AL179" s="66"/>
      <c r="AM179" s="77"/>
      <c r="AN179" s="77"/>
      <c r="AO179" s="77"/>
      <c r="AP179" s="77"/>
      <c r="AQ179" s="77"/>
      <c r="AR179" s="77"/>
      <c r="AS179" s="77"/>
      <c r="AT179" s="77"/>
      <c r="AU179" s="77"/>
      <c r="AV179" s="77"/>
      <c r="AW179" s="77"/>
    </row>
    <row r="180" spans="1:49" s="101" customFormat="1" ht="15" customHeight="1">
      <c r="A180" s="61"/>
      <c r="B180" s="75"/>
      <c r="D180" s="30"/>
      <c r="E180" s="30"/>
      <c r="F180" s="30"/>
      <c r="G180" s="66"/>
      <c r="H180" s="66"/>
      <c r="I180" s="30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66"/>
      <c r="AH180" s="66"/>
      <c r="AI180" s="66"/>
      <c r="AJ180" s="66"/>
      <c r="AK180" s="66"/>
      <c r="AL180" s="66"/>
      <c r="AM180" s="77"/>
      <c r="AN180" s="77"/>
      <c r="AO180" s="77"/>
      <c r="AP180" s="77"/>
      <c r="AQ180" s="77"/>
      <c r="AR180" s="77"/>
      <c r="AS180" s="77"/>
      <c r="AT180" s="77"/>
      <c r="AU180" s="77"/>
      <c r="AV180" s="77"/>
      <c r="AW180" s="77"/>
    </row>
    <row r="181" spans="1:49" s="101" customFormat="1" ht="15" customHeight="1">
      <c r="A181" s="61"/>
      <c r="B181" s="75"/>
      <c r="D181" s="30"/>
      <c r="E181" s="30"/>
      <c r="F181" s="30"/>
      <c r="G181" s="66"/>
      <c r="H181" s="66"/>
      <c r="I181" s="30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66"/>
      <c r="AH181" s="66"/>
      <c r="AI181" s="66"/>
      <c r="AJ181" s="66"/>
      <c r="AK181" s="66"/>
      <c r="AL181" s="66"/>
      <c r="AM181" s="77"/>
      <c r="AN181" s="77"/>
      <c r="AO181" s="77"/>
      <c r="AP181" s="77"/>
      <c r="AQ181" s="77"/>
      <c r="AR181" s="77"/>
      <c r="AS181" s="77"/>
      <c r="AT181" s="77"/>
      <c r="AU181" s="77"/>
      <c r="AV181" s="77"/>
      <c r="AW181" s="77"/>
    </row>
    <row r="182" spans="1:49" s="101" customFormat="1" ht="15" customHeight="1">
      <c r="A182" s="61"/>
      <c r="B182" s="75"/>
      <c r="D182" s="30"/>
      <c r="E182" s="30"/>
      <c r="F182" s="30"/>
      <c r="G182" s="66"/>
      <c r="H182" s="66"/>
      <c r="I182" s="30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66"/>
      <c r="AH182" s="66"/>
      <c r="AI182" s="66"/>
      <c r="AJ182" s="66"/>
      <c r="AK182" s="66"/>
      <c r="AL182" s="66"/>
      <c r="AM182" s="77"/>
      <c r="AN182" s="77"/>
      <c r="AO182" s="77"/>
      <c r="AP182" s="77"/>
      <c r="AQ182" s="77"/>
      <c r="AR182" s="77"/>
      <c r="AS182" s="77"/>
      <c r="AT182" s="77"/>
      <c r="AU182" s="77"/>
      <c r="AV182" s="77"/>
      <c r="AW182" s="77"/>
    </row>
  </sheetData>
  <sortState ref="A8:I170">
    <sortCondition ref="H8:H170"/>
  </sortState>
  <printOptions gridLinesSet="0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2"/>
  <sheetViews>
    <sheetView showGridLines="0" topLeftCell="A139" zoomScaleNormal="100" workbookViewId="0">
      <selection activeCell="A35" sqref="A35:XFD35"/>
    </sheetView>
  </sheetViews>
  <sheetFormatPr baseColWidth="10" defaultColWidth="15.7109375" defaultRowHeight="15" customHeight="1"/>
  <cols>
    <col min="1" max="1" width="5.7109375" style="78" customWidth="1"/>
    <col min="2" max="2" width="21" style="77" customWidth="1"/>
    <col min="3" max="3" width="10.7109375" style="101" customWidth="1"/>
    <col min="4" max="6" width="10.7109375" style="30" customWidth="1"/>
    <col min="7" max="8" width="10.7109375" style="66" customWidth="1"/>
    <col min="9" max="9" width="12.7109375" style="30" customWidth="1"/>
    <col min="10" max="38" width="10.7109375" style="66" customWidth="1"/>
    <col min="39" max="49" width="10.7109375" style="77" customWidth="1"/>
    <col min="50" max="16384" width="15.7109375" style="77"/>
  </cols>
  <sheetData>
    <row r="1" spans="1:38" s="56" customFormat="1" ht="15" customHeight="1">
      <c r="A1" s="55" t="s">
        <v>249</v>
      </c>
      <c r="C1" s="57"/>
      <c r="D1" s="58"/>
      <c r="E1" s="58"/>
      <c r="F1" s="58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</row>
    <row r="2" spans="1:38" s="56" customFormat="1" ht="15.75" customHeight="1">
      <c r="A2" s="61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</row>
    <row r="3" spans="1:38" s="68" customFormat="1" ht="15" customHeight="1">
      <c r="A3" s="82"/>
      <c r="B3" s="82"/>
      <c r="C3" s="147" t="s">
        <v>16</v>
      </c>
      <c r="D3" s="148" t="s">
        <v>33</v>
      </c>
      <c r="E3" s="149" t="s">
        <v>17</v>
      </c>
      <c r="F3" s="148" t="s">
        <v>18</v>
      </c>
      <c r="G3" s="147" t="s">
        <v>19</v>
      </c>
      <c r="H3" s="150" t="s">
        <v>14</v>
      </c>
      <c r="I3" s="142" t="s">
        <v>14</v>
      </c>
      <c r="J3" s="68" t="s">
        <v>244</v>
      </c>
    </row>
    <row r="4" spans="1:38" s="68" customFormat="1" ht="15" customHeight="1">
      <c r="A4" s="82"/>
      <c r="B4" s="82"/>
      <c r="C4" s="151" t="s">
        <v>42</v>
      </c>
      <c r="D4" s="151" t="s">
        <v>42</v>
      </c>
      <c r="E4" s="151" t="s">
        <v>42</v>
      </c>
      <c r="F4" s="151" t="s">
        <v>42</v>
      </c>
      <c r="G4" s="152" t="s">
        <v>20</v>
      </c>
      <c r="H4" s="153" t="s">
        <v>221</v>
      </c>
      <c r="I4" s="143" t="s">
        <v>222</v>
      </c>
    </row>
    <row r="5" spans="1:38" s="68" customFormat="1" ht="15" customHeight="1">
      <c r="B5" s="69"/>
      <c r="C5" s="151">
        <f>'ISB-5 DPOP'!I5</f>
        <v>2015</v>
      </c>
      <c r="D5" s="154">
        <f>'ISB-6 TE'!I5</f>
        <v>2015</v>
      </c>
      <c r="E5" s="154">
        <f>'ISB-7 CRPOP'!I5</f>
        <v>2015</v>
      </c>
      <c r="F5" s="154">
        <f>'ISB-8 PA80'!I5</f>
        <v>2015</v>
      </c>
      <c r="G5" s="154">
        <f>'ISB-9 SCOB'!I5</f>
        <v>2015</v>
      </c>
      <c r="H5" s="155">
        <f>G5</f>
        <v>2015</v>
      </c>
      <c r="I5" s="144"/>
    </row>
    <row r="6" spans="1:38" s="56" customFormat="1" ht="15" customHeight="1">
      <c r="A6" s="71"/>
      <c r="B6" s="60" t="s">
        <v>0</v>
      </c>
      <c r="C6" s="156">
        <f>'ISB-4 pondération'!F4</f>
        <v>14.317813245183713</v>
      </c>
      <c r="D6" s="156">
        <f>'ISB-4 pondération'!F5</f>
        <v>5.85000339839024</v>
      </c>
      <c r="E6" s="156">
        <f>'ISB-4 pondération'!F6</f>
        <v>5.85000339839024</v>
      </c>
      <c r="F6" s="156">
        <f>'ISB-4 pondération'!F7</f>
        <v>15.394905591272151</v>
      </c>
      <c r="G6" s="156">
        <f>'ISB-4 pondération'!F8</f>
        <v>58.587274366763666</v>
      </c>
      <c r="H6" s="157">
        <f>SUM(C6:G6)</f>
        <v>100</v>
      </c>
      <c r="I6" s="145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</row>
    <row r="7" spans="1:38" s="56" customFormat="1" ht="15" customHeight="1">
      <c r="A7" s="71"/>
      <c r="B7" s="60"/>
      <c r="C7" s="147"/>
      <c r="D7" s="158"/>
      <c r="E7" s="159"/>
      <c r="F7" s="160"/>
      <c r="G7" s="160"/>
      <c r="H7" s="161"/>
      <c r="I7" s="145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</row>
    <row r="8" spans="1:38" s="56" customFormat="1" ht="15" customHeight="1">
      <c r="A8" s="61">
        <f ca="1">'ISB-1 2011'!A97</f>
        <v>2197</v>
      </c>
      <c r="B8" s="75" t="str">
        <f ca="1">'ISB-1 2011'!B97</f>
        <v>Givisiez</v>
      </c>
      <c r="C8" s="160">
        <f>'ISB-5 DPOP'!$I97/'ISB-4 pondération'!$D$4*'ISB-4 pondération'!$F$4</f>
        <v>18.646147884134226</v>
      </c>
      <c r="D8" s="160">
        <f>'ISB-6 TE'!$I97/'ISB-4 pondération'!$D$5*'ISB-4 pondération'!$F$5</f>
        <v>7.9580506754205222</v>
      </c>
      <c r="E8" s="162">
        <f>'ISB-7 CRPOP'!$I97/'ISB-4 pondération'!$D$6*'ISB-4 pondération'!$F$6</f>
        <v>6.6358412438718872</v>
      </c>
      <c r="F8" s="160">
        <f>'ISB-8 PA80'!$I97/'ISB-4 pondération'!$D$7*'ISB-4 pondération'!$F$7</f>
        <v>8.3336740620624301</v>
      </c>
      <c r="G8" s="160">
        <f>'ISB-9 SCOB'!$I97/'ISB-4 pondération'!$D$8*'ISB-4 pondération'!$F$8</f>
        <v>51.756363697758601</v>
      </c>
      <c r="H8" s="161">
        <f t="shared" ref="H8:H39" si="0">SUM(C8:G8)</f>
        <v>93.33007756324767</v>
      </c>
      <c r="I8" s="146">
        <f>'ISB-10 Indices 2015'!$H97</f>
        <v>101.96732373838472</v>
      </c>
      <c r="J8" s="58">
        <f t="shared" ref="J8:J39" si="1">I8-H8</f>
        <v>8.6372461751370508</v>
      </c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5" customHeight="1">
      <c r="A9" s="61">
        <f ca="1">'ISB-1 2011'!A98</f>
        <v>2198</v>
      </c>
      <c r="B9" s="75" t="str">
        <f ca="1">'ISB-1 2011'!B98</f>
        <v>Granges-Paccot</v>
      </c>
      <c r="C9" s="160">
        <f>'ISB-5 DPOP'!$I98/'ISB-4 pondération'!$D$4*'ISB-4 pondération'!$F$4</f>
        <v>18.346573938335894</v>
      </c>
      <c r="D9" s="160">
        <f>'ISB-6 TE'!$I98/'ISB-4 pondération'!$D$5*'ISB-4 pondération'!$F$5</f>
        <v>7.5281127709511528</v>
      </c>
      <c r="E9" s="162">
        <f>'ISB-7 CRPOP'!$I98/'ISB-4 pondération'!$D$6*'ISB-4 pondération'!$F$6</f>
        <v>6.4266003381125429</v>
      </c>
      <c r="F9" s="160">
        <f>'ISB-8 PA80'!$I98/'ISB-4 pondération'!$D$7*'ISB-4 pondération'!$F$7</f>
        <v>8.2497499525055051</v>
      </c>
      <c r="G9" s="160">
        <f>'ISB-9 SCOB'!$I98/'ISB-4 pondération'!$D$8*'ISB-4 pondération'!$F$8</f>
        <v>57.148405349242083</v>
      </c>
      <c r="H9" s="161">
        <f t="shared" si="0"/>
        <v>97.699442349147176</v>
      </c>
      <c r="I9" s="146">
        <f>'ISB-10 Indices 2015'!$H98</f>
        <v>104.07447772255426</v>
      </c>
      <c r="J9" s="58">
        <f t="shared" si="1"/>
        <v>6.375035373407087</v>
      </c>
    </row>
    <row r="10" spans="1:38" ht="15" customHeight="1">
      <c r="A10" s="61">
        <f ca="1">'ISB-1 2011'!A96</f>
        <v>2196</v>
      </c>
      <c r="B10" s="75" t="str">
        <f ca="1">'ISB-1 2011'!B96</f>
        <v>Fribourg</v>
      </c>
      <c r="C10" s="160">
        <f>'ISB-5 DPOP'!$I96/'ISB-4 pondération'!$D$4*'ISB-4 pondération'!$F$4</f>
        <v>22.836440628474069</v>
      </c>
      <c r="D10" s="160">
        <f>'ISB-6 TE'!$I96/'ISB-4 pondération'!$D$5*'ISB-4 pondération'!$F$5</f>
        <v>6.5969819195824613</v>
      </c>
      <c r="E10" s="162">
        <f>'ISB-7 CRPOP'!$I96/'ISB-4 pondération'!$D$6*'ISB-4 pondération'!$F$6</f>
        <v>5.641529703853247</v>
      </c>
      <c r="F10" s="160">
        <f>'ISB-8 PA80'!$I96/'ISB-4 pondération'!$D$7*'ISB-4 pondération'!$F$7</f>
        <v>20.784388019895687</v>
      </c>
      <c r="G10" s="160">
        <f>'ISB-9 SCOB'!$I96/'ISB-4 pondération'!$D$8*'ISB-4 pondération'!$F$8</f>
        <v>45.21569039171272</v>
      </c>
      <c r="H10" s="161">
        <f t="shared" si="0"/>
        <v>101.07503066351819</v>
      </c>
      <c r="I10" s="146">
        <f>'ISB-10 Indices 2015'!$H96</f>
        <v>106.74376738299972</v>
      </c>
      <c r="J10" s="58">
        <f t="shared" si="1"/>
        <v>5.6687367194815295</v>
      </c>
    </row>
    <row r="11" spans="1:38" ht="15" customHeight="1">
      <c r="A11" s="61">
        <f ca="1">'ISB-1 2011'!A125</f>
        <v>2260</v>
      </c>
      <c r="B11" s="75" t="str">
        <f ca="1">'ISB-1 2011'!B125</f>
        <v>Gempenach</v>
      </c>
      <c r="C11" s="160">
        <f>'ISB-5 DPOP'!$I125/'ISB-4 pondération'!$D$4*'ISB-4 pondération'!$F$4</f>
        <v>14.157530450438179</v>
      </c>
      <c r="D11" s="160">
        <f>'ISB-6 TE'!$I125/'ISB-4 pondération'!$D$5*'ISB-4 pondération'!$F$5</f>
        <v>5.8585344504098105</v>
      </c>
      <c r="E11" s="162">
        <f>'ISB-7 CRPOP'!$I125/'ISB-4 pondération'!$D$6*'ISB-4 pondération'!$F$6</f>
        <v>5.2739386179312726</v>
      </c>
      <c r="F11" s="160">
        <f>'ISB-8 PA80'!$I125/'ISB-4 pondération'!$D$7*'ISB-4 pondération'!$F$7</f>
        <v>18.309923466788298</v>
      </c>
      <c r="G11" s="160">
        <f>'ISB-9 SCOB'!$I125/'ISB-4 pondération'!$D$8*'ISB-4 pondération'!$F$8</f>
        <v>35.407445488791566</v>
      </c>
      <c r="H11" s="161">
        <f t="shared" si="0"/>
        <v>79.00737247435913</v>
      </c>
      <c r="I11" s="146">
        <f>'ISB-10 Indices 2015'!$H125</f>
        <v>83.521693924051903</v>
      </c>
      <c r="J11" s="58">
        <f t="shared" si="1"/>
        <v>4.5143214496927726</v>
      </c>
    </row>
    <row r="12" spans="1:38" ht="15" customHeight="1">
      <c r="A12" s="61">
        <f ca="1">'ISB-1 2011'!A134</f>
        <v>2274</v>
      </c>
      <c r="B12" s="75" t="str">
        <f ca="1">'ISB-1 2011'!B134</f>
        <v>Muntelier</v>
      </c>
      <c r="C12" s="160">
        <f>'ISB-5 DPOP'!$I134/'ISB-4 pondération'!$D$4*'ISB-4 pondération'!$F$4</f>
        <v>18.553038361931058</v>
      </c>
      <c r="D12" s="160">
        <f>'ISB-6 TE'!$I134/'ISB-4 pondération'!$D$5*'ISB-4 pondération'!$F$5</f>
        <v>6.3501942749973859</v>
      </c>
      <c r="E12" s="162">
        <f>'ISB-7 CRPOP'!$I134/'ISB-4 pondération'!$D$6*'ISB-4 pondération'!$F$6</f>
        <v>6.1496651205792503</v>
      </c>
      <c r="F12" s="160">
        <f>'ISB-8 PA80'!$I134/'ISB-4 pondération'!$D$7*'ISB-4 pondération'!$F$7</f>
        <v>15.483339388708131</v>
      </c>
      <c r="G12" s="160">
        <f>'ISB-9 SCOB'!$I134/'ISB-4 pondération'!$D$8*'ISB-4 pondération'!$F$8</f>
        <v>51.344072273162602</v>
      </c>
      <c r="H12" s="161">
        <f t="shared" si="0"/>
        <v>97.88030941937842</v>
      </c>
      <c r="I12" s="146">
        <f>'ISB-10 Indices 2015'!$H134</f>
        <v>102.17676402104593</v>
      </c>
      <c r="J12" s="58">
        <f t="shared" si="1"/>
        <v>4.2964546016675058</v>
      </c>
    </row>
    <row r="13" spans="1:38" ht="15" customHeight="1">
      <c r="A13" s="61">
        <f ca="1">'ISB-1 2011'!A112</f>
        <v>2228</v>
      </c>
      <c r="B13" s="75" t="str">
        <f ca="1">'ISB-1 2011'!B112</f>
        <v>Villars-sur-Glâne</v>
      </c>
      <c r="C13" s="160">
        <f>'ISB-5 DPOP'!$I112/'ISB-4 pondération'!$D$4*'ISB-4 pondération'!$F$4</f>
        <v>21.108854945679315</v>
      </c>
      <c r="D13" s="160">
        <f>'ISB-6 TE'!$I112/'ISB-4 pondération'!$D$5*'ISB-4 pondération'!$F$5</f>
        <v>6.7425424965636775</v>
      </c>
      <c r="E13" s="162">
        <f>'ISB-7 CRPOP'!$I112/'ISB-4 pondération'!$D$6*'ISB-4 pondération'!$F$6</f>
        <v>6.1489224824958857</v>
      </c>
      <c r="F13" s="160">
        <f>'ISB-8 PA80'!$I112/'ISB-4 pondération'!$D$7*'ISB-4 pondération'!$F$7</f>
        <v>13.502739819710534</v>
      </c>
      <c r="G13" s="160">
        <f>'ISB-9 SCOB'!$I112/'ISB-4 pondération'!$D$8*'ISB-4 pondération'!$F$8</f>
        <v>59.681105378825116</v>
      </c>
      <c r="H13" s="161">
        <f t="shared" si="0"/>
        <v>107.18416512327452</v>
      </c>
      <c r="I13" s="146">
        <f>'ISB-10 Indices 2015'!$H112</f>
        <v>111.19059723903993</v>
      </c>
      <c r="J13" s="58">
        <f t="shared" si="1"/>
        <v>4.0064321157654064</v>
      </c>
    </row>
    <row r="14" spans="1:38" ht="15" customHeight="1">
      <c r="A14" s="61">
        <f ca="1">'ISB-1 2011'!A36</f>
        <v>2051</v>
      </c>
      <c r="B14" s="75" t="str">
        <f ca="1">'ISB-1 2011'!B36</f>
        <v>Delley-Portalban</v>
      </c>
      <c r="C14" s="160">
        <f>'ISB-5 DPOP'!$I36/'ISB-4 pondération'!$D$4*'ISB-4 pondération'!$F$4</f>
        <v>13.448783624977242</v>
      </c>
      <c r="D14" s="160">
        <f>'ISB-6 TE'!$I36/'ISB-4 pondération'!$D$5*'ISB-4 pondération'!$F$5</f>
        <v>4.5384601207418021</v>
      </c>
      <c r="E14" s="162">
        <f>'ISB-7 CRPOP'!$I36/'ISB-4 pondération'!$D$6*'ISB-4 pondération'!$F$6</f>
        <v>6.2248257504299342</v>
      </c>
      <c r="F14" s="160">
        <f>'ISB-8 PA80'!$I36/'ISB-4 pondération'!$D$7*'ISB-4 pondération'!$F$7</f>
        <v>14.161674274695294</v>
      </c>
      <c r="G14" s="160">
        <f>'ISB-9 SCOB'!$I36/'ISB-4 pondération'!$D$8*'ISB-4 pondération'!$F$8</f>
        <v>39.641596404096163</v>
      </c>
      <c r="H14" s="161">
        <f t="shared" si="0"/>
        <v>78.015340174940434</v>
      </c>
      <c r="I14" s="146">
        <f>'ISB-10 Indices 2015'!$H36</f>
        <v>81.813801620365581</v>
      </c>
      <c r="J14" s="58">
        <f t="shared" si="1"/>
        <v>3.7984614454251471</v>
      </c>
    </row>
    <row r="15" spans="1:38" ht="15" customHeight="1">
      <c r="A15" s="61">
        <f ca="1">'ISB-1 2011'!A61</f>
        <v>2125</v>
      </c>
      <c r="B15" s="75" t="str">
        <f ca="1">'ISB-1 2011'!B61</f>
        <v>Bulle</v>
      </c>
      <c r="C15" s="160">
        <f>'ISB-5 DPOP'!$I61/'ISB-4 pondération'!$D$4*'ISB-4 pondération'!$F$4</f>
        <v>18.513395443810385</v>
      </c>
      <c r="D15" s="160">
        <f>'ISB-6 TE'!$I61/'ISB-4 pondération'!$D$5*'ISB-4 pondération'!$F$5</f>
        <v>6.4152335367483175</v>
      </c>
      <c r="E15" s="162">
        <f>'ISB-7 CRPOP'!$I61/'ISB-4 pondération'!$D$6*'ISB-4 pondération'!$F$6</f>
        <v>6.272645036184981</v>
      </c>
      <c r="F15" s="160">
        <f>'ISB-8 PA80'!$I61/'ISB-4 pondération'!$D$7*'ISB-4 pondération'!$F$7</f>
        <v>16.589564272780986</v>
      </c>
      <c r="G15" s="160">
        <f>'ISB-9 SCOB'!$I61/'ISB-4 pondération'!$D$8*'ISB-4 pondération'!$F$8</f>
        <v>53.169439117795214</v>
      </c>
      <c r="H15" s="161">
        <f t="shared" si="0"/>
        <v>100.96027740731989</v>
      </c>
      <c r="I15" s="146">
        <f>'ISB-10 Indices 2015'!$H61</f>
        <v>104.71063397750274</v>
      </c>
      <c r="J15" s="58">
        <f t="shared" si="1"/>
        <v>3.750356570182845</v>
      </c>
    </row>
    <row r="16" spans="1:38" ht="15" customHeight="1">
      <c r="A16" s="61">
        <f ca="1">'ISB-1 2011'!A119</f>
        <v>2250</v>
      </c>
      <c r="B16" s="75" t="str">
        <f ca="1">'ISB-1 2011'!B119</f>
        <v>Courgevaux</v>
      </c>
      <c r="C16" s="160">
        <f>'ISB-5 DPOP'!$I119/'ISB-4 pondération'!$D$4*'ISB-4 pondération'!$F$4</f>
        <v>16.462883123547236</v>
      </c>
      <c r="D16" s="160">
        <f>'ISB-6 TE'!$I119/'ISB-4 pondération'!$D$5*'ISB-4 pondération'!$F$5</f>
        <v>5.7786069740196275</v>
      </c>
      <c r="E16" s="162">
        <f>'ISB-7 CRPOP'!$I119/'ISB-4 pondération'!$D$6*'ISB-4 pondération'!$F$6</f>
        <v>6.254991307812733</v>
      </c>
      <c r="F16" s="160">
        <f>'ISB-8 PA80'!$I119/'ISB-4 pondération'!$D$7*'ISB-4 pondération'!$F$7</f>
        <v>9.7789827763713877</v>
      </c>
      <c r="G16" s="160">
        <f>'ISB-9 SCOB'!$I119/'ISB-4 pondération'!$D$8*'ISB-4 pondération'!$F$8</f>
        <v>55.404656650628354</v>
      </c>
      <c r="H16" s="161">
        <f t="shared" si="0"/>
        <v>93.680120832379345</v>
      </c>
      <c r="I16" s="146">
        <f>'ISB-10 Indices 2015'!$H119</f>
        <v>97.115299491476677</v>
      </c>
      <c r="J16" s="58">
        <f t="shared" si="1"/>
        <v>3.4351786590973319</v>
      </c>
    </row>
    <row r="17" spans="1:10" ht="15" customHeight="1">
      <c r="A17" s="61">
        <f ca="1">'ISB-1 2011'!A110</f>
        <v>2225</v>
      </c>
      <c r="B17" s="75" t="str">
        <f ca="1">'ISB-1 2011'!B110</f>
        <v>Senèdes</v>
      </c>
      <c r="C17" s="160">
        <f>'ISB-5 DPOP'!$I110/'ISB-4 pondération'!$D$4*'ISB-4 pondération'!$F$4</f>
        <v>15.413556919567759</v>
      </c>
      <c r="D17" s="160">
        <f>'ISB-6 TE'!$I110/'ISB-4 pondération'!$D$5*'ISB-4 pondération'!$F$5</f>
        <v>6.0763825274608525</v>
      </c>
      <c r="E17" s="162">
        <f>'ISB-7 CRPOP'!$I110/'ISB-4 pondération'!$D$6*'ISB-4 pondération'!$F$6</f>
        <v>5.8946794838029728</v>
      </c>
      <c r="F17" s="160">
        <f>'ISB-8 PA80'!$I110/'ISB-4 pondération'!$D$7*'ISB-4 pondération'!$F$7</f>
        <v>6.9111442959679934</v>
      </c>
      <c r="G17" s="160">
        <f>'ISB-9 SCOB'!$I110/'ISB-4 pondération'!$D$8*'ISB-4 pondération'!$F$8</f>
        <v>58.844861120204598</v>
      </c>
      <c r="H17" s="161">
        <f t="shared" si="0"/>
        <v>93.140624347004177</v>
      </c>
      <c r="I17" s="146">
        <f>'ISB-10 Indices 2015'!$H110</f>
        <v>95.989778545193047</v>
      </c>
      <c r="J17" s="58">
        <f t="shared" si="1"/>
        <v>2.8491541981888702</v>
      </c>
    </row>
    <row r="18" spans="1:10" ht="15" customHeight="1">
      <c r="A18" s="61">
        <f ca="1">'ISB-1 2011'!A120</f>
        <v>2251</v>
      </c>
      <c r="B18" s="75" t="str">
        <f ca="1">'ISB-1 2011'!B120</f>
        <v>Courlevon</v>
      </c>
      <c r="C18" s="160">
        <f>'ISB-5 DPOP'!$I120/'ISB-4 pondération'!$D$4*'ISB-4 pondération'!$F$4</f>
        <v>12.502812559804077</v>
      </c>
      <c r="D18" s="160">
        <f>'ISB-6 TE'!$I120/'ISB-4 pondération'!$D$5*'ISB-4 pondération'!$F$5</f>
        <v>3.7423214971672292</v>
      </c>
      <c r="E18" s="162">
        <f>'ISB-7 CRPOP'!$I120/'ISB-4 pondération'!$D$6*'ISB-4 pondération'!$F$6</f>
        <v>5.7178287110299157</v>
      </c>
      <c r="F18" s="160">
        <f>'ISB-8 PA80'!$I120/'ISB-4 pondération'!$D$7*'ISB-4 pondération'!$F$7</f>
        <v>12.268075296474162</v>
      </c>
      <c r="G18" s="160">
        <f>'ISB-9 SCOB'!$I120/'ISB-4 pondération'!$D$8*'ISB-4 pondération'!$F$8</f>
        <v>37.83238785064826</v>
      </c>
      <c r="H18" s="161">
        <f t="shared" si="0"/>
        <v>72.063425915123645</v>
      </c>
      <c r="I18" s="146">
        <f>'ISB-10 Indices 2015'!$H120</f>
        <v>74.90739552966275</v>
      </c>
      <c r="J18" s="58">
        <f t="shared" si="1"/>
        <v>2.8439696145391054</v>
      </c>
    </row>
    <row r="19" spans="1:10" ht="15" customHeight="1">
      <c r="A19" s="61">
        <f ca="1">'ISB-1 2011'!A147</f>
        <v>2295</v>
      </c>
      <c r="B19" s="75" t="str">
        <f ca="1">'ISB-1 2011'!B147</f>
        <v>Bösingen</v>
      </c>
      <c r="C19" s="160">
        <f>'ISB-5 DPOP'!$I147/'ISB-4 pondération'!$D$4*'ISB-4 pondération'!$F$4</f>
        <v>14.956481821999024</v>
      </c>
      <c r="D19" s="160">
        <f>'ISB-6 TE'!$I147/'ISB-4 pondération'!$D$5*'ISB-4 pondération'!$F$5</f>
        <v>5.3930697410203576</v>
      </c>
      <c r="E19" s="162">
        <f>'ISB-7 CRPOP'!$I147/'ISB-4 pondération'!$D$6*'ISB-4 pondération'!$F$6</f>
        <v>5.4232219956656005</v>
      </c>
      <c r="F19" s="160">
        <f>'ISB-8 PA80'!$I147/'ISB-4 pondération'!$D$7*'ISB-4 pondération'!$F$7</f>
        <v>10.99043202921411</v>
      </c>
      <c r="G19" s="160">
        <f>'ISB-9 SCOB'!$I147/'ISB-4 pondération'!$D$8*'ISB-4 pondération'!$F$8</f>
        <v>48.914201739053553</v>
      </c>
      <c r="H19" s="161">
        <f t="shared" si="0"/>
        <v>85.677407326952647</v>
      </c>
      <c r="I19" s="146">
        <f>'ISB-10 Indices 2015'!$H147</f>
        <v>88.477531545285387</v>
      </c>
      <c r="J19" s="58">
        <f t="shared" si="1"/>
        <v>2.8001242183327406</v>
      </c>
    </row>
    <row r="20" spans="1:10" ht="15" customHeight="1">
      <c r="A20" s="61">
        <f ca="1">'ISB-1 2011'!A16</f>
        <v>2015</v>
      </c>
      <c r="B20" s="75" t="str">
        <f ca="1">'ISB-1 2011'!B16</f>
        <v>Estavayer-le-Lac</v>
      </c>
      <c r="C20" s="160">
        <f>'ISB-5 DPOP'!$I16/'ISB-4 pondération'!$D$4*'ISB-4 pondération'!$F$4</f>
        <v>17.878657421187857</v>
      </c>
      <c r="D20" s="160">
        <f>'ISB-6 TE'!$I16/'ISB-4 pondération'!$D$5*'ISB-4 pondération'!$F$5</f>
        <v>6.3019809623413554</v>
      </c>
      <c r="E20" s="162">
        <f>'ISB-7 CRPOP'!$I16/'ISB-4 pondération'!$D$6*'ISB-4 pondération'!$F$6</f>
        <v>6.0748003974324227</v>
      </c>
      <c r="F20" s="160">
        <f>'ISB-8 PA80'!$I16/'ISB-4 pondération'!$D$7*'ISB-4 pondération'!$F$7</f>
        <v>15.35263398097846</v>
      </c>
      <c r="G20" s="160">
        <f>'ISB-9 SCOB'!$I16/'ISB-4 pondération'!$D$8*'ISB-4 pondération'!$F$8</f>
        <v>55.996377435900293</v>
      </c>
      <c r="H20" s="161">
        <f t="shared" si="0"/>
        <v>101.60445019784038</v>
      </c>
      <c r="I20" s="146">
        <f>'ISB-10 Indices 2015'!$H16</f>
        <v>104.34353275155476</v>
      </c>
      <c r="J20" s="58">
        <f t="shared" si="1"/>
        <v>2.7390825537143826</v>
      </c>
    </row>
    <row r="21" spans="1:10" ht="15" customHeight="1">
      <c r="A21" s="61">
        <f ca="1">'ISB-1 2011'!A126</f>
        <v>2261</v>
      </c>
      <c r="B21" s="75" t="str">
        <f ca="1">'ISB-1 2011'!B126</f>
        <v>Greng</v>
      </c>
      <c r="C21" s="160">
        <f>'ISB-5 DPOP'!$I126/'ISB-4 pondération'!$D$4*'ISB-4 pondération'!$F$4</f>
        <v>14.126037217726823</v>
      </c>
      <c r="D21" s="160">
        <f>'ISB-6 TE'!$I126/'ISB-4 pondération'!$D$5*'ISB-4 pondération'!$F$5</f>
        <v>6.077640584024576</v>
      </c>
      <c r="E21" s="162">
        <f>'ISB-7 CRPOP'!$I126/'ISB-4 pondération'!$D$6*'ISB-4 pondération'!$F$6</f>
        <v>5.1196993178672079</v>
      </c>
      <c r="F21" s="160">
        <f>'ISB-8 PA80'!$I126/'ISB-4 pondération'!$D$7*'ISB-4 pondération'!$F$7</f>
        <v>12.596548197401496</v>
      </c>
      <c r="G21" s="160">
        <f>'ISB-9 SCOB'!$I126/'ISB-4 pondération'!$D$8*'ISB-4 pondération'!$F$8</f>
        <v>48.682854792696148</v>
      </c>
      <c r="H21" s="161">
        <f t="shared" si="0"/>
        <v>86.60278010971625</v>
      </c>
      <c r="I21" s="146">
        <f>'ISB-10 Indices 2015'!$H126</f>
        <v>89.223593687314121</v>
      </c>
      <c r="J21" s="58">
        <f t="shared" si="1"/>
        <v>2.6208135775978718</v>
      </c>
    </row>
    <row r="22" spans="1:10" ht="15" customHeight="1">
      <c r="A22" s="61">
        <f ca="1">'ISB-1 2011'!A157</f>
        <v>2306</v>
      </c>
      <c r="B22" s="75" t="str">
        <f ca="1">'ISB-1 2011'!B157</f>
        <v>Tafers</v>
      </c>
      <c r="C22" s="160">
        <f>'ISB-5 DPOP'!$I157/'ISB-4 pondération'!$D$4*'ISB-4 pondération'!$F$4</f>
        <v>16.217228531190496</v>
      </c>
      <c r="D22" s="160">
        <f>'ISB-6 TE'!$I157/'ISB-4 pondération'!$D$5*'ISB-4 pondération'!$F$5</f>
        <v>5.7488505654255304</v>
      </c>
      <c r="E22" s="162">
        <f>'ISB-7 CRPOP'!$I157/'ISB-4 pondération'!$D$6*'ISB-4 pondération'!$F$6</f>
        <v>5.9198950338749743</v>
      </c>
      <c r="F22" s="160">
        <f>'ISB-8 PA80'!$I157/'ISB-4 pondération'!$D$7*'ISB-4 pondération'!$F$7</f>
        <v>14.871505055866871</v>
      </c>
      <c r="G22" s="160">
        <f>'ISB-9 SCOB'!$I157/'ISB-4 pondération'!$D$8*'ISB-4 pondération'!$F$8</f>
        <v>51.709417457253288</v>
      </c>
      <c r="H22" s="161">
        <f t="shared" si="0"/>
        <v>94.466896643611165</v>
      </c>
      <c r="I22" s="146">
        <f>'ISB-10 Indices 2015'!$H157</f>
        <v>97.006970261962721</v>
      </c>
      <c r="J22" s="58">
        <f t="shared" si="1"/>
        <v>2.5400736183515562</v>
      </c>
    </row>
    <row r="23" spans="1:10" ht="15" customHeight="1">
      <c r="A23" s="61">
        <f ca="1">'ISB-1 2011'!A130</f>
        <v>2266</v>
      </c>
      <c r="B23" s="75" t="str">
        <f ca="1">'ISB-1 2011'!B130</f>
        <v>Kleinbösingen</v>
      </c>
      <c r="C23" s="160">
        <f>'ISB-5 DPOP'!$I130/'ISB-4 pondération'!$D$4*'ISB-4 pondération'!$F$4</f>
        <v>14.531932507650845</v>
      </c>
      <c r="D23" s="160">
        <f>'ISB-6 TE'!$I130/'ISB-4 pondération'!$D$5*'ISB-4 pondération'!$F$5</f>
        <v>4.0007157920280125</v>
      </c>
      <c r="E23" s="162">
        <f>'ISB-7 CRPOP'!$I130/'ISB-4 pondération'!$D$6*'ISB-4 pondération'!$F$6</f>
        <v>5.5263695842556233</v>
      </c>
      <c r="F23" s="160">
        <f>'ISB-8 PA80'!$I130/'ISB-4 pondération'!$D$7*'ISB-4 pondération'!$F$7</f>
        <v>9.8340863531300489</v>
      </c>
      <c r="G23" s="160">
        <f>'ISB-9 SCOB'!$I130/'ISB-4 pondération'!$D$8*'ISB-4 pondération'!$F$8</f>
        <v>44.935981558408642</v>
      </c>
      <c r="H23" s="161">
        <f t="shared" si="0"/>
        <v>78.829085795473162</v>
      </c>
      <c r="I23" s="146">
        <f>'ISB-10 Indices 2015'!$H130</f>
        <v>81.243281704641817</v>
      </c>
      <c r="J23" s="58">
        <f t="shared" si="1"/>
        <v>2.4141959091686545</v>
      </c>
    </row>
    <row r="24" spans="1:10" ht="15" customHeight="1">
      <c r="A24" s="61">
        <f ca="1">'ISB-1 2011'!A145</f>
        <v>2293</v>
      </c>
      <c r="B24" s="75" t="str">
        <f ca="1">'ISB-1 2011'!B145</f>
        <v>Düdingen</v>
      </c>
      <c r="C24" s="160">
        <f>'ISB-5 DPOP'!$I145/'ISB-4 pondération'!$D$4*'ISB-4 pondération'!$F$4</f>
        <v>15.270193691716242</v>
      </c>
      <c r="D24" s="160">
        <f>'ISB-6 TE'!$I145/'ISB-4 pondération'!$D$5*'ISB-4 pondération'!$F$5</f>
        <v>6.0548259101239967</v>
      </c>
      <c r="E24" s="162">
        <f>'ISB-7 CRPOP'!$I145/'ISB-4 pondération'!$D$6*'ISB-4 pondération'!$F$6</f>
        <v>5.548657901047223</v>
      </c>
      <c r="F24" s="160">
        <f>'ISB-8 PA80'!$I145/'ISB-4 pondération'!$D$7*'ISB-4 pondération'!$F$7</f>
        <v>16.736707581851729</v>
      </c>
      <c r="G24" s="160">
        <f>'ISB-9 SCOB'!$I145/'ISB-4 pondération'!$D$8*'ISB-4 pondération'!$F$8</f>
        <v>48.942539795696398</v>
      </c>
      <c r="H24" s="161">
        <f t="shared" si="0"/>
        <v>92.552924880435597</v>
      </c>
      <c r="I24" s="146">
        <f>'ISB-10 Indices 2015'!$H145</f>
        <v>94.919887877768986</v>
      </c>
      <c r="J24" s="58">
        <f t="shared" si="1"/>
        <v>2.3669629973333883</v>
      </c>
    </row>
    <row r="25" spans="1:10" ht="15" customHeight="1">
      <c r="A25" s="61">
        <f ca="1">'ISB-1 2011'!A136</f>
        <v>2276</v>
      </c>
      <c r="B25" s="75" t="str">
        <f ca="1">'ISB-1 2011'!B136</f>
        <v>Ried bei Kerzers</v>
      </c>
      <c r="C25" s="160">
        <f>'ISB-5 DPOP'!$I136/'ISB-4 pondération'!$D$4*'ISB-4 pondération'!$F$4</f>
        <v>13.531830758920879</v>
      </c>
      <c r="D25" s="160">
        <f>'ISB-6 TE'!$I136/'ISB-4 pondération'!$D$5*'ISB-4 pondération'!$F$5</f>
        <v>6.4189585042159241</v>
      </c>
      <c r="E25" s="162">
        <f>'ISB-7 CRPOP'!$I136/'ISB-4 pondération'!$D$6*'ISB-4 pondération'!$F$6</f>
        <v>6.0692503766588199</v>
      </c>
      <c r="F25" s="160">
        <f>'ISB-8 PA80'!$I136/'ISB-4 pondération'!$D$7*'ISB-4 pondération'!$F$7</f>
        <v>11.228277148910733</v>
      </c>
      <c r="G25" s="160">
        <f>'ISB-9 SCOB'!$I136/'ISB-4 pondération'!$D$8*'ISB-4 pondération'!$F$8</f>
        <v>57.06691913226598</v>
      </c>
      <c r="H25" s="161">
        <f t="shared" si="0"/>
        <v>94.315235920972341</v>
      </c>
      <c r="I25" s="146">
        <f>'ISB-10 Indices 2015'!$H136</f>
        <v>96.484761463722592</v>
      </c>
      <c r="J25" s="58">
        <f t="shared" si="1"/>
        <v>2.1695255427502502</v>
      </c>
    </row>
    <row r="26" spans="1:10" ht="15" customHeight="1">
      <c r="A26" s="61">
        <f ca="1">'ISB-1 2011'!A101</f>
        <v>2208</v>
      </c>
      <c r="B26" s="75" t="str">
        <f ca="1">'ISB-1 2011'!B101</f>
        <v>Matran</v>
      </c>
      <c r="C26" s="160">
        <f>'ISB-5 DPOP'!$I101/'ISB-4 pondération'!$D$4*'ISB-4 pondération'!$F$4</f>
        <v>17.260271592066907</v>
      </c>
      <c r="D26" s="160">
        <f>'ISB-6 TE'!$I101/'ISB-4 pondération'!$D$5*'ISB-4 pondération'!$F$5</f>
        <v>7.084094640968277</v>
      </c>
      <c r="E26" s="162">
        <f>'ISB-7 CRPOP'!$I101/'ISB-4 pondération'!$D$6*'ISB-4 pondération'!$F$6</f>
        <v>5.8190998508337852</v>
      </c>
      <c r="F26" s="160">
        <f>'ISB-8 PA80'!$I101/'ISB-4 pondération'!$D$7*'ISB-4 pondération'!$F$7</f>
        <v>13.568522493560771</v>
      </c>
      <c r="G26" s="160">
        <f>'ISB-9 SCOB'!$I101/'ISB-4 pondération'!$D$8*'ISB-4 pondération'!$F$8</f>
        <v>62.348203331111947</v>
      </c>
      <c r="H26" s="161">
        <f t="shared" si="0"/>
        <v>106.08019190854168</v>
      </c>
      <c r="I26" s="146">
        <f>'ISB-10 Indices 2015'!$H101</f>
        <v>108.06263905243682</v>
      </c>
      <c r="J26" s="58">
        <f t="shared" si="1"/>
        <v>1.9824471438951434</v>
      </c>
    </row>
    <row r="27" spans="1:10" ht="15" customHeight="1">
      <c r="A27" s="61">
        <f ca="1">'ISB-1 2011'!A64</f>
        <v>2130</v>
      </c>
      <c r="B27" s="75" t="str">
        <f ca="1">'ISB-1 2011'!B64</f>
        <v>Crésuz</v>
      </c>
      <c r="C27" s="160">
        <f>'ISB-5 DPOP'!$I64/'ISB-4 pondération'!$D$4*'ISB-4 pondération'!$F$4</f>
        <v>14.321802288338031</v>
      </c>
      <c r="D27" s="160">
        <f>'ISB-6 TE'!$I64/'ISB-4 pondération'!$D$5*'ISB-4 pondération'!$F$5</f>
        <v>2.1396106975986529</v>
      </c>
      <c r="E27" s="162">
        <f>'ISB-7 CRPOP'!$I64/'ISB-4 pondération'!$D$6*'ISB-4 pondération'!$F$6</f>
        <v>5.6564109692581575</v>
      </c>
      <c r="F27" s="160">
        <f>'ISB-8 PA80'!$I64/'ISB-4 pondération'!$D$7*'ISB-4 pondération'!$F$7</f>
        <v>28.184011270495432</v>
      </c>
      <c r="G27" s="160">
        <f>'ISB-9 SCOB'!$I64/'ISB-4 pondération'!$D$8*'ISB-4 pondération'!$F$8</f>
        <v>20.282709108171602</v>
      </c>
      <c r="H27" s="161">
        <f t="shared" si="0"/>
        <v>70.584544333861871</v>
      </c>
      <c r="I27" s="146">
        <f>'ISB-10 Indices 2015'!$H64</f>
        <v>72.443149562015279</v>
      </c>
      <c r="J27" s="58">
        <f t="shared" si="1"/>
        <v>1.858605228153408</v>
      </c>
    </row>
    <row r="28" spans="1:10" ht="15" customHeight="1">
      <c r="A28" s="61">
        <f ca="1">'ISB-1 2011'!A100</f>
        <v>2206</v>
      </c>
      <c r="B28" s="75" t="str">
        <f ca="1">'ISB-1 2011'!B100</f>
        <v>Marly</v>
      </c>
      <c r="C28" s="160">
        <f>'ISB-5 DPOP'!$I100/'ISB-4 pondération'!$D$4*'ISB-4 pondération'!$F$4</f>
        <v>18.988406245303388</v>
      </c>
      <c r="D28" s="160">
        <f>'ISB-6 TE'!$I100/'ISB-4 pondération'!$D$5*'ISB-4 pondération'!$F$5</f>
        <v>5.2106810575798086</v>
      </c>
      <c r="E28" s="162">
        <f>'ISB-7 CRPOP'!$I100/'ISB-4 pondération'!$D$6*'ISB-4 pondération'!$F$6</f>
        <v>5.6051813157744146</v>
      </c>
      <c r="F28" s="160">
        <f>'ISB-8 PA80'!$I100/'ISB-4 pondération'!$D$7*'ISB-4 pondération'!$F$7</f>
        <v>15.056577020765777</v>
      </c>
      <c r="G28" s="160">
        <f>'ISB-9 SCOB'!$I100/'ISB-4 pondération'!$D$8*'ISB-4 pondération'!$F$8</f>
        <v>54.070850545933858</v>
      </c>
      <c r="H28" s="161">
        <f t="shared" si="0"/>
        <v>98.931696185357254</v>
      </c>
      <c r="I28" s="146">
        <f>'ISB-10 Indices 2015'!$H100</f>
        <v>100.72586742005558</v>
      </c>
      <c r="J28" s="58">
        <f t="shared" si="1"/>
        <v>1.7941712346983252</v>
      </c>
    </row>
    <row r="29" spans="1:10" ht="15" customHeight="1">
      <c r="A29" s="61">
        <f ca="1">'ISB-1 2011'!A160</f>
        <v>2309</v>
      </c>
      <c r="B29" s="75" t="str">
        <f ca="1">'ISB-1 2011'!B160</f>
        <v>Wünnewil-Flamatt</v>
      </c>
      <c r="C29" s="160">
        <f>'ISB-5 DPOP'!$I160/'ISB-4 pondération'!$D$4*'ISB-4 pondération'!$F$4</f>
        <v>16.472844766205558</v>
      </c>
      <c r="D29" s="160">
        <f>'ISB-6 TE'!$I160/'ISB-4 pondération'!$D$5*'ISB-4 pondération'!$F$5</f>
        <v>5.6159062653917742</v>
      </c>
      <c r="E29" s="162">
        <f>'ISB-7 CRPOP'!$I160/'ISB-4 pondération'!$D$6*'ISB-4 pondération'!$F$6</f>
        <v>5.4181813544776718</v>
      </c>
      <c r="F29" s="160">
        <f>'ISB-8 PA80'!$I160/'ISB-4 pondération'!$D$7*'ISB-4 pondération'!$F$7</f>
        <v>14.789033386613438</v>
      </c>
      <c r="G29" s="160">
        <f>'ISB-9 SCOB'!$I160/'ISB-4 pondération'!$D$8*'ISB-4 pondération'!$F$8</f>
        <v>52.092013437174181</v>
      </c>
      <c r="H29" s="161">
        <f t="shared" si="0"/>
        <v>94.387979209862621</v>
      </c>
      <c r="I29" s="146">
        <f>'ISB-10 Indices 2015'!$H160</f>
        <v>96.163758719859132</v>
      </c>
      <c r="J29" s="58">
        <f t="shared" si="1"/>
        <v>1.7757795099965108</v>
      </c>
    </row>
    <row r="30" spans="1:10" ht="15" customHeight="1">
      <c r="A30" s="61">
        <f ca="1">'ISB-1 2011'!A48</f>
        <v>2096</v>
      </c>
      <c r="B30" s="75" t="str">
        <f ca="1">'ISB-1 2011'!B48</f>
        <v>Romont (FR)</v>
      </c>
      <c r="C30" s="160">
        <f>'ISB-5 DPOP'!$I48/'ISB-4 pondération'!$D$4*'ISB-4 pondération'!$F$4</f>
        <v>16.727259867492439</v>
      </c>
      <c r="D30" s="160">
        <f>'ISB-6 TE'!$I48/'ISB-4 pondération'!$D$5*'ISB-4 pondération'!$F$5</f>
        <v>6.6577097158684602</v>
      </c>
      <c r="E30" s="162">
        <f>'ISB-7 CRPOP'!$I48/'ISB-4 pondération'!$D$6*'ISB-4 pondération'!$F$6</f>
        <v>5.9809077129548154</v>
      </c>
      <c r="F30" s="160">
        <f>'ISB-8 PA80'!$I48/'ISB-4 pondération'!$D$7*'ISB-4 pondération'!$F$7</f>
        <v>15.19975220346956</v>
      </c>
      <c r="G30" s="160">
        <f>'ISB-9 SCOB'!$I48/'ISB-4 pondération'!$D$8*'ISB-4 pondération'!$F$8</f>
        <v>59.630329970269869</v>
      </c>
      <c r="H30" s="161">
        <f t="shared" si="0"/>
        <v>104.19595947005514</v>
      </c>
      <c r="I30" s="146">
        <f>'ISB-10 Indices 2015'!$H48</f>
        <v>105.95307946197843</v>
      </c>
      <c r="J30" s="58">
        <f t="shared" si="1"/>
        <v>1.7571199919232896</v>
      </c>
    </row>
    <row r="31" spans="1:10" ht="15" customHeight="1">
      <c r="A31" s="61">
        <f ca="1">'ISB-1 2011'!A74</f>
        <v>2148</v>
      </c>
      <c r="B31" s="75" t="str">
        <f ca="1">'ISB-1 2011'!B74</f>
        <v>Riaz</v>
      </c>
      <c r="C31" s="160">
        <f>'ISB-5 DPOP'!$I74/'ISB-4 pondération'!$D$4*'ISB-4 pondération'!$F$4</f>
        <v>15.526994785408599</v>
      </c>
      <c r="D31" s="160">
        <f>'ISB-6 TE'!$I74/'ISB-4 pondération'!$D$5*'ISB-4 pondération'!$F$5</f>
        <v>5.701898606885778</v>
      </c>
      <c r="E31" s="162">
        <f>'ISB-7 CRPOP'!$I74/'ISB-4 pondération'!$D$6*'ISB-4 pondération'!$F$6</f>
        <v>6.0235357792095039</v>
      </c>
      <c r="F31" s="160">
        <f>'ISB-8 PA80'!$I74/'ISB-4 pondération'!$D$7*'ISB-4 pondération'!$F$7</f>
        <v>10.265353258449569</v>
      </c>
      <c r="G31" s="160">
        <f>'ISB-9 SCOB'!$I74/'ISB-4 pondération'!$D$8*'ISB-4 pondération'!$F$8</f>
        <v>58.875935138871647</v>
      </c>
      <c r="H31" s="161">
        <f t="shared" si="0"/>
        <v>96.393717568825096</v>
      </c>
      <c r="I31" s="146">
        <f>'ISB-10 Indices 2015'!$H74</f>
        <v>98.101585319717458</v>
      </c>
      <c r="J31" s="58">
        <f t="shared" si="1"/>
        <v>1.7078677508923619</v>
      </c>
    </row>
    <row r="32" spans="1:10" ht="15" customHeight="1">
      <c r="A32" s="61">
        <f ca="1">'ISB-1 2011'!A132</f>
        <v>2271</v>
      </c>
      <c r="B32" s="75" t="str">
        <f ca="1">'ISB-1 2011'!B132</f>
        <v>Meyriez</v>
      </c>
      <c r="C32" s="160">
        <f>'ISB-5 DPOP'!$I132/'ISB-4 pondération'!$D$4*'ISB-4 pondération'!$F$4</f>
        <v>20.424808123230438</v>
      </c>
      <c r="D32" s="160">
        <f>'ISB-6 TE'!$I132/'ISB-4 pondération'!$D$5*'ISB-4 pondération'!$F$5</f>
        <v>5.8578004322982409</v>
      </c>
      <c r="E32" s="162">
        <f>'ISB-7 CRPOP'!$I132/'ISB-4 pondération'!$D$6*'ISB-4 pondération'!$F$6</f>
        <v>5.357666914677611</v>
      </c>
      <c r="F32" s="160">
        <f>'ISB-8 PA80'!$I132/'ISB-4 pondération'!$D$7*'ISB-4 pondération'!$F$7</f>
        <v>20.413810800340702</v>
      </c>
      <c r="G32" s="160">
        <f>'ISB-9 SCOB'!$I132/'ISB-4 pondération'!$D$8*'ISB-4 pondération'!$F$8</f>
        <v>53.478405063876131</v>
      </c>
      <c r="H32" s="161">
        <f t="shared" si="0"/>
        <v>105.53249133442313</v>
      </c>
      <c r="I32" s="146">
        <f>'ISB-10 Indices 2015'!$H132</f>
        <v>107.07042171710361</v>
      </c>
      <c r="J32" s="58">
        <f t="shared" si="1"/>
        <v>1.5379303826804858</v>
      </c>
    </row>
    <row r="33" spans="1:38" ht="15" customHeight="1">
      <c r="A33" s="61">
        <f ca="1">'ISB-1 2011'!A158</f>
        <v>2307</v>
      </c>
      <c r="B33" s="75" t="str">
        <f ca="1">'ISB-1 2011'!B158</f>
        <v>Tentlingen</v>
      </c>
      <c r="C33" s="160">
        <f>'ISB-5 DPOP'!$I158/'ISB-4 pondération'!$D$4*'ISB-4 pondération'!$F$4</f>
        <v>16.014282268561939</v>
      </c>
      <c r="D33" s="160">
        <f>'ISB-6 TE'!$I158/'ISB-4 pondération'!$D$5*'ISB-4 pondération'!$F$5</f>
        <v>4.8783709745836923</v>
      </c>
      <c r="E33" s="162">
        <f>'ISB-7 CRPOP'!$I158/'ISB-4 pondération'!$D$6*'ISB-4 pondération'!$F$6</f>
        <v>5.4877085366685954</v>
      </c>
      <c r="F33" s="160">
        <f>'ISB-8 PA80'!$I158/'ISB-4 pondération'!$D$7*'ISB-4 pondération'!$F$7</f>
        <v>12.233997676748704</v>
      </c>
      <c r="G33" s="160">
        <f>'ISB-9 SCOB'!$I158/'ISB-4 pondération'!$D$8*'ISB-4 pondération'!$F$8</f>
        <v>51.859218624451572</v>
      </c>
      <c r="H33" s="161">
        <f t="shared" si="0"/>
        <v>90.473578081014495</v>
      </c>
      <c r="I33" s="146">
        <f>'ISB-10 Indices 2015'!$H158</f>
        <v>92.000905347362092</v>
      </c>
      <c r="J33" s="58">
        <f t="shared" si="1"/>
        <v>1.5273272663475979</v>
      </c>
    </row>
    <row r="34" spans="1:38" ht="15" customHeight="1">
      <c r="A34" s="61">
        <f ca="1">'ISB-1 2011'!A129</f>
        <v>2265</v>
      </c>
      <c r="B34" s="75" t="str">
        <f ca="1">'ISB-1 2011'!B129</f>
        <v>Kerzers</v>
      </c>
      <c r="C34" s="160">
        <f>'ISB-5 DPOP'!$I129/'ISB-4 pondération'!$D$4*'ISB-4 pondération'!$F$4</f>
        <v>16.351966291102304</v>
      </c>
      <c r="D34" s="160">
        <f>'ISB-6 TE'!$I129/'ISB-4 pondération'!$D$5*'ISB-4 pondération'!$F$5</f>
        <v>5.9005660650197198</v>
      </c>
      <c r="E34" s="162">
        <f>'ISB-7 CRPOP'!$I129/'ISB-4 pondération'!$D$6*'ISB-4 pondération'!$F$6</f>
        <v>5.7420885132804047</v>
      </c>
      <c r="F34" s="160">
        <f>'ISB-8 PA80'!$I129/'ISB-4 pondération'!$D$7*'ISB-4 pondération'!$F$7</f>
        <v>13.904586841484948</v>
      </c>
      <c r="G34" s="160">
        <f>'ISB-9 SCOB'!$I129/'ISB-4 pondération'!$D$8*'ISB-4 pondération'!$F$8</f>
        <v>56.946449320310009</v>
      </c>
      <c r="H34" s="161">
        <f t="shared" si="0"/>
        <v>98.845657031197391</v>
      </c>
      <c r="I34" s="146">
        <f>'ISB-10 Indices 2015'!$H129</f>
        <v>100.29168332022212</v>
      </c>
      <c r="J34" s="58">
        <f t="shared" si="1"/>
        <v>1.4460262890247293</v>
      </c>
    </row>
    <row r="35" spans="1:38" ht="15" customHeight="1">
      <c r="A35" s="61">
        <f ca="1">'ISB-1 2011'!A150</f>
        <v>2299</v>
      </c>
      <c r="B35" s="75" t="str">
        <f ca="1">'ISB-1 2011'!B150</f>
        <v>Plaffeien</v>
      </c>
      <c r="C35" s="160">
        <f>'ISB-5 DPOP'!$I150/'ISB-4 pondération'!$D$4*'ISB-4 pondération'!$F$4</f>
        <v>9.5774807987358344</v>
      </c>
      <c r="D35" s="160">
        <f>'ISB-6 TE'!$I150/'ISB-4 pondération'!$D$5*'ISB-4 pondération'!$F$5</f>
        <v>6.2699870080373472</v>
      </c>
      <c r="E35" s="162">
        <f>'ISB-7 CRPOP'!$I150/'ISB-4 pondération'!$D$6*'ISB-4 pondération'!$F$6</f>
        <v>5.2924129238601481</v>
      </c>
      <c r="F35" s="160">
        <f>'ISB-8 PA80'!$I150/'ISB-4 pondération'!$D$7*'ISB-4 pondération'!$F$7</f>
        <v>17.544567370555686</v>
      </c>
      <c r="G35" s="160">
        <f>'ISB-9 SCOB'!$I150/'ISB-4 pondération'!$D$8*'ISB-4 pondération'!$F$8</f>
        <v>44.368528581099511</v>
      </c>
      <c r="H35" s="161">
        <f t="shared" si="0"/>
        <v>83.052976682288531</v>
      </c>
      <c r="I35" s="146">
        <f>'ISB-10 Indices 2015'!$H150</f>
        <v>84.382678729480403</v>
      </c>
      <c r="J35" s="58">
        <f t="shared" si="1"/>
        <v>1.3297020471918728</v>
      </c>
    </row>
    <row r="36" spans="1:38" ht="15" customHeight="1">
      <c r="A36" s="61">
        <f ca="1">'ISB-1 2011'!A85</f>
        <v>2174</v>
      </c>
      <c r="B36" s="75" t="str">
        <f ca="1">'ISB-1 2011'!B85</f>
        <v>Avry</v>
      </c>
      <c r="C36" s="160">
        <f>'ISB-5 DPOP'!$I85/'ISB-4 pondération'!$D$4*'ISB-4 pondération'!$F$4</f>
        <v>15.778754574471353</v>
      </c>
      <c r="D36" s="160">
        <f>'ISB-6 TE'!$I85/'ISB-4 pondération'!$D$5*'ISB-4 pondération'!$F$5</f>
        <v>6.5237458272771542</v>
      </c>
      <c r="E36" s="162">
        <f>'ISB-7 CRPOP'!$I85/'ISB-4 pondération'!$D$6*'ISB-4 pondération'!$F$6</f>
        <v>6.1349044434389288</v>
      </c>
      <c r="F36" s="160">
        <f>'ISB-8 PA80'!$I85/'ISB-4 pondération'!$D$7*'ISB-4 pondération'!$F$7</f>
        <v>8.3403710608539168</v>
      </c>
      <c r="G36" s="160">
        <f>'ISB-9 SCOB'!$I85/'ISB-4 pondération'!$D$8*'ISB-4 pondération'!$F$8</f>
        <v>66.999410015342164</v>
      </c>
      <c r="H36" s="161">
        <f t="shared" si="0"/>
        <v>103.77718592138352</v>
      </c>
      <c r="I36" s="146">
        <f>'ISB-10 Indices 2015'!$H85</f>
        <v>105.1017646455343</v>
      </c>
      <c r="J36" s="58">
        <f t="shared" si="1"/>
        <v>1.3245787241507827</v>
      </c>
    </row>
    <row r="37" spans="1:38" ht="15" customHeight="1">
      <c r="A37" s="61">
        <f ca="1">'ISB-1 2011'!A156</f>
        <v>2305</v>
      </c>
      <c r="B37" s="75" t="str">
        <f ca="1">'ISB-1 2011'!B156</f>
        <v>Schmitten (FR)</v>
      </c>
      <c r="C37" s="160">
        <f>'ISB-5 DPOP'!$I156/'ISB-4 pondération'!$D$4*'ISB-4 pondération'!$F$4</f>
        <v>15.597899156363273</v>
      </c>
      <c r="D37" s="160">
        <f>'ISB-6 TE'!$I156/'ISB-4 pondération'!$D$5*'ISB-4 pondération'!$F$5</f>
        <v>5.7140127671130427</v>
      </c>
      <c r="E37" s="162">
        <f>'ISB-7 CRPOP'!$I156/'ISB-4 pondération'!$D$6*'ISB-4 pondération'!$F$6</f>
        <v>5.7952671710548422</v>
      </c>
      <c r="F37" s="160">
        <f>'ISB-8 PA80'!$I156/'ISB-4 pondération'!$D$7*'ISB-4 pondération'!$F$7</f>
        <v>12.831531782518333</v>
      </c>
      <c r="G37" s="160">
        <f>'ISB-9 SCOB'!$I156/'ISB-4 pondération'!$D$8*'ISB-4 pondération'!$F$8</f>
        <v>56.904733939579693</v>
      </c>
      <c r="H37" s="161">
        <f t="shared" si="0"/>
        <v>96.843444816629187</v>
      </c>
      <c r="I37" s="146">
        <f>'ISB-10 Indices 2015'!$H156</f>
        <v>98.156383605086489</v>
      </c>
      <c r="J37" s="58">
        <f t="shared" si="1"/>
        <v>1.3129387884573021</v>
      </c>
    </row>
    <row r="38" spans="1:38" ht="15" customHeight="1">
      <c r="A38" s="61">
        <f ca="1">'ISB-1 2011'!A113</f>
        <v>2230</v>
      </c>
      <c r="B38" s="75" t="str">
        <f ca="1">'ISB-1 2011'!B113</f>
        <v>Villarsel-sur-Marly</v>
      </c>
      <c r="C38" s="160">
        <f>'ISB-5 DPOP'!$I113/'ISB-4 pondération'!$D$4*'ISB-4 pondération'!$F$4</f>
        <v>11.274641216626483</v>
      </c>
      <c r="D38" s="160">
        <f>'ISB-6 TE'!$I113/'ISB-4 pondération'!$D$5*'ISB-4 pondération'!$F$5</f>
        <v>4.0170467139407586</v>
      </c>
      <c r="E38" s="162">
        <f>'ISB-7 CRPOP'!$I113/'ISB-4 pondération'!$D$6*'ISB-4 pondération'!$F$6</f>
        <v>5.8684253212892514</v>
      </c>
      <c r="F38" s="160">
        <f>'ISB-8 PA80'!$I113/'ISB-4 pondération'!$D$7*'ISB-4 pondération'!$F$7</f>
        <v>9.9225109536205967</v>
      </c>
      <c r="G38" s="160">
        <f>'ISB-9 SCOB'!$I113/'ISB-4 pondération'!$D$8*'ISB-4 pondération'!$F$8</f>
        <v>47.173558942763997</v>
      </c>
      <c r="H38" s="161">
        <f t="shared" si="0"/>
        <v>78.256183148241092</v>
      </c>
      <c r="I38" s="146">
        <f>'ISB-10 Indices 2015'!$H113</f>
        <v>79.379265976652107</v>
      </c>
      <c r="J38" s="58">
        <f t="shared" si="1"/>
        <v>1.1230828284110146</v>
      </c>
    </row>
    <row r="39" spans="1:38" ht="15" customHeight="1">
      <c r="A39" s="61">
        <f ca="1">'ISB-1 2011'!A121</f>
        <v>2254</v>
      </c>
      <c r="B39" s="75" t="str">
        <f ca="1">'ISB-1 2011'!B121</f>
        <v>Courtepin</v>
      </c>
      <c r="C39" s="160">
        <f>'ISB-5 DPOP'!$I121/'ISB-4 pondération'!$D$4*'ISB-4 pondération'!$F$4</f>
        <v>18.573714169412337</v>
      </c>
      <c r="D39" s="160">
        <f>'ISB-6 TE'!$I121/'ISB-4 pondération'!$D$5*'ISB-4 pondération'!$F$5</f>
        <v>6.7304945026020162</v>
      </c>
      <c r="E39" s="162">
        <f>'ISB-7 CRPOP'!$I121/'ISB-4 pondération'!$D$6*'ISB-4 pondération'!$F$6</f>
        <v>6.0741774262365444</v>
      </c>
      <c r="F39" s="160">
        <f>'ISB-8 PA80'!$I121/'ISB-4 pondération'!$D$7*'ISB-4 pondération'!$F$7</f>
        <v>10.080572381434187</v>
      </c>
      <c r="G39" s="160">
        <f>'ISB-9 SCOB'!$I121/'ISB-4 pondération'!$D$8*'ISB-4 pondération'!$F$8</f>
        <v>70.66955311007446</v>
      </c>
      <c r="H39" s="161">
        <f t="shared" si="0"/>
        <v>112.12851158975954</v>
      </c>
      <c r="I39" s="146">
        <f>'ISB-10 Indices 2015'!$H121</f>
        <v>113.19009269667373</v>
      </c>
      <c r="J39" s="58">
        <f t="shared" si="1"/>
        <v>1.0615811069141898</v>
      </c>
    </row>
    <row r="40" spans="1:38" s="56" customFormat="1" ht="15" customHeight="1">
      <c r="A40" s="61">
        <f ca="1">'ISB-1 2011'!A34</f>
        <v>2049</v>
      </c>
      <c r="B40" s="75" t="str">
        <f ca="1">'ISB-1 2011'!B34</f>
        <v>Vuissens</v>
      </c>
      <c r="C40" s="160">
        <f>'ISB-5 DPOP'!$I34/'ISB-4 pondération'!$D$4*'ISB-4 pondération'!$F$4</f>
        <v>10.172703842898366</v>
      </c>
      <c r="D40" s="160">
        <f>'ISB-6 TE'!$I34/'ISB-4 pondération'!$D$5*'ISB-4 pondération'!$F$5</f>
        <v>4.9298161798370357</v>
      </c>
      <c r="E40" s="162">
        <f>'ISB-7 CRPOP'!$I34/'ISB-4 pondération'!$D$6*'ISB-4 pondération'!$F$6</f>
        <v>6.2277186333717536</v>
      </c>
      <c r="F40" s="160">
        <f>'ISB-8 PA80'!$I34/'ISB-4 pondération'!$D$7*'ISB-4 pondération'!$F$7</f>
        <v>7.3853701405907044</v>
      </c>
      <c r="G40" s="160">
        <f>'ISB-9 SCOB'!$I34/'ISB-4 pondération'!$D$8*'ISB-4 pondération'!$F$8</f>
        <v>55.005676905829425</v>
      </c>
      <c r="H40" s="161">
        <f t="shared" ref="H40:H71" si="2">SUM(C40:G40)</f>
        <v>83.721285702527283</v>
      </c>
      <c r="I40" s="146">
        <f>'ISB-10 Indices 2015'!$H34</f>
        <v>84.642306310487811</v>
      </c>
      <c r="J40" s="58">
        <f t="shared" ref="J40:J71" si="3">I40-H40</f>
        <v>0.92102060796052854</v>
      </c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</row>
    <row r="41" spans="1:38" ht="15" customHeight="1">
      <c r="A41" s="61">
        <f ca="1">'ISB-1 2011'!A161</f>
        <v>2310</v>
      </c>
      <c r="B41" s="75" t="str">
        <f ca="1">'ISB-1 2011'!B161</f>
        <v>Zumholz</v>
      </c>
      <c r="C41" s="160">
        <f>'ISB-5 DPOP'!$I161/'ISB-4 pondération'!$D$4*'ISB-4 pondération'!$F$4</f>
        <v>14.75114600383195</v>
      </c>
      <c r="D41" s="160">
        <f>'ISB-6 TE'!$I161/'ISB-4 pondération'!$D$5*'ISB-4 pondération'!$F$5</f>
        <v>4.7361835384170412</v>
      </c>
      <c r="E41" s="162">
        <f>'ISB-7 CRPOP'!$I161/'ISB-4 pondération'!$D$6*'ISB-4 pondération'!$F$6</f>
        <v>5.036192918614252</v>
      </c>
      <c r="F41" s="160">
        <f>'ISB-8 PA80'!$I161/'ISB-4 pondération'!$D$7*'ISB-4 pondération'!$F$7</f>
        <v>16.389169096947647</v>
      </c>
      <c r="G41" s="160">
        <f>'ISB-9 SCOB'!$I161/'ISB-4 pondération'!$D$8*'ISB-4 pondération'!$F$8</f>
        <v>45.669949057987104</v>
      </c>
      <c r="H41" s="161">
        <f t="shared" si="2"/>
        <v>86.582640615797999</v>
      </c>
      <c r="I41" s="146">
        <f>'ISB-10 Indices 2015'!$H161</f>
        <v>87.475975174616011</v>
      </c>
      <c r="J41" s="58">
        <f t="shared" si="3"/>
        <v>0.89333455881801171</v>
      </c>
    </row>
    <row r="42" spans="1:38" ht="15" customHeight="1">
      <c r="A42" s="61">
        <f ca="1">'ISB-1 2011'!A137</f>
        <v>2277</v>
      </c>
      <c r="B42" s="75" t="str">
        <f ca="1">'ISB-1 2011'!B137</f>
        <v>Salvenach</v>
      </c>
      <c r="C42" s="160">
        <f>'ISB-5 DPOP'!$I137/'ISB-4 pondération'!$D$4*'ISB-4 pondération'!$F$4</f>
        <v>13.395565944457084</v>
      </c>
      <c r="D42" s="160">
        <f>'ISB-6 TE'!$I137/'ISB-4 pondération'!$D$5*'ISB-4 pondération'!$F$5</f>
        <v>4.5225834243159326</v>
      </c>
      <c r="E42" s="162">
        <f>'ISB-7 CRPOP'!$I137/'ISB-4 pondération'!$D$6*'ISB-4 pondération'!$F$6</f>
        <v>5.6750269855843829</v>
      </c>
      <c r="F42" s="160">
        <f>'ISB-8 PA80'!$I137/'ISB-4 pondération'!$D$7*'ISB-4 pondération'!$F$7</f>
        <v>9.2020816988678416</v>
      </c>
      <c r="G42" s="160">
        <f>'ISB-9 SCOB'!$I137/'ISB-4 pondération'!$D$8*'ISB-4 pondération'!$F$8</f>
        <v>53.188394825631057</v>
      </c>
      <c r="H42" s="161">
        <f t="shared" si="2"/>
        <v>85.983652878856304</v>
      </c>
      <c r="I42" s="146">
        <f>'ISB-10 Indices 2015'!$H137</f>
        <v>86.844941069974126</v>
      </c>
      <c r="J42" s="58">
        <f t="shared" si="3"/>
        <v>0.86128819111782207</v>
      </c>
    </row>
    <row r="43" spans="1:38" ht="15" customHeight="1">
      <c r="A43" s="61">
        <f ca="1">'ISB-1 2011'!A99</f>
        <v>2200</v>
      </c>
      <c r="B43" s="75" t="str">
        <f ca="1">'ISB-1 2011'!B99</f>
        <v>Grolley</v>
      </c>
      <c r="C43" s="160">
        <f>'ISB-5 DPOP'!$I99/'ISB-4 pondération'!$D$4*'ISB-4 pondération'!$F$4</f>
        <v>16.044736807278831</v>
      </c>
      <c r="D43" s="160">
        <f>'ISB-6 TE'!$I99/'ISB-4 pondération'!$D$5*'ISB-4 pondération'!$F$5</f>
        <v>5.8672458947641886</v>
      </c>
      <c r="E43" s="162">
        <f>'ISB-7 CRPOP'!$I99/'ISB-4 pondération'!$D$6*'ISB-4 pondération'!$F$6</f>
        <v>5.8618113162542338</v>
      </c>
      <c r="F43" s="160">
        <f>'ISB-8 PA80'!$I99/'ISB-4 pondération'!$D$7*'ISB-4 pondération'!$F$7</f>
        <v>10.065907849060389</v>
      </c>
      <c r="G43" s="160">
        <f>'ISB-9 SCOB'!$I99/'ISB-4 pondération'!$D$8*'ISB-4 pondération'!$F$8</f>
        <v>63.389724971362391</v>
      </c>
      <c r="H43" s="161">
        <f t="shared" si="2"/>
        <v>101.22942683872003</v>
      </c>
      <c r="I43" s="146">
        <f>'ISB-10 Indices 2015'!$H99</f>
        <v>101.99991630261556</v>
      </c>
      <c r="J43" s="58">
        <f t="shared" si="3"/>
        <v>0.77048946389552952</v>
      </c>
    </row>
    <row r="44" spans="1:38" s="56" customFormat="1" ht="15" customHeight="1">
      <c r="A44" s="61">
        <f ca="1">'ISB-1 2011'!A153</f>
        <v>2302</v>
      </c>
      <c r="B44" s="75" t="str">
        <f ca="1">'ISB-1 2011'!B153</f>
        <v>St. Antoni</v>
      </c>
      <c r="C44" s="160">
        <f>'ISB-5 DPOP'!$I153/'ISB-4 pondération'!$D$4*'ISB-4 pondération'!$F$4</f>
        <v>13.01669551817402</v>
      </c>
      <c r="D44" s="160">
        <f>'ISB-6 TE'!$I153/'ISB-4 pondération'!$D$5*'ISB-4 pondération'!$F$5</f>
        <v>5.1530378153042813</v>
      </c>
      <c r="E44" s="162">
        <f>'ISB-7 CRPOP'!$I153/'ISB-4 pondération'!$D$6*'ISB-4 pondération'!$F$6</f>
        <v>5.2587975568972309</v>
      </c>
      <c r="F44" s="160">
        <f>'ISB-8 PA80'!$I153/'ISB-4 pondération'!$D$7*'ISB-4 pondération'!$F$7</f>
        <v>14.741318622394294</v>
      </c>
      <c r="G44" s="160">
        <f>'ISB-9 SCOB'!$I153/'ISB-4 pondération'!$D$8*'ISB-4 pondération'!$F$8</f>
        <v>49.754257664368538</v>
      </c>
      <c r="H44" s="161">
        <f t="shared" si="2"/>
        <v>87.924107177138367</v>
      </c>
      <c r="I44" s="146">
        <f>'ISB-10 Indices 2015'!$H153</f>
        <v>88.367049823707447</v>
      </c>
      <c r="J44" s="58">
        <f t="shared" si="3"/>
        <v>0.44294264656907956</v>
      </c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</row>
    <row r="45" spans="1:38" ht="15" customHeight="1">
      <c r="A45" s="61">
        <f ca="1">'ISB-1 2011'!A135</f>
        <v>2275</v>
      </c>
      <c r="B45" s="75" t="str">
        <f ca="1">'ISB-1 2011'!B135</f>
        <v>Murten</v>
      </c>
      <c r="C45" s="160">
        <f>'ISB-5 DPOP'!$I135/'ISB-4 pondération'!$D$4*'ISB-4 pondération'!$F$4</f>
        <v>16.923080247653257</v>
      </c>
      <c r="D45" s="160">
        <f>'ISB-6 TE'!$I135/'ISB-4 pondération'!$D$5*'ISB-4 pondération'!$F$5</f>
        <v>6.6167671430700725</v>
      </c>
      <c r="E45" s="162">
        <f>'ISB-7 CRPOP'!$I135/'ISB-4 pondération'!$D$6*'ISB-4 pondération'!$F$6</f>
        <v>5.5977282395505847</v>
      </c>
      <c r="F45" s="160">
        <f>'ISB-8 PA80'!$I135/'ISB-4 pondération'!$D$7*'ISB-4 pondération'!$F$7</f>
        <v>23.729758159417241</v>
      </c>
      <c r="G45" s="160">
        <f>'ISB-9 SCOB'!$I135/'ISB-4 pondération'!$D$8*'ISB-4 pondération'!$F$8</f>
        <v>54.773624127012063</v>
      </c>
      <c r="H45" s="161">
        <f t="shared" si="2"/>
        <v>107.64095791670323</v>
      </c>
      <c r="I45" s="146">
        <f>'ISB-10 Indices 2015'!$H135</f>
        <v>107.99045312407497</v>
      </c>
      <c r="J45" s="58">
        <f t="shared" si="3"/>
        <v>0.34949520737174566</v>
      </c>
    </row>
    <row r="46" spans="1:38" ht="15" customHeight="1">
      <c r="A46" s="61">
        <f ca="1">'ISB-1 2011'!A122</f>
        <v>2257</v>
      </c>
      <c r="B46" s="75" t="str">
        <f ca="1">'ISB-1 2011'!B122</f>
        <v>Cressier (FR)</v>
      </c>
      <c r="C46" s="160">
        <f>'ISB-5 DPOP'!$I122/'ISB-4 pondération'!$D$4*'ISB-4 pondération'!$F$4</f>
        <v>14.560337031522844</v>
      </c>
      <c r="D46" s="160">
        <f>'ISB-6 TE'!$I122/'ISB-4 pondération'!$D$5*'ISB-4 pondération'!$F$5</f>
        <v>6.8818867656560538</v>
      </c>
      <c r="E46" s="162">
        <f>'ISB-7 CRPOP'!$I122/'ISB-4 pondération'!$D$6*'ISB-4 pondération'!$F$6</f>
        <v>5.6126762828817505</v>
      </c>
      <c r="F46" s="160">
        <f>'ISB-8 PA80'!$I122/'ISB-4 pondération'!$D$7*'ISB-4 pondération'!$F$7</f>
        <v>17.815161179534201</v>
      </c>
      <c r="G46" s="160">
        <f>'ISB-9 SCOB'!$I122/'ISB-4 pondération'!$D$8*'ISB-4 pondération'!$F$8</f>
        <v>59.05337732888966</v>
      </c>
      <c r="H46" s="161">
        <f t="shared" si="2"/>
        <v>103.92343858848452</v>
      </c>
      <c r="I46" s="146">
        <f>'ISB-10 Indices 2015'!$H122</f>
        <v>104.22623623240631</v>
      </c>
      <c r="J46" s="58">
        <f t="shared" si="3"/>
        <v>0.30279764392179231</v>
      </c>
    </row>
    <row r="47" spans="1:38" ht="15" customHeight="1">
      <c r="A47" s="61">
        <f ca="1">'ISB-1 2011'!A164</f>
        <v>2325</v>
      </c>
      <c r="B47" s="75" t="str">
        <f ca="1">'ISB-1 2011'!B164</f>
        <v>Châtel-Saint-Denis</v>
      </c>
      <c r="C47" s="160">
        <f>'ISB-5 DPOP'!$I164/'ISB-4 pondération'!$D$4*'ISB-4 pondération'!$F$4</f>
        <v>13.312973454352697</v>
      </c>
      <c r="D47" s="160">
        <f>'ISB-6 TE'!$I164/'ISB-4 pondération'!$D$5*'ISB-4 pondération'!$F$5</f>
        <v>6.2330637532114652</v>
      </c>
      <c r="E47" s="162">
        <f>'ISB-7 CRPOP'!$I164/'ISB-4 pondération'!$D$6*'ISB-4 pondération'!$F$6</f>
        <v>6.3348392821721466</v>
      </c>
      <c r="F47" s="160">
        <f>'ISB-8 PA80'!$I164/'ISB-4 pondération'!$D$7*'ISB-4 pondération'!$F$7</f>
        <v>13.832963417579752</v>
      </c>
      <c r="G47" s="160">
        <f>'ISB-9 SCOB'!$I164/'ISB-4 pondération'!$D$8*'ISB-4 pondération'!$F$8</f>
        <v>61.921548404238607</v>
      </c>
      <c r="H47" s="161">
        <f t="shared" si="2"/>
        <v>101.63538831155466</v>
      </c>
      <c r="I47" s="146">
        <f>'ISB-10 Indices 2015'!$H164</f>
        <v>101.88811498736669</v>
      </c>
      <c r="J47" s="58">
        <f t="shared" si="3"/>
        <v>0.25272667581202768</v>
      </c>
    </row>
    <row r="48" spans="1:38" s="195" customFormat="1" ht="15" customHeight="1">
      <c r="A48" s="187">
        <f ca="1">'ISB-1 2011'!A88</f>
        <v>2179</v>
      </c>
      <c r="B48" s="188" t="str">
        <f ca="1">'ISB-1 2011'!B88</f>
        <v>Chésopelloz</v>
      </c>
      <c r="C48" s="189">
        <f>'ISB-5 DPOP'!$I88/'ISB-4 pondération'!$D$4*'ISB-4 pondération'!$F$4</f>
        <v>11.972421578624626</v>
      </c>
      <c r="D48" s="189">
        <f>'ISB-6 TE'!$I88/'ISB-4 pondération'!$D$5*'ISB-4 pondération'!$F$5</f>
        <v>5.1863244686532219</v>
      </c>
      <c r="E48" s="190">
        <f>'ISB-7 CRPOP'!$I88/'ISB-4 pondération'!$D$6*'ISB-4 pondération'!$F$6</f>
        <v>5.5233665962417584</v>
      </c>
      <c r="F48" s="189">
        <f>'ISB-8 PA80'!$I88/'ISB-4 pondération'!$D$7*'ISB-4 pondération'!$F$7</f>
        <v>14.468182983067763</v>
      </c>
      <c r="G48" s="189">
        <f>'ISB-9 SCOB'!$I88/'ISB-4 pondération'!$D$8*'ISB-4 pondération'!$F$8</f>
        <v>50.960603748916832</v>
      </c>
      <c r="H48" s="191">
        <f t="shared" si="2"/>
        <v>88.110899375504204</v>
      </c>
      <c r="I48" s="192">
        <f>'ISB-10 Indices 2015'!$H88</f>
        <v>88.31464077379988</v>
      </c>
      <c r="J48" s="193">
        <f t="shared" si="3"/>
        <v>0.20374139829567639</v>
      </c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194"/>
      <c r="AL48" s="194"/>
    </row>
    <row r="49" spans="1:38" ht="15" customHeight="1">
      <c r="A49" s="61">
        <f ca="1">'ISB-1 2011'!A103</f>
        <v>2213</v>
      </c>
      <c r="B49" s="75" t="str">
        <f ca="1">'ISB-1 2011'!B103</f>
        <v>Noréaz</v>
      </c>
      <c r="C49" s="160">
        <f>'ISB-5 DPOP'!$I103/'ISB-4 pondération'!$D$4*'ISB-4 pondération'!$F$4</f>
        <v>12.276338987158221</v>
      </c>
      <c r="D49" s="160">
        <f>'ISB-6 TE'!$I103/'ISB-4 pondération'!$D$5*'ISB-4 pondération'!$F$5</f>
        <v>5.7739053535755973</v>
      </c>
      <c r="E49" s="162">
        <f>'ISB-7 CRPOP'!$I103/'ISB-4 pondération'!$D$6*'ISB-4 pondération'!$F$6</f>
        <v>5.9737380325739524</v>
      </c>
      <c r="F49" s="160">
        <f>'ISB-8 PA80'!$I103/'ISB-4 pondération'!$D$7*'ISB-4 pondération'!$F$7</f>
        <v>10.109279023512174</v>
      </c>
      <c r="G49" s="160">
        <f>'ISB-9 SCOB'!$I103/'ISB-4 pondération'!$D$8*'ISB-4 pondération'!$F$8</f>
        <v>61.982777403317236</v>
      </c>
      <c r="H49" s="161">
        <f t="shared" si="2"/>
        <v>96.116038800137176</v>
      </c>
      <c r="I49" s="146">
        <f>'ISB-10 Indices 2015'!$H103</f>
        <v>95.96260017397347</v>
      </c>
      <c r="J49" s="58">
        <f t="shared" si="3"/>
        <v>-0.15343862616370529</v>
      </c>
    </row>
    <row r="50" spans="1:38" ht="15" customHeight="1">
      <c r="A50" s="61">
        <f ca="1">'ISB-1 2011'!A14</f>
        <v>2013</v>
      </c>
      <c r="B50" s="75" t="str">
        <f ca="1">'ISB-1 2011'!B14</f>
        <v>Domdidier</v>
      </c>
      <c r="C50" s="160">
        <f>'ISB-5 DPOP'!$I14/'ISB-4 pondération'!$D$4*'ISB-4 pondération'!$F$4</f>
        <v>15.871396541413629</v>
      </c>
      <c r="D50" s="160">
        <f>'ISB-6 TE'!$I14/'ISB-4 pondération'!$D$5*'ISB-4 pondération'!$F$5</f>
        <v>6.8144656075606553</v>
      </c>
      <c r="E50" s="162">
        <f>'ISB-7 CRPOP'!$I14/'ISB-4 pondération'!$D$6*'ISB-4 pondération'!$F$6</f>
        <v>6.1328937268190451</v>
      </c>
      <c r="F50" s="160">
        <f>'ISB-8 PA80'!$I14/'ISB-4 pondération'!$D$7*'ISB-4 pondération'!$F$7</f>
        <v>13.108949099611783</v>
      </c>
      <c r="G50" s="160">
        <f>'ISB-9 SCOB'!$I14/'ISB-4 pondération'!$D$8*'ISB-4 pondération'!$F$8</f>
        <v>69.850245379855735</v>
      </c>
      <c r="H50" s="161">
        <f t="shared" si="2"/>
        <v>111.77795035526086</v>
      </c>
      <c r="I50" s="146">
        <f>'ISB-10 Indices 2015'!$H14</f>
        <v>111.50589165490214</v>
      </c>
      <c r="J50" s="58">
        <f t="shared" si="3"/>
        <v>-0.27205870035871271</v>
      </c>
    </row>
    <row r="51" spans="1:38" ht="15" customHeight="1">
      <c r="A51" s="61">
        <f ca="1">'ISB-1 2011'!A43</f>
        <v>2072</v>
      </c>
      <c r="B51" s="75" t="str">
        <f ca="1">'ISB-1 2011'!B43</f>
        <v>Ecublens (FR)</v>
      </c>
      <c r="C51" s="160">
        <f>'ISB-5 DPOP'!$I43/'ISB-4 pondération'!$D$4*'ISB-4 pondération'!$F$4</f>
        <v>11.348452235552676</v>
      </c>
      <c r="D51" s="160">
        <f>'ISB-6 TE'!$I43/'ISB-4 pondération'!$D$5*'ISB-4 pondération'!$F$5</f>
        <v>4.5548783701188684</v>
      </c>
      <c r="E51" s="162">
        <f>'ISB-7 CRPOP'!$I43/'ISB-4 pondération'!$D$6*'ISB-4 pondération'!$F$6</f>
        <v>5.7139398914474819</v>
      </c>
      <c r="F51" s="160">
        <f>'ISB-8 PA80'!$I43/'ISB-4 pondération'!$D$7*'ISB-4 pondération'!$F$7</f>
        <v>12.901274950055734</v>
      </c>
      <c r="G51" s="160">
        <f>'ISB-9 SCOB'!$I43/'ISB-4 pondération'!$D$8*'ISB-4 pondération'!$F$8</f>
        <v>51.742456125910074</v>
      </c>
      <c r="H51" s="161">
        <f t="shared" si="2"/>
        <v>86.261001573084826</v>
      </c>
      <c r="I51" s="146">
        <f>'ISB-10 Indices 2015'!$H43</f>
        <v>85.915819660245972</v>
      </c>
      <c r="J51" s="58">
        <f t="shared" si="3"/>
        <v>-0.34518191283885358</v>
      </c>
    </row>
    <row r="52" spans="1:38" ht="15" customHeight="1">
      <c r="A52" s="61">
        <f ca="1">'ISB-1 2011'!A141</f>
        <v>2281</v>
      </c>
      <c r="B52" s="75" t="str">
        <f ca="1">'ISB-1 2011'!B141</f>
        <v>Haut-Vully</v>
      </c>
      <c r="C52" s="160">
        <f>'ISB-5 DPOP'!$I141/'ISB-4 pondération'!$D$4*'ISB-4 pondération'!$F$4</f>
        <v>14.241348099214218</v>
      </c>
      <c r="D52" s="160">
        <f>'ISB-6 TE'!$I141/'ISB-4 pondération'!$D$5*'ISB-4 pondération'!$F$5</f>
        <v>4.7573188717289439</v>
      </c>
      <c r="E52" s="162">
        <f>'ISB-7 CRPOP'!$I141/'ISB-4 pondération'!$D$6*'ISB-4 pondération'!$F$6</f>
        <v>5.8503617826985259</v>
      </c>
      <c r="F52" s="160">
        <f>'ISB-8 PA80'!$I141/'ISB-4 pondération'!$D$7*'ISB-4 pondération'!$F$7</f>
        <v>20.929437274348427</v>
      </c>
      <c r="G52" s="160">
        <f>'ISB-9 SCOB'!$I141/'ISB-4 pondération'!$D$8*'ISB-4 pondération'!$F$8</f>
        <v>49.531270387703493</v>
      </c>
      <c r="H52" s="161">
        <f t="shared" si="2"/>
        <v>95.309736415693607</v>
      </c>
      <c r="I52" s="146">
        <f>'ISB-10 Indices 2015'!$H141</f>
        <v>94.862543725159455</v>
      </c>
      <c r="J52" s="58">
        <f t="shared" si="3"/>
        <v>-0.44719269053415189</v>
      </c>
    </row>
    <row r="53" spans="1:38" ht="15" customHeight="1">
      <c r="A53" s="61">
        <f ca="1">'ISB-1 2011'!A62</f>
        <v>2128</v>
      </c>
      <c r="B53" s="75" t="str">
        <f ca="1">'ISB-1 2011'!B62</f>
        <v>Châtel-sur-Montsalvens</v>
      </c>
      <c r="C53" s="160">
        <f>'ISB-5 DPOP'!$I62/'ISB-4 pondération'!$D$4*'ISB-4 pondération'!$F$4</f>
        <v>13.249508140425631</v>
      </c>
      <c r="D53" s="160">
        <f>'ISB-6 TE'!$I62/'ISB-4 pondération'!$D$5*'ISB-4 pondération'!$F$5</f>
        <v>3.0829643427342375</v>
      </c>
      <c r="E53" s="162">
        <f>'ISB-7 CRPOP'!$I62/'ISB-4 pondération'!$D$6*'ISB-4 pondération'!$F$6</f>
        <v>5.8079751598142142</v>
      </c>
      <c r="F53" s="160">
        <f>'ISB-8 PA80'!$I62/'ISB-4 pondération'!$D$7*'ISB-4 pondération'!$F$7</f>
        <v>9.5163537884439702</v>
      </c>
      <c r="G53" s="160">
        <f>'ISB-9 SCOB'!$I62/'ISB-4 pondération'!$D$8*'ISB-4 pondération'!$F$8</f>
        <v>51.64193965070519</v>
      </c>
      <c r="H53" s="161">
        <f t="shared" si="2"/>
        <v>83.298741082123243</v>
      </c>
      <c r="I53" s="146">
        <f>'ISB-10 Indices 2015'!$H62</f>
        <v>82.834721632428611</v>
      </c>
      <c r="J53" s="58">
        <f t="shared" si="3"/>
        <v>-0.46401944969463216</v>
      </c>
    </row>
    <row r="54" spans="1:38" s="56" customFormat="1" ht="15" customHeight="1">
      <c r="A54" s="61">
        <f ca="1">'ISB-1 2011'!A89</f>
        <v>2183</v>
      </c>
      <c r="B54" s="75" t="str">
        <f ca="1">'ISB-1 2011'!B89</f>
        <v>Corminboeuf</v>
      </c>
      <c r="C54" s="160">
        <f>'ISB-5 DPOP'!$I89/'ISB-4 pondération'!$D$4*'ISB-4 pondération'!$F$4</f>
        <v>16.338077185656374</v>
      </c>
      <c r="D54" s="160">
        <f>'ISB-6 TE'!$I89/'ISB-4 pondération'!$D$5*'ISB-4 pondération'!$F$5</f>
        <v>5.2687819036534798</v>
      </c>
      <c r="E54" s="162">
        <f>'ISB-7 CRPOP'!$I89/'ISB-4 pondération'!$D$6*'ISB-4 pondération'!$F$6</f>
        <v>6.0643830460239299</v>
      </c>
      <c r="F54" s="160">
        <f>'ISB-8 PA80'!$I89/'ISB-4 pondération'!$D$7*'ISB-4 pondération'!$F$7</f>
        <v>12.931386973945614</v>
      </c>
      <c r="G54" s="160">
        <f>'ISB-9 SCOB'!$I89/'ISB-4 pondération'!$D$8*'ISB-4 pondération'!$F$8</f>
        <v>63.844442958397863</v>
      </c>
      <c r="H54" s="161">
        <f t="shared" si="2"/>
        <v>104.44707206767725</v>
      </c>
      <c r="I54" s="146">
        <f>'ISB-10 Indices 2015'!$H89</f>
        <v>103.97207826420731</v>
      </c>
      <c r="J54" s="58">
        <f t="shared" si="3"/>
        <v>-0.47499380346994258</v>
      </c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</row>
    <row r="55" spans="1:38" ht="15" customHeight="1">
      <c r="A55" s="61">
        <f ca="1">'ISB-1 2011'!A151</f>
        <v>2300</v>
      </c>
      <c r="B55" s="75" t="str">
        <f ca="1">'ISB-1 2011'!B151</f>
        <v>Plasselb</v>
      </c>
      <c r="C55" s="160">
        <f>'ISB-5 DPOP'!$I151/'ISB-4 pondération'!$D$4*'ISB-4 pondération'!$F$4</f>
        <v>11.07873170720311</v>
      </c>
      <c r="D55" s="160">
        <f>'ISB-6 TE'!$I151/'ISB-4 pondération'!$D$5*'ISB-4 pondération'!$F$5</f>
        <v>3.8170762140357626</v>
      </c>
      <c r="E55" s="162">
        <f>'ISB-7 CRPOP'!$I151/'ISB-4 pondération'!$D$6*'ISB-4 pondération'!$F$6</f>
        <v>5.33414260291707</v>
      </c>
      <c r="F55" s="160">
        <f>'ISB-8 PA80'!$I151/'ISB-4 pondération'!$D$7*'ISB-4 pondération'!$F$7</f>
        <v>11.805254403895477</v>
      </c>
      <c r="G55" s="160">
        <f>'ISB-9 SCOB'!$I151/'ISB-4 pondération'!$D$8*'ISB-4 pondération'!$F$8</f>
        <v>47.737075157691592</v>
      </c>
      <c r="H55" s="161">
        <f t="shared" si="2"/>
        <v>79.772280085743006</v>
      </c>
      <c r="I55" s="146">
        <f>'ISB-10 Indices 2015'!$H151</f>
        <v>79.295422878946511</v>
      </c>
      <c r="J55" s="58">
        <f t="shared" si="3"/>
        <v>-0.47685720679649535</v>
      </c>
    </row>
    <row r="56" spans="1:38" ht="15" customHeight="1">
      <c r="A56" s="61">
        <f ca="1">'ISB-1 2011'!A52</f>
        <v>2111</v>
      </c>
      <c r="B56" s="75" t="str">
        <f ca="1">'ISB-1 2011'!B52</f>
        <v>Villaz-Saint-Pierre</v>
      </c>
      <c r="C56" s="160">
        <f>'ISB-5 DPOP'!$I52/'ISB-4 pondération'!$D$4*'ISB-4 pondération'!$F$4</f>
        <v>14.51766264432983</v>
      </c>
      <c r="D56" s="160">
        <f>'ISB-6 TE'!$I52/'ISB-4 pondération'!$D$5*'ISB-4 pondération'!$F$5</f>
        <v>5.9472428809357627</v>
      </c>
      <c r="E56" s="162">
        <f>'ISB-7 CRPOP'!$I52/'ISB-4 pondération'!$D$6*'ISB-4 pondération'!$F$6</f>
        <v>5.9426188171483068</v>
      </c>
      <c r="F56" s="160">
        <f>'ISB-8 PA80'!$I52/'ISB-4 pondération'!$D$7*'ISB-4 pondération'!$F$7</f>
        <v>14.815957306332841</v>
      </c>
      <c r="G56" s="160">
        <f>'ISB-9 SCOB'!$I52/'ISB-4 pondération'!$D$8*'ISB-4 pondération'!$F$8</f>
        <v>62.356454366547204</v>
      </c>
      <c r="H56" s="161">
        <f t="shared" si="2"/>
        <v>103.57993601529395</v>
      </c>
      <c r="I56" s="146">
        <f>'ISB-10 Indices 2015'!$H52</f>
        <v>103.05225508823091</v>
      </c>
      <c r="J56" s="58">
        <f t="shared" si="3"/>
        <v>-0.52768092706304515</v>
      </c>
    </row>
    <row r="57" spans="1:38" ht="15" customHeight="1">
      <c r="A57" s="61">
        <f ca="1">'ISB-1 2011'!A140</f>
        <v>2280</v>
      </c>
      <c r="B57" s="75" t="str">
        <f ca="1">'ISB-1 2011'!B140</f>
        <v>Bas-Vully</v>
      </c>
      <c r="C57" s="160">
        <f>'ISB-5 DPOP'!$I140/'ISB-4 pondération'!$D$4*'ISB-4 pondération'!$F$4</f>
        <v>14.59522702825093</v>
      </c>
      <c r="D57" s="160">
        <f>'ISB-6 TE'!$I140/'ISB-4 pondération'!$D$5*'ISB-4 pondération'!$F$5</f>
        <v>5.7995806676229105</v>
      </c>
      <c r="E57" s="162">
        <f>'ISB-7 CRPOP'!$I140/'ISB-4 pondération'!$D$6*'ISB-4 pondération'!$F$6</f>
        <v>5.8884981692900578</v>
      </c>
      <c r="F57" s="160">
        <f>'ISB-8 PA80'!$I140/'ISB-4 pondération'!$D$7*'ISB-4 pondération'!$F$7</f>
        <v>20.075923091016151</v>
      </c>
      <c r="G57" s="160">
        <f>'ISB-9 SCOB'!$I140/'ISB-4 pondération'!$D$8*'ISB-4 pondération'!$F$8</f>
        <v>56.577125923190728</v>
      </c>
      <c r="H57" s="161">
        <f t="shared" si="2"/>
        <v>102.93635487937078</v>
      </c>
      <c r="I57" s="146">
        <f>'ISB-10 Indices 2015'!$H140</f>
        <v>102.32192064093923</v>
      </c>
      <c r="J57" s="58">
        <f t="shared" si="3"/>
        <v>-0.61443423843155642</v>
      </c>
    </row>
    <row r="58" spans="1:38" ht="15" customHeight="1">
      <c r="A58" s="61">
        <f ca="1">'ISB-1 2011'!A15</f>
        <v>2014</v>
      </c>
      <c r="B58" s="75" t="str">
        <f ca="1">'ISB-1 2011'!B15</f>
        <v>Dompierre (FR)</v>
      </c>
      <c r="C58" s="160">
        <f>'ISB-5 DPOP'!$I15/'ISB-4 pondération'!$D$4*'ISB-4 pondération'!$F$4</f>
        <v>14.536257656843045</v>
      </c>
      <c r="D58" s="160">
        <f>'ISB-6 TE'!$I15/'ISB-4 pondération'!$D$5*'ISB-4 pondération'!$F$5</f>
        <v>4.0628645063923567</v>
      </c>
      <c r="E58" s="162">
        <f>'ISB-7 CRPOP'!$I15/'ISB-4 pondération'!$D$6*'ISB-4 pondération'!$F$6</f>
        <v>6.577714354098033</v>
      </c>
      <c r="F58" s="160">
        <f>'ISB-8 PA80'!$I15/'ISB-4 pondération'!$D$7*'ISB-4 pondération'!$F$7</f>
        <v>9.9186275529971848</v>
      </c>
      <c r="G58" s="160">
        <f>'ISB-9 SCOB'!$I15/'ISB-4 pondération'!$D$8*'ISB-4 pondération'!$F$8</f>
        <v>62.112793615743222</v>
      </c>
      <c r="H58" s="161">
        <f t="shared" si="2"/>
        <v>97.208257686073836</v>
      </c>
      <c r="I58" s="146">
        <f>'ISB-10 Indices 2015'!$H15</f>
        <v>96.499534080519695</v>
      </c>
      <c r="J58" s="58">
        <f t="shared" si="3"/>
        <v>-0.70872360555414105</v>
      </c>
    </row>
    <row r="59" spans="1:38" ht="15" customHeight="1">
      <c r="A59" s="61">
        <f ca="1">'ISB-1 2011'!A29</f>
        <v>2041</v>
      </c>
      <c r="B59" s="75" t="str">
        <f ca="1">'ISB-1 2011'!B29</f>
        <v>Saint-Aubin (FR)</v>
      </c>
      <c r="C59" s="160">
        <f>'ISB-5 DPOP'!$I29/'ISB-4 pondération'!$D$4*'ISB-4 pondération'!$F$4</f>
        <v>14.427985369700222</v>
      </c>
      <c r="D59" s="160">
        <f>'ISB-6 TE'!$I29/'ISB-4 pondération'!$D$5*'ISB-4 pondération'!$F$5</f>
        <v>5.3319945679068628</v>
      </c>
      <c r="E59" s="162">
        <f>'ISB-7 CRPOP'!$I29/'ISB-4 pondération'!$D$6*'ISB-4 pondération'!$F$6</f>
        <v>5.7723941239351912</v>
      </c>
      <c r="F59" s="160">
        <f>'ISB-8 PA80'!$I29/'ISB-4 pondération'!$D$7*'ISB-4 pondération'!$F$7</f>
        <v>10.718749898972423</v>
      </c>
      <c r="G59" s="160">
        <f>'ISB-9 SCOB'!$I29/'ISB-4 pondération'!$D$8*'ISB-4 pondération'!$F$8</f>
        <v>63.45675082947043</v>
      </c>
      <c r="H59" s="161">
        <f t="shared" si="2"/>
        <v>99.707874789985141</v>
      </c>
      <c r="I59" s="146">
        <f>'ISB-10 Indices 2015'!$H29</f>
        <v>98.970640339108485</v>
      </c>
      <c r="J59" s="58">
        <f t="shared" si="3"/>
        <v>-0.73723445087665596</v>
      </c>
    </row>
    <row r="60" spans="1:38" ht="15" customHeight="1">
      <c r="A60" s="61">
        <f ca="1">'ISB-1 2011'!A123</f>
        <v>2258</v>
      </c>
      <c r="B60" s="75" t="str">
        <f ca="1">'ISB-1 2011'!B123</f>
        <v>Fräschels</v>
      </c>
      <c r="C60" s="160">
        <f>'ISB-5 DPOP'!$I123/'ISB-4 pondération'!$D$4*'ISB-4 pondération'!$F$4</f>
        <v>13.790697736030285</v>
      </c>
      <c r="D60" s="160">
        <f>'ISB-6 TE'!$I123/'ISB-4 pondération'!$D$5*'ISB-4 pondération'!$F$5</f>
        <v>4.7388084531632284</v>
      </c>
      <c r="E60" s="162">
        <f>'ISB-7 CRPOP'!$I123/'ISB-4 pondération'!$D$6*'ISB-4 pondération'!$F$6</f>
        <v>5.1053249658806719</v>
      </c>
      <c r="F60" s="160">
        <f>'ISB-8 PA80'!$I123/'ISB-4 pondération'!$D$7*'ISB-4 pondération'!$F$7</f>
        <v>26.010997220317211</v>
      </c>
      <c r="G60" s="160">
        <f>'ISB-9 SCOB'!$I123/'ISB-4 pondération'!$D$8*'ISB-4 pondération'!$F$8</f>
        <v>41.458872070558201</v>
      </c>
      <c r="H60" s="161">
        <f t="shared" si="2"/>
        <v>91.104700445949589</v>
      </c>
      <c r="I60" s="146">
        <f>'ISB-10 Indices 2015'!$H123</f>
        <v>90.344792829169023</v>
      </c>
      <c r="J60" s="58">
        <f t="shared" si="3"/>
        <v>-0.75990761678056629</v>
      </c>
    </row>
    <row r="61" spans="1:38" s="56" customFormat="1" ht="15" customHeight="1">
      <c r="A61" s="61">
        <f ca="1">'ISB-1 2011'!A148</f>
        <v>2296</v>
      </c>
      <c r="B61" s="75" t="str">
        <f ca="1">'ISB-1 2011'!B148</f>
        <v>Heitenried</v>
      </c>
      <c r="C61" s="160">
        <f>'ISB-5 DPOP'!$I148/'ISB-4 pondération'!$D$4*'ISB-4 pondération'!$F$4</f>
        <v>13.735361679871744</v>
      </c>
      <c r="D61" s="160">
        <f>'ISB-6 TE'!$I148/'ISB-4 pondération'!$D$5*'ISB-4 pondération'!$F$5</f>
        <v>4.2903208312702441</v>
      </c>
      <c r="E61" s="162">
        <f>'ISB-7 CRPOP'!$I148/'ISB-4 pondération'!$D$6*'ISB-4 pondération'!$F$6</f>
        <v>5.7806747535280731</v>
      </c>
      <c r="F61" s="160">
        <f>'ISB-8 PA80'!$I148/'ISB-4 pondération'!$D$7*'ISB-4 pondération'!$F$7</f>
        <v>12.72764761720067</v>
      </c>
      <c r="G61" s="160">
        <f>'ISB-9 SCOB'!$I148/'ISB-4 pondération'!$D$8*'ISB-4 pondération'!$F$8</f>
        <v>55.929877268214753</v>
      </c>
      <c r="H61" s="161">
        <f t="shared" si="2"/>
        <v>92.463882150085482</v>
      </c>
      <c r="I61" s="146">
        <f>'ISB-10 Indices 2015'!$H148</f>
        <v>91.658703438119403</v>
      </c>
      <c r="J61" s="58">
        <f t="shared" si="3"/>
        <v>-0.80517871196607871</v>
      </c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</row>
    <row r="62" spans="1:38" ht="15" customHeight="1">
      <c r="A62" s="61">
        <f ca="1">'ISB-1 2011'!A27</f>
        <v>2039</v>
      </c>
      <c r="B62" s="75" t="str">
        <f ca="1">'ISB-1 2011'!B27</f>
        <v>Rueyres-les-Prés</v>
      </c>
      <c r="C62" s="160">
        <f>'ISB-5 DPOP'!$I27/'ISB-4 pondération'!$D$4*'ISB-4 pondération'!$F$4</f>
        <v>12.979204804414433</v>
      </c>
      <c r="D62" s="160">
        <f>'ISB-6 TE'!$I27/'ISB-4 pondération'!$D$5*'ISB-4 pondération'!$F$5</f>
        <v>3.8896418605255096</v>
      </c>
      <c r="E62" s="162">
        <f>'ISB-7 CRPOP'!$I27/'ISB-4 pondération'!$D$6*'ISB-4 pondération'!$F$6</f>
        <v>6.599273852596748</v>
      </c>
      <c r="F62" s="160">
        <f>'ISB-8 PA80'!$I27/'ISB-4 pondération'!$D$7*'ISB-4 pondération'!$F$7</f>
        <v>9.6091329478809939</v>
      </c>
      <c r="G62" s="160">
        <f>'ISB-9 SCOB'!$I27/'ISB-4 pondération'!$D$8*'ISB-4 pondération'!$F$8</f>
        <v>60.344642139037553</v>
      </c>
      <c r="H62" s="161">
        <f t="shared" si="2"/>
        <v>93.421895604455244</v>
      </c>
      <c r="I62" s="146">
        <f>'ISB-10 Indices 2015'!$H27</f>
        <v>92.530373326915026</v>
      </c>
      <c r="J62" s="58">
        <f t="shared" si="3"/>
        <v>-0.89152227754021851</v>
      </c>
    </row>
    <row r="63" spans="1:38" ht="15" customHeight="1">
      <c r="A63" s="61">
        <f ca="1">'ISB-1 2011'!A12</f>
        <v>2010</v>
      </c>
      <c r="B63" s="75" t="str">
        <f ca="1">'ISB-1 2011'!B12</f>
        <v>Cheyres</v>
      </c>
      <c r="C63" s="160">
        <f>'ISB-5 DPOP'!$I12/'ISB-4 pondération'!$D$4*'ISB-4 pondération'!$F$4</f>
        <v>15.12694319833661</v>
      </c>
      <c r="D63" s="160">
        <f>'ISB-6 TE'!$I12/'ISB-4 pondération'!$D$5*'ISB-4 pondération'!$F$5</f>
        <v>3.3260497420675423</v>
      </c>
      <c r="E63" s="162">
        <f>'ISB-7 CRPOP'!$I12/'ISB-4 pondération'!$D$6*'ISB-4 pondération'!$F$6</f>
        <v>7.2026558276918076</v>
      </c>
      <c r="F63" s="160">
        <f>'ISB-8 PA80'!$I12/'ISB-4 pondération'!$D$7*'ISB-4 pondération'!$F$7</f>
        <v>17.181608333361304</v>
      </c>
      <c r="G63" s="160">
        <f>'ISB-9 SCOB'!$I12/'ISB-4 pondération'!$D$8*'ISB-4 pondération'!$F$8</f>
        <v>55.965538549700462</v>
      </c>
      <c r="H63" s="161">
        <f t="shared" si="2"/>
        <v>98.802795651157723</v>
      </c>
      <c r="I63" s="146">
        <f>'ISB-10 Indices 2015'!$H12</f>
        <v>97.868662315901972</v>
      </c>
      <c r="J63" s="58">
        <f t="shared" si="3"/>
        <v>-0.93413333525575126</v>
      </c>
    </row>
    <row r="64" spans="1:38" ht="15" customHeight="1">
      <c r="A64" s="61">
        <f ca="1">'ISB-1 2011'!A33</f>
        <v>2047</v>
      </c>
      <c r="B64" s="75" t="str">
        <f ca="1">'ISB-1 2011'!B33</f>
        <v>Villeneuve (FR)</v>
      </c>
      <c r="C64" s="160">
        <f>'ISB-5 DPOP'!$I33/'ISB-4 pondération'!$D$4*'ISB-4 pondération'!$F$4</f>
        <v>12.587494199107246</v>
      </c>
      <c r="D64" s="160">
        <f>'ISB-6 TE'!$I33/'ISB-4 pondération'!$D$5*'ISB-4 pondération'!$F$5</f>
        <v>4.7247291646569378</v>
      </c>
      <c r="E64" s="162">
        <f>'ISB-7 CRPOP'!$I33/'ISB-4 pondération'!$D$6*'ISB-4 pondération'!$F$6</f>
        <v>6.1729381481573666</v>
      </c>
      <c r="F64" s="160">
        <f>'ISB-8 PA80'!$I33/'ISB-4 pondération'!$D$7*'ISB-4 pondération'!$F$7</f>
        <v>9.9531797857036644</v>
      </c>
      <c r="G64" s="160">
        <f>'ISB-9 SCOB'!$I33/'ISB-4 pondération'!$D$8*'ISB-4 pondération'!$F$8</f>
        <v>61.603036874936514</v>
      </c>
      <c r="H64" s="161">
        <f t="shared" si="2"/>
        <v>95.041378172561735</v>
      </c>
      <c r="I64" s="146">
        <f>'ISB-10 Indices 2015'!$H33</f>
        <v>94.097178746542752</v>
      </c>
      <c r="J64" s="58">
        <f t="shared" si="3"/>
        <v>-0.94419942601898299</v>
      </c>
    </row>
    <row r="65" spans="1:10" ht="15" customHeight="1">
      <c r="A65" s="61">
        <f ca="1">'ISB-1 2011'!A143</f>
        <v>2291</v>
      </c>
      <c r="B65" s="75" t="str">
        <f ca="1">'ISB-1 2011'!B143</f>
        <v>Alterswil</v>
      </c>
      <c r="C65" s="160">
        <f>'ISB-5 DPOP'!$I143/'ISB-4 pondération'!$D$4*'ISB-4 pondération'!$F$4</f>
        <v>13.209576222272174</v>
      </c>
      <c r="D65" s="160">
        <f>'ISB-6 TE'!$I143/'ISB-4 pondération'!$D$5*'ISB-4 pondération'!$F$5</f>
        <v>4.9788493874534803</v>
      </c>
      <c r="E65" s="162">
        <f>'ISB-7 CRPOP'!$I143/'ISB-4 pondération'!$D$6*'ISB-4 pondération'!$F$6</f>
        <v>5.3967758529547636</v>
      </c>
      <c r="F65" s="160">
        <f>'ISB-8 PA80'!$I143/'ISB-4 pondération'!$D$7*'ISB-4 pondération'!$F$7</f>
        <v>19.424254181913021</v>
      </c>
      <c r="G65" s="160">
        <f>'ISB-9 SCOB'!$I143/'ISB-4 pondération'!$D$8*'ISB-4 pondération'!$F$8</f>
        <v>50.594334390449397</v>
      </c>
      <c r="H65" s="161">
        <f t="shared" si="2"/>
        <v>93.603790035042834</v>
      </c>
      <c r="I65" s="146">
        <f>'ISB-10 Indices 2015'!$H143</f>
        <v>92.63267536281333</v>
      </c>
      <c r="J65" s="58">
        <f t="shared" si="3"/>
        <v>-0.97111467222950409</v>
      </c>
    </row>
    <row r="66" spans="1:10" ht="15" customHeight="1">
      <c r="A66" s="61">
        <f ca="1">'ISB-1 2011'!A18</f>
        <v>2022</v>
      </c>
      <c r="B66" s="75" t="str">
        <f ca="1">'ISB-1 2011'!B18</f>
        <v>Gletterens</v>
      </c>
      <c r="C66" s="160">
        <f>'ISB-5 DPOP'!$I18/'ISB-4 pondération'!$D$4*'ISB-4 pondération'!$F$4</f>
        <v>15.669067342312673</v>
      </c>
      <c r="D66" s="160">
        <f>'ISB-6 TE'!$I18/'ISB-4 pondération'!$D$5*'ISB-4 pondération'!$F$5</f>
        <v>3.3479760600558288</v>
      </c>
      <c r="E66" s="162">
        <f>'ISB-7 CRPOP'!$I18/'ISB-4 pondération'!$D$6*'ISB-4 pondération'!$F$6</f>
        <v>6.9632238090418435</v>
      </c>
      <c r="F66" s="160">
        <f>'ISB-8 PA80'!$I18/'ISB-4 pondération'!$D$7*'ISB-4 pondération'!$F$7</f>
        <v>12.749427009819774</v>
      </c>
      <c r="G66" s="160">
        <f>'ISB-9 SCOB'!$I18/'ISB-4 pondération'!$D$8*'ISB-4 pondération'!$F$8</f>
        <v>60.471853512230119</v>
      </c>
      <c r="H66" s="161">
        <f t="shared" si="2"/>
        <v>99.201547733460245</v>
      </c>
      <c r="I66" s="146">
        <f>'ISB-10 Indices 2015'!$H18</f>
        <v>98.171628355242973</v>
      </c>
      <c r="J66" s="58">
        <f t="shared" si="3"/>
        <v>-1.0299193782172722</v>
      </c>
    </row>
    <row r="67" spans="1:10" ht="15" customHeight="1">
      <c r="A67" s="61">
        <f ca="1">'ISB-1 2011'!A86</f>
        <v>2175</v>
      </c>
      <c r="B67" s="75" t="str">
        <f ca="1">'ISB-1 2011'!B86</f>
        <v>Belfaux</v>
      </c>
      <c r="C67" s="160">
        <f>'ISB-5 DPOP'!$I86/'ISB-4 pondération'!$D$4*'ISB-4 pondération'!$F$4</f>
        <v>16.74869447608998</v>
      </c>
      <c r="D67" s="160">
        <f>'ISB-6 TE'!$I86/'ISB-4 pondération'!$D$5*'ISB-4 pondération'!$F$5</f>
        <v>4.3375265378381815</v>
      </c>
      <c r="E67" s="162">
        <f>'ISB-7 CRPOP'!$I86/'ISB-4 pondération'!$D$6*'ISB-4 pondération'!$F$6</f>
        <v>6.1297312987774673</v>
      </c>
      <c r="F67" s="160">
        <f>'ISB-8 PA80'!$I86/'ISB-4 pondération'!$D$7*'ISB-4 pondération'!$F$7</f>
        <v>12.132177691964078</v>
      </c>
      <c r="G67" s="160">
        <f>'ISB-9 SCOB'!$I86/'ISB-4 pondération'!$D$8*'ISB-4 pondération'!$F$8</f>
        <v>63.913992111710911</v>
      </c>
      <c r="H67" s="161">
        <f t="shared" si="2"/>
        <v>103.26212211638062</v>
      </c>
      <c r="I67" s="146">
        <f>'ISB-10 Indices 2015'!$H86</f>
        <v>102.06186025036808</v>
      </c>
      <c r="J67" s="58">
        <f t="shared" si="3"/>
        <v>-1.2002618660125393</v>
      </c>
    </row>
    <row r="68" spans="1:10" ht="15" customHeight="1">
      <c r="A68" s="61">
        <f ca="1">'ISB-1 2011'!A78</f>
        <v>2155</v>
      </c>
      <c r="B68" s="75" t="str">
        <f ca="1">'ISB-1 2011'!B78</f>
        <v>Vaulruz</v>
      </c>
      <c r="C68" s="160">
        <f>'ISB-5 DPOP'!$I78/'ISB-4 pondération'!$D$4*'ISB-4 pondération'!$F$4</f>
        <v>12.659410066503982</v>
      </c>
      <c r="D68" s="160">
        <f>'ISB-6 TE'!$I78/'ISB-4 pondération'!$D$5*'ISB-4 pondération'!$F$5</f>
        <v>5.9865793942350782</v>
      </c>
      <c r="E68" s="162">
        <f>'ISB-7 CRPOP'!$I78/'ISB-4 pondération'!$D$6*'ISB-4 pondération'!$F$6</f>
        <v>5.7004253378655587</v>
      </c>
      <c r="F68" s="160">
        <f>'ISB-8 PA80'!$I78/'ISB-4 pondération'!$D$7*'ISB-4 pondération'!$F$7</f>
        <v>14.560506786996884</v>
      </c>
      <c r="G68" s="160">
        <f>'ISB-9 SCOB'!$I78/'ISB-4 pondération'!$D$8*'ISB-4 pondération'!$F$8</f>
        <v>61.797643260089018</v>
      </c>
      <c r="H68" s="161">
        <f t="shared" si="2"/>
        <v>100.70456484569053</v>
      </c>
      <c r="I68" s="146">
        <f>'ISB-10 Indices 2015'!$H78</f>
        <v>99.499465682067907</v>
      </c>
      <c r="J68" s="58">
        <f t="shared" si="3"/>
        <v>-1.20509916362262</v>
      </c>
    </row>
    <row r="69" spans="1:10" ht="15" customHeight="1">
      <c r="A69" s="61">
        <f ca="1">'ISB-1 2011'!A44</f>
        <v>2079</v>
      </c>
      <c r="B69" s="75" t="str">
        <f ca="1">'ISB-1 2011'!B44</f>
        <v>Grangettes</v>
      </c>
      <c r="C69" s="160">
        <f>'ISB-5 DPOP'!$I44/'ISB-4 pondération'!$D$4*'ISB-4 pondération'!$F$4</f>
        <v>11.141884471672499</v>
      </c>
      <c r="D69" s="160">
        <f>'ISB-6 TE'!$I44/'ISB-4 pondération'!$D$5*'ISB-4 pondération'!$F$5</f>
        <v>4.0986667454529613</v>
      </c>
      <c r="E69" s="162">
        <f>'ISB-7 CRPOP'!$I44/'ISB-4 pondération'!$D$6*'ISB-4 pondération'!$F$6</f>
        <v>5.9254560650548651</v>
      </c>
      <c r="F69" s="160">
        <f>'ISB-8 PA80'!$I44/'ISB-4 pondération'!$D$7*'ISB-4 pondération'!$F$7</f>
        <v>13.870802070809489</v>
      </c>
      <c r="G69" s="160">
        <f>'ISB-9 SCOB'!$I44/'ISB-4 pondération'!$D$8*'ISB-4 pondération'!$F$8</f>
        <v>52.784329739192998</v>
      </c>
      <c r="H69" s="161">
        <f t="shared" si="2"/>
        <v>87.821139092182818</v>
      </c>
      <c r="I69" s="146">
        <f>'ISB-10 Indices 2015'!$H44</f>
        <v>86.583170544461296</v>
      </c>
      <c r="J69" s="58">
        <f t="shared" si="3"/>
        <v>-1.2379685477215219</v>
      </c>
    </row>
    <row r="70" spans="1:10" ht="15" customHeight="1">
      <c r="A70" s="61">
        <f ca="1">'ISB-1 2011'!A75</f>
        <v>2149</v>
      </c>
      <c r="B70" s="75" t="str">
        <f ca="1">'ISB-1 2011'!B75</f>
        <v>La Roche</v>
      </c>
      <c r="C70" s="160">
        <f>'ISB-5 DPOP'!$I75/'ISB-4 pondération'!$D$4*'ISB-4 pondération'!$F$4</f>
        <v>11.287186426977712</v>
      </c>
      <c r="D70" s="160">
        <f>'ISB-6 TE'!$I75/'ISB-4 pondération'!$D$5*'ISB-4 pondération'!$F$5</f>
        <v>5.8779933302467091</v>
      </c>
      <c r="E70" s="162">
        <f>'ISB-7 CRPOP'!$I75/'ISB-4 pondération'!$D$6*'ISB-4 pondération'!$F$6</f>
        <v>5.6782797172404464</v>
      </c>
      <c r="F70" s="160">
        <f>'ISB-8 PA80'!$I75/'ISB-4 pondération'!$D$7*'ISB-4 pondération'!$F$7</f>
        <v>17.517755824976536</v>
      </c>
      <c r="G70" s="160">
        <f>'ISB-9 SCOB'!$I75/'ISB-4 pondération'!$D$8*'ISB-4 pondération'!$F$8</f>
        <v>56.528422403454982</v>
      </c>
      <c r="H70" s="161">
        <f t="shared" si="2"/>
        <v>96.88963770289638</v>
      </c>
      <c r="I70" s="146">
        <f>'ISB-10 Indices 2015'!$H75</f>
        <v>95.650616015933025</v>
      </c>
      <c r="J70" s="58">
        <f t="shared" si="3"/>
        <v>-1.2390216869633548</v>
      </c>
    </row>
    <row r="71" spans="1:10" ht="15" customHeight="1">
      <c r="A71" s="61">
        <f ca="1">'ISB-1 2011'!A35</f>
        <v>2050</v>
      </c>
      <c r="B71" s="75" t="str">
        <f ca="1">'ISB-1 2011'!B35</f>
        <v>Les Montets</v>
      </c>
      <c r="C71" s="160">
        <f>'ISB-5 DPOP'!$I35/'ISB-4 pondération'!$D$4*'ISB-4 pondération'!$F$4</f>
        <v>13.372003286759494</v>
      </c>
      <c r="D71" s="160">
        <f>'ISB-6 TE'!$I35/'ISB-4 pondération'!$D$5*'ISB-4 pondération'!$F$5</f>
        <v>4.8932868688956885</v>
      </c>
      <c r="E71" s="162">
        <f>'ISB-7 CRPOP'!$I35/'ISB-4 pondération'!$D$6*'ISB-4 pondération'!$F$6</f>
        <v>5.9995752290072053</v>
      </c>
      <c r="F71" s="160">
        <f>'ISB-8 PA80'!$I35/'ISB-4 pondération'!$D$7*'ISB-4 pondération'!$F$7</f>
        <v>12.046004067757337</v>
      </c>
      <c r="G71" s="160">
        <f>'ISB-9 SCOB'!$I35/'ISB-4 pondération'!$D$8*'ISB-4 pondération'!$F$8</f>
        <v>61.671833004554045</v>
      </c>
      <c r="H71" s="161">
        <f t="shared" si="2"/>
        <v>97.982702456973769</v>
      </c>
      <c r="I71" s="146">
        <f>'ISB-10 Indices 2015'!$H35</f>
        <v>96.74112670947116</v>
      </c>
      <c r="J71" s="58">
        <f t="shared" si="3"/>
        <v>-1.2415757475026084</v>
      </c>
    </row>
    <row r="72" spans="1:10" ht="15" customHeight="1">
      <c r="A72" s="61">
        <f ca="1">'ISB-1 2011'!A146</f>
        <v>2294</v>
      </c>
      <c r="B72" s="75" t="str">
        <f ca="1">'ISB-1 2011'!B146</f>
        <v>Giffers</v>
      </c>
      <c r="C72" s="160">
        <f>'ISB-5 DPOP'!$I146/'ISB-4 pondération'!$D$4*'ISB-4 pondération'!$F$4</f>
        <v>15.426276565610532</v>
      </c>
      <c r="D72" s="160">
        <f>'ISB-6 TE'!$I146/'ISB-4 pondération'!$D$5*'ISB-4 pondération'!$F$5</f>
        <v>4.5540209564097713</v>
      </c>
      <c r="E72" s="162">
        <f>'ISB-7 CRPOP'!$I146/'ISB-4 pondération'!$D$6*'ISB-4 pondération'!$F$6</f>
        <v>5.4284259652867251</v>
      </c>
      <c r="F72" s="160">
        <f>'ISB-8 PA80'!$I146/'ISB-4 pondération'!$D$7*'ISB-4 pondération'!$F$7</f>
        <v>14.457343483817779</v>
      </c>
      <c r="G72" s="160">
        <f>'ISB-9 SCOB'!$I146/'ISB-4 pondération'!$D$8*'ISB-4 pondération'!$F$8</f>
        <v>57.971543790784395</v>
      </c>
      <c r="H72" s="161">
        <f t="shared" ref="H72:H103" si="4">SUM(C72:G72)</f>
        <v>97.837610761909204</v>
      </c>
      <c r="I72" s="146">
        <f>'ISB-10 Indices 2015'!$H146</f>
        <v>96.527755598389902</v>
      </c>
      <c r="J72" s="58">
        <f t="shared" ref="J72:J103" si="5">I72-H72</f>
        <v>-1.3098551635193019</v>
      </c>
    </row>
    <row r="73" spans="1:10" ht="15" customHeight="1">
      <c r="A73" s="61">
        <f ca="1">'ISB-1 2011'!A8</f>
        <v>2004</v>
      </c>
      <c r="B73" s="75" t="str">
        <f ca="1">'ISB-1 2011'!B8</f>
        <v>Bussy (FR)</v>
      </c>
      <c r="C73" s="160">
        <f>'ISB-5 DPOP'!$I8/'ISB-4 pondération'!$D$4*'ISB-4 pondération'!$F$4</f>
        <v>12.846645787414289</v>
      </c>
      <c r="D73" s="160">
        <f>'ISB-6 TE'!$I8/'ISB-4 pondération'!$D$5*'ISB-4 pondération'!$F$5</f>
        <v>4.9469295946508964</v>
      </c>
      <c r="E73" s="162">
        <f>'ISB-7 CRPOP'!$I8/'ISB-4 pondération'!$D$6*'ISB-4 pondération'!$F$6</f>
        <v>6.7111543424627333</v>
      </c>
      <c r="F73" s="160">
        <f>'ISB-8 PA80'!$I8/'ISB-4 pondération'!$D$7*'ISB-4 pondération'!$F$7</f>
        <v>15.398448894128201</v>
      </c>
      <c r="G73" s="160">
        <f>'ISB-9 SCOB'!$I8/'ISB-4 pondération'!$D$8*'ISB-4 pondération'!$F$8</f>
        <v>61.489953856042639</v>
      </c>
      <c r="H73" s="161">
        <f t="shared" si="4"/>
        <v>101.39313247469876</v>
      </c>
      <c r="I73" s="146">
        <f>'ISB-10 Indices 2015'!$H8</f>
        <v>100.07929664656623</v>
      </c>
      <c r="J73" s="58">
        <f t="shared" si="5"/>
        <v>-1.3138358281325253</v>
      </c>
    </row>
    <row r="74" spans="1:10" ht="15" customHeight="1">
      <c r="A74" s="61">
        <f ca="1">'ISB-1 2011'!A155</f>
        <v>2304</v>
      </c>
      <c r="B74" s="75" t="str">
        <f ca="1">'ISB-1 2011'!B155</f>
        <v>St. Ursen</v>
      </c>
      <c r="C74" s="160">
        <f>'ISB-5 DPOP'!$I155/'ISB-4 pondération'!$D$4*'ISB-4 pondération'!$F$4</f>
        <v>12.040913929524223</v>
      </c>
      <c r="D74" s="160">
        <f>'ISB-6 TE'!$I155/'ISB-4 pondération'!$D$5*'ISB-4 pondération'!$F$5</f>
        <v>5.1926485938374629</v>
      </c>
      <c r="E74" s="162">
        <f>'ISB-7 CRPOP'!$I155/'ISB-4 pondération'!$D$6*'ISB-4 pondération'!$F$6</f>
        <v>5.3988430525032474</v>
      </c>
      <c r="F74" s="160">
        <f>'ISB-8 PA80'!$I155/'ISB-4 pondération'!$D$7*'ISB-4 pondération'!$F$7</f>
        <v>23.771582636688006</v>
      </c>
      <c r="G74" s="160">
        <f>'ISB-9 SCOB'!$I155/'ISB-4 pondération'!$D$8*'ISB-4 pondération'!$F$8</f>
        <v>47.212428485321553</v>
      </c>
      <c r="H74" s="161">
        <f t="shared" si="4"/>
        <v>93.616416697874484</v>
      </c>
      <c r="I74" s="146">
        <f>'ISB-10 Indices 2015'!$H155</f>
        <v>92.252843994482447</v>
      </c>
      <c r="J74" s="58">
        <f t="shared" si="5"/>
        <v>-1.3635727033920375</v>
      </c>
    </row>
    <row r="75" spans="1:10" ht="15" customHeight="1">
      <c r="A75" s="61">
        <f ca="1">'ISB-1 2011'!A115</f>
        <v>2233</v>
      </c>
      <c r="B75" s="75" t="str">
        <f ca="1">'ISB-1 2011'!B115</f>
        <v>Hauterive (FR)</v>
      </c>
      <c r="C75" s="160">
        <f>'ISB-5 DPOP'!$I115/'ISB-4 pondération'!$D$4*'ISB-4 pondération'!$F$4</f>
        <v>14.42509847804212</v>
      </c>
      <c r="D75" s="160">
        <f>'ISB-6 TE'!$I115/'ISB-4 pondération'!$D$5*'ISB-4 pondération'!$F$5</f>
        <v>6.022289110193439</v>
      </c>
      <c r="E75" s="162">
        <f>'ISB-7 CRPOP'!$I115/'ISB-4 pondération'!$D$6*'ISB-4 pondération'!$F$6</f>
        <v>6.3357078148268506</v>
      </c>
      <c r="F75" s="160">
        <f>'ISB-8 PA80'!$I115/'ISB-4 pondération'!$D$7*'ISB-4 pondération'!$F$7</f>
        <v>10.641507468237705</v>
      </c>
      <c r="G75" s="160">
        <f>'ISB-9 SCOB'!$I115/'ISB-4 pondération'!$D$8*'ISB-4 pondération'!$F$8</f>
        <v>72.362792464424714</v>
      </c>
      <c r="H75" s="161">
        <f t="shared" si="4"/>
        <v>109.78739533572482</v>
      </c>
      <c r="I75" s="146">
        <f>'ISB-10 Indices 2015'!$H115</f>
        <v>108.28607467806893</v>
      </c>
      <c r="J75" s="58">
        <f t="shared" si="5"/>
        <v>-1.5013206576558957</v>
      </c>
    </row>
    <row r="76" spans="1:10" ht="15" customHeight="1">
      <c r="A76" s="61">
        <f ca="1">'ISB-1 2011'!A94</f>
        <v>2192</v>
      </c>
      <c r="B76" s="75" t="str">
        <f ca="1">'ISB-1 2011'!B94</f>
        <v>Farvagny</v>
      </c>
      <c r="C76" s="160">
        <f>'ISB-5 DPOP'!$I94/'ISB-4 pondération'!$D$4*'ISB-4 pondération'!$F$4</f>
        <v>14.723014694787549</v>
      </c>
      <c r="D76" s="160">
        <f>'ISB-6 TE'!$I94/'ISB-4 pondération'!$D$5*'ISB-4 pondération'!$F$5</f>
        <v>5.3296955691353816</v>
      </c>
      <c r="E76" s="162">
        <f>'ISB-7 CRPOP'!$I94/'ISB-4 pondération'!$D$6*'ISB-4 pondération'!$F$6</f>
        <v>5.8118058712424858</v>
      </c>
      <c r="F76" s="160">
        <f>'ISB-8 PA80'!$I94/'ISB-4 pondération'!$D$7*'ISB-4 pondération'!$F$7</f>
        <v>12.323649861007395</v>
      </c>
      <c r="G76" s="160">
        <f>'ISB-9 SCOB'!$I94/'ISB-4 pondération'!$D$8*'ISB-4 pondération'!$F$8</f>
        <v>65.991855508570282</v>
      </c>
      <c r="H76" s="161">
        <f t="shared" si="4"/>
        <v>104.1800215047431</v>
      </c>
      <c r="I76" s="146">
        <f>'ISB-10 Indices 2015'!$H94</f>
        <v>102.51395447678533</v>
      </c>
      <c r="J76" s="58">
        <f t="shared" si="5"/>
        <v>-1.6660670279577658</v>
      </c>
    </row>
    <row r="77" spans="1:10" ht="15" customHeight="1">
      <c r="A77" s="61">
        <f ca="1">'ISB-1 2011'!A49</f>
        <v>2097</v>
      </c>
      <c r="B77" s="75" t="str">
        <f ca="1">'ISB-1 2011'!B49</f>
        <v>Rue</v>
      </c>
      <c r="C77" s="160">
        <f>'ISB-5 DPOP'!$I49/'ISB-4 pondération'!$D$4*'ISB-4 pondération'!$F$4</f>
        <v>13.129952779190553</v>
      </c>
      <c r="D77" s="160">
        <f>'ISB-6 TE'!$I49/'ISB-4 pondération'!$D$5*'ISB-4 pondération'!$F$5</f>
        <v>4.1970082739330232</v>
      </c>
      <c r="E77" s="162">
        <f>'ISB-7 CRPOP'!$I49/'ISB-4 pondération'!$D$6*'ISB-4 pondération'!$F$6</f>
        <v>6.282837270304797</v>
      </c>
      <c r="F77" s="160">
        <f>'ISB-8 PA80'!$I49/'ISB-4 pondération'!$D$7*'ISB-4 pondération'!$F$7</f>
        <v>14.109756690469309</v>
      </c>
      <c r="G77" s="160">
        <f>'ISB-9 SCOB'!$I49/'ISB-4 pondération'!$D$8*'ISB-4 pondération'!$F$8</f>
        <v>59.690889247383986</v>
      </c>
      <c r="H77" s="161">
        <f t="shared" si="4"/>
        <v>97.410444261281668</v>
      </c>
      <c r="I77" s="146">
        <f>'ISB-10 Indices 2015'!$H49</f>
        <v>95.558876121867684</v>
      </c>
      <c r="J77" s="58">
        <f t="shared" si="5"/>
        <v>-1.8515681394139847</v>
      </c>
    </row>
    <row r="78" spans="1:10" ht="15" customHeight="1">
      <c r="A78" s="61">
        <f ca="1">'ISB-1 2011'!A108</f>
        <v>2222</v>
      </c>
      <c r="B78" s="75" t="str">
        <f ca="1">'ISB-1 2011'!B108</f>
        <v>Rossens (FR)</v>
      </c>
      <c r="C78" s="160">
        <f>'ISB-5 DPOP'!$I108/'ISB-4 pondération'!$D$4*'ISB-4 pondération'!$F$4</f>
        <v>15.105869512810655</v>
      </c>
      <c r="D78" s="160">
        <f>'ISB-6 TE'!$I108/'ISB-4 pondération'!$D$5*'ISB-4 pondération'!$F$5</f>
        <v>6.3605914535132548</v>
      </c>
      <c r="E78" s="162">
        <f>'ISB-7 CRPOP'!$I108/'ISB-4 pondération'!$D$6*'ISB-4 pondération'!$F$6</f>
        <v>5.3857707167555091</v>
      </c>
      <c r="F78" s="160">
        <f>'ISB-8 PA80'!$I108/'ISB-4 pondération'!$D$7*'ISB-4 pondération'!$F$7</f>
        <v>11.271561610373256</v>
      </c>
      <c r="G78" s="160">
        <f>'ISB-9 SCOB'!$I108/'ISB-4 pondération'!$D$8*'ISB-4 pondération'!$F$8</f>
        <v>71.210562769445374</v>
      </c>
      <c r="H78" s="161">
        <f t="shared" si="4"/>
        <v>109.33435606289805</v>
      </c>
      <c r="I78" s="146">
        <f>'ISB-10 Indices 2015'!$H108</f>
        <v>107.45688613657353</v>
      </c>
      <c r="J78" s="58">
        <f t="shared" si="5"/>
        <v>-1.8774699263245225</v>
      </c>
    </row>
    <row r="79" spans="1:10" ht="15" customHeight="1">
      <c r="A79" s="61">
        <f ca="1">'ISB-1 2011'!A60</f>
        <v>2124</v>
      </c>
      <c r="B79" s="75" t="str">
        <f ca="1">'ISB-1 2011'!B60</f>
        <v>Broc</v>
      </c>
      <c r="C79" s="160">
        <f>'ISB-5 DPOP'!$I60/'ISB-4 pondération'!$D$4*'ISB-4 pondération'!$F$4</f>
        <v>15.12161004246382</v>
      </c>
      <c r="D79" s="160">
        <f>'ISB-6 TE'!$I60/'ISB-4 pondération'!$D$5*'ISB-4 pondération'!$F$5</f>
        <v>5.7249490520366413</v>
      </c>
      <c r="E79" s="162">
        <f>'ISB-7 CRPOP'!$I60/'ISB-4 pondération'!$D$6*'ISB-4 pondération'!$F$6</f>
        <v>5.6938718998291753</v>
      </c>
      <c r="F79" s="160">
        <f>'ISB-8 PA80'!$I60/'ISB-4 pondération'!$D$7*'ISB-4 pondération'!$F$7</f>
        <v>22.190742928950854</v>
      </c>
      <c r="G79" s="160">
        <f>'ISB-9 SCOB'!$I60/'ISB-4 pondération'!$D$8*'ISB-4 pondération'!$F$8</f>
        <v>58.868364012672146</v>
      </c>
      <c r="H79" s="161">
        <f t="shared" si="4"/>
        <v>107.59953793595264</v>
      </c>
      <c r="I79" s="146">
        <f>'ISB-10 Indices 2015'!$H60</f>
        <v>105.69288841906169</v>
      </c>
      <c r="J79" s="58">
        <f t="shared" si="5"/>
        <v>-1.9066495168909512</v>
      </c>
    </row>
    <row r="80" spans="1:10" ht="15" customHeight="1">
      <c r="A80" s="61">
        <f ca="1">'ISB-1 2011'!A19</f>
        <v>2024</v>
      </c>
      <c r="B80" s="75" t="str">
        <f ca="1">'ISB-1 2011'!B19</f>
        <v>Léchelles</v>
      </c>
      <c r="C80" s="160">
        <f>'ISB-5 DPOP'!$I19/'ISB-4 pondération'!$D$4*'ISB-4 pondération'!$F$4</f>
        <v>11.761081087868607</v>
      </c>
      <c r="D80" s="160">
        <f>'ISB-6 TE'!$I19/'ISB-4 pondération'!$D$5*'ISB-4 pondération'!$F$5</f>
        <v>4.2143803148862782</v>
      </c>
      <c r="E80" s="162">
        <f>'ISB-7 CRPOP'!$I19/'ISB-4 pondération'!$D$6*'ISB-4 pondération'!$F$6</f>
        <v>5.8774089378684629</v>
      </c>
      <c r="F80" s="160">
        <f>'ISB-8 PA80'!$I19/'ISB-4 pondération'!$D$7*'ISB-4 pondération'!$F$7</f>
        <v>13.94184403647832</v>
      </c>
      <c r="G80" s="160">
        <f>'ISB-9 SCOB'!$I19/'ISB-4 pondération'!$D$8*'ISB-4 pondération'!$F$8</f>
        <v>56.616598126864787</v>
      </c>
      <c r="H80" s="161">
        <f t="shared" si="4"/>
        <v>92.411312503966457</v>
      </c>
      <c r="I80" s="146">
        <f>'ISB-10 Indices 2015'!$H19</f>
        <v>90.455801819864689</v>
      </c>
      <c r="J80" s="58">
        <f t="shared" si="5"/>
        <v>-1.9555106841017675</v>
      </c>
    </row>
    <row r="81" spans="1:38" ht="15" customHeight="1">
      <c r="A81" s="61">
        <f ca="1">'ISB-1 2011'!A63</f>
        <v>2129</v>
      </c>
      <c r="B81" s="75" t="str">
        <f ca="1">'ISB-1 2011'!B63</f>
        <v>Corbières</v>
      </c>
      <c r="C81" s="160">
        <f>'ISB-5 DPOP'!$I63/'ISB-4 pondération'!$D$4*'ISB-4 pondération'!$F$4</f>
        <v>11.996824611786449</v>
      </c>
      <c r="D81" s="160">
        <f>'ISB-6 TE'!$I63/'ISB-4 pondération'!$D$5*'ISB-4 pondération'!$F$5</f>
        <v>4.9360532778452297</v>
      </c>
      <c r="E81" s="162">
        <f>'ISB-7 CRPOP'!$I63/'ISB-4 pondération'!$D$6*'ISB-4 pondération'!$F$6</f>
        <v>6.0612346957450836</v>
      </c>
      <c r="F81" s="160">
        <f>'ISB-8 PA80'!$I63/'ISB-4 pondération'!$D$7*'ISB-4 pondération'!$F$7</f>
        <v>10.46151699407717</v>
      </c>
      <c r="G81" s="160">
        <f>'ISB-9 SCOB'!$I63/'ISB-4 pondération'!$D$8*'ISB-4 pondération'!$F$8</f>
        <v>64.760675798965721</v>
      </c>
      <c r="H81" s="161">
        <f t="shared" si="4"/>
        <v>98.216305378419662</v>
      </c>
      <c r="I81" s="146">
        <f>'ISB-10 Indices 2015'!$H63</f>
        <v>96.237411760226891</v>
      </c>
      <c r="J81" s="58">
        <f t="shared" si="5"/>
        <v>-1.978893618192771</v>
      </c>
    </row>
    <row r="82" spans="1:38" ht="15" customHeight="1">
      <c r="A82" s="61">
        <f ca="1">'ISB-1 2011'!A77</f>
        <v>2153</v>
      </c>
      <c r="B82" s="75" t="str">
        <f ca="1">'ISB-1 2011'!B77</f>
        <v>Sorens</v>
      </c>
      <c r="C82" s="160">
        <f>'ISB-5 DPOP'!$I77/'ISB-4 pondération'!$D$4*'ISB-4 pondération'!$F$4</f>
        <v>13.012606291103687</v>
      </c>
      <c r="D82" s="160">
        <f>'ISB-6 TE'!$I77/'ISB-4 pondération'!$D$5*'ISB-4 pondération'!$F$5</f>
        <v>4.7585991543403896</v>
      </c>
      <c r="E82" s="162">
        <f>'ISB-7 CRPOP'!$I77/'ISB-4 pondération'!$D$6*'ISB-4 pondération'!$F$6</f>
        <v>5.9677680596309672</v>
      </c>
      <c r="F82" s="160">
        <f>'ISB-8 PA80'!$I77/'ISB-4 pondération'!$D$7*'ISB-4 pondération'!$F$7</f>
        <v>14.616943278138047</v>
      </c>
      <c r="G82" s="160">
        <f>'ISB-9 SCOB'!$I77/'ISB-4 pondération'!$D$8*'ISB-4 pondération'!$F$8</f>
        <v>60.692783281228529</v>
      </c>
      <c r="H82" s="161">
        <f t="shared" si="4"/>
        <v>99.048700064441618</v>
      </c>
      <c r="I82" s="146">
        <f>'ISB-10 Indices 2015'!$H77</f>
        <v>97.065338310010077</v>
      </c>
      <c r="J82" s="58">
        <f t="shared" si="5"/>
        <v>-1.9833617544315416</v>
      </c>
    </row>
    <row r="83" spans="1:38" ht="15" customHeight="1">
      <c r="A83" s="61">
        <f ca="1">'ISB-1 2011'!A56</f>
        <v>2116</v>
      </c>
      <c r="B83" s="75" t="str">
        <f ca="1">'ISB-1 2011'!B56</f>
        <v>La Folliaz</v>
      </c>
      <c r="C83" s="160">
        <f>'ISB-5 DPOP'!$I56/'ISB-4 pondération'!$D$4*'ISB-4 pondération'!$F$4</f>
        <v>12.41263939973979</v>
      </c>
      <c r="D83" s="160">
        <f>'ISB-6 TE'!$I56/'ISB-4 pondération'!$D$5*'ISB-4 pondération'!$F$5</f>
        <v>4.9521604210462087</v>
      </c>
      <c r="E83" s="162">
        <f>'ISB-7 CRPOP'!$I56/'ISB-4 pondération'!$D$6*'ISB-4 pondération'!$F$6</f>
        <v>5.4145619893690569</v>
      </c>
      <c r="F83" s="160">
        <f>'ISB-8 PA80'!$I56/'ISB-4 pondération'!$D$7*'ISB-4 pondération'!$F$7</f>
        <v>11.849431426774794</v>
      </c>
      <c r="G83" s="160">
        <f>'ISB-9 SCOB'!$I56/'ISB-4 pondération'!$D$8*'ISB-4 pondération'!$F$8</f>
        <v>61.17448453985547</v>
      </c>
      <c r="H83" s="161">
        <f t="shared" si="4"/>
        <v>95.803277776785308</v>
      </c>
      <c r="I83" s="146">
        <f>'ISB-10 Indices 2015'!$H56</f>
        <v>93.768708749544984</v>
      </c>
      <c r="J83" s="58">
        <f t="shared" si="5"/>
        <v>-2.0345690272403232</v>
      </c>
    </row>
    <row r="84" spans="1:38" ht="15" customHeight="1">
      <c r="A84" s="61">
        <f ca="1">'ISB-1 2011'!A50</f>
        <v>2099</v>
      </c>
      <c r="B84" s="75" t="str">
        <f ca="1">'ISB-1 2011'!B50</f>
        <v>Siviriez</v>
      </c>
      <c r="C84" s="160">
        <f>'ISB-5 DPOP'!$I50/'ISB-4 pondération'!$D$4*'ISB-4 pondération'!$F$4</f>
        <v>12.817519495789286</v>
      </c>
      <c r="D84" s="160">
        <f>'ISB-6 TE'!$I50/'ISB-4 pondération'!$D$5*'ISB-4 pondération'!$F$5</f>
        <v>4.8644125075395284</v>
      </c>
      <c r="E84" s="162">
        <f>'ISB-7 CRPOP'!$I50/'ISB-4 pondération'!$D$6*'ISB-4 pondération'!$F$6</f>
        <v>5.7501825568293521</v>
      </c>
      <c r="F84" s="160">
        <f>'ISB-8 PA80'!$I50/'ISB-4 pondération'!$D$7*'ISB-4 pondération'!$F$7</f>
        <v>17.05882390274331</v>
      </c>
      <c r="G84" s="160">
        <f>'ISB-9 SCOB'!$I50/'ISB-4 pondération'!$D$8*'ISB-4 pondération'!$F$8</f>
        <v>57.726500779181663</v>
      </c>
      <c r="H84" s="161">
        <f t="shared" si="4"/>
        <v>98.217439242083145</v>
      </c>
      <c r="I84" s="146">
        <f>'ISB-10 Indices 2015'!$H50</f>
        <v>96.165528909935858</v>
      </c>
      <c r="J84" s="58">
        <f t="shared" si="5"/>
        <v>-2.0519103321472869</v>
      </c>
    </row>
    <row r="85" spans="1:38" ht="15" customHeight="1">
      <c r="A85" s="61">
        <f ca="1">'ISB-1 2011'!A127</f>
        <v>2262</v>
      </c>
      <c r="B85" s="75" t="str">
        <f ca="1">'ISB-1 2011'!B127</f>
        <v>Gurmels</v>
      </c>
      <c r="C85" s="160">
        <f>'ISB-5 DPOP'!$I127/'ISB-4 pondération'!$D$4*'ISB-4 pondération'!$F$4</f>
        <v>14.909876056496401</v>
      </c>
      <c r="D85" s="160">
        <f>'ISB-6 TE'!$I127/'ISB-4 pondération'!$D$5*'ISB-4 pondération'!$F$5</f>
        <v>4.2280417117687623</v>
      </c>
      <c r="E85" s="162">
        <f>'ISB-7 CRPOP'!$I127/'ISB-4 pondération'!$D$6*'ISB-4 pondération'!$F$6</f>
        <v>5.6794095052492102</v>
      </c>
      <c r="F85" s="160">
        <f>'ISB-8 PA80'!$I127/'ISB-4 pondération'!$D$7*'ISB-4 pondération'!$F$7</f>
        <v>14.099431820626764</v>
      </c>
      <c r="G85" s="160">
        <f>'ISB-9 SCOB'!$I127/'ISB-4 pondération'!$D$8*'ISB-4 pondération'!$F$8</f>
        <v>60.419074590835542</v>
      </c>
      <c r="H85" s="161">
        <f t="shared" si="4"/>
        <v>99.335833684976677</v>
      </c>
      <c r="I85" s="146">
        <f>'ISB-10 Indices 2015'!$H127</f>
        <v>97.213590499165178</v>
      </c>
      <c r="J85" s="58">
        <f t="shared" si="5"/>
        <v>-2.1222431858114987</v>
      </c>
    </row>
    <row r="86" spans="1:38" ht="15" customHeight="1">
      <c r="A86" s="61">
        <f ca="1">'ISB-1 2011'!A106</f>
        <v>2220</v>
      </c>
      <c r="B86" s="75" t="str">
        <f ca="1">'ISB-1 2011'!B106</f>
        <v>Le Mouret</v>
      </c>
      <c r="C86" s="160">
        <f>'ISB-5 DPOP'!$I106/'ISB-4 pondération'!$D$4*'ISB-4 pondération'!$F$4</f>
        <v>13.985925839241922</v>
      </c>
      <c r="D86" s="160">
        <f>'ISB-6 TE'!$I106/'ISB-4 pondération'!$D$5*'ISB-4 pondération'!$F$5</f>
        <v>5.2096078455352757</v>
      </c>
      <c r="E86" s="162">
        <f>'ISB-7 CRPOP'!$I106/'ISB-4 pondération'!$D$6*'ISB-4 pondération'!$F$6</f>
        <v>5.5770535602797127</v>
      </c>
      <c r="F86" s="160">
        <f>'ISB-8 PA80'!$I106/'ISB-4 pondération'!$D$7*'ISB-4 pondération'!$F$7</f>
        <v>14.250303789002912</v>
      </c>
      <c r="G86" s="160">
        <f>'ISB-9 SCOB'!$I106/'ISB-4 pondération'!$D$8*'ISB-4 pondération'!$F$8</f>
        <v>63.701657041289387</v>
      </c>
      <c r="H86" s="161">
        <f t="shared" si="4"/>
        <v>102.7245480753492</v>
      </c>
      <c r="I86" s="146">
        <f>'ISB-10 Indices 2015'!$H106</f>
        <v>100.46460804304445</v>
      </c>
      <c r="J86" s="58">
        <f t="shared" si="5"/>
        <v>-2.2599400323047547</v>
      </c>
    </row>
    <row r="87" spans="1:38" ht="15" customHeight="1">
      <c r="A87" s="61">
        <f ca="1">'ISB-1 2011'!A107</f>
        <v>2221</v>
      </c>
      <c r="B87" s="75" t="str">
        <f ca="1">'ISB-1 2011'!B107</f>
        <v>Prez-vers-Noréaz</v>
      </c>
      <c r="C87" s="160">
        <f>'ISB-5 DPOP'!$I107/'ISB-4 pondération'!$D$4*'ISB-4 pondération'!$F$4</f>
        <v>14.031726549699837</v>
      </c>
      <c r="D87" s="160">
        <f>'ISB-6 TE'!$I107/'ISB-4 pondération'!$D$5*'ISB-4 pondération'!$F$5</f>
        <v>4.1481271516700682</v>
      </c>
      <c r="E87" s="162">
        <f>'ISB-7 CRPOP'!$I107/'ISB-4 pondération'!$D$6*'ISB-4 pondération'!$F$6</f>
        <v>5.6420103740813001</v>
      </c>
      <c r="F87" s="160">
        <f>'ISB-8 PA80'!$I107/'ISB-4 pondération'!$D$7*'ISB-4 pondération'!$F$7</f>
        <v>15.551103499681872</v>
      </c>
      <c r="G87" s="160">
        <f>'ISB-9 SCOB'!$I107/'ISB-4 pondération'!$D$8*'ISB-4 pondération'!$F$8</f>
        <v>58.281066122343169</v>
      </c>
      <c r="H87" s="161">
        <f t="shared" si="4"/>
        <v>97.654033697476251</v>
      </c>
      <c r="I87" s="146">
        <f>'ISB-10 Indices 2015'!$H107</f>
        <v>95.263165027440976</v>
      </c>
      <c r="J87" s="58">
        <f t="shared" si="5"/>
        <v>-2.3908686700352746</v>
      </c>
    </row>
    <row r="88" spans="1:38" s="56" customFormat="1" ht="15" customHeight="1">
      <c r="A88" s="61">
        <f ca="1">'ISB-1 2011'!A59</f>
        <v>2123</v>
      </c>
      <c r="B88" s="75" t="str">
        <f ca="1">'ISB-1 2011'!B59</f>
        <v>Botterens</v>
      </c>
      <c r="C88" s="160">
        <f>'ISB-5 DPOP'!$I59/'ISB-4 pondération'!$D$4*'ISB-4 pondération'!$F$4</f>
        <v>13.243287926027719</v>
      </c>
      <c r="D88" s="160">
        <f>'ISB-6 TE'!$I59/'ISB-4 pondération'!$D$5*'ISB-4 pondération'!$F$5</f>
        <v>5.1602140811990553</v>
      </c>
      <c r="E88" s="162">
        <f>'ISB-7 CRPOP'!$I59/'ISB-4 pondération'!$D$6*'ISB-4 pondération'!$F$6</f>
        <v>5.9037877325905068</v>
      </c>
      <c r="F88" s="160">
        <f>'ISB-8 PA80'!$I59/'ISB-4 pondération'!$D$7*'ISB-4 pondération'!$F$7</f>
        <v>7.7430711084103985</v>
      </c>
      <c r="G88" s="160">
        <f>'ISB-9 SCOB'!$I59/'ISB-4 pondération'!$D$8*'ISB-4 pondération'!$F$8</f>
        <v>71.047526289991083</v>
      </c>
      <c r="H88" s="161">
        <f t="shared" si="4"/>
        <v>103.09788713821877</v>
      </c>
      <c r="I88" s="146">
        <f>'ISB-10 Indices 2015'!$H59</f>
        <v>100.7049325598522</v>
      </c>
      <c r="J88" s="58">
        <f t="shared" si="5"/>
        <v>-2.3929545783665702</v>
      </c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</row>
    <row r="89" spans="1:38" ht="15" customHeight="1">
      <c r="A89" s="61">
        <f ca="1">'ISB-1 2011'!A144</f>
        <v>2292</v>
      </c>
      <c r="B89" s="75" t="str">
        <f ca="1">'ISB-1 2011'!B144</f>
        <v>Brünisried</v>
      </c>
      <c r="C89" s="160">
        <f>'ISB-5 DPOP'!$I144/'ISB-4 pondération'!$D$4*'ISB-4 pondération'!$F$4</f>
        <v>14.544704978098807</v>
      </c>
      <c r="D89" s="160">
        <f>'ISB-6 TE'!$I144/'ISB-4 pondération'!$D$5*'ISB-4 pondération'!$F$5</f>
        <v>3.3357988122150761</v>
      </c>
      <c r="E89" s="162">
        <f>'ISB-7 CRPOP'!$I144/'ISB-4 pondération'!$D$6*'ISB-4 pondération'!$F$6</f>
        <v>5.6849848558651885</v>
      </c>
      <c r="F89" s="160">
        <f>'ISB-8 PA80'!$I144/'ISB-4 pondération'!$D$7*'ISB-4 pondération'!$F$7</f>
        <v>20.634870618138159</v>
      </c>
      <c r="G89" s="160">
        <f>'ISB-9 SCOB'!$I144/'ISB-4 pondération'!$D$8*'ISB-4 pondération'!$F$8</f>
        <v>50.265736291332487</v>
      </c>
      <c r="H89" s="161">
        <f t="shared" si="4"/>
        <v>94.466095555649716</v>
      </c>
      <c r="I89" s="146">
        <f>'ISB-10 Indices 2015'!$H144</f>
        <v>92.072650898195917</v>
      </c>
      <c r="J89" s="58">
        <f t="shared" si="5"/>
        <v>-2.3934446574537986</v>
      </c>
    </row>
    <row r="90" spans="1:38" ht="15" customHeight="1">
      <c r="A90" s="61">
        <f ca="1">'ISB-1 2011'!A154</f>
        <v>2303</v>
      </c>
      <c r="B90" s="75" t="str">
        <f ca="1">'ISB-1 2011'!B154</f>
        <v>St. Silvester</v>
      </c>
      <c r="C90" s="160">
        <f>'ISB-5 DPOP'!$I154/'ISB-4 pondération'!$D$4*'ISB-4 pondération'!$F$4</f>
        <v>13.453593423137807</v>
      </c>
      <c r="D90" s="160">
        <f>'ISB-6 TE'!$I154/'ISB-4 pondération'!$D$5*'ISB-4 pondération'!$F$5</f>
        <v>3.0463156981703268</v>
      </c>
      <c r="E90" s="162">
        <f>'ISB-7 CRPOP'!$I154/'ISB-4 pondération'!$D$6*'ISB-4 pondération'!$F$6</f>
        <v>5.2151216858632718</v>
      </c>
      <c r="F90" s="160">
        <f>'ISB-8 PA80'!$I154/'ISB-4 pondération'!$D$7*'ISB-4 pondération'!$F$7</f>
        <v>10.332506788755527</v>
      </c>
      <c r="G90" s="160">
        <f>'ISB-9 SCOB'!$I154/'ISB-4 pondération'!$D$8*'ISB-4 pondération'!$F$8</f>
        <v>55.907403300632673</v>
      </c>
      <c r="H90" s="161">
        <f t="shared" si="4"/>
        <v>87.954940896559606</v>
      </c>
      <c r="I90" s="146">
        <f>'ISB-10 Indices 2015'!$H154</f>
        <v>85.472836375394479</v>
      </c>
      <c r="J90" s="58">
        <f t="shared" si="5"/>
        <v>-2.4821045211651267</v>
      </c>
    </row>
    <row r="91" spans="1:38" s="56" customFormat="1" ht="15" customHeight="1">
      <c r="A91" s="61">
        <f ca="1">'ISB-1 2011'!A38</f>
        <v>2061</v>
      </c>
      <c r="B91" s="75" t="str">
        <f ca="1">'ISB-1 2011'!B38</f>
        <v>Auboranges</v>
      </c>
      <c r="C91" s="160">
        <f>'ISB-5 DPOP'!$I38/'ISB-4 pondération'!$D$4*'ISB-4 pondération'!$F$4</f>
        <v>13.590966862904336</v>
      </c>
      <c r="D91" s="160">
        <f>'ISB-6 TE'!$I38/'ISB-4 pondération'!$D$5*'ISB-4 pondération'!$F$5</f>
        <v>4.2432787062677004</v>
      </c>
      <c r="E91" s="162">
        <f>'ISB-7 CRPOP'!$I38/'ISB-4 pondération'!$D$6*'ISB-4 pondération'!$F$6</f>
        <v>6.101966494332089</v>
      </c>
      <c r="F91" s="160">
        <f>'ISB-8 PA80'!$I38/'ISB-4 pondération'!$D$7*'ISB-4 pondération'!$F$7</f>
        <v>2.6008766818894937</v>
      </c>
      <c r="G91" s="160">
        <f>'ISB-9 SCOB'!$I38/'ISB-4 pondération'!$D$8*'ISB-4 pondération'!$F$8</f>
        <v>73.881534141729603</v>
      </c>
      <c r="H91" s="161">
        <f t="shared" si="4"/>
        <v>100.41862288712322</v>
      </c>
      <c r="I91" s="146">
        <f>'ISB-10 Indices 2015'!$H38</f>
        <v>97.870047689648345</v>
      </c>
      <c r="J91" s="58">
        <f t="shared" si="5"/>
        <v>-2.5485751974748752</v>
      </c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</row>
    <row r="92" spans="1:38" ht="15" customHeight="1">
      <c r="A92" s="61">
        <f ca="1">'ISB-1 2011'!A80</f>
        <v>2162</v>
      </c>
      <c r="B92" s="75" t="str">
        <f ca="1">'ISB-1 2011'!B80</f>
        <v>Bas-Intyamon</v>
      </c>
      <c r="C92" s="160">
        <f>'ISB-5 DPOP'!$I80/'ISB-4 pondération'!$D$4*'ISB-4 pondération'!$F$4</f>
        <v>9.8263314969470166</v>
      </c>
      <c r="D92" s="160">
        <f>'ISB-6 TE'!$I80/'ISB-4 pondération'!$D$5*'ISB-4 pondération'!$F$5</f>
        <v>4.4341256306270607</v>
      </c>
      <c r="E92" s="162">
        <f>'ISB-7 CRPOP'!$I80/'ISB-4 pondération'!$D$6*'ISB-4 pondération'!$F$6</f>
        <v>5.9232830300274122</v>
      </c>
      <c r="F92" s="160">
        <f>'ISB-8 PA80'!$I80/'ISB-4 pondération'!$D$7*'ISB-4 pondération'!$F$7</f>
        <v>16.483867985250949</v>
      </c>
      <c r="G92" s="160">
        <f>'ISB-9 SCOB'!$I80/'ISB-4 pondération'!$D$8*'ISB-4 pondération'!$F$8</f>
        <v>55.380094711273514</v>
      </c>
      <c r="H92" s="161">
        <f t="shared" si="4"/>
        <v>92.047702854125959</v>
      </c>
      <c r="I92" s="146">
        <f>'ISB-10 Indices 2015'!$H80</f>
        <v>89.408422762272082</v>
      </c>
      <c r="J92" s="58">
        <f t="shared" si="5"/>
        <v>-2.6392800918538768</v>
      </c>
    </row>
    <row r="93" spans="1:38" ht="15" customHeight="1">
      <c r="A93" s="61">
        <f ca="1">'ISB-1 2011'!A124</f>
        <v>2259</v>
      </c>
      <c r="B93" s="75" t="str">
        <f ca="1">'ISB-1 2011'!B124</f>
        <v>Galmiz</v>
      </c>
      <c r="C93" s="160">
        <f>'ISB-5 DPOP'!$I124/'ISB-4 pondération'!$D$4*'ISB-4 pondération'!$F$4</f>
        <v>11.633761841650264</v>
      </c>
      <c r="D93" s="160">
        <f>'ISB-6 TE'!$I124/'ISB-4 pondération'!$D$5*'ISB-4 pondération'!$F$5</f>
        <v>5.0353616156421177</v>
      </c>
      <c r="E93" s="162">
        <f>'ISB-7 CRPOP'!$I124/'ISB-4 pondération'!$D$6*'ISB-4 pondération'!$F$6</f>
        <v>5.6228005914956389</v>
      </c>
      <c r="F93" s="160">
        <f>'ISB-8 PA80'!$I124/'ISB-4 pondération'!$D$7*'ISB-4 pondération'!$F$7</f>
        <v>16.504241957967327</v>
      </c>
      <c r="G93" s="160">
        <f>'ISB-9 SCOB'!$I124/'ISB-4 pondération'!$D$8*'ISB-4 pondération'!$F$8</f>
        <v>59.422272647427256</v>
      </c>
      <c r="H93" s="161">
        <f t="shared" si="4"/>
        <v>98.218438654182606</v>
      </c>
      <c r="I93" s="146">
        <f>'ISB-10 Indices 2015'!$H124</f>
        <v>95.514913225462834</v>
      </c>
      <c r="J93" s="58">
        <f t="shared" si="5"/>
        <v>-2.7035254287197716</v>
      </c>
    </row>
    <row r="94" spans="1:38" ht="15" customHeight="1">
      <c r="A94" s="61">
        <f ca="1">'ISB-1 2011'!A102</f>
        <v>2211</v>
      </c>
      <c r="B94" s="75" t="str">
        <f ca="1">'ISB-1 2011'!B102</f>
        <v>Neyruz (FR)</v>
      </c>
      <c r="C94" s="160">
        <f>'ISB-5 DPOP'!$I102/'ISB-4 pondération'!$D$4*'ISB-4 pondération'!$F$4</f>
        <v>16.567339117235598</v>
      </c>
      <c r="D94" s="160">
        <f>'ISB-6 TE'!$I102/'ISB-4 pondération'!$D$5*'ISB-4 pondération'!$F$5</f>
        <v>3.3679160828420991</v>
      </c>
      <c r="E94" s="162">
        <f>'ISB-7 CRPOP'!$I102/'ISB-4 pondération'!$D$6*'ISB-4 pondération'!$F$6</f>
        <v>6.1704748175844557</v>
      </c>
      <c r="F94" s="160">
        <f>'ISB-8 PA80'!$I102/'ISB-4 pondération'!$D$7*'ISB-4 pondération'!$F$7</f>
        <v>7.3950704190190804</v>
      </c>
      <c r="G94" s="160">
        <f>'ISB-9 SCOB'!$I102/'ISB-4 pondération'!$D$8*'ISB-4 pondération'!$F$8</f>
        <v>70.172895381437939</v>
      </c>
      <c r="H94" s="161">
        <f t="shared" si="4"/>
        <v>103.67369581811917</v>
      </c>
      <c r="I94" s="146">
        <f>'ISB-10 Indices 2015'!$H102</f>
        <v>100.88380762877398</v>
      </c>
      <c r="J94" s="58">
        <f t="shared" si="5"/>
        <v>-2.7898881893451914</v>
      </c>
    </row>
    <row r="95" spans="1:38" ht="15" customHeight="1">
      <c r="A95" s="61">
        <f ca="1">'ISB-1 2011'!A81</f>
        <v>2163</v>
      </c>
      <c r="B95" s="75" t="str">
        <f ca="1">'ISB-1 2011'!B81</f>
        <v>Val-de-Charmey</v>
      </c>
      <c r="C95" s="160">
        <f>'ISB-5 DPOP'!$I81/'ISB-4 pondération'!$D$4*'ISB-4 pondération'!$F$4</f>
        <v>8.2844637158406762</v>
      </c>
      <c r="D95" s="160">
        <f>'ISB-6 TE'!$I81/'ISB-4 pondération'!$D$5*'ISB-4 pondération'!$F$5</f>
        <v>5.5849711332577661</v>
      </c>
      <c r="E95" s="162">
        <f>'ISB-7 CRPOP'!$I81/'ISB-4 pondération'!$D$6*'ISB-4 pondération'!$F$6</f>
        <v>5.755504635734833</v>
      </c>
      <c r="F95" s="160">
        <f>'ISB-8 PA80'!$I81/'ISB-4 pondération'!$D$7*'ISB-4 pondération'!$F$7</f>
        <v>21.940897747001603</v>
      </c>
      <c r="G95" s="160">
        <f>'ISB-9 SCOB'!$I81/'ISB-4 pondération'!$D$8*'ISB-4 pondération'!$F$8</f>
        <v>53.112340211273697</v>
      </c>
      <c r="H95" s="161">
        <f t="shared" si="4"/>
        <v>94.678177443108581</v>
      </c>
      <c r="I95" s="146">
        <f>'ISB-10 Indices 2015'!$H81</f>
        <v>91.875925217096125</v>
      </c>
      <c r="J95" s="58">
        <f t="shared" si="5"/>
        <v>-2.802252226012456</v>
      </c>
    </row>
    <row r="96" spans="1:38" ht="15" customHeight="1">
      <c r="A96" s="61">
        <f ca="1">'ISB-1 2011'!A28</f>
        <v>2040</v>
      </c>
      <c r="B96" s="75" t="str">
        <f ca="1">'ISB-1 2011'!B28</f>
        <v>Russy</v>
      </c>
      <c r="C96" s="160">
        <f>'ISB-5 DPOP'!$I28/'ISB-4 pondération'!$D$4*'ISB-4 pondération'!$F$4</f>
        <v>11.177110291303133</v>
      </c>
      <c r="D96" s="160">
        <f>'ISB-6 TE'!$I28/'ISB-4 pondération'!$D$5*'ISB-4 pondération'!$F$5</f>
        <v>3.194405958698213</v>
      </c>
      <c r="E96" s="162">
        <f>'ISB-7 CRPOP'!$I28/'ISB-4 pondération'!$D$6*'ISB-4 pondération'!$F$6</f>
        <v>5.4593883643492891</v>
      </c>
      <c r="F96" s="160">
        <f>'ISB-8 PA80'!$I28/'ISB-4 pondération'!$D$7*'ISB-4 pondération'!$F$7</f>
        <v>27.690430882435539</v>
      </c>
      <c r="G96" s="160">
        <f>'ISB-9 SCOB'!$I28/'ISB-4 pondération'!$D$8*'ISB-4 pondération'!$F$8</f>
        <v>38.858750787696707</v>
      </c>
      <c r="H96" s="161">
        <f t="shared" si="4"/>
        <v>86.380086284482886</v>
      </c>
      <c r="I96" s="146">
        <f>'ISB-10 Indices 2015'!$H28</f>
        <v>83.503655822295556</v>
      </c>
      <c r="J96" s="58">
        <f t="shared" si="5"/>
        <v>-2.8764304621873293</v>
      </c>
    </row>
    <row r="97" spans="1:10" ht="15" customHeight="1">
      <c r="A97" s="61">
        <f ca="1">'ISB-1 2011'!A46</f>
        <v>2087</v>
      </c>
      <c r="B97" s="75" t="str">
        <f ca="1">'ISB-1 2011'!B46</f>
        <v>Mézières (FR)</v>
      </c>
      <c r="C97" s="160">
        <f>'ISB-5 DPOP'!$I46/'ISB-4 pondération'!$D$4*'ISB-4 pondération'!$F$4</f>
        <v>12.985296263930085</v>
      </c>
      <c r="D97" s="160">
        <f>'ISB-6 TE'!$I46/'ISB-4 pondération'!$D$5*'ISB-4 pondération'!$F$5</f>
        <v>4.6558872170292318</v>
      </c>
      <c r="E97" s="162">
        <f>'ISB-7 CRPOP'!$I46/'ISB-4 pondération'!$D$6*'ISB-4 pondération'!$F$6</f>
        <v>5.5092595788768355</v>
      </c>
      <c r="F97" s="160">
        <f>'ISB-8 PA80'!$I46/'ISB-4 pondération'!$D$7*'ISB-4 pondération'!$F$7</f>
        <v>15.32345494687414</v>
      </c>
      <c r="G97" s="160">
        <f>'ISB-9 SCOB'!$I46/'ISB-4 pondération'!$D$8*'ISB-4 pondération'!$F$8</f>
        <v>60.858201277996336</v>
      </c>
      <c r="H97" s="161">
        <f t="shared" si="4"/>
        <v>99.332099284706629</v>
      </c>
      <c r="I97" s="146">
        <f>'ISB-10 Indices 2015'!$H46</f>
        <v>96.427574201580796</v>
      </c>
      <c r="J97" s="58">
        <f t="shared" si="5"/>
        <v>-2.9045250831258329</v>
      </c>
    </row>
    <row r="98" spans="1:10" ht="15" customHeight="1">
      <c r="A98" s="61">
        <f ca="1">'ISB-1 2011'!A47</f>
        <v>2089</v>
      </c>
      <c r="B98" s="75" t="str">
        <f ca="1">'ISB-1 2011'!B47</f>
        <v>Montet (Glâne)</v>
      </c>
      <c r="C98" s="160">
        <f>'ISB-5 DPOP'!$I47/'ISB-4 pondération'!$D$4*'ISB-4 pondération'!$F$4</f>
        <v>14.091714009816958</v>
      </c>
      <c r="D98" s="160">
        <f>'ISB-6 TE'!$I47/'ISB-4 pondération'!$D$5*'ISB-4 pondération'!$F$5</f>
        <v>2.0895878030336954</v>
      </c>
      <c r="E98" s="162">
        <f>'ISB-7 CRPOP'!$I47/'ISB-4 pondération'!$D$6*'ISB-4 pondération'!$F$6</f>
        <v>8.1979701728505905</v>
      </c>
      <c r="F98" s="160">
        <f>'ISB-8 PA80'!$I47/'ISB-4 pondération'!$D$7*'ISB-4 pondération'!$F$7</f>
        <v>7.8753831966824501</v>
      </c>
      <c r="G98" s="160">
        <f>'ISB-9 SCOB'!$I47/'ISB-4 pondération'!$D$8*'ISB-4 pondération'!$F$8</f>
        <v>70.377624534374107</v>
      </c>
      <c r="H98" s="161">
        <f t="shared" si="4"/>
        <v>102.63227971675781</v>
      </c>
      <c r="I98" s="146">
        <f>'ISB-10 Indices 2015'!$H47</f>
        <v>99.724101927476255</v>
      </c>
      <c r="J98" s="58">
        <f t="shared" si="5"/>
        <v>-2.9081777892815524</v>
      </c>
    </row>
    <row r="99" spans="1:10" ht="15" customHeight="1">
      <c r="A99" s="61">
        <f ca="1">'ISB-1 2011'!A93</f>
        <v>2189</v>
      </c>
      <c r="B99" s="75" t="str">
        <f ca="1">'ISB-1 2011'!B93</f>
        <v>Ependes (FR)</v>
      </c>
      <c r="C99" s="160">
        <f>'ISB-5 DPOP'!$I93/'ISB-4 pondération'!$D$4*'ISB-4 pondération'!$F$4</f>
        <v>14.46870621279715</v>
      </c>
      <c r="D99" s="160">
        <f>'ISB-6 TE'!$I93/'ISB-4 pondération'!$D$5*'ISB-4 pondération'!$F$5</f>
        <v>4.1455951559192492</v>
      </c>
      <c r="E99" s="162">
        <f>'ISB-7 CRPOP'!$I93/'ISB-4 pondération'!$D$6*'ISB-4 pondération'!$F$6</f>
        <v>5.3308644621042953</v>
      </c>
      <c r="F99" s="160">
        <f>'ISB-8 PA80'!$I93/'ISB-4 pondération'!$D$7*'ISB-4 pondération'!$F$7</f>
        <v>10.742580801507399</v>
      </c>
      <c r="G99" s="160">
        <f>'ISB-9 SCOB'!$I93/'ISB-4 pondération'!$D$8*'ISB-4 pondération'!$F$8</f>
        <v>64.509378996660942</v>
      </c>
      <c r="H99" s="161">
        <f t="shared" si="4"/>
        <v>99.197125628989028</v>
      </c>
      <c r="I99" s="146">
        <f>'ISB-10 Indices 2015'!$H93</f>
        <v>96.2074350746216</v>
      </c>
      <c r="J99" s="58">
        <f t="shared" si="5"/>
        <v>-2.9896905543674279</v>
      </c>
    </row>
    <row r="100" spans="1:10" ht="15" customHeight="1">
      <c r="A100" s="61">
        <f ca="1">'ISB-1 2011'!A159</f>
        <v>2308</v>
      </c>
      <c r="B100" s="75" t="str">
        <f ca="1">'ISB-1 2011'!B159</f>
        <v>Ueberstorf</v>
      </c>
      <c r="C100" s="160">
        <f>'ISB-5 DPOP'!$I159/'ISB-4 pondération'!$D$4*'ISB-4 pondération'!$F$4</f>
        <v>13.729111260777941</v>
      </c>
      <c r="D100" s="160">
        <f>'ISB-6 TE'!$I159/'ISB-4 pondération'!$D$5*'ISB-4 pondération'!$F$5</f>
        <v>4.2351046185209285</v>
      </c>
      <c r="E100" s="162">
        <f>'ISB-7 CRPOP'!$I159/'ISB-4 pondération'!$D$6*'ISB-4 pondération'!$F$6</f>
        <v>5.5622452548056467</v>
      </c>
      <c r="F100" s="160">
        <f>'ISB-8 PA80'!$I159/'ISB-4 pondération'!$D$7*'ISB-4 pondération'!$F$7</f>
        <v>16.746485695156267</v>
      </c>
      <c r="G100" s="160">
        <f>'ISB-9 SCOB'!$I159/'ISB-4 pondération'!$D$8*'ISB-4 pondération'!$F$8</f>
        <v>59.142158346163257</v>
      </c>
      <c r="H100" s="161">
        <f t="shared" si="4"/>
        <v>99.415105175424031</v>
      </c>
      <c r="I100" s="146">
        <f>'ISB-10 Indices 2015'!$H159</f>
        <v>96.393953352547413</v>
      </c>
      <c r="J100" s="58">
        <f t="shared" si="5"/>
        <v>-3.0211518228766181</v>
      </c>
    </row>
    <row r="101" spans="1:10" ht="15" customHeight="1">
      <c r="A101" s="61">
        <f ca="1">'ISB-1 2011'!A95</f>
        <v>2194</v>
      </c>
      <c r="B101" s="75" t="str">
        <f ca="1">'ISB-1 2011'!B95</f>
        <v>Ferpicloz</v>
      </c>
      <c r="C101" s="160">
        <f>'ISB-5 DPOP'!$I95/'ISB-4 pondération'!$D$4*'ISB-4 pondération'!$F$4</f>
        <v>15.360899279557456</v>
      </c>
      <c r="D101" s="160">
        <f>'ISB-6 TE'!$I95/'ISB-4 pondération'!$D$5*'ISB-4 pondération'!$F$5</f>
        <v>4.2126290760913756</v>
      </c>
      <c r="E101" s="162">
        <f>'ISB-7 CRPOP'!$I95/'ISB-4 pondération'!$D$6*'ISB-4 pondération'!$F$6</f>
        <v>6.3790274962857234</v>
      </c>
      <c r="F101" s="160">
        <f>'ISB-8 PA80'!$I95/'ISB-4 pondération'!$D$7*'ISB-4 pondération'!$F$7</f>
        <v>23.408206744684815</v>
      </c>
      <c r="G101" s="160">
        <f>'ISB-9 SCOB'!$I95/'ISB-4 pondération'!$D$8*'ISB-4 pondération'!$F$8</f>
        <v>58.536378648841591</v>
      </c>
      <c r="H101" s="161">
        <f t="shared" si="4"/>
        <v>107.89714124546096</v>
      </c>
      <c r="I101" s="146">
        <f>'ISB-10 Indices 2015'!$H95</f>
        <v>104.83303720037736</v>
      </c>
      <c r="J101" s="58">
        <f t="shared" si="5"/>
        <v>-3.0641040450835959</v>
      </c>
    </row>
    <row r="102" spans="1:10" ht="15" customHeight="1">
      <c r="A102" s="61">
        <f ca="1">'ISB-1 2011'!A30</f>
        <v>2043</v>
      </c>
      <c r="B102" s="75" t="str">
        <f ca="1">'ISB-1 2011'!B30</f>
        <v>Sévaz</v>
      </c>
      <c r="C102" s="160">
        <f>'ISB-5 DPOP'!$I30/'ISB-4 pondération'!$D$4*'ISB-4 pondération'!$F$4</f>
        <v>12.658800686167591</v>
      </c>
      <c r="D102" s="160">
        <f>'ISB-6 TE'!$I30/'ISB-4 pondération'!$D$5*'ISB-4 pondération'!$F$5</f>
        <v>6.9629068393265747</v>
      </c>
      <c r="E102" s="162">
        <f>'ISB-7 CRPOP'!$I30/'ISB-4 pondération'!$D$6*'ISB-4 pondération'!$F$6</f>
        <v>6.8162697636968081</v>
      </c>
      <c r="F102" s="160">
        <f>'ISB-8 PA80'!$I30/'ISB-4 pondération'!$D$7*'ISB-4 pondération'!$F$7</f>
        <v>11.097066588511501</v>
      </c>
      <c r="G102" s="160">
        <f>'ISB-9 SCOB'!$I30/'ISB-4 pondération'!$D$8*'ISB-4 pondération'!$F$8</f>
        <v>82.274697493138973</v>
      </c>
      <c r="H102" s="161">
        <f t="shared" si="4"/>
        <v>119.80974137084145</v>
      </c>
      <c r="I102" s="146">
        <f>'ISB-10 Indices 2015'!$H30</f>
        <v>116.74030226881894</v>
      </c>
      <c r="J102" s="58">
        <f t="shared" si="5"/>
        <v>-3.069439102022514</v>
      </c>
    </row>
    <row r="103" spans="1:10" ht="15" customHeight="1">
      <c r="A103" s="61">
        <f ca="1">'ISB-1 2011'!A84</f>
        <v>2173</v>
      </c>
      <c r="B103" s="75" t="str">
        <f ca="1">'ISB-1 2011'!B84</f>
        <v>Autigny</v>
      </c>
      <c r="C103" s="160">
        <f>'ISB-5 DPOP'!$I84/'ISB-4 pondération'!$D$4*'ISB-4 pondération'!$F$4</f>
        <v>13.084413966471567</v>
      </c>
      <c r="D103" s="160">
        <f>'ISB-6 TE'!$I84/'ISB-4 pondération'!$D$5*'ISB-4 pondération'!$F$5</f>
        <v>3.7920316549715625</v>
      </c>
      <c r="E103" s="162">
        <f>'ISB-7 CRPOP'!$I84/'ISB-4 pondération'!$D$6*'ISB-4 pondération'!$F$6</f>
        <v>5.8190425561483421</v>
      </c>
      <c r="F103" s="160">
        <f>'ISB-8 PA80'!$I84/'ISB-4 pondération'!$D$7*'ISB-4 pondération'!$F$7</f>
        <v>16.285536967698441</v>
      </c>
      <c r="G103" s="160">
        <f>'ISB-9 SCOB'!$I84/'ISB-4 pondération'!$D$8*'ISB-4 pondération'!$F$8</f>
        <v>58.123189112153099</v>
      </c>
      <c r="H103" s="161">
        <f t="shared" si="4"/>
        <v>97.104214257443004</v>
      </c>
      <c r="I103" s="146">
        <f>'ISB-10 Indices 2015'!$H84</f>
        <v>94.01775315782362</v>
      </c>
      <c r="J103" s="58">
        <f t="shared" si="5"/>
        <v>-3.0864610996193846</v>
      </c>
    </row>
    <row r="104" spans="1:10" ht="15" customHeight="1">
      <c r="A104" s="61">
        <f ca="1">'ISB-1 2011'!A67</f>
        <v>2135</v>
      </c>
      <c r="B104" s="75" t="str">
        <f ca="1">'ISB-1 2011'!B67</f>
        <v>Gruyères</v>
      </c>
      <c r="C104" s="160">
        <f>'ISB-5 DPOP'!$I67/'ISB-4 pondération'!$D$4*'ISB-4 pondération'!$F$4</f>
        <v>11.664598251050043</v>
      </c>
      <c r="D104" s="160">
        <f>'ISB-6 TE'!$I67/'ISB-4 pondération'!$D$5*'ISB-4 pondération'!$F$5</f>
        <v>5.6988322531339204</v>
      </c>
      <c r="E104" s="162">
        <f>'ISB-7 CRPOP'!$I67/'ISB-4 pondération'!$D$6*'ISB-4 pondération'!$F$6</f>
        <v>6.1920173816038346</v>
      </c>
      <c r="F104" s="160">
        <f>'ISB-8 PA80'!$I67/'ISB-4 pondération'!$D$7*'ISB-4 pondération'!$F$7</f>
        <v>16.322152914153563</v>
      </c>
      <c r="G104" s="160">
        <f>'ISB-9 SCOB'!$I67/'ISB-4 pondération'!$D$8*'ISB-4 pondération'!$F$8</f>
        <v>66.979113835050569</v>
      </c>
      <c r="H104" s="161">
        <f t="shared" ref="H104:H135" si="6">SUM(C104:G104)</f>
        <v>106.85671463499193</v>
      </c>
      <c r="I104" s="146">
        <f>'ISB-10 Indices 2015'!$H67</f>
        <v>103.75292182745584</v>
      </c>
      <c r="J104" s="58">
        <f t="shared" ref="J104:J135" si="7">I104-H104</f>
        <v>-3.1037928075360952</v>
      </c>
    </row>
    <row r="105" spans="1:10" ht="15" customHeight="1">
      <c r="A105" s="61">
        <f ca="1">'ISB-1 2011'!A31</f>
        <v>2044</v>
      </c>
      <c r="B105" s="75" t="str">
        <f ca="1">'ISB-1 2011'!B31</f>
        <v>Surpierre</v>
      </c>
      <c r="C105" s="160">
        <f>'ISB-5 DPOP'!$I31/'ISB-4 pondération'!$D$4*'ISB-4 pondération'!$F$4</f>
        <v>11.466949104720854</v>
      </c>
      <c r="D105" s="160">
        <f>'ISB-6 TE'!$I31/'ISB-4 pondération'!$D$5*'ISB-4 pondération'!$F$5</f>
        <v>4.3572871588859403</v>
      </c>
      <c r="E105" s="162">
        <f>'ISB-7 CRPOP'!$I31/'ISB-4 pondération'!$D$6*'ISB-4 pondération'!$F$6</f>
        <v>5.4495735871405024</v>
      </c>
      <c r="F105" s="160">
        <f>'ISB-8 PA80'!$I31/'ISB-4 pondération'!$D$7*'ISB-4 pondération'!$F$7</f>
        <v>24.509921745331361</v>
      </c>
      <c r="G105" s="160">
        <f>'ISB-9 SCOB'!$I31/'ISB-4 pondération'!$D$8*'ISB-4 pondération'!$F$8</f>
        <v>48.79829678829077</v>
      </c>
      <c r="H105" s="161">
        <f t="shared" si="6"/>
        <v>94.582028384369437</v>
      </c>
      <c r="I105" s="146">
        <f>'ISB-10 Indices 2015'!$H31</f>
        <v>91.458701315202831</v>
      </c>
      <c r="J105" s="58">
        <f t="shared" si="7"/>
        <v>-3.1233270691666064</v>
      </c>
    </row>
    <row r="106" spans="1:10" ht="15" customHeight="1">
      <c r="A106" s="61">
        <f ca="1">'ISB-1 2011'!A149</f>
        <v>2298</v>
      </c>
      <c r="B106" s="75" t="str">
        <f ca="1">'ISB-1 2011'!B149</f>
        <v>Oberschrot</v>
      </c>
      <c r="C106" s="160">
        <f>'ISB-5 DPOP'!$I149/'ISB-4 pondération'!$D$4*'ISB-4 pondération'!$F$4</f>
        <v>14.762002362528193</v>
      </c>
      <c r="D106" s="160">
        <f>'ISB-6 TE'!$I149/'ISB-4 pondération'!$D$5*'ISB-4 pondération'!$F$5</f>
        <v>4.7829805447305658</v>
      </c>
      <c r="E106" s="162">
        <f>'ISB-7 CRPOP'!$I149/'ISB-4 pondération'!$D$6*'ISB-4 pondération'!$F$6</f>
        <v>5.5892467453272241</v>
      </c>
      <c r="F106" s="160">
        <f>'ISB-8 PA80'!$I149/'ISB-4 pondération'!$D$7*'ISB-4 pondération'!$F$7</f>
        <v>18.722715208189747</v>
      </c>
      <c r="G106" s="160">
        <f>'ISB-9 SCOB'!$I149/'ISB-4 pondération'!$D$8*'ISB-4 pondération'!$F$8</f>
        <v>61.69803216537661</v>
      </c>
      <c r="H106" s="161">
        <f t="shared" si="6"/>
        <v>105.55497702615233</v>
      </c>
      <c r="I106" s="146">
        <f>'ISB-10 Indices 2015'!$H149</f>
        <v>102.41403989024992</v>
      </c>
      <c r="J106" s="58">
        <f t="shared" si="7"/>
        <v>-3.140937135902405</v>
      </c>
    </row>
    <row r="107" spans="1:10" ht="15" customHeight="1">
      <c r="A107" s="61">
        <f ca="1">'ISB-1 2011'!A58</f>
        <v>2122</v>
      </c>
      <c r="B107" s="75" t="str">
        <f ca="1">'ISB-1 2011'!B58</f>
        <v>Pont-en-Ogoz</v>
      </c>
      <c r="C107" s="160">
        <f>'ISB-5 DPOP'!$I58/'ISB-4 pondération'!$D$4*'ISB-4 pondération'!$F$4</f>
        <v>14.054211239590234</v>
      </c>
      <c r="D107" s="160">
        <f>'ISB-6 TE'!$I58/'ISB-4 pondération'!$D$5*'ISB-4 pondération'!$F$5</f>
        <v>3.9674681843524584</v>
      </c>
      <c r="E107" s="162">
        <f>'ISB-7 CRPOP'!$I58/'ISB-4 pondération'!$D$6*'ISB-4 pondération'!$F$6</f>
        <v>5.7592064303921289</v>
      </c>
      <c r="F107" s="160">
        <f>'ISB-8 PA80'!$I58/'ISB-4 pondération'!$D$7*'ISB-4 pondération'!$F$7</f>
        <v>9.4050272028046713</v>
      </c>
      <c r="G107" s="160">
        <f>'ISB-9 SCOB'!$I58/'ISB-4 pondération'!$D$8*'ISB-4 pondération'!$F$8</f>
        <v>67.668877167778106</v>
      </c>
      <c r="H107" s="161">
        <f t="shared" si="6"/>
        <v>100.85479022491759</v>
      </c>
      <c r="I107" s="146">
        <f>'ISB-10 Indices 2015'!$H58</f>
        <v>97.554735206281151</v>
      </c>
      <c r="J107" s="58">
        <f t="shared" si="7"/>
        <v>-3.3000550186364421</v>
      </c>
    </row>
    <row r="108" spans="1:10" ht="15" customHeight="1">
      <c r="A108" s="61">
        <f ca="1">'ISB-1 2011'!A10</f>
        <v>2008</v>
      </c>
      <c r="B108" s="75" t="str">
        <f ca="1">'ISB-1 2011'!B10</f>
        <v>Châtillon (FR)</v>
      </c>
      <c r="C108" s="160">
        <f>'ISB-5 DPOP'!$I10/'ISB-4 pondération'!$D$4*'ISB-4 pondération'!$F$4</f>
        <v>15.714814265458148</v>
      </c>
      <c r="D108" s="160">
        <f>'ISB-6 TE'!$I10/'ISB-4 pondération'!$D$5*'ISB-4 pondération'!$F$5</f>
        <v>2.2492434073952534</v>
      </c>
      <c r="E108" s="162">
        <f>'ISB-7 CRPOP'!$I10/'ISB-4 pondération'!$D$6*'ISB-4 pondération'!$F$6</f>
        <v>6.3659299156935631</v>
      </c>
      <c r="F108" s="160">
        <f>'ISB-8 PA80'!$I10/'ISB-4 pondération'!$D$7*'ISB-4 pondération'!$F$7</f>
        <v>12.207931385159391</v>
      </c>
      <c r="G108" s="160">
        <f>'ISB-9 SCOB'!$I10/'ISB-4 pondération'!$D$8*'ISB-4 pondération'!$F$8</f>
        <v>61.98108128506432</v>
      </c>
      <c r="H108" s="161">
        <f t="shared" si="6"/>
        <v>98.519000258770674</v>
      </c>
      <c r="I108" s="146">
        <f>'ISB-10 Indices 2015'!$H10</f>
        <v>95.183716962740846</v>
      </c>
      <c r="J108" s="58">
        <f t="shared" si="7"/>
        <v>-3.3352832960298286</v>
      </c>
    </row>
    <row r="109" spans="1:10" ht="15" customHeight="1">
      <c r="A109" s="61">
        <f ca="1">'ISB-1 2011'!A57</f>
        <v>2121</v>
      </c>
      <c r="B109" s="75" t="str">
        <f ca="1">'ISB-1 2011'!B57</f>
        <v>Haut-Intyamon</v>
      </c>
      <c r="C109" s="160">
        <f>'ISB-5 DPOP'!$I57/'ISB-4 pondération'!$D$4*'ISB-4 pondération'!$F$4</f>
        <v>8.6997439089174566</v>
      </c>
      <c r="D109" s="160">
        <f>'ISB-6 TE'!$I57/'ISB-4 pondération'!$D$5*'ISB-4 pondération'!$F$5</f>
        <v>5.2092836545046604</v>
      </c>
      <c r="E109" s="162">
        <f>'ISB-7 CRPOP'!$I57/'ISB-4 pondération'!$D$6*'ISB-4 pondération'!$F$6</f>
        <v>5.3541978161304744</v>
      </c>
      <c r="F109" s="160">
        <f>'ISB-8 PA80'!$I57/'ISB-4 pondération'!$D$7*'ISB-4 pondération'!$F$7</f>
        <v>26.966215212698962</v>
      </c>
      <c r="G109" s="160">
        <f>'ISB-9 SCOB'!$I57/'ISB-4 pondération'!$D$8*'ISB-4 pondération'!$F$8</f>
        <v>47.168096696278667</v>
      </c>
      <c r="H109" s="161">
        <f t="shared" si="6"/>
        <v>93.397537288530231</v>
      </c>
      <c r="I109" s="146">
        <f>'ISB-10 Indices 2015'!$H57</f>
        <v>90.026928529481552</v>
      </c>
      <c r="J109" s="58">
        <f t="shared" si="7"/>
        <v>-3.3706087590486788</v>
      </c>
    </row>
    <row r="110" spans="1:10" ht="15" customHeight="1">
      <c r="A110" s="61">
        <f ca="1">'ISB-1 2011'!A76</f>
        <v>2152</v>
      </c>
      <c r="B110" s="75" t="str">
        <f ca="1">'ISB-1 2011'!B76</f>
        <v>Sâles</v>
      </c>
      <c r="C110" s="160">
        <f>'ISB-5 DPOP'!$I76/'ISB-4 pondération'!$D$4*'ISB-4 pondération'!$F$4</f>
        <v>11.919088166058653</v>
      </c>
      <c r="D110" s="160">
        <f>'ISB-6 TE'!$I76/'ISB-4 pondération'!$D$5*'ISB-4 pondération'!$F$5</f>
        <v>5.9748829062590749</v>
      </c>
      <c r="E110" s="162">
        <f>'ISB-7 CRPOP'!$I76/'ISB-4 pondération'!$D$6*'ISB-4 pondération'!$F$6</f>
        <v>5.7211166393058699</v>
      </c>
      <c r="F110" s="160">
        <f>'ISB-8 PA80'!$I76/'ISB-4 pondération'!$D$7*'ISB-4 pondération'!$F$7</f>
        <v>14.378255092621698</v>
      </c>
      <c r="G110" s="160">
        <f>'ISB-9 SCOB'!$I76/'ISB-4 pondération'!$D$8*'ISB-4 pondération'!$F$8</f>
        <v>69.524865862774121</v>
      </c>
      <c r="H110" s="161">
        <f t="shared" si="6"/>
        <v>107.51820866701942</v>
      </c>
      <c r="I110" s="146">
        <f>'ISB-10 Indices 2015'!$H76</f>
        <v>104.10891267373196</v>
      </c>
      <c r="J110" s="58">
        <f t="shared" si="7"/>
        <v>-3.4092959932874578</v>
      </c>
    </row>
    <row r="111" spans="1:10" ht="15" customHeight="1">
      <c r="A111" s="61">
        <f ca="1">'ISB-1 2011'!A51</f>
        <v>2102</v>
      </c>
      <c r="B111" s="75" t="str">
        <f ca="1">'ISB-1 2011'!B51</f>
        <v>Ursy</v>
      </c>
      <c r="C111" s="160">
        <f>'ISB-5 DPOP'!$I51/'ISB-4 pondération'!$D$4*'ISB-4 pondération'!$F$4</f>
        <v>14.158899429641707</v>
      </c>
      <c r="D111" s="160">
        <f>'ISB-6 TE'!$I51/'ISB-4 pondération'!$D$5*'ISB-4 pondération'!$F$5</f>
        <v>5.5356677715322089</v>
      </c>
      <c r="E111" s="162">
        <f>'ISB-7 CRPOP'!$I51/'ISB-4 pondération'!$D$6*'ISB-4 pondération'!$F$6</f>
        <v>6.0981058407249558</v>
      </c>
      <c r="F111" s="160">
        <f>'ISB-8 PA80'!$I51/'ISB-4 pondération'!$D$7*'ISB-4 pondération'!$F$7</f>
        <v>15.074386099977062</v>
      </c>
      <c r="G111" s="160">
        <f>'ISB-9 SCOB'!$I51/'ISB-4 pondération'!$D$8*'ISB-4 pondération'!$F$8</f>
        <v>71.588582564046405</v>
      </c>
      <c r="H111" s="161">
        <f t="shared" si="6"/>
        <v>112.45564170592235</v>
      </c>
      <c r="I111" s="146">
        <f>'ISB-10 Indices 2015'!$H51</f>
        <v>109.02641247075553</v>
      </c>
      <c r="J111" s="58">
        <f t="shared" si="7"/>
        <v>-3.4292292351668152</v>
      </c>
    </row>
    <row r="112" spans="1:10" ht="15" customHeight="1">
      <c r="A112" s="61">
        <f ca="1">'ISB-1 2011'!A87</f>
        <v>2177</v>
      </c>
      <c r="B112" s="75" t="str">
        <f ca="1">'ISB-1 2011'!B87</f>
        <v>Chénens</v>
      </c>
      <c r="C112" s="160">
        <f>'ISB-5 DPOP'!$I87/'ISB-4 pondération'!$D$4*'ISB-4 pondération'!$F$4</f>
        <v>14.182985840903125</v>
      </c>
      <c r="D112" s="160">
        <f>'ISB-6 TE'!$I87/'ISB-4 pondération'!$D$5*'ISB-4 pondération'!$F$5</f>
        <v>4.1388544841124579</v>
      </c>
      <c r="E112" s="162">
        <f>'ISB-7 CRPOP'!$I87/'ISB-4 pondération'!$D$6*'ISB-4 pondération'!$F$6</f>
        <v>5.7673078550083359</v>
      </c>
      <c r="F112" s="160">
        <f>'ISB-8 PA80'!$I87/'ISB-4 pondération'!$D$7*'ISB-4 pondération'!$F$7</f>
        <v>13.340618281428513</v>
      </c>
      <c r="G112" s="160">
        <f>'ISB-9 SCOB'!$I87/'ISB-4 pondération'!$D$8*'ISB-4 pondération'!$F$8</f>
        <v>65.262492699547622</v>
      </c>
      <c r="H112" s="161">
        <f t="shared" si="6"/>
        <v>102.69225916100005</v>
      </c>
      <c r="I112" s="146">
        <f>'ISB-10 Indices 2015'!$H87</f>
        <v>99.256924007109944</v>
      </c>
      <c r="J112" s="58">
        <f t="shared" si="7"/>
        <v>-3.435335153890108</v>
      </c>
    </row>
    <row r="113" spans="1:38" ht="15" customHeight="1">
      <c r="A113" s="61">
        <f ca="1">'ISB-1 2011'!A111</f>
        <v>2226</v>
      </c>
      <c r="B113" s="75" t="str">
        <f ca="1">'ISB-1 2011'!B111</f>
        <v>Treyvaux</v>
      </c>
      <c r="C113" s="160">
        <f>'ISB-5 DPOP'!$I111/'ISB-4 pondération'!$D$4*'ISB-4 pondération'!$F$4</f>
        <v>13.30050688250787</v>
      </c>
      <c r="D113" s="160">
        <f>'ISB-6 TE'!$I111/'ISB-4 pondération'!$D$5*'ISB-4 pondération'!$F$5</f>
        <v>5.6060163414297692</v>
      </c>
      <c r="E113" s="162">
        <f>'ISB-7 CRPOP'!$I111/'ISB-4 pondération'!$D$6*'ISB-4 pondération'!$F$6</f>
        <v>5.5184417023937495</v>
      </c>
      <c r="F113" s="160">
        <f>'ISB-8 PA80'!$I111/'ISB-4 pondération'!$D$7*'ISB-4 pondération'!$F$7</f>
        <v>16.580576011879959</v>
      </c>
      <c r="G113" s="160">
        <f>'ISB-9 SCOB'!$I111/'ISB-4 pondération'!$D$8*'ISB-4 pondération'!$F$8</f>
        <v>66.636426125314017</v>
      </c>
      <c r="H113" s="161">
        <f t="shared" si="6"/>
        <v>107.64196706352537</v>
      </c>
      <c r="I113" s="146">
        <f>'ISB-10 Indices 2015'!$H111</f>
        <v>104.18924449483588</v>
      </c>
      <c r="J113" s="58">
        <f t="shared" si="7"/>
        <v>-3.4527225686894951</v>
      </c>
    </row>
    <row r="114" spans="1:38" ht="15" customHeight="1">
      <c r="A114" s="61">
        <f ca="1">'ISB-1 2011'!A114</f>
        <v>2231</v>
      </c>
      <c r="B114" s="75" t="str">
        <f ca="1">'ISB-1 2011'!B114</f>
        <v>Vuisternens-en-Ogoz</v>
      </c>
      <c r="C114" s="160">
        <f>'ISB-5 DPOP'!$I114/'ISB-4 pondération'!$D$4*'ISB-4 pondération'!$F$4</f>
        <v>13.744042990376766</v>
      </c>
      <c r="D114" s="160">
        <f>'ISB-6 TE'!$I114/'ISB-4 pondération'!$D$5*'ISB-4 pondération'!$F$5</f>
        <v>4.3411367248267503</v>
      </c>
      <c r="E114" s="162">
        <f>'ISB-7 CRPOP'!$I114/'ISB-4 pondération'!$D$6*'ISB-4 pondération'!$F$6</f>
        <v>5.920271667041682</v>
      </c>
      <c r="F114" s="160">
        <f>'ISB-8 PA80'!$I114/'ISB-4 pondération'!$D$7*'ISB-4 pondération'!$F$7</f>
        <v>12.360198605839297</v>
      </c>
      <c r="G114" s="160">
        <f>'ISB-9 SCOB'!$I114/'ISB-4 pondération'!$D$8*'ISB-4 pondération'!$F$8</f>
        <v>67.488755642133867</v>
      </c>
      <c r="H114" s="161">
        <f t="shared" si="6"/>
        <v>103.85440563021837</v>
      </c>
      <c r="I114" s="146">
        <f>'ISB-10 Indices 2015'!$H114</f>
        <v>100.37794779797119</v>
      </c>
      <c r="J114" s="58">
        <f t="shared" si="7"/>
        <v>-3.4764578322471777</v>
      </c>
    </row>
    <row r="115" spans="1:38" ht="15" customHeight="1">
      <c r="A115" s="61">
        <f ca="1">'ISB-1 2011'!A168</f>
        <v>2336</v>
      </c>
      <c r="B115" s="75" t="str">
        <f ca="1">'ISB-1 2011'!B168</f>
        <v>Semsales</v>
      </c>
      <c r="C115" s="160">
        <f>'ISB-5 DPOP'!$I168/'ISB-4 pondération'!$D$4*'ISB-4 pondération'!$F$4</f>
        <v>10.476243715396453</v>
      </c>
      <c r="D115" s="160">
        <f>'ISB-6 TE'!$I168/'ISB-4 pondération'!$D$5*'ISB-4 pondération'!$F$5</f>
        <v>4.9662488295071485</v>
      </c>
      <c r="E115" s="162">
        <f>'ISB-7 CRPOP'!$I168/'ISB-4 pondération'!$D$6*'ISB-4 pondération'!$F$6</f>
        <v>6.1367976299420768</v>
      </c>
      <c r="F115" s="160">
        <f>'ISB-8 PA80'!$I168/'ISB-4 pondération'!$D$7*'ISB-4 pondération'!$F$7</f>
        <v>13.820211340841741</v>
      </c>
      <c r="G115" s="160">
        <f>'ISB-9 SCOB'!$I168/'ISB-4 pondération'!$D$8*'ISB-4 pondération'!$F$8</f>
        <v>65.925954855350994</v>
      </c>
      <c r="H115" s="161">
        <f t="shared" si="6"/>
        <v>101.32545637103841</v>
      </c>
      <c r="I115" s="146">
        <f>'ISB-10 Indices 2015'!$H168</f>
        <v>97.774358921598804</v>
      </c>
      <c r="J115" s="58">
        <f t="shared" si="7"/>
        <v>-3.5510974494396095</v>
      </c>
    </row>
    <row r="116" spans="1:38" ht="15" customHeight="1">
      <c r="A116" s="61">
        <f ca="1">'ISB-1 2011'!A45</f>
        <v>2086</v>
      </c>
      <c r="B116" s="75" t="str">
        <f ca="1">'ISB-1 2011'!B45</f>
        <v>Massonnens</v>
      </c>
      <c r="C116" s="160">
        <f>'ISB-5 DPOP'!$I45/'ISB-4 pondération'!$D$4*'ISB-4 pondération'!$F$4</f>
        <v>12.837117309012216</v>
      </c>
      <c r="D116" s="160">
        <f>'ISB-6 TE'!$I45/'ISB-4 pondération'!$D$5*'ISB-4 pondération'!$F$5</f>
        <v>4.2773723439263742</v>
      </c>
      <c r="E116" s="162">
        <f>'ISB-7 CRPOP'!$I45/'ISB-4 pondération'!$D$6*'ISB-4 pondération'!$F$6</f>
        <v>5.6511646514212748</v>
      </c>
      <c r="F116" s="160">
        <f>'ISB-8 PA80'!$I45/'ISB-4 pondération'!$D$7*'ISB-4 pondération'!$F$7</f>
        <v>16.158825652483255</v>
      </c>
      <c r="G116" s="160">
        <f>'ISB-9 SCOB'!$I45/'ISB-4 pondération'!$D$8*'ISB-4 pondération'!$F$8</f>
        <v>61.449573770853384</v>
      </c>
      <c r="H116" s="161">
        <f t="shared" si="6"/>
        <v>100.37405372769651</v>
      </c>
      <c r="I116" s="146">
        <f>'ISB-10 Indices 2015'!$H45</f>
        <v>96.758676987684964</v>
      </c>
      <c r="J116" s="58">
        <f t="shared" si="7"/>
        <v>-3.6153767400115413</v>
      </c>
    </row>
    <row r="117" spans="1:38" ht="15" customHeight="1">
      <c r="A117" s="61">
        <f ca="1">'ISB-1 2011'!A133</f>
        <v>2272</v>
      </c>
      <c r="B117" s="75" t="str">
        <f ca="1">'ISB-1 2011'!B133</f>
        <v>Misery-Courtion</v>
      </c>
      <c r="C117" s="160">
        <f>'ISB-5 DPOP'!$I133/'ISB-4 pondération'!$D$4*'ISB-4 pondération'!$F$4</f>
        <v>13.617886985758458</v>
      </c>
      <c r="D117" s="160">
        <f>'ISB-6 TE'!$I133/'ISB-4 pondération'!$D$5*'ISB-4 pondération'!$F$5</f>
        <v>4.4475599278569238</v>
      </c>
      <c r="E117" s="162">
        <f>'ISB-7 CRPOP'!$I133/'ISB-4 pondération'!$D$6*'ISB-4 pondération'!$F$6</f>
        <v>6.1279591852049213</v>
      </c>
      <c r="F117" s="160">
        <f>'ISB-8 PA80'!$I133/'ISB-4 pondération'!$D$7*'ISB-4 pondération'!$F$7</f>
        <v>14.399747775188397</v>
      </c>
      <c r="G117" s="160">
        <f>'ISB-9 SCOB'!$I133/'ISB-4 pondération'!$D$8*'ISB-4 pondération'!$F$8</f>
        <v>67.342376998372899</v>
      </c>
      <c r="H117" s="161">
        <f t="shared" si="6"/>
        <v>105.93553087238161</v>
      </c>
      <c r="I117" s="146">
        <f>'ISB-10 Indices 2015'!$H133</f>
        <v>102.30634427615938</v>
      </c>
      <c r="J117" s="58">
        <f t="shared" si="7"/>
        <v>-3.6291865962222261</v>
      </c>
    </row>
    <row r="118" spans="1:38" ht="15" customHeight="1">
      <c r="A118" s="61">
        <f ca="1">'ISB-1 2011'!A13</f>
        <v>2011</v>
      </c>
      <c r="B118" s="75" t="str">
        <f ca="1">'ISB-1 2011'!B13</f>
        <v>Cugy (FR)</v>
      </c>
      <c r="C118" s="160">
        <f>'ISB-5 DPOP'!$I13/'ISB-4 pondération'!$D$4*'ISB-4 pondération'!$F$4</f>
        <v>13.763497831607538</v>
      </c>
      <c r="D118" s="160">
        <f>'ISB-6 TE'!$I13/'ISB-4 pondération'!$D$5*'ISB-4 pondération'!$F$5</f>
        <v>4.5246550361830966</v>
      </c>
      <c r="E118" s="162">
        <f>'ISB-7 CRPOP'!$I13/'ISB-4 pondération'!$D$6*'ISB-4 pondération'!$F$6</f>
        <v>6.0223466093151439</v>
      </c>
      <c r="F118" s="160">
        <f>'ISB-8 PA80'!$I13/'ISB-4 pondération'!$D$7*'ISB-4 pondération'!$F$7</f>
        <v>15.690006059391004</v>
      </c>
      <c r="G118" s="160">
        <f>'ISB-9 SCOB'!$I13/'ISB-4 pondération'!$D$8*'ISB-4 pondération'!$F$8</f>
        <v>66.212896732309076</v>
      </c>
      <c r="H118" s="161">
        <f t="shared" si="6"/>
        <v>106.21340226880585</v>
      </c>
      <c r="I118" s="146">
        <f>'ISB-10 Indices 2015'!$H13</f>
        <v>102.55738494838971</v>
      </c>
      <c r="J118" s="58">
        <f t="shared" si="7"/>
        <v>-3.6560173204161401</v>
      </c>
    </row>
    <row r="119" spans="1:38" ht="15" customHeight="1">
      <c r="A119" s="61">
        <f ca="1">'ISB-1 2011'!A128</f>
        <v>2264</v>
      </c>
      <c r="B119" s="75" t="str">
        <f ca="1">'ISB-1 2011'!B128</f>
        <v>Jeuss</v>
      </c>
      <c r="C119" s="160">
        <f>'ISB-5 DPOP'!$I128/'ISB-4 pondération'!$D$4*'ISB-4 pondération'!$F$4</f>
        <v>15.080748054457169</v>
      </c>
      <c r="D119" s="160">
        <f>'ISB-6 TE'!$I128/'ISB-4 pondération'!$D$5*'ISB-4 pondération'!$F$5</f>
        <v>4.4740685807000151</v>
      </c>
      <c r="E119" s="162">
        <f>'ISB-7 CRPOP'!$I128/'ISB-4 pondération'!$D$6*'ISB-4 pondération'!$F$6</f>
        <v>5.509902035426812</v>
      </c>
      <c r="F119" s="160">
        <f>'ISB-8 PA80'!$I128/'ISB-4 pondération'!$D$7*'ISB-4 pondération'!$F$7</f>
        <v>9.8523154796659878</v>
      </c>
      <c r="G119" s="160">
        <f>'ISB-9 SCOB'!$I128/'ISB-4 pondération'!$D$8*'ISB-4 pondération'!$F$8</f>
        <v>71.346234357515002</v>
      </c>
      <c r="H119" s="161">
        <f t="shared" si="6"/>
        <v>106.26326850776499</v>
      </c>
      <c r="I119" s="146">
        <f>'ISB-10 Indices 2015'!$H128</f>
        <v>102.56007868377048</v>
      </c>
      <c r="J119" s="58">
        <f t="shared" si="7"/>
        <v>-3.7031898239945065</v>
      </c>
    </row>
    <row r="120" spans="1:38" s="56" customFormat="1" ht="15" customHeight="1">
      <c r="A120" s="61">
        <f ca="1">'ISB-1 2011'!A152</f>
        <v>2301</v>
      </c>
      <c r="B120" s="75" t="str">
        <f ca="1">'ISB-1 2011'!B152</f>
        <v>Rechthalten</v>
      </c>
      <c r="C120" s="160">
        <f>'ISB-5 DPOP'!$I152/'ISB-4 pondération'!$D$4*'ISB-4 pondération'!$F$4</f>
        <v>13.729380408481457</v>
      </c>
      <c r="D120" s="160">
        <f>'ISB-6 TE'!$I152/'ISB-4 pondération'!$D$5*'ISB-4 pondération'!$F$5</f>
        <v>4.0202584694914094</v>
      </c>
      <c r="E120" s="162">
        <f>'ISB-7 CRPOP'!$I152/'ISB-4 pondération'!$D$6*'ISB-4 pondération'!$F$6</f>
        <v>5.3887158286635222</v>
      </c>
      <c r="F120" s="160">
        <f>'ISB-8 PA80'!$I152/'ISB-4 pondération'!$D$7*'ISB-4 pondération'!$F$7</f>
        <v>21.990885711637237</v>
      </c>
      <c r="G120" s="160">
        <f>'ISB-9 SCOB'!$I152/'ISB-4 pondération'!$D$8*'ISB-4 pondération'!$F$8</f>
        <v>54.925549506408721</v>
      </c>
      <c r="H120" s="161">
        <f t="shared" si="6"/>
        <v>100.05478992468235</v>
      </c>
      <c r="I120" s="146">
        <f>'ISB-10 Indices 2015'!$H152</f>
        <v>96.29061913637932</v>
      </c>
      <c r="J120" s="58">
        <f t="shared" si="7"/>
        <v>-3.7641707883030335</v>
      </c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</row>
    <row r="121" spans="1:38" ht="15" customHeight="1">
      <c r="A121" s="61">
        <f ca="1">'ISB-1 2011'!A138</f>
        <v>2278</v>
      </c>
      <c r="B121" s="75" t="str">
        <f ca="1">'ISB-1 2011'!B138</f>
        <v>Ulmiz</v>
      </c>
      <c r="C121" s="160">
        <f>'ISB-5 DPOP'!$I138/'ISB-4 pondération'!$D$4*'ISB-4 pondération'!$F$4</f>
        <v>13.600170141504739</v>
      </c>
      <c r="D121" s="160">
        <f>'ISB-6 TE'!$I138/'ISB-4 pondération'!$D$5*'ISB-4 pondération'!$F$5</f>
        <v>4.7669836990202725</v>
      </c>
      <c r="E121" s="162">
        <f>'ISB-7 CRPOP'!$I138/'ISB-4 pondération'!$D$6*'ISB-4 pondération'!$F$6</f>
        <v>5.6202741842592987</v>
      </c>
      <c r="F121" s="160">
        <f>'ISB-8 PA80'!$I138/'ISB-4 pondération'!$D$7*'ISB-4 pondération'!$F$7</f>
        <v>20.470063983897614</v>
      </c>
      <c r="G121" s="160">
        <f>'ISB-9 SCOB'!$I138/'ISB-4 pondération'!$D$8*'ISB-4 pondération'!$F$8</f>
        <v>60.925516453166708</v>
      </c>
      <c r="H121" s="161">
        <f t="shared" si="6"/>
        <v>105.38300846184863</v>
      </c>
      <c r="I121" s="146">
        <f>'ISB-10 Indices 2015'!$H138</f>
        <v>101.60546501025701</v>
      </c>
      <c r="J121" s="58">
        <f t="shared" si="7"/>
        <v>-3.777543451591626</v>
      </c>
    </row>
    <row r="122" spans="1:38" ht="15" customHeight="1">
      <c r="A122" s="61">
        <f ca="1">'ISB-1 2011'!A109</f>
        <v>2223</v>
      </c>
      <c r="B122" s="75" t="str">
        <f ca="1">'ISB-1 2011'!B109</f>
        <v>Le Glèbe</v>
      </c>
      <c r="C122" s="160">
        <f>'ISB-5 DPOP'!$I109/'ISB-4 pondération'!$D$4*'ISB-4 pondération'!$F$4</f>
        <v>13.041047569786821</v>
      </c>
      <c r="D122" s="160">
        <f>'ISB-6 TE'!$I109/'ISB-4 pondération'!$D$5*'ISB-4 pondération'!$F$5</f>
        <v>4.490167760352139</v>
      </c>
      <c r="E122" s="162">
        <f>'ISB-7 CRPOP'!$I109/'ISB-4 pondération'!$D$6*'ISB-4 pondération'!$F$6</f>
        <v>6.067579702938481</v>
      </c>
      <c r="F122" s="160">
        <f>'ISB-8 PA80'!$I109/'ISB-4 pondération'!$D$7*'ISB-4 pondération'!$F$7</f>
        <v>8.7079052259236764</v>
      </c>
      <c r="G122" s="160">
        <f>'ISB-9 SCOB'!$I109/'ISB-4 pondération'!$D$8*'ISB-4 pondération'!$F$8</f>
        <v>73.466621148247668</v>
      </c>
      <c r="H122" s="161">
        <f t="shared" si="6"/>
        <v>105.77332140724879</v>
      </c>
      <c r="I122" s="146">
        <f>'ISB-10 Indices 2015'!$H109</f>
        <v>101.81334401133992</v>
      </c>
      <c r="J122" s="58">
        <f t="shared" si="7"/>
        <v>-3.9599773959088651</v>
      </c>
    </row>
    <row r="123" spans="1:38" ht="15" customHeight="1">
      <c r="A123" s="61">
        <f ca="1">'ISB-1 2011'!A118</f>
        <v>2243</v>
      </c>
      <c r="B123" s="75" t="str">
        <f ca="1">'ISB-1 2011'!B118</f>
        <v>Barberêche</v>
      </c>
      <c r="C123" s="160">
        <f>'ISB-5 DPOP'!$I118/'ISB-4 pondération'!$D$4*'ISB-4 pondération'!$F$4</f>
        <v>11.53069202112267</v>
      </c>
      <c r="D123" s="160">
        <f>'ISB-6 TE'!$I118/'ISB-4 pondération'!$D$5*'ISB-4 pondération'!$F$5</f>
        <v>5.0613401843839423</v>
      </c>
      <c r="E123" s="162">
        <f>'ISB-7 CRPOP'!$I118/'ISB-4 pondération'!$D$6*'ISB-4 pondération'!$F$6</f>
        <v>5.1194013084058643</v>
      </c>
      <c r="F123" s="160">
        <f>'ISB-8 PA80'!$I118/'ISB-4 pondération'!$D$7*'ISB-4 pondération'!$F$7</f>
        <v>26.11451616672155</v>
      </c>
      <c r="G123" s="160">
        <f>'ISB-9 SCOB'!$I118/'ISB-4 pondération'!$D$8*'ISB-4 pondération'!$F$8</f>
        <v>52.371568096979047</v>
      </c>
      <c r="H123" s="161">
        <f t="shared" si="6"/>
        <v>100.19751777761307</v>
      </c>
      <c r="I123" s="146">
        <f>'ISB-10 Indices 2015'!$H118</f>
        <v>96.206981845508892</v>
      </c>
      <c r="J123" s="58">
        <f t="shared" si="7"/>
        <v>-3.99053593210418</v>
      </c>
    </row>
    <row r="124" spans="1:38" ht="15" customHeight="1">
      <c r="A124" s="61">
        <f ca="1">'ISB-1 2011'!A79</f>
        <v>2160</v>
      </c>
      <c r="B124" s="75" t="str">
        <f ca="1">'ISB-1 2011'!B79</f>
        <v>Vuadens</v>
      </c>
      <c r="C124" s="160">
        <f>'ISB-5 DPOP'!$I79/'ISB-4 pondération'!$D$4*'ISB-4 pondération'!$F$4</f>
        <v>14.607419502685289</v>
      </c>
      <c r="D124" s="160">
        <f>'ISB-6 TE'!$I79/'ISB-4 pondération'!$D$5*'ISB-4 pondération'!$F$5</f>
        <v>4.8236492315425075</v>
      </c>
      <c r="E124" s="162">
        <f>'ISB-7 CRPOP'!$I79/'ISB-4 pondération'!$D$6*'ISB-4 pondération'!$F$6</f>
        <v>6.0688173860677663</v>
      </c>
      <c r="F124" s="160">
        <f>'ISB-8 PA80'!$I79/'ISB-4 pondération'!$D$7*'ISB-4 pondération'!$F$7</f>
        <v>16.470563099267743</v>
      </c>
      <c r="G124" s="160">
        <f>'ISB-9 SCOB'!$I79/'ISB-4 pondération'!$D$8*'ISB-4 pondération'!$F$8</f>
        <v>69.857237268125573</v>
      </c>
      <c r="H124" s="161">
        <f t="shared" si="6"/>
        <v>111.82768648768888</v>
      </c>
      <c r="I124" s="146">
        <f>'ISB-10 Indices 2015'!$H79</f>
        <v>107.73498845688519</v>
      </c>
      <c r="J124" s="58">
        <f t="shared" si="7"/>
        <v>-4.0926980308036889</v>
      </c>
    </row>
    <row r="125" spans="1:38" s="56" customFormat="1" ht="15" customHeight="1">
      <c r="A125" s="61">
        <f ca="1">'ISB-1 2011'!A162</f>
        <v>2321</v>
      </c>
      <c r="B125" s="75" t="str">
        <f ca="1">'ISB-1 2011'!B162</f>
        <v>Attalens</v>
      </c>
      <c r="C125" s="160">
        <f>'ISB-5 DPOP'!$I162/'ISB-4 pondération'!$D$4*'ISB-4 pondération'!$F$4</f>
        <v>15.820470987231937</v>
      </c>
      <c r="D125" s="160">
        <f>'ISB-6 TE'!$I162/'ISB-4 pondération'!$D$5*'ISB-4 pondération'!$F$5</f>
        <v>4.3371449472409163</v>
      </c>
      <c r="E125" s="162">
        <f>'ISB-7 CRPOP'!$I162/'ISB-4 pondération'!$D$6*'ISB-4 pondération'!$F$6</f>
        <v>6.3011019298410424</v>
      </c>
      <c r="F125" s="160">
        <f>'ISB-8 PA80'!$I162/'ISB-4 pondération'!$D$7*'ISB-4 pondération'!$F$7</f>
        <v>11.954480794253781</v>
      </c>
      <c r="G125" s="160">
        <f>'ISB-9 SCOB'!$I162/'ISB-4 pondération'!$D$8*'ISB-4 pondération'!$F$8</f>
        <v>75.093209262846003</v>
      </c>
      <c r="H125" s="161">
        <f t="shared" si="6"/>
        <v>113.50640792141368</v>
      </c>
      <c r="I125" s="146">
        <f>'ISB-10 Indices 2015'!$H162</f>
        <v>109.33701053687128</v>
      </c>
      <c r="J125" s="58">
        <f t="shared" si="7"/>
        <v>-4.1693973845424068</v>
      </c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</row>
    <row r="126" spans="1:38" ht="15" customHeight="1">
      <c r="A126" s="61">
        <f ca="1">'ISB-1 2011'!A163</f>
        <v>2323</v>
      </c>
      <c r="B126" s="75" t="str">
        <f ca="1">'ISB-1 2011'!B163</f>
        <v>Bossonnens</v>
      </c>
      <c r="C126" s="160">
        <f>'ISB-5 DPOP'!$I163/'ISB-4 pondération'!$D$4*'ISB-4 pondération'!$F$4</f>
        <v>16.001185901984066</v>
      </c>
      <c r="D126" s="160">
        <f>'ISB-6 TE'!$I163/'ISB-4 pondération'!$D$5*'ISB-4 pondération'!$F$5</f>
        <v>4.6316600419405569</v>
      </c>
      <c r="E126" s="162">
        <f>'ISB-7 CRPOP'!$I163/'ISB-4 pondération'!$D$6*'ISB-4 pondération'!$F$6</f>
        <v>6.1493545243076282</v>
      </c>
      <c r="F126" s="160">
        <f>'ISB-8 PA80'!$I163/'ISB-4 pondération'!$D$7*'ISB-4 pondération'!$F$7</f>
        <v>11.761540277150086</v>
      </c>
      <c r="G126" s="160">
        <f>'ISB-9 SCOB'!$I163/'ISB-4 pondération'!$D$8*'ISB-4 pondération'!$F$8</f>
        <v>76.331007305155097</v>
      </c>
      <c r="H126" s="161">
        <f t="shared" si="6"/>
        <v>114.87474805053743</v>
      </c>
      <c r="I126" s="146">
        <f>'ISB-10 Indices 2015'!$H163</f>
        <v>110.67066971044098</v>
      </c>
      <c r="J126" s="58">
        <f t="shared" si="7"/>
        <v>-4.2040783400964585</v>
      </c>
    </row>
    <row r="127" spans="1:38" ht="15" customHeight="1">
      <c r="A127" s="61">
        <f ca="1">'ISB-1 2011'!A24</f>
        <v>2034</v>
      </c>
      <c r="B127" s="75" t="str">
        <f ca="1">'ISB-1 2011'!B24</f>
        <v>Murist</v>
      </c>
      <c r="C127" s="160">
        <f>'ISB-5 DPOP'!$I24/'ISB-4 pondération'!$D$4*'ISB-4 pondération'!$F$4</f>
        <v>11.769014716423898</v>
      </c>
      <c r="D127" s="160">
        <f>'ISB-6 TE'!$I24/'ISB-4 pondération'!$D$5*'ISB-4 pondération'!$F$5</f>
        <v>4.6558211955170679</v>
      </c>
      <c r="E127" s="162">
        <f>'ISB-7 CRPOP'!$I24/'ISB-4 pondération'!$D$6*'ISB-4 pondération'!$F$6</f>
        <v>6.3244449445743216</v>
      </c>
      <c r="F127" s="160">
        <f>'ISB-8 PA80'!$I24/'ISB-4 pondération'!$D$7*'ISB-4 pondération'!$F$7</f>
        <v>17.54514928059341</v>
      </c>
      <c r="G127" s="160">
        <f>'ISB-9 SCOB'!$I24/'ISB-4 pondération'!$D$8*'ISB-4 pondération'!$F$8</f>
        <v>65.857568876519451</v>
      </c>
      <c r="H127" s="161">
        <f t="shared" si="6"/>
        <v>106.15199901362814</v>
      </c>
      <c r="I127" s="146">
        <f>'ISB-10 Indices 2015'!$H24</f>
        <v>101.94602110300312</v>
      </c>
      <c r="J127" s="58">
        <f t="shared" si="7"/>
        <v>-4.2059779106250232</v>
      </c>
    </row>
    <row r="128" spans="1:38" ht="15" customHeight="1">
      <c r="A128" s="61">
        <f ca="1">'ISB-1 2011'!A131</f>
        <v>2270</v>
      </c>
      <c r="B128" s="75" t="str">
        <f ca="1">'ISB-1 2011'!B131</f>
        <v>Lurtigen</v>
      </c>
      <c r="C128" s="160">
        <f>'ISB-5 DPOP'!$I131/'ISB-4 pondération'!$D$4*'ISB-4 pondération'!$F$4</f>
        <v>11.998264449983763</v>
      </c>
      <c r="D128" s="160">
        <f>'ISB-6 TE'!$I131/'ISB-4 pondération'!$D$5*'ISB-4 pondération'!$F$5</f>
        <v>5.0587125136611659</v>
      </c>
      <c r="E128" s="162">
        <f>'ISB-7 CRPOP'!$I131/'ISB-4 pondération'!$D$6*'ISB-4 pondération'!$F$6</f>
        <v>5.1796989434579475</v>
      </c>
      <c r="F128" s="160">
        <f>'ISB-8 PA80'!$I131/'ISB-4 pondération'!$D$7*'ISB-4 pondération'!$F$7</f>
        <v>26.748693246339318</v>
      </c>
      <c r="G128" s="160">
        <f>'ISB-9 SCOB'!$I131/'ISB-4 pondération'!$D$8*'ISB-4 pondération'!$F$8</f>
        <v>53.607329603168189</v>
      </c>
      <c r="H128" s="161">
        <f t="shared" si="6"/>
        <v>102.59269875661039</v>
      </c>
      <c r="I128" s="146">
        <f>'ISB-10 Indices 2015'!$H131</f>
        <v>98.347994439989606</v>
      </c>
      <c r="J128" s="58">
        <f t="shared" si="7"/>
        <v>-4.2447043166207834</v>
      </c>
    </row>
    <row r="129" spans="1:38" ht="15" customHeight="1">
      <c r="A129" s="61">
        <f ca="1">'ISB-1 2011'!A37</f>
        <v>2052</v>
      </c>
      <c r="B129" s="75" t="str">
        <f ca="1">'ISB-1 2011'!B37</f>
        <v>Vernay</v>
      </c>
      <c r="C129" s="160">
        <f>'ISB-5 DPOP'!$I37/'ISB-4 pondération'!$D$4*'ISB-4 pondération'!$F$4</f>
        <v>13.330294593669631</v>
      </c>
      <c r="D129" s="160">
        <f>'ISB-6 TE'!$I37/'ISB-4 pondération'!$D$5*'ISB-4 pondération'!$F$5</f>
        <v>3.8597425646185757</v>
      </c>
      <c r="E129" s="162">
        <f>'ISB-7 CRPOP'!$I37/'ISB-4 pondération'!$D$6*'ISB-4 pondération'!$F$6</f>
        <v>5.9776836641702831</v>
      </c>
      <c r="F129" s="160">
        <f>'ISB-8 PA80'!$I37/'ISB-4 pondération'!$D$7*'ISB-4 pondération'!$F$7</f>
        <v>13.299937963246144</v>
      </c>
      <c r="G129" s="160">
        <f>'ISB-9 SCOB'!$I37/'ISB-4 pondération'!$D$8*'ISB-4 pondération'!$F$8</f>
        <v>67.167228012851083</v>
      </c>
      <c r="H129" s="161">
        <f t="shared" si="6"/>
        <v>103.63488679855571</v>
      </c>
      <c r="I129" s="146">
        <f>'ISB-10 Indices 2015'!$H37</f>
        <v>99.337181426479532</v>
      </c>
      <c r="J129" s="58">
        <f t="shared" si="7"/>
        <v>-4.2977053720761802</v>
      </c>
    </row>
    <row r="130" spans="1:38" s="56" customFormat="1" ht="15" customHeight="1">
      <c r="A130" s="61">
        <f ca="1">'ISB-1 2011'!A165</f>
        <v>2328</v>
      </c>
      <c r="B130" s="75" t="str">
        <f ca="1">'ISB-1 2011'!B165</f>
        <v>Granges (Veveyse)</v>
      </c>
      <c r="C130" s="160">
        <f>'ISB-5 DPOP'!$I165/'ISB-4 pondération'!$D$4*'ISB-4 pondération'!$F$4</f>
        <v>14.353707425731255</v>
      </c>
      <c r="D130" s="160">
        <f>'ISB-6 TE'!$I165/'ISB-4 pondération'!$D$5*'ISB-4 pondération'!$F$5</f>
        <v>5.8185970692879545</v>
      </c>
      <c r="E130" s="162">
        <f>'ISB-7 CRPOP'!$I165/'ISB-4 pondération'!$D$6*'ISB-4 pondération'!$F$6</f>
        <v>6.1293797051712779</v>
      </c>
      <c r="F130" s="160">
        <f>'ISB-8 PA80'!$I165/'ISB-4 pondération'!$D$7*'ISB-4 pondération'!$F$7</f>
        <v>12.741596947396719</v>
      </c>
      <c r="G130" s="160">
        <f>'ISB-9 SCOB'!$I165/'ISB-4 pondération'!$D$8*'ISB-4 pondération'!$F$8</f>
        <v>79.227353593956849</v>
      </c>
      <c r="H130" s="161">
        <f t="shared" si="6"/>
        <v>118.27063474154406</v>
      </c>
      <c r="I130" s="146">
        <f>'ISB-10 Indices 2015'!$H165</f>
        <v>113.91493017432694</v>
      </c>
      <c r="J130" s="58">
        <f t="shared" si="7"/>
        <v>-4.3557045672171171</v>
      </c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</row>
    <row r="131" spans="1:38" ht="15" customHeight="1">
      <c r="A131" s="61">
        <f ca="1">'ISB-1 2011'!A83</f>
        <v>2172</v>
      </c>
      <c r="B131" s="75" t="str">
        <f ca="1">'ISB-1 2011'!B83</f>
        <v>Autafond</v>
      </c>
      <c r="C131" s="160">
        <f>'ISB-5 DPOP'!$I83/'ISB-4 pondération'!$D$4*'ISB-4 pondération'!$F$4</f>
        <v>9.4040320836289055</v>
      </c>
      <c r="D131" s="160">
        <f>'ISB-6 TE'!$I83/'ISB-4 pondération'!$D$5*'ISB-4 pondération'!$F$5</f>
        <v>5.2505451705084676</v>
      </c>
      <c r="E131" s="162">
        <f>'ISB-7 CRPOP'!$I83/'ISB-4 pondération'!$D$6*'ISB-4 pondération'!$F$6</f>
        <v>5.176914946646531</v>
      </c>
      <c r="F131" s="160">
        <f>'ISB-8 PA80'!$I83/'ISB-4 pondération'!$D$7*'ISB-4 pondération'!$F$7</f>
        <v>0</v>
      </c>
      <c r="G131" s="160">
        <f>'ISB-9 SCOB'!$I83/'ISB-4 pondération'!$D$8*'ISB-4 pondération'!$F$8</f>
        <v>78.55609663993242</v>
      </c>
      <c r="H131" s="161">
        <f t="shared" si="6"/>
        <v>98.387588840716319</v>
      </c>
      <c r="I131" s="146">
        <f>'ISB-10 Indices 2015'!$H83</f>
        <v>93.956570828825789</v>
      </c>
      <c r="J131" s="58">
        <f t="shared" si="7"/>
        <v>-4.4310180118905294</v>
      </c>
    </row>
    <row r="132" spans="1:38" ht="15" customHeight="1">
      <c r="A132" s="61">
        <f ca="1">'ISB-1 2011'!A22</f>
        <v>2029</v>
      </c>
      <c r="B132" s="75" t="str">
        <f ca="1">'ISB-1 2011'!B22</f>
        <v>Montagny (FR)</v>
      </c>
      <c r="C132" s="160">
        <f>'ISB-5 DPOP'!$I22/'ISB-4 pondération'!$D$4*'ISB-4 pondération'!$F$4</f>
        <v>13.183610242797021</v>
      </c>
      <c r="D132" s="160">
        <f>'ISB-6 TE'!$I22/'ISB-4 pondération'!$D$5*'ISB-4 pondération'!$F$5</f>
        <v>4.3756604874792666</v>
      </c>
      <c r="E132" s="162">
        <f>'ISB-7 CRPOP'!$I22/'ISB-4 pondération'!$D$6*'ISB-4 pondération'!$F$6</f>
        <v>5.7016379453796437</v>
      </c>
      <c r="F132" s="160">
        <f>'ISB-8 PA80'!$I22/'ISB-4 pondération'!$D$7*'ISB-4 pondération'!$F$7</f>
        <v>17.849318441749816</v>
      </c>
      <c r="G132" s="160">
        <f>'ISB-9 SCOB'!$I22/'ISB-4 pondération'!$D$8*'ISB-4 pondération'!$F$8</f>
        <v>65.087502990198985</v>
      </c>
      <c r="H132" s="161">
        <f t="shared" si="6"/>
        <v>106.19773010760474</v>
      </c>
      <c r="I132" s="146">
        <f>'ISB-10 Indices 2015'!$H22</f>
        <v>101.49884267020536</v>
      </c>
      <c r="J132" s="58">
        <f t="shared" si="7"/>
        <v>-4.6988874373993781</v>
      </c>
    </row>
    <row r="133" spans="1:38" s="56" customFormat="1" ht="15" customHeight="1">
      <c r="A133" s="61">
        <f ca="1">'ISB-1 2011'!A91</f>
        <v>2185</v>
      </c>
      <c r="B133" s="75" t="str">
        <f ca="1">'ISB-1 2011'!B91</f>
        <v>Corserey</v>
      </c>
      <c r="C133" s="160">
        <f>'ISB-5 DPOP'!$I91/'ISB-4 pondération'!$D$4*'ISB-4 pondération'!$F$4</f>
        <v>12.871194019497956</v>
      </c>
      <c r="D133" s="160">
        <f>'ISB-6 TE'!$I91/'ISB-4 pondération'!$D$5*'ISB-4 pondération'!$F$5</f>
        <v>4.5967316082281426</v>
      </c>
      <c r="E133" s="162">
        <f>'ISB-7 CRPOP'!$I91/'ISB-4 pondération'!$D$6*'ISB-4 pondération'!$F$6</f>
        <v>6.2717203026195492</v>
      </c>
      <c r="F133" s="160">
        <f>'ISB-8 PA80'!$I91/'ISB-4 pondération'!$D$7*'ISB-4 pondération'!$F$7</f>
        <v>14.184219678251075</v>
      </c>
      <c r="G133" s="160">
        <f>'ISB-9 SCOB'!$I91/'ISB-4 pondération'!$D$8*'ISB-4 pondération'!$F$8</f>
        <v>72.112827521933113</v>
      </c>
      <c r="H133" s="161">
        <f t="shared" si="6"/>
        <v>110.03669313052984</v>
      </c>
      <c r="I133" s="146">
        <f>'ISB-10 Indices 2015'!$H91</f>
        <v>105.3242995049186</v>
      </c>
      <c r="J133" s="58">
        <f t="shared" si="7"/>
        <v>-4.7123936256112415</v>
      </c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</row>
    <row r="134" spans="1:38" ht="15" customHeight="1">
      <c r="A134" s="61">
        <f ca="1">'ISB-1 2011'!A39</f>
        <v>2063</v>
      </c>
      <c r="B134" s="75" t="str">
        <f ca="1">'ISB-1 2011'!B39</f>
        <v>Billens-Hennens</v>
      </c>
      <c r="C134" s="160">
        <f>'ISB-5 DPOP'!$I39/'ISB-4 pondération'!$D$4*'ISB-4 pondération'!$F$4</f>
        <v>13.490975674347668</v>
      </c>
      <c r="D134" s="160">
        <f>'ISB-6 TE'!$I39/'ISB-4 pondération'!$D$5*'ISB-4 pondération'!$F$5</f>
        <v>4.3502440616276399</v>
      </c>
      <c r="E134" s="162">
        <f>'ISB-7 CRPOP'!$I39/'ISB-4 pondération'!$D$6*'ISB-4 pondération'!$F$6</f>
        <v>5.8733892150195217</v>
      </c>
      <c r="F134" s="160">
        <f>'ISB-8 PA80'!$I39/'ISB-4 pondération'!$D$7*'ISB-4 pondération'!$F$7</f>
        <v>19.279121873888677</v>
      </c>
      <c r="G134" s="160">
        <f>'ISB-9 SCOB'!$I39/'ISB-4 pondération'!$D$8*'ISB-4 pondération'!$F$8</f>
        <v>64.887090846743803</v>
      </c>
      <c r="H134" s="161">
        <f t="shared" si="6"/>
        <v>107.8808216716273</v>
      </c>
      <c r="I134" s="146">
        <f>'ISB-10 Indices 2015'!$H39</f>
        <v>103.14673162794676</v>
      </c>
      <c r="J134" s="58">
        <f t="shared" si="7"/>
        <v>-4.7340900436805384</v>
      </c>
    </row>
    <row r="135" spans="1:38" ht="15" customHeight="1">
      <c r="A135" s="61">
        <f ca="1">'ISB-1 2011'!A70</f>
        <v>2140</v>
      </c>
      <c r="B135" s="75" t="str">
        <f ca="1">'ISB-1 2011'!B70</f>
        <v>Marsens</v>
      </c>
      <c r="C135" s="160">
        <f>'ISB-5 DPOP'!$I70/'ISB-4 pondération'!$D$4*'ISB-4 pondération'!$F$4</f>
        <v>14.778666893309135</v>
      </c>
      <c r="D135" s="160">
        <f>'ISB-6 TE'!$I70/'ISB-4 pondération'!$D$5*'ISB-4 pondération'!$F$5</f>
        <v>5.5409574780688207</v>
      </c>
      <c r="E135" s="162">
        <f>'ISB-7 CRPOP'!$I70/'ISB-4 pondération'!$D$6*'ISB-4 pondération'!$F$6</f>
        <v>6.1754743391982343</v>
      </c>
      <c r="F135" s="160">
        <f>'ISB-8 PA80'!$I70/'ISB-4 pondération'!$D$7*'ISB-4 pondération'!$F$7</f>
        <v>9.5176090450336037</v>
      </c>
      <c r="G135" s="160">
        <f>'ISB-9 SCOB'!$I70/'ISB-4 pondération'!$D$8*'ISB-4 pondération'!$F$8</f>
        <v>83.948385041562133</v>
      </c>
      <c r="H135" s="161">
        <f t="shared" si="6"/>
        <v>119.96109279717193</v>
      </c>
      <c r="I135" s="146">
        <f>'ISB-10 Indices 2015'!$H70</f>
        <v>115.08194940892949</v>
      </c>
      <c r="J135" s="58">
        <f t="shared" si="7"/>
        <v>-4.87914338824244</v>
      </c>
    </row>
    <row r="136" spans="1:38" ht="15" customHeight="1">
      <c r="A136" s="61">
        <f ca="1">'ISB-1 2011'!A65</f>
        <v>2131</v>
      </c>
      <c r="B136" s="75" t="str">
        <f ca="1">'ISB-1 2011'!B65</f>
        <v>Echarlens</v>
      </c>
      <c r="C136" s="160">
        <f>'ISB-5 DPOP'!$I65/'ISB-4 pondération'!$D$4*'ISB-4 pondération'!$F$4</f>
        <v>14.019911690167943</v>
      </c>
      <c r="D136" s="160">
        <f>'ISB-6 TE'!$I65/'ISB-4 pondération'!$D$5*'ISB-4 pondération'!$F$5</f>
        <v>3.5300403783751273</v>
      </c>
      <c r="E136" s="162">
        <f>'ISB-7 CRPOP'!$I65/'ISB-4 pondération'!$D$6*'ISB-4 pondération'!$F$6</f>
        <v>6.2254165194131863</v>
      </c>
      <c r="F136" s="160">
        <f>'ISB-8 PA80'!$I65/'ISB-4 pondération'!$D$7*'ISB-4 pondération'!$F$7</f>
        <v>9.506413946816247</v>
      </c>
      <c r="G136" s="160">
        <f>'ISB-9 SCOB'!$I65/'ISB-4 pondération'!$D$8*'ISB-4 pondération'!$F$8</f>
        <v>74.367460594948952</v>
      </c>
      <c r="H136" s="161">
        <f t="shared" ref="H136:H167" si="8">SUM(C136:G136)</f>
        <v>107.64924312972146</v>
      </c>
      <c r="I136" s="146">
        <f>'ISB-10 Indices 2015'!$H65</f>
        <v>102.60623355669429</v>
      </c>
      <c r="J136" s="58">
        <f t="shared" ref="J136:J167" si="9">I136-H136</f>
        <v>-5.0430095730271631</v>
      </c>
    </row>
    <row r="137" spans="1:38" ht="15" customHeight="1">
      <c r="A137" s="61">
        <f ca="1">'ISB-1 2011'!A41</f>
        <v>2067</v>
      </c>
      <c r="B137" s="75" t="str">
        <f ca="1">'ISB-1 2011'!B41</f>
        <v>Le Châtelard</v>
      </c>
      <c r="C137" s="160">
        <f>'ISB-5 DPOP'!$I41/'ISB-4 pondération'!$D$4*'ISB-4 pondération'!$F$4</f>
        <v>10.688392782695574</v>
      </c>
      <c r="D137" s="160">
        <f>'ISB-6 TE'!$I41/'ISB-4 pondération'!$D$5*'ISB-4 pondération'!$F$5</f>
        <v>5.4058534991428191</v>
      </c>
      <c r="E137" s="162">
        <f>'ISB-7 CRPOP'!$I41/'ISB-4 pondération'!$D$6*'ISB-4 pondération'!$F$6</f>
        <v>5.4523674300785441</v>
      </c>
      <c r="F137" s="160">
        <f>'ISB-8 PA80'!$I41/'ISB-4 pondération'!$D$7*'ISB-4 pondération'!$F$7</f>
        <v>21.535141812081619</v>
      </c>
      <c r="G137" s="160">
        <f>'ISB-9 SCOB'!$I41/'ISB-4 pondération'!$D$8*'ISB-4 pondération'!$F$8</f>
        <v>63.187353501387427</v>
      </c>
      <c r="H137" s="161">
        <f t="shared" si="8"/>
        <v>106.26910902538599</v>
      </c>
      <c r="I137" s="146">
        <f>'ISB-10 Indices 2015'!$H41</f>
        <v>101.1967444533293</v>
      </c>
      <c r="J137" s="58">
        <f t="shared" si="9"/>
        <v>-5.072364572056685</v>
      </c>
    </row>
    <row r="138" spans="1:38" ht="15" customHeight="1">
      <c r="A138" s="61">
        <f ca="1">'ISB-1 2011'!A32</f>
        <v>2045</v>
      </c>
      <c r="B138" s="75" t="str">
        <f ca="1">'ISB-1 2011'!B32</f>
        <v>Vallon</v>
      </c>
      <c r="C138" s="160">
        <f>'ISB-5 DPOP'!$I32/'ISB-4 pondération'!$D$4*'ISB-4 pondération'!$F$4</f>
        <v>12.674089303424793</v>
      </c>
      <c r="D138" s="160">
        <f>'ISB-6 TE'!$I32/'ISB-4 pondération'!$D$5*'ISB-4 pondération'!$F$5</f>
        <v>3.6896375673951329</v>
      </c>
      <c r="E138" s="162">
        <f>'ISB-7 CRPOP'!$I32/'ISB-4 pondération'!$D$6*'ISB-4 pondération'!$F$6</f>
        <v>5.8953532338173025</v>
      </c>
      <c r="F138" s="160">
        <f>'ISB-8 PA80'!$I32/'ISB-4 pondération'!$D$7*'ISB-4 pondération'!$F$7</f>
        <v>17.245976365659981</v>
      </c>
      <c r="G138" s="160">
        <f>'ISB-9 SCOB'!$I32/'ISB-4 pondération'!$D$8*'ISB-4 pondération'!$F$8</f>
        <v>64.251406420396918</v>
      </c>
      <c r="H138" s="161">
        <f t="shared" si="8"/>
        <v>103.75646289069412</v>
      </c>
      <c r="I138" s="146">
        <f>'ISB-10 Indices 2015'!$H32</f>
        <v>98.654954590676084</v>
      </c>
      <c r="J138" s="58">
        <f t="shared" si="9"/>
        <v>-5.1015083000180397</v>
      </c>
    </row>
    <row r="139" spans="1:38" ht="15" customHeight="1">
      <c r="A139" s="61">
        <f ca="1">'ISB-1 2011'!A54</f>
        <v>2114</v>
      </c>
      <c r="B139" s="75" t="str">
        <f ca="1">'ISB-1 2011'!B54</f>
        <v>Villorsonnens</v>
      </c>
      <c r="C139" s="160">
        <f>'ISB-5 DPOP'!$I54/'ISB-4 pondération'!$D$4*'ISB-4 pondération'!$F$4</f>
        <v>12.159168081058704</v>
      </c>
      <c r="D139" s="160">
        <f>'ISB-6 TE'!$I54/'ISB-4 pondération'!$D$5*'ISB-4 pondération'!$F$5</f>
        <v>4.3507562523196368</v>
      </c>
      <c r="E139" s="162">
        <f>'ISB-7 CRPOP'!$I54/'ISB-4 pondération'!$D$6*'ISB-4 pondération'!$F$6</f>
        <v>5.7300431803433529</v>
      </c>
      <c r="F139" s="160">
        <f>'ISB-8 PA80'!$I54/'ISB-4 pondération'!$D$7*'ISB-4 pondération'!$F$7</f>
        <v>14.549255915988407</v>
      </c>
      <c r="G139" s="160">
        <f>'ISB-9 SCOB'!$I54/'ISB-4 pondération'!$D$8*'ISB-4 pondération'!$F$8</f>
        <v>68.682209468385253</v>
      </c>
      <c r="H139" s="161">
        <f t="shared" si="8"/>
        <v>105.47143289809536</v>
      </c>
      <c r="I139" s="146">
        <f>'ISB-10 Indices 2015'!$H54</f>
        <v>100.34802065972062</v>
      </c>
      <c r="J139" s="58">
        <f t="shared" si="9"/>
        <v>-5.1234122383747405</v>
      </c>
    </row>
    <row r="140" spans="1:38" ht="15" customHeight="1">
      <c r="A140" s="61">
        <f ca="1">'ISB-1 2011'!A117</f>
        <v>2235</v>
      </c>
      <c r="B140" s="75" t="str">
        <f ca="1">'ISB-1 2011'!B117</f>
        <v>La Sonnaz</v>
      </c>
      <c r="C140" s="160">
        <f>'ISB-5 DPOP'!$I117/'ISB-4 pondération'!$D$4*'ISB-4 pondération'!$F$4</f>
        <v>13.811052644303125</v>
      </c>
      <c r="D140" s="160">
        <f>'ISB-6 TE'!$I117/'ISB-4 pondération'!$D$5*'ISB-4 pondération'!$F$5</f>
        <v>4.1185929336169336</v>
      </c>
      <c r="E140" s="162">
        <f>'ISB-7 CRPOP'!$I117/'ISB-4 pondération'!$D$6*'ISB-4 pondération'!$F$6</f>
        <v>5.8552109071626015</v>
      </c>
      <c r="F140" s="160">
        <f>'ISB-8 PA80'!$I117/'ISB-4 pondération'!$D$7*'ISB-4 pondération'!$F$7</f>
        <v>10.985973524942844</v>
      </c>
      <c r="G140" s="160">
        <f>'ISB-9 SCOB'!$I117/'ISB-4 pondération'!$D$8*'ISB-4 pondération'!$F$8</f>
        <v>73.945042618648685</v>
      </c>
      <c r="H140" s="161">
        <f t="shared" si="8"/>
        <v>108.71587262867419</v>
      </c>
      <c r="I140" s="146">
        <f>'ISB-10 Indices 2015'!$H117</f>
        <v>103.59208227140542</v>
      </c>
      <c r="J140" s="58">
        <f t="shared" si="9"/>
        <v>-5.1237903572687742</v>
      </c>
    </row>
    <row r="141" spans="1:38" ht="15" customHeight="1">
      <c r="A141" s="61">
        <f ca="1">'ISB-1 2011'!A55</f>
        <v>2115</v>
      </c>
      <c r="B141" s="75" t="str">
        <f ca="1">'ISB-1 2011'!B55</f>
        <v>Torny</v>
      </c>
      <c r="C141" s="160">
        <f>'ISB-5 DPOP'!$I55/'ISB-4 pondération'!$D$4*'ISB-4 pondération'!$F$4</f>
        <v>12.134712704829008</v>
      </c>
      <c r="D141" s="160">
        <f>'ISB-6 TE'!$I55/'ISB-4 pondération'!$D$5*'ISB-4 pondération'!$F$5</f>
        <v>3.920652337818471</v>
      </c>
      <c r="E141" s="162">
        <f>'ISB-7 CRPOP'!$I55/'ISB-4 pondération'!$D$6*'ISB-4 pondération'!$F$6</f>
        <v>5.8947893827186668</v>
      </c>
      <c r="F141" s="160">
        <f>'ISB-8 PA80'!$I55/'ISB-4 pondération'!$D$7*'ISB-4 pondération'!$F$7</f>
        <v>14.327920447482594</v>
      </c>
      <c r="G141" s="160">
        <f>'ISB-9 SCOB'!$I55/'ISB-4 pondération'!$D$8*'ISB-4 pondération'!$F$8</f>
        <v>67.637467811732364</v>
      </c>
      <c r="H141" s="161">
        <f t="shared" si="8"/>
        <v>103.91554268458111</v>
      </c>
      <c r="I141" s="146">
        <f>'ISB-10 Indices 2015'!$H55</f>
        <v>98.788754050335072</v>
      </c>
      <c r="J141" s="58">
        <f t="shared" si="9"/>
        <v>-5.12678863424604</v>
      </c>
    </row>
    <row r="142" spans="1:38" ht="15" customHeight="1">
      <c r="A142" s="61">
        <f ca="1">'ISB-1 2011'!A167</f>
        <v>2335</v>
      </c>
      <c r="B142" s="75" t="str">
        <f ca="1">'ISB-1 2011'!B167</f>
        <v>Saint-Martin (FR)</v>
      </c>
      <c r="C142" s="160">
        <f>'ISB-5 DPOP'!$I167/'ISB-4 pondération'!$D$4*'ISB-4 pondération'!$F$4</f>
        <v>12.674381421319708</v>
      </c>
      <c r="D142" s="160">
        <f>'ISB-6 TE'!$I167/'ISB-4 pondération'!$D$5*'ISB-4 pondération'!$F$5</f>
        <v>4.3034127607386869</v>
      </c>
      <c r="E142" s="162">
        <f>'ISB-7 CRPOP'!$I167/'ISB-4 pondération'!$D$6*'ISB-4 pondération'!$F$6</f>
        <v>5.6775975044599303</v>
      </c>
      <c r="F142" s="160">
        <f>'ISB-8 PA80'!$I167/'ISB-4 pondération'!$D$7*'ISB-4 pondération'!$F$7</f>
        <v>17.336946140569204</v>
      </c>
      <c r="G142" s="160">
        <f>'ISB-9 SCOB'!$I167/'ISB-4 pondération'!$D$8*'ISB-4 pondération'!$F$8</f>
        <v>66.151875602155727</v>
      </c>
      <c r="H142" s="161">
        <f t="shared" si="8"/>
        <v>106.14421342924325</v>
      </c>
      <c r="I142" s="146">
        <f>'ISB-10 Indices 2015'!$H167</f>
        <v>101.0088650766898</v>
      </c>
      <c r="J142" s="58">
        <f t="shared" si="9"/>
        <v>-5.13534835255345</v>
      </c>
    </row>
    <row r="143" spans="1:38" ht="15" customHeight="1">
      <c r="A143" s="61">
        <f ca="1">'ISB-1 2011'!A66</f>
        <v>2134</v>
      </c>
      <c r="B143" s="75" t="str">
        <f ca="1">'ISB-1 2011'!B66</f>
        <v>Grandvillard</v>
      </c>
      <c r="C143" s="160">
        <f>'ISB-5 DPOP'!$I66/'ISB-4 pondération'!$D$4*'ISB-4 pondération'!$F$4</f>
        <v>9.4644666343348369</v>
      </c>
      <c r="D143" s="160">
        <f>'ISB-6 TE'!$I66/'ISB-4 pondération'!$D$5*'ISB-4 pondération'!$F$5</f>
        <v>4.3256727718921333</v>
      </c>
      <c r="E143" s="162">
        <f>'ISB-7 CRPOP'!$I66/'ISB-4 pondération'!$D$6*'ISB-4 pondération'!$F$6</f>
        <v>5.8990566831359956</v>
      </c>
      <c r="F143" s="160">
        <f>'ISB-8 PA80'!$I66/'ISB-4 pondération'!$D$7*'ISB-4 pondération'!$F$7</f>
        <v>13.725695772276278</v>
      </c>
      <c r="G143" s="160">
        <f>'ISB-9 SCOB'!$I66/'ISB-4 pondération'!$D$8*'ISB-4 pondération'!$F$8</f>
        <v>66.808503472366766</v>
      </c>
      <c r="H143" s="161">
        <f t="shared" si="8"/>
        <v>100.22339533400601</v>
      </c>
      <c r="I143" s="146">
        <f>'ISB-10 Indices 2015'!$H66</f>
        <v>95.046416523473951</v>
      </c>
      <c r="J143" s="58">
        <f t="shared" si="9"/>
        <v>-5.1769788105320629</v>
      </c>
    </row>
    <row r="144" spans="1:38" ht="15" customHeight="1">
      <c r="A144" s="61">
        <f ca="1">'ISB-1 2011'!A166</f>
        <v>2333</v>
      </c>
      <c r="B144" s="75" t="str">
        <f ca="1">'ISB-1 2011'!B166</f>
        <v>Remaufens</v>
      </c>
      <c r="C144" s="160">
        <f>'ISB-5 DPOP'!$I166/'ISB-4 pondération'!$D$4*'ISB-4 pondération'!$F$4</f>
        <v>14.00032111827251</v>
      </c>
      <c r="D144" s="160">
        <f>'ISB-6 TE'!$I166/'ISB-4 pondération'!$D$5*'ISB-4 pondération'!$F$5</f>
        <v>4.998457018544129</v>
      </c>
      <c r="E144" s="162">
        <f>'ISB-7 CRPOP'!$I166/'ISB-4 pondération'!$D$6*'ISB-4 pondération'!$F$6</f>
        <v>6.0546325507833467</v>
      </c>
      <c r="F144" s="160">
        <f>'ISB-8 PA80'!$I166/'ISB-4 pondération'!$D$7*'ISB-4 pondération'!$F$7</f>
        <v>15.156993177551122</v>
      </c>
      <c r="G144" s="160">
        <f>'ISB-9 SCOB'!$I166/'ISB-4 pondération'!$D$8*'ISB-4 pondération'!$F$8</f>
        <v>75.408637221546897</v>
      </c>
      <c r="H144" s="161">
        <f t="shared" si="8"/>
        <v>115.619041086698</v>
      </c>
      <c r="I144" s="146">
        <f>'ISB-10 Indices 2015'!$H166</f>
        <v>110.4126438308103</v>
      </c>
      <c r="J144" s="58">
        <f t="shared" si="9"/>
        <v>-5.2063972558877083</v>
      </c>
    </row>
    <row r="145" spans="1:38" ht="15" customHeight="1">
      <c r="A145" s="61">
        <f ca="1">'ISB-1 2011'!A9</f>
        <v>2005</v>
      </c>
      <c r="B145" s="75" t="str">
        <f ca="1">'ISB-1 2011'!B9</f>
        <v>Châbles</v>
      </c>
      <c r="C145" s="160">
        <f>'ISB-5 DPOP'!$I9/'ISB-4 pondération'!$D$4*'ISB-4 pondération'!$F$4</f>
        <v>13.742638784397927</v>
      </c>
      <c r="D145" s="160">
        <f>'ISB-6 TE'!$I9/'ISB-4 pondération'!$D$5*'ISB-4 pondération'!$F$5</f>
        <v>3.5608184874104869</v>
      </c>
      <c r="E145" s="162">
        <f>'ISB-7 CRPOP'!$I9/'ISB-4 pondération'!$D$6*'ISB-4 pondération'!$F$6</f>
        <v>6.2145942469560911</v>
      </c>
      <c r="F145" s="160">
        <f>'ISB-8 PA80'!$I9/'ISB-4 pondération'!$D$7*'ISB-4 pondération'!$F$7</f>
        <v>13.197029533513835</v>
      </c>
      <c r="G145" s="160">
        <f>'ISB-9 SCOB'!$I9/'ISB-4 pondération'!$D$8*'ISB-4 pondération'!$F$8</f>
        <v>71.319147052487892</v>
      </c>
      <c r="H145" s="161">
        <f t="shared" si="8"/>
        <v>108.03422810476624</v>
      </c>
      <c r="I145" s="146">
        <f>'ISB-10 Indices 2015'!$H9</f>
        <v>102.75153118518885</v>
      </c>
      <c r="J145" s="58">
        <f t="shared" si="9"/>
        <v>-5.2826969195773898</v>
      </c>
    </row>
    <row r="146" spans="1:38" ht="15" customHeight="1">
      <c r="A146" s="61">
        <f ca="1">'ISB-1 2011'!A72</f>
        <v>2145</v>
      </c>
      <c r="B146" s="75" t="str">
        <f ca="1">'ISB-1 2011'!B72</f>
        <v>Le Pâquier (FR)</v>
      </c>
      <c r="C146" s="160">
        <f>'ISB-5 DPOP'!$I72/'ISB-4 pondération'!$D$4*'ISB-4 pondération'!$F$4</f>
        <v>15.113014331852403</v>
      </c>
      <c r="D146" s="160">
        <f>'ISB-6 TE'!$I72/'ISB-4 pondération'!$D$5*'ISB-4 pondération'!$F$5</f>
        <v>4.4738650374971396</v>
      </c>
      <c r="E146" s="162">
        <f>'ISB-7 CRPOP'!$I72/'ISB-4 pondération'!$D$6*'ISB-4 pondération'!$F$6</f>
        <v>5.6945724664284185</v>
      </c>
      <c r="F146" s="160">
        <f>'ISB-8 PA80'!$I72/'ISB-4 pondération'!$D$7*'ISB-4 pondération'!$F$7</f>
        <v>14.664836518928386</v>
      </c>
      <c r="G146" s="160">
        <f>'ISB-9 SCOB'!$I72/'ISB-4 pondération'!$D$8*'ISB-4 pondération'!$F$8</f>
        <v>74.003782213303452</v>
      </c>
      <c r="H146" s="161">
        <f t="shared" si="8"/>
        <v>113.95007056800981</v>
      </c>
      <c r="I146" s="146">
        <f>'ISB-10 Indices 2015'!$H72</f>
        <v>108.54094655702394</v>
      </c>
      <c r="J146" s="58">
        <f t="shared" si="9"/>
        <v>-5.4091240109858632</v>
      </c>
    </row>
    <row r="147" spans="1:38" ht="15" customHeight="1">
      <c r="A147" s="78">
        <f ca="1">'ISB-1 2011'!A170</f>
        <v>2338</v>
      </c>
      <c r="B147" s="78" t="str">
        <f ca="1">'ISB-1 2011'!B170</f>
        <v>La Verrerie</v>
      </c>
      <c r="C147" s="160">
        <f>'ISB-5 DPOP'!$I170/'ISB-4 pondération'!$D$4*'ISB-4 pondération'!$F$4</f>
        <v>12.187181068457896</v>
      </c>
      <c r="D147" s="160">
        <f>'ISB-6 TE'!$I170/'ISB-4 pondération'!$D$5*'ISB-4 pondération'!$F$5</f>
        <v>5.1566988480793796</v>
      </c>
      <c r="E147" s="162">
        <f>'ISB-7 CRPOP'!$I170/'ISB-4 pondération'!$D$6*'ISB-4 pondération'!$F$6</f>
        <v>5.9491795856779399</v>
      </c>
      <c r="F147" s="160">
        <f>'ISB-8 PA80'!$I170/'ISB-4 pondération'!$D$7*'ISB-4 pondération'!$F$7</f>
        <v>11.670590898419425</v>
      </c>
      <c r="G147" s="160">
        <f>'ISB-9 SCOB'!$I170/'ISB-4 pondération'!$D$8*'ISB-4 pondération'!$F$8</f>
        <v>77.727361987851936</v>
      </c>
      <c r="H147" s="161">
        <f t="shared" si="8"/>
        <v>112.69101238848657</v>
      </c>
      <c r="I147" s="146">
        <f>'ISB-10 Indices 2015'!$H170</f>
        <v>107.22790079181277</v>
      </c>
      <c r="J147" s="58">
        <f t="shared" si="9"/>
        <v>-5.463111596673798</v>
      </c>
    </row>
    <row r="148" spans="1:38" ht="15" customHeight="1">
      <c r="A148" s="61">
        <f ca="1">'ISB-1 2011'!A40</f>
        <v>2066</v>
      </c>
      <c r="B148" s="75" t="str">
        <f ca="1">'ISB-1 2011'!B40</f>
        <v>Chapelle (Glâne)</v>
      </c>
      <c r="C148" s="160">
        <f>'ISB-5 DPOP'!$I40/'ISB-4 pondération'!$D$4*'ISB-4 pondération'!$F$4</f>
        <v>13.341273902373489</v>
      </c>
      <c r="D148" s="160">
        <f>'ISB-6 TE'!$I40/'ISB-4 pondération'!$D$5*'ISB-4 pondération'!$F$5</f>
        <v>2.8734263062926115</v>
      </c>
      <c r="E148" s="162">
        <f>'ISB-7 CRPOP'!$I40/'ISB-4 pondération'!$D$6*'ISB-4 pondération'!$F$6</f>
        <v>6.048811101114616</v>
      </c>
      <c r="F148" s="160">
        <f>'ISB-8 PA80'!$I40/'ISB-4 pondération'!$D$7*'ISB-4 pondération'!$F$7</f>
        <v>10.715795670753652</v>
      </c>
      <c r="G148" s="160">
        <f>'ISB-9 SCOB'!$I40/'ISB-4 pondération'!$D$8*'ISB-4 pondération'!$F$8</f>
        <v>70.022044813634039</v>
      </c>
      <c r="H148" s="161">
        <f t="shared" si="8"/>
        <v>103.00135179416841</v>
      </c>
      <c r="I148" s="146">
        <f>'ISB-10 Indices 2015'!$H40</f>
        <v>97.521187926846125</v>
      </c>
      <c r="J148" s="58">
        <f t="shared" si="9"/>
        <v>-5.4801638673222897</v>
      </c>
    </row>
    <row r="149" spans="1:38" ht="15" customHeight="1">
      <c r="A149" s="61">
        <f ca="1">'ISB-1 2011'!A53</f>
        <v>2113</v>
      </c>
      <c r="B149" s="75" t="str">
        <f ca="1">'ISB-1 2011'!B53</f>
        <v>Vuisternens-devant-Romont</v>
      </c>
      <c r="C149" s="160">
        <f>'ISB-5 DPOP'!$I53/'ISB-4 pondération'!$D$4*'ISB-4 pondération'!$F$4</f>
        <v>12.265344840755404</v>
      </c>
      <c r="D149" s="160">
        <f>'ISB-6 TE'!$I53/'ISB-4 pondération'!$D$5*'ISB-4 pondération'!$F$5</f>
        <v>4.7725761903102839</v>
      </c>
      <c r="E149" s="162">
        <f>'ISB-7 CRPOP'!$I53/'ISB-4 pondération'!$D$6*'ISB-4 pondération'!$F$6</f>
        <v>5.6626439652113474</v>
      </c>
      <c r="F149" s="160">
        <f>'ISB-8 PA80'!$I53/'ISB-4 pondération'!$D$7*'ISB-4 pondération'!$F$7</f>
        <v>15.128805250055787</v>
      </c>
      <c r="G149" s="160">
        <f>'ISB-9 SCOB'!$I53/'ISB-4 pondération'!$D$8*'ISB-4 pondération'!$F$8</f>
        <v>71.294943642380872</v>
      </c>
      <c r="H149" s="161">
        <f t="shared" si="8"/>
        <v>109.12431388871369</v>
      </c>
      <c r="I149" s="146">
        <f>'ISB-10 Indices 2015'!$H53</f>
        <v>103.64073591808986</v>
      </c>
      <c r="J149" s="58">
        <f t="shared" si="9"/>
        <v>-5.483577970623827</v>
      </c>
    </row>
    <row r="150" spans="1:38" ht="15" customHeight="1">
      <c r="A150" s="61">
        <f ca="1">'ISB-1 2011'!A71</f>
        <v>2143</v>
      </c>
      <c r="B150" s="75" t="str">
        <f ca="1">'ISB-1 2011'!B71</f>
        <v>Morlon</v>
      </c>
      <c r="C150" s="160">
        <f>'ISB-5 DPOP'!$I71/'ISB-4 pondération'!$D$4*'ISB-4 pondération'!$F$4</f>
        <v>15.062790896445449</v>
      </c>
      <c r="D150" s="160">
        <f>'ISB-6 TE'!$I71/'ISB-4 pondération'!$D$5*'ISB-4 pondération'!$F$5</f>
        <v>4.4631126872521998</v>
      </c>
      <c r="E150" s="162">
        <f>'ISB-7 CRPOP'!$I71/'ISB-4 pondération'!$D$6*'ISB-4 pondération'!$F$6</f>
        <v>5.4419268629328856</v>
      </c>
      <c r="F150" s="160">
        <f>'ISB-8 PA80'!$I71/'ISB-4 pondération'!$D$7*'ISB-4 pondération'!$F$7</f>
        <v>14.586460681414263</v>
      </c>
      <c r="G150" s="160">
        <f>'ISB-9 SCOB'!$I71/'ISB-4 pondération'!$D$8*'ISB-4 pondération'!$F$8</f>
        <v>73.377875490132098</v>
      </c>
      <c r="H150" s="161">
        <f t="shared" si="8"/>
        <v>112.93216661817689</v>
      </c>
      <c r="I150" s="146">
        <f>'ISB-10 Indices 2015'!$H71</f>
        <v>107.36718648346313</v>
      </c>
      <c r="J150" s="58">
        <f t="shared" si="9"/>
        <v>-5.564980134713764</v>
      </c>
    </row>
    <row r="151" spans="1:38" ht="15" customHeight="1">
      <c r="A151" s="61">
        <f ca="1">'ISB-1 2011'!A17</f>
        <v>2016</v>
      </c>
      <c r="B151" s="75" t="str">
        <f ca="1">'ISB-1 2011'!B17</f>
        <v>Fétigny</v>
      </c>
      <c r="C151" s="160">
        <f>'ISB-5 DPOP'!$I17/'ISB-4 pondération'!$D$4*'ISB-4 pondération'!$F$4</f>
        <v>14.741123116015943</v>
      </c>
      <c r="D151" s="160">
        <f>'ISB-6 TE'!$I17/'ISB-4 pondération'!$D$5*'ISB-4 pondération'!$F$5</f>
        <v>4.1538315704819784</v>
      </c>
      <c r="E151" s="162">
        <f>'ISB-7 CRPOP'!$I17/'ISB-4 pondération'!$D$6*'ISB-4 pondération'!$F$6</f>
        <v>6.3546117976056991</v>
      </c>
      <c r="F151" s="160">
        <f>'ISB-8 PA80'!$I17/'ISB-4 pondération'!$D$7*'ISB-4 pondération'!$F$7</f>
        <v>12.701513934377019</v>
      </c>
      <c r="G151" s="160">
        <f>'ISB-9 SCOB'!$I17/'ISB-4 pondération'!$D$8*'ISB-4 pondération'!$F$8</f>
        <v>78.135949235951429</v>
      </c>
      <c r="H151" s="161">
        <f t="shared" si="8"/>
        <v>116.08702965443207</v>
      </c>
      <c r="I151" s="146">
        <f>'ISB-10 Indices 2015'!$H17</f>
        <v>110.40199046439503</v>
      </c>
      <c r="J151" s="58">
        <f t="shared" si="9"/>
        <v>-5.6850391900370454</v>
      </c>
    </row>
    <row r="152" spans="1:38" ht="15" customHeight="1">
      <c r="A152" s="61">
        <f ca="1">'ISB-1 2011'!A116</f>
        <v>2234</v>
      </c>
      <c r="B152" s="75" t="str">
        <f ca="1">'ISB-1 2011'!B116</f>
        <v>La Brillaz</v>
      </c>
      <c r="C152" s="160">
        <f>'ISB-5 DPOP'!$I116/'ISB-4 pondération'!$D$4*'ISB-4 pondération'!$F$4</f>
        <v>14.14185159081975</v>
      </c>
      <c r="D152" s="160">
        <f>'ISB-6 TE'!$I116/'ISB-4 pondération'!$D$5*'ISB-4 pondération'!$F$5</f>
        <v>3.6969244165873612</v>
      </c>
      <c r="E152" s="162">
        <f>'ISB-7 CRPOP'!$I116/'ISB-4 pondération'!$D$6*'ISB-4 pondération'!$F$6</f>
        <v>6.2542354766211714</v>
      </c>
      <c r="F152" s="160">
        <f>'ISB-8 PA80'!$I116/'ISB-4 pondération'!$D$7*'ISB-4 pondération'!$F$7</f>
        <v>10.81343856062553</v>
      </c>
      <c r="G152" s="160">
        <f>'ISB-9 SCOB'!$I116/'ISB-4 pondération'!$D$8*'ISB-4 pondération'!$F$8</f>
        <v>76.744403778200336</v>
      </c>
      <c r="H152" s="161">
        <f t="shared" si="8"/>
        <v>111.65085382285415</v>
      </c>
      <c r="I152" s="146">
        <f>'ISB-10 Indices 2015'!$H116</f>
        <v>105.93139743647131</v>
      </c>
      <c r="J152" s="58">
        <f t="shared" si="9"/>
        <v>-5.7194563863828307</v>
      </c>
    </row>
    <row r="153" spans="1:38" s="56" customFormat="1" ht="15" customHeight="1">
      <c r="A153" s="61">
        <f ca="1">'ISB-1 2011'!A11</f>
        <v>2009</v>
      </c>
      <c r="B153" s="75" t="str">
        <f ca="1">'ISB-1 2011'!B11</f>
        <v>Cheiry</v>
      </c>
      <c r="C153" s="160">
        <f>'ISB-5 DPOP'!$I11/'ISB-4 pondération'!$D$4*'ISB-4 pondération'!$F$4</f>
        <v>11.083122090284151</v>
      </c>
      <c r="D153" s="160">
        <f>'ISB-6 TE'!$I11/'ISB-4 pondération'!$D$5*'ISB-4 pondération'!$F$5</f>
        <v>4.1861687120424689</v>
      </c>
      <c r="E153" s="162">
        <f>'ISB-7 CRPOP'!$I11/'ISB-4 pondération'!$D$6*'ISB-4 pondération'!$F$6</f>
        <v>5.421038575215972</v>
      </c>
      <c r="F153" s="160">
        <f>'ISB-8 PA80'!$I11/'ISB-4 pondération'!$D$7*'ISB-4 pondération'!$F$7</f>
        <v>25.263330060019431</v>
      </c>
      <c r="G153" s="160">
        <f>'ISB-9 SCOB'!$I11/'ISB-4 pondération'!$D$8*'ISB-4 pondération'!$F$8</f>
        <v>56.65796273805568</v>
      </c>
      <c r="H153" s="161">
        <f t="shared" si="8"/>
        <v>102.6116221756177</v>
      </c>
      <c r="I153" s="146">
        <f>'ISB-10 Indices 2015'!$H11</f>
        <v>96.874687100194592</v>
      </c>
      <c r="J153" s="58">
        <f t="shared" si="9"/>
        <v>-5.736935075423105</v>
      </c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</row>
    <row r="154" spans="1:38" ht="15" customHeight="1">
      <c r="A154" s="61">
        <f ca="1">'ISB-1 2011'!A20</f>
        <v>2025</v>
      </c>
      <c r="B154" s="75" t="str">
        <f ca="1">'ISB-1 2011'!B20</f>
        <v>Lully (FR)</v>
      </c>
      <c r="C154" s="160">
        <f>'ISB-5 DPOP'!$I20/'ISB-4 pondération'!$D$4*'ISB-4 pondération'!$F$4</f>
        <v>14.380590830520495</v>
      </c>
      <c r="D154" s="160">
        <f>'ISB-6 TE'!$I20/'ISB-4 pondération'!$D$5*'ISB-4 pondération'!$F$5</f>
        <v>3.5916649700509837</v>
      </c>
      <c r="E154" s="162">
        <f>'ISB-7 CRPOP'!$I20/'ISB-4 pondération'!$D$6*'ISB-4 pondération'!$F$6</f>
        <v>6.577195187428905</v>
      </c>
      <c r="F154" s="160">
        <f>'ISB-8 PA80'!$I20/'ISB-4 pondération'!$D$7*'ISB-4 pondération'!$F$7</f>
        <v>9.3319571735751854</v>
      </c>
      <c r="G154" s="160">
        <f>'ISB-9 SCOB'!$I20/'ISB-4 pondération'!$D$8*'ISB-4 pondération'!$F$8</f>
        <v>81.079485012730245</v>
      </c>
      <c r="H154" s="161">
        <f t="shared" si="8"/>
        <v>114.96089317430582</v>
      </c>
      <c r="I154" s="146">
        <f>'ISB-10 Indices 2015'!$H20</f>
        <v>108.84896928734156</v>
      </c>
      <c r="J154" s="58">
        <f t="shared" si="9"/>
        <v>-6.1119238869642629</v>
      </c>
    </row>
    <row r="155" spans="1:38" ht="15" customHeight="1">
      <c r="A155" s="61">
        <f ca="1">'ISB-1 2011'!A90</f>
        <v>2184</v>
      </c>
      <c r="B155" s="75" t="str">
        <f ca="1">'ISB-1 2011'!B90</f>
        <v>Corpataux-Magnedens</v>
      </c>
      <c r="C155" s="160">
        <f>'ISB-5 DPOP'!$I90/'ISB-4 pondération'!$D$4*'ISB-4 pondération'!$F$4</f>
        <v>15.504847562198735</v>
      </c>
      <c r="D155" s="160">
        <f>'ISB-6 TE'!$I90/'ISB-4 pondération'!$D$5*'ISB-4 pondération'!$F$5</f>
        <v>2.7044965954769715</v>
      </c>
      <c r="E155" s="162">
        <f>'ISB-7 CRPOP'!$I90/'ISB-4 pondération'!$D$6*'ISB-4 pondération'!$F$6</f>
        <v>6.4761290585634637</v>
      </c>
      <c r="F155" s="160">
        <f>'ISB-8 PA80'!$I90/'ISB-4 pondération'!$D$7*'ISB-4 pondération'!$F$7</f>
        <v>9.4831678152924095</v>
      </c>
      <c r="G155" s="160">
        <f>'ISB-9 SCOB'!$I90/'ISB-4 pondération'!$D$8*'ISB-4 pondération'!$F$8</f>
        <v>78.255856064343035</v>
      </c>
      <c r="H155" s="161">
        <f t="shared" si="8"/>
        <v>112.42449709587461</v>
      </c>
      <c r="I155" s="146">
        <f>'ISB-10 Indices 2015'!$H90</f>
        <v>106.18855354299328</v>
      </c>
      <c r="J155" s="58">
        <f t="shared" si="9"/>
        <v>-6.2359435528813378</v>
      </c>
    </row>
    <row r="156" spans="1:38" ht="15" customHeight="1">
      <c r="A156" s="61">
        <f ca="1">'ISB-1 2011'!A73</f>
        <v>2147</v>
      </c>
      <c r="B156" s="75" t="str">
        <f ca="1">'ISB-1 2011'!B73</f>
        <v>Pont-la-Ville</v>
      </c>
      <c r="C156" s="160">
        <f>'ISB-5 DPOP'!$I73/'ISB-4 pondération'!$D$4*'ISB-4 pondération'!$F$4</f>
        <v>13.500391414561989</v>
      </c>
      <c r="D156" s="160">
        <f>'ISB-6 TE'!$I73/'ISB-4 pondération'!$D$5*'ISB-4 pondération'!$F$5</f>
        <v>3.740656025454641</v>
      </c>
      <c r="E156" s="162">
        <f>'ISB-7 CRPOP'!$I73/'ISB-4 pondération'!$D$6*'ISB-4 pondération'!$F$6</f>
        <v>5.851822720873308</v>
      </c>
      <c r="F156" s="160">
        <f>'ISB-8 PA80'!$I73/'ISB-4 pondération'!$D$7*'ISB-4 pondération'!$F$7</f>
        <v>14.176099759407791</v>
      </c>
      <c r="G156" s="160">
        <f>'ISB-9 SCOB'!$I73/'ISB-4 pondération'!$D$8*'ISB-4 pondération'!$F$8</f>
        <v>73.02345547707742</v>
      </c>
      <c r="H156" s="161">
        <f t="shared" si="8"/>
        <v>110.29242539737515</v>
      </c>
      <c r="I156" s="146">
        <f>'ISB-10 Indices 2015'!$H73</f>
        <v>104.00546529998354</v>
      </c>
      <c r="J156" s="58">
        <f t="shared" si="9"/>
        <v>-6.2869600973916135</v>
      </c>
    </row>
    <row r="157" spans="1:38" ht="15" customHeight="1">
      <c r="A157" s="61">
        <f ca="1">'ISB-1 2011'!A25</f>
        <v>2035</v>
      </c>
      <c r="B157" s="75" t="str">
        <f ca="1">'ISB-1 2011'!B25</f>
        <v>Nuvilly</v>
      </c>
      <c r="C157" s="160">
        <f>'ISB-5 DPOP'!$I25/'ISB-4 pondération'!$D$4*'ISB-4 pondération'!$F$4</f>
        <v>12.563315634174515</v>
      </c>
      <c r="D157" s="160">
        <f>'ISB-6 TE'!$I25/'ISB-4 pondération'!$D$5*'ISB-4 pondération'!$F$5</f>
        <v>4.3038084602801305</v>
      </c>
      <c r="E157" s="162">
        <f>'ISB-7 CRPOP'!$I25/'ISB-4 pondération'!$D$6*'ISB-4 pondération'!$F$6</f>
        <v>5.9447612919771951</v>
      </c>
      <c r="F157" s="160">
        <f>'ISB-8 PA80'!$I25/'ISB-4 pondération'!$D$7*'ISB-4 pondération'!$F$7</f>
        <v>13.713737631445047</v>
      </c>
      <c r="G157" s="160">
        <f>'ISB-9 SCOB'!$I25/'ISB-4 pondération'!$D$8*'ISB-4 pondération'!$F$8</f>
        <v>75.335766500112783</v>
      </c>
      <c r="H157" s="161">
        <f t="shared" si="8"/>
        <v>111.86138951798966</v>
      </c>
      <c r="I157" s="146">
        <f>'ISB-10 Indices 2015'!$H25</f>
        <v>105.57142733797579</v>
      </c>
      <c r="J157" s="58">
        <f t="shared" si="9"/>
        <v>-6.2899621800138732</v>
      </c>
    </row>
    <row r="158" spans="1:38" ht="15" customHeight="1">
      <c r="A158" s="61">
        <f ca="1">'ISB-1 2011'!A82</f>
        <v>2171</v>
      </c>
      <c r="B158" s="75" t="str">
        <f ca="1">'ISB-1 2011'!B82</f>
        <v>Arconciel</v>
      </c>
      <c r="C158" s="160">
        <f>'ISB-5 DPOP'!$I82/'ISB-4 pondération'!$D$4*'ISB-4 pondération'!$F$4</f>
        <v>13.265503458596466</v>
      </c>
      <c r="D158" s="160">
        <f>'ISB-6 TE'!$I82/'ISB-4 pondération'!$D$5*'ISB-4 pondération'!$F$5</f>
        <v>2.5402203513813975</v>
      </c>
      <c r="E158" s="162">
        <f>'ISB-7 CRPOP'!$I82/'ISB-4 pondération'!$D$6*'ISB-4 pondération'!$F$6</f>
        <v>5.8378275405471971</v>
      </c>
      <c r="F158" s="160">
        <f>'ISB-8 PA80'!$I82/'ISB-4 pondération'!$D$7*'ISB-4 pondération'!$F$7</f>
        <v>12.827925688245994</v>
      </c>
      <c r="G158" s="160">
        <f>'ISB-9 SCOB'!$I82/'ISB-4 pondération'!$D$8*'ISB-4 pondération'!$F$8</f>
        <v>68.423539790606597</v>
      </c>
      <c r="H158" s="161">
        <f t="shared" si="8"/>
        <v>102.89501682937765</v>
      </c>
      <c r="I158" s="146">
        <f>'ISB-10 Indices 2015'!$H82</f>
        <v>96.590240027243823</v>
      </c>
      <c r="J158" s="58">
        <f t="shared" si="9"/>
        <v>-6.30477680213383</v>
      </c>
    </row>
    <row r="159" spans="1:38" s="56" customFormat="1" ht="15" customHeight="1">
      <c r="A159" s="61">
        <f ca="1">'ISB-1 2011'!A105</f>
        <v>2217</v>
      </c>
      <c r="B159" s="75" t="str">
        <f ca="1">'ISB-1 2011'!B105</f>
        <v>Ponthaux</v>
      </c>
      <c r="C159" s="160">
        <f>'ISB-5 DPOP'!$I105/'ISB-4 pondération'!$D$4*'ISB-4 pondération'!$F$4</f>
        <v>13.024452353530535</v>
      </c>
      <c r="D159" s="160">
        <f>'ISB-6 TE'!$I105/'ISB-4 pondération'!$D$5*'ISB-4 pondération'!$F$5</f>
        <v>4.0358355932626688</v>
      </c>
      <c r="E159" s="162">
        <f>'ISB-7 CRPOP'!$I105/'ISB-4 pondération'!$D$6*'ISB-4 pondération'!$F$6</f>
        <v>6.2591788331026805</v>
      </c>
      <c r="F159" s="160">
        <f>'ISB-8 PA80'!$I105/'ISB-4 pondération'!$D$7*'ISB-4 pondération'!$F$7</f>
        <v>8.0070308661688312</v>
      </c>
      <c r="G159" s="160">
        <f>'ISB-9 SCOB'!$I105/'ISB-4 pondération'!$D$8*'ISB-4 pondération'!$F$8</f>
        <v>82.071502652008789</v>
      </c>
      <c r="H159" s="161">
        <f t="shared" si="8"/>
        <v>113.3980002980735</v>
      </c>
      <c r="I159" s="146">
        <f>'ISB-10 Indices 2015'!$H105</f>
        <v>107.05894991331414</v>
      </c>
      <c r="J159" s="58">
        <f t="shared" si="9"/>
        <v>-6.3390503847593607</v>
      </c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</row>
    <row r="160" spans="1:38" ht="15" customHeight="1">
      <c r="A160" s="61">
        <f ca="1">'ISB-1 2011'!A21</f>
        <v>2027</v>
      </c>
      <c r="B160" s="75" t="str">
        <f ca="1">'ISB-1 2011'!B21</f>
        <v>Ménières</v>
      </c>
      <c r="C160" s="160">
        <f>'ISB-5 DPOP'!$I21/'ISB-4 pondération'!$D$4*'ISB-4 pondération'!$F$4</f>
        <v>12.010716632379641</v>
      </c>
      <c r="D160" s="160">
        <f>'ISB-6 TE'!$I21/'ISB-4 pondération'!$D$5*'ISB-4 pondération'!$F$5</f>
        <v>5.2840794563148492</v>
      </c>
      <c r="E160" s="162">
        <f>'ISB-7 CRPOP'!$I21/'ISB-4 pondération'!$D$6*'ISB-4 pondération'!$F$6</f>
        <v>6.029789596159552</v>
      </c>
      <c r="F160" s="160">
        <f>'ISB-8 PA80'!$I21/'ISB-4 pondération'!$D$7*'ISB-4 pondération'!$F$7</f>
        <v>20.452014308567172</v>
      </c>
      <c r="G160" s="160">
        <f>'ISB-9 SCOB'!$I21/'ISB-4 pondération'!$D$8*'ISB-4 pondération'!$F$8</f>
        <v>74.865966787060472</v>
      </c>
      <c r="H160" s="161">
        <f t="shared" si="8"/>
        <v>118.64256678048169</v>
      </c>
      <c r="I160" s="146">
        <f>'ISB-10 Indices 2015'!$H21</f>
        <v>111.83116618987481</v>
      </c>
      <c r="J160" s="58">
        <f t="shared" si="9"/>
        <v>-6.8114005906068797</v>
      </c>
    </row>
    <row r="161" spans="1:49" ht="15" customHeight="1">
      <c r="A161" s="61">
        <f ca="1">'ISB-1 2011'!A104</f>
        <v>2216</v>
      </c>
      <c r="B161" s="75" t="str">
        <f ca="1">'ISB-1 2011'!B104</f>
        <v>Pierrafortscha</v>
      </c>
      <c r="C161" s="160">
        <f>'ISB-5 DPOP'!$I104/'ISB-4 pondération'!$D$4*'ISB-4 pondération'!$F$4</f>
        <v>9.310687469315992</v>
      </c>
      <c r="D161" s="160">
        <f>'ISB-6 TE'!$I104/'ISB-4 pondération'!$D$5*'ISB-4 pondération'!$F$5</f>
        <v>5.5918680048067904</v>
      </c>
      <c r="E161" s="162">
        <f>'ISB-7 CRPOP'!$I104/'ISB-4 pondération'!$D$6*'ISB-4 pondération'!$F$6</f>
        <v>5.3936813017467529</v>
      </c>
      <c r="F161" s="160">
        <f>'ISB-8 PA80'!$I104/'ISB-4 pondération'!$D$7*'ISB-4 pondération'!$F$7</f>
        <v>13.158639953131313</v>
      </c>
      <c r="G161" s="160">
        <f>'ISB-9 SCOB'!$I104/'ISB-4 pondération'!$D$8*'ISB-4 pondération'!$F$8</f>
        <v>77.31075680827982</v>
      </c>
      <c r="H161" s="161">
        <f t="shared" si="8"/>
        <v>110.76563353728066</v>
      </c>
      <c r="I161" s="146">
        <f>'ISB-10 Indices 2015'!$H104</f>
        <v>103.88385743251968</v>
      </c>
      <c r="J161" s="58">
        <f t="shared" si="9"/>
        <v>-6.8817761047609878</v>
      </c>
    </row>
    <row r="162" spans="1:49" ht="15" customHeight="1">
      <c r="A162" s="61">
        <f ca="1">'ISB-1 2011'!A142</f>
        <v>2283</v>
      </c>
      <c r="B162" s="75" t="str">
        <f ca="1">'ISB-1 2011'!B142</f>
        <v>Wallenried</v>
      </c>
      <c r="C162" s="160">
        <f>'ISB-5 DPOP'!$I142/'ISB-4 pondération'!$D$4*'ISB-4 pondération'!$F$4</f>
        <v>13.091536683529148</v>
      </c>
      <c r="D162" s="160">
        <f>'ISB-6 TE'!$I142/'ISB-4 pondération'!$D$5*'ISB-4 pondération'!$F$5</f>
        <v>3.8770511402475849</v>
      </c>
      <c r="E162" s="162">
        <f>'ISB-7 CRPOP'!$I142/'ISB-4 pondération'!$D$6*'ISB-4 pondération'!$F$6</f>
        <v>6.0218914927417453</v>
      </c>
      <c r="F162" s="160">
        <f>'ISB-8 PA80'!$I142/'ISB-4 pondération'!$D$7*'ISB-4 pondération'!$F$7</f>
        <v>14.961550002139164</v>
      </c>
      <c r="G162" s="160">
        <f>'ISB-9 SCOB'!$I142/'ISB-4 pondération'!$D$8*'ISB-4 pondération'!$F$8</f>
        <v>75.80696756615194</v>
      </c>
      <c r="H162" s="161">
        <f t="shared" si="8"/>
        <v>113.75899688480959</v>
      </c>
      <c r="I162" s="146">
        <f>'ISB-10 Indices 2015'!$H142</f>
        <v>106.77764052739437</v>
      </c>
      <c r="J162" s="58">
        <f t="shared" si="9"/>
        <v>-6.9813563574152226</v>
      </c>
    </row>
    <row r="163" spans="1:49" ht="15" customHeight="1">
      <c r="A163" s="61">
        <f ca="1">'ISB-1 2011'!A92</f>
        <v>2186</v>
      </c>
      <c r="B163" s="75" t="str">
        <f ca="1">'ISB-1 2011'!B92</f>
        <v>Cottens (FR)</v>
      </c>
      <c r="C163" s="160">
        <f>'ISB-5 DPOP'!$I92/'ISB-4 pondération'!$D$4*'ISB-4 pondération'!$F$4</f>
        <v>15.462753936950801</v>
      </c>
      <c r="D163" s="160">
        <f>'ISB-6 TE'!$I92/'ISB-4 pondération'!$D$5*'ISB-4 pondération'!$F$5</f>
        <v>3.2805664182093386</v>
      </c>
      <c r="E163" s="162">
        <f>'ISB-7 CRPOP'!$I92/'ISB-4 pondération'!$D$6*'ISB-4 pondération'!$F$6</f>
        <v>6.6951132089807119</v>
      </c>
      <c r="F163" s="160">
        <f>'ISB-8 PA80'!$I92/'ISB-4 pondération'!$D$7*'ISB-4 pondération'!$F$7</f>
        <v>8.8818870618129662</v>
      </c>
      <c r="G163" s="160">
        <f>'ISB-9 SCOB'!$I92/'ISB-4 pondération'!$D$8*'ISB-4 pondération'!$F$8</f>
        <v>85.696528324183532</v>
      </c>
      <c r="H163" s="161">
        <f t="shared" si="8"/>
        <v>120.01684895013736</v>
      </c>
      <c r="I163" s="146">
        <f>'ISB-10 Indices 2015'!$H92</f>
        <v>112.96055145663263</v>
      </c>
      <c r="J163" s="58">
        <f t="shared" si="9"/>
        <v>-7.0562974935047293</v>
      </c>
    </row>
    <row r="164" spans="1:49" ht="15" customHeight="1">
      <c r="A164" s="61">
        <f ca="1">'ISB-1 2011'!A139</f>
        <v>2279</v>
      </c>
      <c r="B164" s="75" t="str">
        <f ca="1">'ISB-1 2011'!B139</f>
        <v>Villarepos</v>
      </c>
      <c r="C164" s="160">
        <f>'ISB-5 DPOP'!$I139/'ISB-4 pondération'!$D$4*'ISB-4 pondération'!$F$4</f>
        <v>13.20189211692535</v>
      </c>
      <c r="D164" s="160">
        <f>'ISB-6 TE'!$I139/'ISB-4 pondération'!$D$5*'ISB-4 pondération'!$F$5</f>
        <v>3.3947067808499467</v>
      </c>
      <c r="E164" s="162">
        <f>'ISB-7 CRPOP'!$I139/'ISB-4 pondération'!$D$6*'ISB-4 pondération'!$F$6</f>
        <v>5.8419306867160401</v>
      </c>
      <c r="F164" s="160">
        <f>'ISB-8 PA80'!$I139/'ISB-4 pondération'!$D$7*'ISB-4 pondération'!$F$7</f>
        <v>17.523883347219353</v>
      </c>
      <c r="G164" s="160">
        <f>'ISB-9 SCOB'!$I139/'ISB-4 pondération'!$D$8*'ISB-4 pondération'!$F$8</f>
        <v>71.966309739552557</v>
      </c>
      <c r="H164" s="161">
        <f t="shared" si="8"/>
        <v>111.92872267126324</v>
      </c>
      <c r="I164" s="146">
        <f>'ISB-10 Indices 2015'!$H139</f>
        <v>104.5080899626646</v>
      </c>
      <c r="J164" s="58">
        <f t="shared" si="9"/>
        <v>-7.4206327085986459</v>
      </c>
    </row>
    <row r="165" spans="1:49" ht="15" customHeight="1">
      <c r="A165" s="61">
        <f ca="1">'ISB-1 2011'!A69</f>
        <v>2138</v>
      </c>
      <c r="B165" s="75" t="str">
        <f ca="1">'ISB-1 2011'!B69</f>
        <v>Jaun</v>
      </c>
      <c r="C165" s="160">
        <f>'ISB-5 DPOP'!$I69/'ISB-4 pondération'!$D$4*'ISB-4 pondération'!$F$4</f>
        <v>6.8795079656132643</v>
      </c>
      <c r="D165" s="160">
        <f>'ISB-6 TE'!$I69/'ISB-4 pondération'!$D$5*'ISB-4 pondération'!$F$5</f>
        <v>5.3521734713991789</v>
      </c>
      <c r="E165" s="162">
        <f>'ISB-7 CRPOP'!$I69/'ISB-4 pondération'!$D$6*'ISB-4 pondération'!$F$6</f>
        <v>5.0686877896059945</v>
      </c>
      <c r="F165" s="160">
        <f>'ISB-8 PA80'!$I69/'ISB-4 pondération'!$D$7*'ISB-4 pondération'!$F$7</f>
        <v>25.655731573054371</v>
      </c>
      <c r="G165" s="160">
        <f>'ISB-9 SCOB'!$I69/'ISB-4 pondération'!$D$8*'ISB-4 pondération'!$F$8</f>
        <v>61.259918863043467</v>
      </c>
      <c r="H165" s="161">
        <f t="shared" si="8"/>
        <v>104.21601966271628</v>
      </c>
      <c r="I165" s="146">
        <f>'ISB-10 Indices 2015'!$H69</f>
        <v>96.723786849526874</v>
      </c>
      <c r="J165" s="58">
        <f t="shared" si="9"/>
        <v>-7.4922328131894034</v>
      </c>
    </row>
    <row r="166" spans="1:49" ht="15" customHeight="1">
      <c r="A166" s="61">
        <f ca="1">'ISB-1 2011'!A42</f>
        <v>2068</v>
      </c>
      <c r="B166" s="75" t="str">
        <f ca="1">'ISB-1 2011'!B42</f>
        <v>Châtonnaye</v>
      </c>
      <c r="C166" s="160">
        <f>'ISB-5 DPOP'!$I42/'ISB-4 pondération'!$D$4*'ISB-4 pondération'!$F$4</f>
        <v>13.100534859325128</v>
      </c>
      <c r="D166" s="160">
        <f>'ISB-6 TE'!$I42/'ISB-4 pondération'!$D$5*'ISB-4 pondération'!$F$5</f>
        <v>4.0275558564425324</v>
      </c>
      <c r="E166" s="162">
        <f>'ISB-7 CRPOP'!$I42/'ISB-4 pondération'!$D$6*'ISB-4 pondération'!$F$6</f>
        <v>6.1386211129538362</v>
      </c>
      <c r="F166" s="160">
        <f>'ISB-8 PA80'!$I42/'ISB-4 pondération'!$D$7*'ISB-4 pondération'!$F$7</f>
        <v>13.112831012334803</v>
      </c>
      <c r="G166" s="160">
        <f>'ISB-9 SCOB'!$I42/'ISB-4 pondération'!$D$8*'ISB-4 pondération'!$F$8</f>
        <v>82.254903812920006</v>
      </c>
      <c r="H166" s="161">
        <f t="shared" si="8"/>
        <v>118.63444665397631</v>
      </c>
      <c r="I166" s="146">
        <f>'ISB-10 Indices 2015'!$H42</f>
        <v>110.78852692001644</v>
      </c>
      <c r="J166" s="58">
        <f t="shared" si="9"/>
        <v>-7.8459197339598745</v>
      </c>
    </row>
    <row r="167" spans="1:49" ht="15" customHeight="1">
      <c r="A167" s="78">
        <f ca="1">'ISB-1 2011'!A169</f>
        <v>2337</v>
      </c>
      <c r="B167" s="77" t="str">
        <f ca="1">'ISB-1 2011'!B169</f>
        <v>Le Flon</v>
      </c>
      <c r="C167" s="160">
        <f>'ISB-5 DPOP'!$I169/'ISB-4 pondération'!$D$4*'ISB-4 pondération'!$F$4</f>
        <v>13.015275436221927</v>
      </c>
      <c r="D167" s="160">
        <f>'ISB-6 TE'!$I169/'ISB-4 pondération'!$D$5*'ISB-4 pondération'!$F$5</f>
        <v>3.8011872966082536</v>
      </c>
      <c r="E167" s="162">
        <f>'ISB-7 CRPOP'!$I169/'ISB-4 pondération'!$D$6*'ISB-4 pondération'!$F$6</f>
        <v>6.0453668054826695</v>
      </c>
      <c r="F167" s="160">
        <f>'ISB-8 PA80'!$I169/'ISB-4 pondération'!$D$7*'ISB-4 pondération'!$F$7</f>
        <v>16.675923014586839</v>
      </c>
      <c r="G167" s="160">
        <f>'ISB-9 SCOB'!$I169/'ISB-4 pondération'!$D$8*'ISB-4 pondération'!$F$8</f>
        <v>78.838777962640847</v>
      </c>
      <c r="H167" s="161">
        <f t="shared" si="8"/>
        <v>118.37653051554054</v>
      </c>
      <c r="I167" s="146">
        <f>'ISB-10 Indices 2015'!$H169</f>
        <v>110.07145145949733</v>
      </c>
      <c r="J167" s="58">
        <f t="shared" si="9"/>
        <v>-8.3050790560432119</v>
      </c>
    </row>
    <row r="168" spans="1:49" ht="15" customHeight="1">
      <c r="A168" s="61">
        <f ca="1">'ISB-1 2011'!A68</f>
        <v>2137</v>
      </c>
      <c r="B168" s="75" t="str">
        <f ca="1">'ISB-1 2011'!B68</f>
        <v>Hauteville</v>
      </c>
      <c r="C168" s="160">
        <f>'ISB-5 DPOP'!$I68/'ISB-4 pondération'!$D$4*'ISB-4 pondération'!$F$4</f>
        <v>10.958006992649759</v>
      </c>
      <c r="D168" s="160">
        <f>'ISB-6 TE'!$I68/'ISB-4 pondération'!$D$5*'ISB-4 pondération'!$F$5</f>
        <v>3.3437404798666956</v>
      </c>
      <c r="E168" s="162">
        <f>'ISB-7 CRPOP'!$I68/'ISB-4 pondération'!$D$6*'ISB-4 pondération'!$F$6</f>
        <v>5.7549899274831962</v>
      </c>
      <c r="F168" s="160">
        <f>'ISB-8 PA80'!$I68/'ISB-4 pondération'!$D$7*'ISB-4 pondération'!$F$7</f>
        <v>15.406239289122805</v>
      </c>
      <c r="G168" s="160">
        <f>'ISB-9 SCOB'!$I68/'ISB-4 pondération'!$D$8*'ISB-4 pondération'!$F$8</f>
        <v>74.526995692486707</v>
      </c>
      <c r="H168" s="161">
        <f t="shared" ref="H168:H170" si="10">SUM(C168:G168)</f>
        <v>109.98997238160916</v>
      </c>
      <c r="I168" s="146">
        <f>'ISB-10 Indices 2015'!$H68</f>
        <v>101.51227360008883</v>
      </c>
      <c r="J168" s="58">
        <f t="shared" ref="J168:J170" si="11">I168-H168</f>
        <v>-8.4776987815203313</v>
      </c>
    </row>
    <row r="169" spans="1:49" ht="15" customHeight="1">
      <c r="A169" s="61">
        <f ca="1">'ISB-1 2011'!A23</f>
        <v>2033</v>
      </c>
      <c r="B169" s="75" t="str">
        <f ca="1">'ISB-1 2011'!B23</f>
        <v>Morens (FR)</v>
      </c>
      <c r="C169" s="160">
        <f>'ISB-5 DPOP'!$I23/'ISB-4 pondération'!$D$4*'ISB-4 pondération'!$F$4</f>
        <v>10.954056060219887</v>
      </c>
      <c r="D169" s="160">
        <f>'ISB-6 TE'!$I23/'ISB-4 pondération'!$D$5*'ISB-4 pondération'!$F$5</f>
        <v>3.9746387177365432</v>
      </c>
      <c r="E169" s="162">
        <f>'ISB-7 CRPOP'!$I23/'ISB-4 pondération'!$D$6*'ISB-4 pondération'!$F$6</f>
        <v>5.3656698514125747</v>
      </c>
      <c r="F169" s="160">
        <f>'ISB-8 PA80'!$I23/'ISB-4 pondération'!$D$7*'ISB-4 pondération'!$F$7</f>
        <v>17.922303641529663</v>
      </c>
      <c r="G169" s="160">
        <f>'ISB-9 SCOB'!$I23/'ISB-4 pondération'!$D$8*'ISB-4 pondération'!$F$8</f>
        <v>89.350206920250784</v>
      </c>
      <c r="H169" s="161">
        <f t="shared" si="10"/>
        <v>127.56687519114945</v>
      </c>
      <c r="I169" s="146">
        <f>'ISB-10 Indices 2015'!$H23</f>
        <v>114.87798609469516</v>
      </c>
      <c r="J169" s="58">
        <f t="shared" si="11"/>
        <v>-12.68888909645429</v>
      </c>
    </row>
    <row r="170" spans="1:49" ht="15" customHeight="1">
      <c r="A170" s="61">
        <f ca="1">'ISB-1 2011'!A26</f>
        <v>2038</v>
      </c>
      <c r="B170" s="75" t="str">
        <f ca="1">'ISB-1 2011'!B26</f>
        <v>Prévondavaux</v>
      </c>
      <c r="C170" s="160">
        <f>'ISB-5 DPOP'!$I26/'ISB-4 pondération'!$D$4*'ISB-4 pondération'!$F$4</f>
        <v>9.7918610257746117</v>
      </c>
      <c r="D170" s="160">
        <f>'ISB-6 TE'!$I26/'ISB-4 pondération'!$D$5*'ISB-4 pondération'!$F$5</f>
        <v>4.8984886878855125</v>
      </c>
      <c r="E170" s="162">
        <f>'ISB-7 CRPOP'!$I26/'ISB-4 pondération'!$D$6*'ISB-4 pondération'!$F$6</f>
        <v>5.5725767815692846</v>
      </c>
      <c r="F170" s="160">
        <f>'ISB-8 PA80'!$I26/'ISB-4 pondération'!$D$7*'ISB-4 pondération'!$F$7</f>
        <v>10.837774513487169</v>
      </c>
      <c r="G170" s="160">
        <f>'ISB-9 SCOB'!$I26/'ISB-4 pondération'!$D$8*'ISB-4 pondération'!$F$8</f>
        <v>111.77542754129905</v>
      </c>
      <c r="H170" s="161">
        <f t="shared" si="10"/>
        <v>142.87612855001564</v>
      </c>
      <c r="I170" s="146">
        <f>'ISB-10 Indices 2015'!$H26</f>
        <v>127.18452531420456</v>
      </c>
      <c r="J170" s="58">
        <f t="shared" si="11"/>
        <v>-15.691603235811073</v>
      </c>
    </row>
    <row r="171" spans="1:49" ht="15" customHeight="1">
      <c r="A171" s="79"/>
      <c r="B171" s="56"/>
      <c r="C171" s="30"/>
      <c r="E171" s="22"/>
      <c r="G171" s="30"/>
      <c r="H171" s="120"/>
    </row>
    <row r="172" spans="1:49" ht="15" customHeight="1">
      <c r="A172" s="71"/>
      <c r="B172" s="80"/>
    </row>
    <row r="173" spans="1:49" s="56" customFormat="1" ht="15" customHeight="1">
      <c r="A173" s="71"/>
      <c r="B173" s="80"/>
      <c r="C173" s="57"/>
      <c r="D173" s="58"/>
      <c r="E173" s="58"/>
      <c r="F173" s="58"/>
      <c r="G173" s="57"/>
      <c r="H173" s="57"/>
      <c r="I173" s="58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</row>
    <row r="174" spans="1:49" ht="15" customHeight="1">
      <c r="A174" s="71"/>
      <c r="B174" s="80"/>
    </row>
    <row r="175" spans="1:49" ht="15" customHeight="1">
      <c r="A175" s="71"/>
      <c r="B175" s="80"/>
    </row>
    <row r="176" spans="1:49" s="101" customFormat="1" ht="15" customHeight="1">
      <c r="A176" s="71"/>
      <c r="B176" s="80"/>
      <c r="D176" s="30"/>
      <c r="E176" s="30"/>
      <c r="F176" s="30"/>
      <c r="G176" s="66"/>
      <c r="H176" s="66"/>
      <c r="I176" s="30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  <c r="AK176" s="66"/>
      <c r="AL176" s="66"/>
      <c r="AM176" s="77"/>
      <c r="AN176" s="77"/>
      <c r="AO176" s="77"/>
      <c r="AP176" s="77"/>
      <c r="AQ176" s="77"/>
      <c r="AR176" s="77"/>
      <c r="AS176" s="77"/>
      <c r="AT176" s="77"/>
      <c r="AU176" s="77"/>
      <c r="AV176" s="77"/>
      <c r="AW176" s="77"/>
    </row>
    <row r="177" spans="1:49" s="101" customFormat="1" ht="15" customHeight="1">
      <c r="A177" s="61"/>
      <c r="B177" s="75"/>
      <c r="D177" s="30"/>
      <c r="E177" s="30"/>
      <c r="F177" s="30"/>
      <c r="G177" s="66"/>
      <c r="H177" s="66"/>
      <c r="I177" s="30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66"/>
      <c r="AH177" s="66"/>
      <c r="AI177" s="66"/>
      <c r="AJ177" s="66"/>
      <c r="AK177" s="66"/>
      <c r="AL177" s="66"/>
      <c r="AM177" s="77"/>
      <c r="AN177" s="77"/>
      <c r="AO177" s="77"/>
      <c r="AP177" s="77"/>
      <c r="AQ177" s="77"/>
      <c r="AR177" s="77"/>
      <c r="AS177" s="77"/>
      <c r="AT177" s="77"/>
      <c r="AU177" s="77"/>
      <c r="AV177" s="77"/>
      <c r="AW177" s="77"/>
    </row>
    <row r="178" spans="1:49" s="101" customFormat="1" ht="15" customHeight="1">
      <c r="A178" s="61"/>
      <c r="B178" s="75"/>
      <c r="D178" s="30"/>
      <c r="E178" s="30"/>
      <c r="F178" s="30"/>
      <c r="G178" s="66"/>
      <c r="H178" s="66"/>
      <c r="I178" s="30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66"/>
      <c r="AH178" s="66"/>
      <c r="AI178" s="66"/>
      <c r="AJ178" s="66"/>
      <c r="AK178" s="66"/>
      <c r="AL178" s="66"/>
      <c r="AM178" s="77"/>
      <c r="AN178" s="77"/>
      <c r="AO178" s="77"/>
      <c r="AP178" s="77"/>
      <c r="AQ178" s="77"/>
      <c r="AR178" s="77"/>
      <c r="AS178" s="77"/>
      <c r="AT178" s="77"/>
      <c r="AU178" s="77"/>
      <c r="AV178" s="77"/>
      <c r="AW178" s="77"/>
    </row>
    <row r="179" spans="1:49" s="101" customFormat="1" ht="15" customHeight="1">
      <c r="A179" s="61"/>
      <c r="B179" s="75"/>
      <c r="D179" s="30"/>
      <c r="E179" s="30"/>
      <c r="F179" s="30"/>
      <c r="G179" s="66"/>
      <c r="H179" s="66"/>
      <c r="I179" s="30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66"/>
      <c r="AH179" s="66"/>
      <c r="AI179" s="66"/>
      <c r="AJ179" s="66"/>
      <c r="AK179" s="66"/>
      <c r="AL179" s="66"/>
      <c r="AM179" s="77"/>
      <c r="AN179" s="77"/>
      <c r="AO179" s="77"/>
      <c r="AP179" s="77"/>
      <c r="AQ179" s="77"/>
      <c r="AR179" s="77"/>
      <c r="AS179" s="77"/>
      <c r="AT179" s="77"/>
      <c r="AU179" s="77"/>
      <c r="AV179" s="77"/>
      <c r="AW179" s="77"/>
    </row>
    <row r="180" spans="1:49" s="101" customFormat="1" ht="15" customHeight="1">
      <c r="A180" s="61"/>
      <c r="B180" s="75"/>
      <c r="D180" s="30"/>
      <c r="E180" s="30"/>
      <c r="F180" s="30"/>
      <c r="G180" s="66"/>
      <c r="H180" s="66"/>
      <c r="I180" s="30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66"/>
      <c r="AH180" s="66"/>
      <c r="AI180" s="66"/>
      <c r="AJ180" s="66"/>
      <c r="AK180" s="66"/>
      <c r="AL180" s="66"/>
      <c r="AM180" s="77"/>
      <c r="AN180" s="77"/>
      <c r="AO180" s="77"/>
      <c r="AP180" s="77"/>
      <c r="AQ180" s="77"/>
      <c r="AR180" s="77"/>
      <c r="AS180" s="77"/>
      <c r="AT180" s="77"/>
      <c r="AU180" s="77"/>
      <c r="AV180" s="77"/>
      <c r="AW180" s="77"/>
    </row>
    <row r="181" spans="1:49" s="101" customFormat="1" ht="15" customHeight="1">
      <c r="A181" s="61"/>
      <c r="B181" s="75"/>
      <c r="D181" s="30"/>
      <c r="E181" s="30"/>
      <c r="F181" s="30"/>
      <c r="G181" s="66"/>
      <c r="H181" s="66"/>
      <c r="I181" s="30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66"/>
      <c r="AH181" s="66"/>
      <c r="AI181" s="66"/>
      <c r="AJ181" s="66"/>
      <c r="AK181" s="66"/>
      <c r="AL181" s="66"/>
      <c r="AM181" s="77"/>
      <c r="AN181" s="77"/>
      <c r="AO181" s="77"/>
      <c r="AP181" s="77"/>
      <c r="AQ181" s="77"/>
      <c r="AR181" s="77"/>
      <c r="AS181" s="77"/>
      <c r="AT181" s="77"/>
      <c r="AU181" s="77"/>
      <c r="AV181" s="77"/>
      <c r="AW181" s="77"/>
    </row>
    <row r="182" spans="1:49" s="101" customFormat="1" ht="15" customHeight="1">
      <c r="A182" s="61"/>
      <c r="B182" s="75"/>
      <c r="D182" s="30"/>
      <c r="E182" s="30"/>
      <c r="F182" s="30"/>
      <c r="G182" s="66"/>
      <c r="H182" s="66"/>
      <c r="I182" s="30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66"/>
      <c r="AH182" s="66"/>
      <c r="AI182" s="66"/>
      <c r="AJ182" s="66"/>
      <c r="AK182" s="66"/>
      <c r="AL182" s="66"/>
      <c r="AM182" s="77"/>
      <c r="AN182" s="77"/>
      <c r="AO182" s="77"/>
      <c r="AP182" s="77"/>
      <c r="AQ182" s="77"/>
      <c r="AR182" s="77"/>
      <c r="AS182" s="77"/>
      <c r="AT182" s="77"/>
      <c r="AU182" s="77"/>
      <c r="AV182" s="77"/>
      <c r="AW182" s="77"/>
    </row>
  </sheetData>
  <sortState ref="A8:J170">
    <sortCondition descending="1" ref="J8:J170"/>
  </sortState>
  <printOptions gridLinesSet="0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3"/>
  <sheetViews>
    <sheetView showGridLines="0" topLeftCell="A157" workbookViewId="0">
      <selection activeCell="F2" sqref="F2"/>
    </sheetView>
  </sheetViews>
  <sheetFormatPr baseColWidth="10" defaultColWidth="15.7109375" defaultRowHeight="15" customHeight="1"/>
  <cols>
    <col min="1" max="1" width="5.7109375" style="14" customWidth="1"/>
    <col min="2" max="2" width="22.7109375" style="13" customWidth="1"/>
    <col min="3" max="4" width="10.7109375" style="13" customWidth="1"/>
    <col min="5" max="5" width="1.85546875" style="13" customWidth="1"/>
    <col min="6" max="6" width="14.85546875" style="13" customWidth="1"/>
    <col min="7" max="8" width="10.7109375" style="13" customWidth="1"/>
    <col min="9" max="9" width="22.7109375" style="42" customWidth="1"/>
    <col min="10" max="10" width="15.7109375" style="42" customWidth="1"/>
    <col min="11" max="11" width="10.7109375" style="42" customWidth="1"/>
    <col min="12" max="12" width="3.7109375" style="13" customWidth="1"/>
    <col min="13" max="13" width="24.85546875" style="42" customWidth="1"/>
    <col min="14" max="14" width="15.7109375" style="42" customWidth="1"/>
    <col min="15" max="15" width="10.7109375" style="42" customWidth="1"/>
    <col min="16" max="20" width="15.7109375" style="13" customWidth="1"/>
    <col min="21" max="38" width="10.7109375" style="13" customWidth="1"/>
    <col min="39" max="16384" width="15.7109375" style="13"/>
  </cols>
  <sheetData>
    <row r="1" spans="1:15" s="4" customFormat="1" ht="15" customHeight="1">
      <c r="A1" s="3" t="s">
        <v>247</v>
      </c>
      <c r="F1" s="249">
        <v>4</v>
      </c>
      <c r="G1" s="268" t="s">
        <v>35</v>
      </c>
      <c r="H1" s="268"/>
      <c r="I1" s="84">
        <v>8</v>
      </c>
      <c r="J1" s="85" t="s">
        <v>35</v>
      </c>
      <c r="K1" s="84"/>
      <c r="M1" s="84">
        <v>2</v>
      </c>
      <c r="N1" s="85" t="s">
        <v>35</v>
      </c>
      <c r="O1" s="84"/>
    </row>
    <row r="2" spans="1:15" s="4" customFormat="1" ht="15.75" customHeight="1">
      <c r="A2" s="88"/>
      <c r="B2" s="56"/>
      <c r="D2" s="251"/>
      <c r="E2" s="251"/>
      <c r="F2" s="251"/>
      <c r="G2" s="251"/>
      <c r="H2" s="251"/>
      <c r="I2" s="102"/>
      <c r="J2" s="103" t="s">
        <v>48</v>
      </c>
      <c r="K2" s="104"/>
      <c r="M2" s="102"/>
      <c r="N2" s="103" t="s">
        <v>48</v>
      </c>
      <c r="O2" s="104"/>
    </row>
    <row r="3" spans="1:15" s="25" customFormat="1" ht="15" customHeight="1">
      <c r="A3" s="40"/>
      <c r="B3" s="40"/>
      <c r="C3" s="8" t="s">
        <v>3</v>
      </c>
      <c r="D3" s="163" t="str">
        <f>'ISB-10 Indices 2015'!I3</f>
        <v>ISB</v>
      </c>
      <c r="E3" s="163"/>
      <c r="F3" s="163"/>
      <c r="G3" s="163"/>
      <c r="H3" s="163" t="s">
        <v>224</v>
      </c>
      <c r="I3" s="105"/>
      <c r="J3" s="106" t="s">
        <v>28</v>
      </c>
      <c r="K3" s="107"/>
      <c r="M3" s="105"/>
      <c r="N3" s="106" t="s">
        <v>28</v>
      </c>
      <c r="O3" s="107"/>
    </row>
    <row r="4" spans="1:15" s="25" customFormat="1" ht="15" customHeight="1">
      <c r="A4" s="40"/>
      <c r="B4" s="40"/>
      <c r="C4" s="30" t="s">
        <v>2</v>
      </c>
      <c r="D4" s="176" t="s">
        <v>223</v>
      </c>
      <c r="E4" s="176"/>
      <c r="F4" s="176"/>
      <c r="G4" s="176"/>
      <c r="H4" s="176" t="s">
        <v>226</v>
      </c>
      <c r="I4" s="108"/>
      <c r="J4" s="109"/>
      <c r="K4" s="110" t="s">
        <v>225</v>
      </c>
      <c r="M4" s="108"/>
      <c r="N4" s="109"/>
      <c r="O4" s="110" t="s">
        <v>227</v>
      </c>
    </row>
    <row r="5" spans="1:15" s="25" customFormat="1" ht="15" customHeight="1">
      <c r="B5" s="24"/>
      <c r="C5" s="23">
        <f>'ISB-3 2013'!C5</f>
        <v>2013</v>
      </c>
      <c r="D5" s="165">
        <f>'ISB-10 Indices 2015'!I5</f>
        <v>2015</v>
      </c>
      <c r="E5" s="165"/>
      <c r="F5" s="165" t="s">
        <v>253</v>
      </c>
      <c r="G5" s="165"/>
      <c r="H5" s="165">
        <v>2015</v>
      </c>
      <c r="I5" s="108" t="s">
        <v>30</v>
      </c>
      <c r="J5" s="111"/>
      <c r="K5" s="112"/>
      <c r="M5" s="108" t="s">
        <v>30</v>
      </c>
      <c r="N5" s="111"/>
      <c r="O5" s="112"/>
    </row>
    <row r="6" spans="1:15" s="4" customFormat="1" ht="15" customHeight="1">
      <c r="A6" s="9"/>
      <c r="B6" s="10" t="s">
        <v>0</v>
      </c>
      <c r="C6" s="11">
        <f>'ISB-3 2013'!C6</f>
        <v>297622</v>
      </c>
      <c r="D6" s="166">
        <f>'ISB-10 Indices 2015'!I6</f>
        <v>100</v>
      </c>
      <c r="E6" s="166"/>
      <c r="F6" s="166"/>
      <c r="G6" s="250">
        <v>13190856</v>
      </c>
      <c r="H6" s="250"/>
      <c r="I6" s="113"/>
      <c r="J6" s="114">
        <v>13190856</v>
      </c>
      <c r="K6" s="115"/>
      <c r="M6" s="113"/>
      <c r="N6" s="114">
        <v>13190856</v>
      </c>
      <c r="O6" s="115"/>
    </row>
    <row r="7" spans="1:15" s="4" customFormat="1" ht="15" customHeight="1">
      <c r="A7" s="9"/>
      <c r="B7" s="10"/>
      <c r="C7" s="17"/>
      <c r="D7" s="7"/>
      <c r="E7" s="7"/>
      <c r="F7" s="7"/>
      <c r="G7" s="7"/>
      <c r="H7" s="7"/>
      <c r="I7" s="47"/>
      <c r="J7" s="44"/>
      <c r="K7" s="48"/>
      <c r="M7" s="47"/>
      <c r="N7" s="44"/>
      <c r="O7" s="48"/>
    </row>
    <row r="8" spans="1:15" s="4" customFormat="1" ht="15" customHeight="1">
      <c r="A8" s="6">
        <f ca="1">'ISB-1 2011'!A64</f>
        <v>2130</v>
      </c>
      <c r="B8" s="12" t="str">
        <f ca="1">'ISB-1 2011'!B64</f>
        <v>Crésuz</v>
      </c>
      <c r="C8" s="17">
        <f>'ISB-3 2013'!C64</f>
        <v>305</v>
      </c>
      <c r="D8" s="7">
        <f>'ISB-10 Indices 2015'!I64</f>
        <v>72.44</v>
      </c>
      <c r="E8" s="7"/>
      <c r="F8" s="17">
        <f>C8*D8^$F$1</f>
        <v>8398729729.3862505</v>
      </c>
      <c r="G8" s="17">
        <f>F8/$F$172*$G$6</f>
        <v>3356.8489059302092</v>
      </c>
      <c r="H8" s="7">
        <f>G8/C8</f>
        <v>11.006061986656423</v>
      </c>
      <c r="I8" s="49">
        <f t="shared" ref="I8:I39" si="0">C8*(D8^$I$1)</f>
        <v>2.3127429858123421E+17</v>
      </c>
      <c r="J8" s="116">
        <f t="shared" ref="J8:J39" si="1">I8*$J$6/I$172</f>
        <v>788.12976849624727</v>
      </c>
      <c r="K8" s="129">
        <f t="shared" ref="K8:K39" si="2">J8/C8</f>
        <v>2.5840320278565483</v>
      </c>
      <c r="L8" s="13"/>
      <c r="M8" s="127">
        <f>C8*(D8^$M$1)</f>
        <v>1600503.8479999998</v>
      </c>
      <c r="N8" s="116">
        <f>M8*$N$6/M$172</f>
        <v>6789.4672971504597</v>
      </c>
      <c r="O8" s="46">
        <f t="shared" ref="O8:O39" si="3">N8/C8</f>
        <v>22.260548515247407</v>
      </c>
    </row>
    <row r="9" spans="1:15" ht="15" customHeight="1">
      <c r="A9" s="6">
        <f ca="1">'ISB-1 2011'!A120</f>
        <v>2251</v>
      </c>
      <c r="B9" s="12" t="str">
        <f ca="1">'ISB-1 2011'!B120</f>
        <v>Courlevon</v>
      </c>
      <c r="C9" s="17">
        <f>'ISB-3 2013'!C120</f>
        <v>312</v>
      </c>
      <c r="D9" s="7">
        <f>'ISB-10 Indices 2015'!I120</f>
        <v>74.91</v>
      </c>
      <c r="E9" s="7"/>
      <c r="F9" s="17">
        <f t="shared" ref="F9:F72" si="4">C9*D9^$F$1</f>
        <v>9824575224.786068</v>
      </c>
      <c r="G9" s="17">
        <f t="shared" ref="G9:G72" si="5">F9/$F$172*$G$6</f>
        <v>3926.7384065426027</v>
      </c>
      <c r="H9" s="7">
        <f t="shared" ref="H9:H72" si="6">G9/C9</f>
        <v>12.585700020969881</v>
      </c>
      <c r="I9" s="49">
        <f t="shared" si="0"/>
        <v>3.0936627675474426E+17</v>
      </c>
      <c r="J9" s="116">
        <f t="shared" si="1"/>
        <v>1054.2493202876215</v>
      </c>
      <c r="K9" s="129">
        <f t="shared" si="2"/>
        <v>3.3790042316910944</v>
      </c>
      <c r="L9" s="4"/>
      <c r="M9" s="127">
        <f>C9*(D9^$M$1)</f>
        <v>1750790.5271999997</v>
      </c>
      <c r="N9" s="116">
        <f t="shared" ref="N9:N72" si="7">M9*$N$6/M$172</f>
        <v>7426.9955948179704</v>
      </c>
      <c r="O9" s="46">
        <f t="shared" si="3"/>
        <v>23.804473060314006</v>
      </c>
    </row>
    <row r="10" spans="1:15" ht="15" customHeight="1">
      <c r="A10" s="6">
        <f ca="1">'ISB-1 2011'!A151</f>
        <v>2300</v>
      </c>
      <c r="B10" s="12" t="str">
        <f ca="1">'ISB-1 2011'!B151</f>
        <v>Plasselb</v>
      </c>
      <c r="C10" s="17">
        <f>'ISB-3 2013'!C151</f>
        <v>1043</v>
      </c>
      <c r="D10" s="7">
        <f>'ISB-10 Indices 2015'!I151</f>
        <v>79.3</v>
      </c>
      <c r="E10" s="7"/>
      <c r="F10" s="17">
        <f t="shared" si="4"/>
        <v>41245546058.744301</v>
      </c>
      <c r="G10" s="17">
        <f t="shared" si="5"/>
        <v>16485.238913850328</v>
      </c>
      <c r="H10" s="7">
        <f t="shared" si="6"/>
        <v>15.805598191611052</v>
      </c>
      <c r="I10" s="49">
        <f t="shared" si="0"/>
        <v>1.6310595107229123E+18</v>
      </c>
      <c r="J10" s="116">
        <f t="shared" si="1"/>
        <v>5558.2767409761673</v>
      </c>
      <c r="K10" s="129">
        <f t="shared" si="2"/>
        <v>5.3291243921152134</v>
      </c>
      <c r="M10" s="127">
        <f>C10*(D10^$M$1)</f>
        <v>6558895.0699999994</v>
      </c>
      <c r="N10" s="116">
        <f t="shared" si="7"/>
        <v>27823.365522584092</v>
      </c>
      <c r="O10" s="46">
        <f t="shared" si="3"/>
        <v>26.67628525655234</v>
      </c>
    </row>
    <row r="11" spans="1:15" ht="15" customHeight="1">
      <c r="A11" s="6">
        <f ca="1">'ISB-1 2011'!A113</f>
        <v>2230</v>
      </c>
      <c r="B11" s="12" t="str">
        <f ca="1">'ISB-1 2011'!B113</f>
        <v>Villarsel-sur-Marly</v>
      </c>
      <c r="C11" s="17">
        <f>'ISB-3 2013'!C113</f>
        <v>87</v>
      </c>
      <c r="D11" s="7">
        <f>'ISB-10 Indices 2015'!I113</f>
        <v>79.38</v>
      </c>
      <c r="E11" s="7"/>
      <c r="F11" s="17">
        <f t="shared" si="4"/>
        <v>3454328461.3238916</v>
      </c>
      <c r="G11" s="17">
        <f t="shared" si="5"/>
        <v>1380.6443461975834</v>
      </c>
      <c r="H11" s="7">
        <f t="shared" si="6"/>
        <v>15.869475243650385</v>
      </c>
      <c r="I11" s="49">
        <f t="shared" si="0"/>
        <v>1.3715385193922166E+17</v>
      </c>
      <c r="J11" s="116">
        <f t="shared" si="1"/>
        <v>467.38887217621112</v>
      </c>
      <c r="K11" s="129">
        <f t="shared" si="2"/>
        <v>5.3722858870828869</v>
      </c>
      <c r="M11" s="127">
        <f t="shared" ref="M11:M42" si="8">C11*D11^$M$1</f>
        <v>548203.04279999994</v>
      </c>
      <c r="N11" s="116">
        <f t="shared" si="7"/>
        <v>2325.521826104959</v>
      </c>
      <c r="O11" s="46">
        <f t="shared" si="3"/>
        <v>26.730135932240909</v>
      </c>
    </row>
    <row r="12" spans="1:15" ht="15" customHeight="1">
      <c r="A12" s="6">
        <f ca="1">'ISB-1 2011'!A130</f>
        <v>2266</v>
      </c>
      <c r="B12" s="12" t="str">
        <f ca="1">'ISB-1 2011'!B130</f>
        <v>Kleinbösingen</v>
      </c>
      <c r="C12" s="17">
        <f>'ISB-3 2013'!C130</f>
        <v>595</v>
      </c>
      <c r="D12" s="7">
        <f>'ISB-10 Indices 2015'!I130</f>
        <v>81.239999999999995</v>
      </c>
      <c r="E12" s="7"/>
      <c r="F12" s="17">
        <f t="shared" si="4"/>
        <v>25917709912.716782</v>
      </c>
      <c r="G12" s="17">
        <f t="shared" si="5"/>
        <v>10358.927953153416</v>
      </c>
      <c r="H12" s="7">
        <f t="shared" si="6"/>
        <v>17.40996294647633</v>
      </c>
      <c r="I12" s="49">
        <f t="shared" si="0"/>
        <v>1.1289540959995592E+18</v>
      </c>
      <c r="J12" s="116">
        <f t="shared" si="1"/>
        <v>3847.2166418029246</v>
      </c>
      <c r="K12" s="129">
        <f t="shared" si="2"/>
        <v>6.4659103223578569</v>
      </c>
      <c r="L12" s="4"/>
      <c r="M12" s="127">
        <f t="shared" si="8"/>
        <v>3926962.8719999995</v>
      </c>
      <c r="N12" s="116">
        <f t="shared" si="7"/>
        <v>16658.495404359717</v>
      </c>
      <c r="O12" s="46">
        <f t="shared" si="3"/>
        <v>27.997471267831457</v>
      </c>
    </row>
    <row r="13" spans="1:15" ht="15" customHeight="1">
      <c r="A13" s="6">
        <f ca="1">'ISB-1 2011'!A36</f>
        <v>2051</v>
      </c>
      <c r="B13" s="12" t="str">
        <f ca="1">'ISB-1 2011'!B36</f>
        <v>Delley-Portalban</v>
      </c>
      <c r="C13" s="17">
        <f>'ISB-3 2013'!C36</f>
        <v>1016</v>
      </c>
      <c r="D13" s="7">
        <f>'ISB-10 Indices 2015'!I36</f>
        <v>81.81</v>
      </c>
      <c r="E13" s="7"/>
      <c r="F13" s="17">
        <f t="shared" si="4"/>
        <v>45511303937.790436</v>
      </c>
      <c r="G13" s="17">
        <f t="shared" si="5"/>
        <v>18190.199679421432</v>
      </c>
      <c r="H13" s="7">
        <f t="shared" si="6"/>
        <v>17.903739841950227</v>
      </c>
      <c r="I13" s="49">
        <f t="shared" si="0"/>
        <v>2.0386602225570268E+18</v>
      </c>
      <c r="J13" s="116">
        <f t="shared" si="1"/>
        <v>6947.2864866651853</v>
      </c>
      <c r="K13" s="129">
        <f t="shared" si="2"/>
        <v>6.8378804002610094</v>
      </c>
      <c r="M13" s="127">
        <f t="shared" si="8"/>
        <v>6799962.1176000005</v>
      </c>
      <c r="N13" s="116">
        <f t="shared" si="7"/>
        <v>28845.99151510893</v>
      </c>
      <c r="O13" s="46">
        <f t="shared" si="3"/>
        <v>28.39172393219383</v>
      </c>
    </row>
    <row r="14" spans="1:15" ht="15" customHeight="1">
      <c r="A14" s="6">
        <f ca="1">'ISB-1 2011'!A62</f>
        <v>2128</v>
      </c>
      <c r="B14" s="12" t="str">
        <f ca="1">'ISB-1 2011'!B62</f>
        <v>Châtel-sur-Montsalvens</v>
      </c>
      <c r="C14" s="17">
        <f>'ISB-3 2013'!C62</f>
        <v>254</v>
      </c>
      <c r="D14" s="7">
        <f>'ISB-10 Indices 2015'!I62</f>
        <v>82.83</v>
      </c>
      <c r="E14" s="7"/>
      <c r="F14" s="17">
        <f t="shared" si="4"/>
        <v>11955957485.629078</v>
      </c>
      <c r="G14" s="17">
        <f t="shared" si="5"/>
        <v>4778.6205888440873</v>
      </c>
      <c r="H14" s="7">
        <f t="shared" si="6"/>
        <v>18.813466885212943</v>
      </c>
      <c r="I14" s="49">
        <f t="shared" si="0"/>
        <v>5.6277527322114176E+17</v>
      </c>
      <c r="J14" s="116">
        <f t="shared" si="1"/>
        <v>1917.8090627454615</v>
      </c>
      <c r="K14" s="129">
        <f t="shared" si="2"/>
        <v>7.5504293808876435</v>
      </c>
      <c r="M14" s="127">
        <f t="shared" si="8"/>
        <v>1742645.4606000001</v>
      </c>
      <c r="N14" s="116">
        <f t="shared" si="7"/>
        <v>7392.4435608550939</v>
      </c>
      <c r="O14" s="46">
        <f t="shared" si="3"/>
        <v>29.104108507303518</v>
      </c>
    </row>
    <row r="15" spans="1:15" ht="15" customHeight="1">
      <c r="A15" s="6">
        <f ca="1">'ISB-1 2011'!A28</f>
        <v>2040</v>
      </c>
      <c r="B15" s="12" t="str">
        <f ca="1">'ISB-1 2011'!B28</f>
        <v>Russy</v>
      </c>
      <c r="C15" s="17">
        <f>'ISB-3 2013'!C28</f>
        <v>229</v>
      </c>
      <c r="D15" s="7">
        <f>'ISB-10 Indices 2015'!I28</f>
        <v>83.5</v>
      </c>
      <c r="E15" s="7"/>
      <c r="F15" s="17">
        <f t="shared" si="4"/>
        <v>11132209844.3125</v>
      </c>
      <c r="G15" s="17">
        <f t="shared" si="5"/>
        <v>4449.3807564393101</v>
      </c>
      <c r="H15" s="7">
        <f t="shared" si="6"/>
        <v>19.429610290127993</v>
      </c>
      <c r="I15" s="49">
        <f t="shared" si="0"/>
        <v>5.4116199134414042E+17</v>
      </c>
      <c r="J15" s="116">
        <f t="shared" si="1"/>
        <v>1844.1559549567376</v>
      </c>
      <c r="K15" s="129">
        <f t="shared" si="2"/>
        <v>8.053082772736845</v>
      </c>
      <c r="M15" s="127">
        <f t="shared" si="8"/>
        <v>1596645.25</v>
      </c>
      <c r="N15" s="116">
        <f t="shared" si="7"/>
        <v>6773.0988110849084</v>
      </c>
      <c r="O15" s="46">
        <f t="shared" si="3"/>
        <v>29.576850703427549</v>
      </c>
    </row>
    <row r="16" spans="1:15" ht="15" customHeight="1">
      <c r="A16" s="6">
        <f ca="1">'ISB-1 2011'!A125</f>
        <v>2260</v>
      </c>
      <c r="B16" s="12" t="str">
        <f ca="1">'ISB-1 2011'!B125</f>
        <v>Gempenach</v>
      </c>
      <c r="C16" s="17">
        <f>'ISB-3 2013'!C125</f>
        <v>287</v>
      </c>
      <c r="D16" s="7">
        <f>'ISB-10 Indices 2015'!I125</f>
        <v>83.52</v>
      </c>
      <c r="E16" s="7"/>
      <c r="F16" s="17">
        <f t="shared" si="4"/>
        <v>13965093230.000206</v>
      </c>
      <c r="G16" s="17">
        <f t="shared" si="5"/>
        <v>5581.6426341612123</v>
      </c>
      <c r="H16" s="7">
        <f t="shared" si="6"/>
        <v>19.448232174777743</v>
      </c>
      <c r="I16" s="49">
        <f t="shared" si="0"/>
        <v>6.7952553631567117E+17</v>
      </c>
      <c r="J16" s="116">
        <f t="shared" si="1"/>
        <v>2315.66718355281</v>
      </c>
      <c r="K16" s="129">
        <f t="shared" si="2"/>
        <v>8.068526771961011</v>
      </c>
      <c r="L16" s="4"/>
      <c r="M16" s="127">
        <f t="shared" si="8"/>
        <v>2001994.4447999997</v>
      </c>
      <c r="N16" s="116">
        <f t="shared" si="7"/>
        <v>8492.6230130791228</v>
      </c>
      <c r="O16" s="46">
        <f t="shared" si="3"/>
        <v>29.591020951495203</v>
      </c>
    </row>
    <row r="17" spans="1:15" ht="15" customHeight="1">
      <c r="A17" s="6">
        <f ca="1">'ISB-1 2011'!A150</f>
        <v>2299</v>
      </c>
      <c r="B17" s="12" t="str">
        <f ca="1">'ISB-1 2011'!B150</f>
        <v>Plaffeien</v>
      </c>
      <c r="C17" s="17">
        <f>'ISB-3 2013'!C150</f>
        <v>1944</v>
      </c>
      <c r="D17" s="7">
        <f>'ISB-10 Indices 2015'!I150</f>
        <v>84.38</v>
      </c>
      <c r="E17" s="7"/>
      <c r="F17" s="17">
        <f t="shared" si="4"/>
        <v>98549481752.537079</v>
      </c>
      <c r="G17" s="17">
        <f t="shared" si="5"/>
        <v>39388.780287036097</v>
      </c>
      <c r="H17" s="7">
        <f t="shared" si="6"/>
        <v>20.261718254648198</v>
      </c>
      <c r="I17" s="49">
        <f t="shared" si="0"/>
        <v>4.9958849556037222E+18</v>
      </c>
      <c r="J17" s="116">
        <f t="shared" si="1"/>
        <v>17024.830159028017</v>
      </c>
      <c r="K17" s="129">
        <f t="shared" si="2"/>
        <v>8.7576286826275815</v>
      </c>
      <c r="M17" s="127">
        <f t="shared" si="8"/>
        <v>13841249.673599999</v>
      </c>
      <c r="N17" s="116">
        <f t="shared" si="7"/>
        <v>58715.705137499725</v>
      </c>
      <c r="O17" s="46">
        <f t="shared" si="3"/>
        <v>30.20355202546282</v>
      </c>
    </row>
    <row r="18" spans="1:15" ht="15" customHeight="1">
      <c r="A18" s="6">
        <f ca="1">'ISB-1 2011'!A34</f>
        <v>2049</v>
      </c>
      <c r="B18" s="12" t="str">
        <f ca="1">'ISB-1 2011'!B34</f>
        <v>Vuissens</v>
      </c>
      <c r="C18" s="17">
        <f>'ISB-3 2013'!C34</f>
        <v>253</v>
      </c>
      <c r="D18" s="7">
        <f>'ISB-10 Indices 2015'!I34</f>
        <v>84.64</v>
      </c>
      <c r="E18" s="7"/>
      <c r="F18" s="17">
        <f t="shared" si="4"/>
        <v>12984437490.38031</v>
      </c>
      <c r="G18" s="17">
        <f t="shared" si="5"/>
        <v>5189.6889396496272</v>
      </c>
      <c r="H18" s="7">
        <f t="shared" si="6"/>
        <v>20.51260450454398</v>
      </c>
      <c r="I18" s="49">
        <f t="shared" si="0"/>
        <v>6.6638583771380928E+17</v>
      </c>
      <c r="J18" s="116">
        <f t="shared" si="1"/>
        <v>2270.8901042114212</v>
      </c>
      <c r="K18" s="129">
        <f t="shared" si="2"/>
        <v>8.9758502142743914</v>
      </c>
      <c r="M18" s="127">
        <f t="shared" si="8"/>
        <v>1812474.1888000001</v>
      </c>
      <c r="N18" s="116">
        <f t="shared" si="7"/>
        <v>7688.6626965403639</v>
      </c>
      <c r="O18" s="46">
        <f t="shared" si="3"/>
        <v>30.389971132570608</v>
      </c>
    </row>
    <row r="19" spans="1:15" ht="15" customHeight="1">
      <c r="A19" s="6">
        <f ca="1">'ISB-1 2011'!A154</f>
        <v>2303</v>
      </c>
      <c r="B19" s="12" t="str">
        <f ca="1">'ISB-1 2011'!B154</f>
        <v>St. Silvester</v>
      </c>
      <c r="C19" s="17">
        <f>'ISB-3 2013'!C154</f>
        <v>955</v>
      </c>
      <c r="D19" s="7">
        <f>'ISB-10 Indices 2015'!I154</f>
        <v>85.47</v>
      </c>
      <c r="E19" s="7"/>
      <c r="F19" s="17">
        <f t="shared" si="4"/>
        <v>50963375752.254051</v>
      </c>
      <c r="G19" s="17">
        <f t="shared" si="5"/>
        <v>20369.312699501024</v>
      </c>
      <c r="H19" s="7">
        <f t="shared" si="6"/>
        <v>21.329123245550811</v>
      </c>
      <c r="I19" s="49">
        <f t="shared" si="0"/>
        <v>2.7196499142046454E+18</v>
      </c>
      <c r="J19" s="116">
        <f t="shared" si="1"/>
        <v>9267.9431757959574</v>
      </c>
      <c r="K19" s="129">
        <f t="shared" si="2"/>
        <v>9.7046525401004793</v>
      </c>
      <c r="M19" s="127">
        <f t="shared" si="8"/>
        <v>6976390.4594999999</v>
      </c>
      <c r="N19" s="116">
        <f t="shared" si="7"/>
        <v>29594.414868865544</v>
      </c>
      <c r="O19" s="46">
        <f t="shared" si="3"/>
        <v>30.988916093052925</v>
      </c>
    </row>
    <row r="20" spans="1:15" ht="15" customHeight="1">
      <c r="A20" s="6">
        <f ca="1">'ISB-1 2011'!A43</f>
        <v>2072</v>
      </c>
      <c r="B20" s="12" t="str">
        <f ca="1">'ISB-1 2011'!B43</f>
        <v>Ecublens (FR)</v>
      </c>
      <c r="C20" s="17">
        <f>'ISB-3 2013'!C43</f>
        <v>320</v>
      </c>
      <c r="D20" s="7">
        <f>'ISB-10 Indices 2015'!I43</f>
        <v>85.92</v>
      </c>
      <c r="E20" s="7"/>
      <c r="F20" s="17">
        <f t="shared" si="4"/>
        <v>17439219811.300148</v>
      </c>
      <c r="G20" s="17">
        <f t="shared" si="5"/>
        <v>6970.1999981034378</v>
      </c>
      <c r="H20" s="7">
        <f t="shared" si="6"/>
        <v>21.781874994073242</v>
      </c>
      <c r="I20" s="49">
        <f t="shared" si="0"/>
        <v>9.5039496133388608E+17</v>
      </c>
      <c r="J20" s="116">
        <f t="shared" si="1"/>
        <v>3238.7280620936795</v>
      </c>
      <c r="K20" s="129">
        <f t="shared" si="2"/>
        <v>10.121025194042748</v>
      </c>
      <c r="M20" s="127">
        <f t="shared" si="8"/>
        <v>2362318.8480000002</v>
      </c>
      <c r="N20" s="116">
        <f t="shared" si="7"/>
        <v>10021.148392726733</v>
      </c>
      <c r="O20" s="46">
        <f t="shared" si="3"/>
        <v>31.31608872727104</v>
      </c>
    </row>
    <row r="21" spans="1:15" ht="15" customHeight="1">
      <c r="A21" s="6">
        <f ca="1">'ISB-1 2011'!A44</f>
        <v>2079</v>
      </c>
      <c r="B21" s="12" t="str">
        <f ca="1">'ISB-1 2011'!B44</f>
        <v>Grangettes</v>
      </c>
      <c r="C21" s="17">
        <f>'ISB-3 2013'!C44</f>
        <v>197</v>
      </c>
      <c r="D21" s="7">
        <f>'ISB-10 Indices 2015'!I44</f>
        <v>86.58</v>
      </c>
      <c r="E21" s="7"/>
      <c r="F21" s="17">
        <f t="shared" si="4"/>
        <v>11069717863.904312</v>
      </c>
      <c r="G21" s="17">
        <f t="shared" si="5"/>
        <v>4424.4036297997118</v>
      </c>
      <c r="H21" s="7">
        <f t="shared" si="6"/>
        <v>22.458901674110212</v>
      </c>
      <c r="I21" s="49">
        <f t="shared" si="0"/>
        <v>6.2202362226620416E+17</v>
      </c>
      <c r="J21" s="116">
        <f t="shared" si="1"/>
        <v>2119.7138481155848</v>
      </c>
      <c r="K21" s="129">
        <f t="shared" si="2"/>
        <v>10.759968772160329</v>
      </c>
      <c r="L21" s="4"/>
      <c r="M21" s="127">
        <f t="shared" si="8"/>
        <v>1476730.9907999998</v>
      </c>
      <c r="N21" s="116">
        <f t="shared" si="7"/>
        <v>6264.4127855450151</v>
      </c>
      <c r="O21" s="46">
        <f t="shared" si="3"/>
        <v>31.799049672817336</v>
      </c>
    </row>
    <row r="22" spans="1:15" ht="15" customHeight="1">
      <c r="A22" s="6">
        <f ca="1">'ISB-1 2011'!A137</f>
        <v>2277</v>
      </c>
      <c r="B22" s="12" t="str">
        <f ca="1">'ISB-1 2011'!B137</f>
        <v>Salvenach</v>
      </c>
      <c r="C22" s="17">
        <f>'ISB-3 2013'!C137</f>
        <v>513</v>
      </c>
      <c r="D22" s="7">
        <f>'ISB-10 Indices 2015'!I137</f>
        <v>86.84</v>
      </c>
      <c r="E22" s="7"/>
      <c r="F22" s="17">
        <f t="shared" si="4"/>
        <v>29174043370.121101</v>
      </c>
      <c r="G22" s="17">
        <f t="shared" si="5"/>
        <v>11660.436604584975</v>
      </c>
      <c r="H22" s="7">
        <f t="shared" si="6"/>
        <v>22.729895915370321</v>
      </c>
      <c r="I22" s="49">
        <f t="shared" si="0"/>
        <v>1.6591126833561541E+18</v>
      </c>
      <c r="J22" s="116">
        <f t="shared" si="1"/>
        <v>5653.8755195203212</v>
      </c>
      <c r="K22" s="129">
        <f t="shared" si="2"/>
        <v>11.021199843119534</v>
      </c>
      <c r="M22" s="127">
        <f t="shared" si="8"/>
        <v>3868628.2128000003</v>
      </c>
      <c r="N22" s="116">
        <f t="shared" si="7"/>
        <v>16411.035042784373</v>
      </c>
      <c r="O22" s="46">
        <f t="shared" si="3"/>
        <v>31.990321720827239</v>
      </c>
    </row>
    <row r="23" spans="1:15" ht="15" customHeight="1">
      <c r="A23" s="6">
        <f ca="1">'ISB-1 2011'!A161</f>
        <v>2310</v>
      </c>
      <c r="B23" s="12" t="str">
        <f ca="1">'ISB-1 2011'!B161</f>
        <v>Zumholz</v>
      </c>
      <c r="C23" s="17">
        <f>'ISB-3 2013'!C161</f>
        <v>417</v>
      </c>
      <c r="D23" s="7">
        <f>'ISB-10 Indices 2015'!I161</f>
        <v>87.48</v>
      </c>
      <c r="E23" s="7"/>
      <c r="F23" s="17">
        <f t="shared" si="4"/>
        <v>24421433481.51997</v>
      </c>
      <c r="G23" s="17">
        <f t="shared" si="5"/>
        <v>9760.8882420459104</v>
      </c>
      <c r="H23" s="7">
        <f t="shared" si="6"/>
        <v>23.407405856225203</v>
      </c>
      <c r="I23" s="49">
        <f t="shared" si="0"/>
        <v>1.4302312069359823E+18</v>
      </c>
      <c r="J23" s="116">
        <f t="shared" si="1"/>
        <v>4873.899940172716</v>
      </c>
      <c r="K23" s="129">
        <f t="shared" si="2"/>
        <v>11.688009448855434</v>
      </c>
      <c r="M23" s="127">
        <f t="shared" si="8"/>
        <v>3191196.9168000002</v>
      </c>
      <c r="N23" s="116">
        <f t="shared" si="7"/>
        <v>13537.316472219427</v>
      </c>
      <c r="O23" s="46">
        <f t="shared" si="3"/>
        <v>32.46358866239671</v>
      </c>
    </row>
    <row r="24" spans="1:15" ht="15" customHeight="1">
      <c r="A24" s="6">
        <f ca="1">'ISB-1 2011'!A88</f>
        <v>2179</v>
      </c>
      <c r="B24" s="12" t="str">
        <f ca="1">'ISB-1 2011'!B88</f>
        <v>Chésopelloz</v>
      </c>
      <c r="C24" s="17">
        <f>'ISB-3 2013'!C88</f>
        <v>132</v>
      </c>
      <c r="D24" s="7">
        <f>'ISB-10 Indices 2015'!I88</f>
        <v>88.31</v>
      </c>
      <c r="E24" s="7"/>
      <c r="F24" s="17">
        <f t="shared" si="4"/>
        <v>8028112879.5208721</v>
      </c>
      <c r="G24" s="17">
        <f t="shared" si="5"/>
        <v>3208.7187949401018</v>
      </c>
      <c r="H24" s="7">
        <f t="shared" si="6"/>
        <v>24.308475719243194</v>
      </c>
      <c r="I24" s="49">
        <f t="shared" si="0"/>
        <v>4.8826209398734022E+17</v>
      </c>
      <c r="J24" s="116">
        <f t="shared" si="1"/>
        <v>1663.8852369692563</v>
      </c>
      <c r="K24" s="129">
        <f t="shared" si="2"/>
        <v>12.605191189161033</v>
      </c>
      <c r="L24" s="4"/>
      <c r="M24" s="127">
        <f t="shared" si="8"/>
        <v>1029422.6052</v>
      </c>
      <c r="N24" s="116">
        <f t="shared" si="7"/>
        <v>4366.8942887495195</v>
      </c>
      <c r="O24" s="46">
        <f t="shared" si="3"/>
        <v>33.08253249052666</v>
      </c>
    </row>
    <row r="25" spans="1:15" ht="15" customHeight="1">
      <c r="A25" s="6">
        <f ca="1">'ISB-1 2011'!A153</f>
        <v>2302</v>
      </c>
      <c r="B25" s="12" t="str">
        <f ca="1">'ISB-1 2011'!B153</f>
        <v>St. Antoni</v>
      </c>
      <c r="C25" s="17">
        <f>'ISB-3 2013'!C153</f>
        <v>1908</v>
      </c>
      <c r="D25" s="7">
        <f>'ISB-10 Indices 2015'!I153</f>
        <v>88.37</v>
      </c>
      <c r="E25" s="7"/>
      <c r="F25" s="17">
        <f t="shared" si="4"/>
        <v>116358413274.01709</v>
      </c>
      <c r="G25" s="17">
        <f t="shared" si="5"/>
        <v>46506.748625092718</v>
      </c>
      <c r="H25" s="7">
        <f t="shared" si="6"/>
        <v>24.374606197637693</v>
      </c>
      <c r="I25" s="49">
        <f t="shared" si="0"/>
        <v>7.0960588782216745E+18</v>
      </c>
      <c r="J25" s="116">
        <f t="shared" si="1"/>
        <v>24181.741227783703</v>
      </c>
      <c r="K25" s="129">
        <f t="shared" si="2"/>
        <v>12.673868568020808</v>
      </c>
      <c r="L25" s="4"/>
      <c r="M25" s="127">
        <f t="shared" si="8"/>
        <v>14900062.165200002</v>
      </c>
      <c r="N25" s="116">
        <f t="shared" si="7"/>
        <v>63207.273711055954</v>
      </c>
      <c r="O25" s="46">
        <f t="shared" si="3"/>
        <v>33.127501944997881</v>
      </c>
    </row>
    <row r="26" spans="1:15" ht="15" customHeight="1">
      <c r="A26" s="6">
        <f ca="1">'ISB-1 2011'!A147</f>
        <v>2295</v>
      </c>
      <c r="B26" s="12" t="str">
        <f ca="1">'ISB-1 2011'!B147</f>
        <v>Bösingen</v>
      </c>
      <c r="C26" s="17">
        <f>'ISB-3 2013'!C147</f>
        <v>3309</v>
      </c>
      <c r="D26" s="7">
        <f>'ISB-10 Indices 2015'!I147</f>
        <v>88.48</v>
      </c>
      <c r="E26" s="7"/>
      <c r="F26" s="17">
        <f t="shared" si="4"/>
        <v>202804329898.0686</v>
      </c>
      <c r="G26" s="17">
        <f t="shared" si="5"/>
        <v>81057.911716607894</v>
      </c>
      <c r="H26" s="7">
        <f t="shared" si="6"/>
        <v>24.496195743912931</v>
      </c>
      <c r="I26" s="49">
        <f t="shared" si="0"/>
        <v>1.2429615057541444E+19</v>
      </c>
      <c r="J26" s="116">
        <f t="shared" si="1"/>
        <v>42357.277474810922</v>
      </c>
      <c r="K26" s="129">
        <f t="shared" si="2"/>
        <v>12.800627825569936</v>
      </c>
      <c r="M26" s="127">
        <f t="shared" si="8"/>
        <v>25905202.713600002</v>
      </c>
      <c r="N26" s="116">
        <f t="shared" si="7"/>
        <v>109891.9736243212</v>
      </c>
      <c r="O26" s="46">
        <f t="shared" si="3"/>
        <v>33.210025271780353</v>
      </c>
    </row>
    <row r="27" spans="1:15" ht="15" customHeight="1">
      <c r="A27" s="6">
        <f ca="1">'ISB-1 2011'!A126</f>
        <v>2261</v>
      </c>
      <c r="B27" s="12" t="str">
        <f ca="1">'ISB-1 2011'!B126</f>
        <v>Greng</v>
      </c>
      <c r="C27" s="17">
        <f>'ISB-3 2013'!C126</f>
        <v>176</v>
      </c>
      <c r="D27" s="7">
        <f>'ISB-10 Indices 2015'!I126</f>
        <v>89.22</v>
      </c>
      <c r="E27" s="7"/>
      <c r="F27" s="17">
        <f t="shared" si="4"/>
        <v>11152225527.771778</v>
      </c>
      <c r="G27" s="17">
        <f t="shared" si="5"/>
        <v>4457.3807311124601</v>
      </c>
      <c r="H27" s="7">
        <f t="shared" si="6"/>
        <v>25.326026881320796</v>
      </c>
      <c r="I27" s="49">
        <f t="shared" si="0"/>
        <v>7.0665985353570739E+17</v>
      </c>
      <c r="J27" s="116">
        <f t="shared" si="1"/>
        <v>2408.1347135815276</v>
      </c>
      <c r="K27" s="129">
        <f t="shared" si="2"/>
        <v>13.682583599895043</v>
      </c>
      <c r="M27" s="127">
        <f t="shared" si="8"/>
        <v>1400996.6783999999</v>
      </c>
      <c r="N27" s="116">
        <f t="shared" si="7"/>
        <v>5943.1416821018593</v>
      </c>
      <c r="O27" s="46">
        <f t="shared" si="3"/>
        <v>33.767850466487836</v>
      </c>
    </row>
    <row r="28" spans="1:15" ht="15" customHeight="1">
      <c r="A28" s="6">
        <f ca="1">'ISB-1 2011'!A80</f>
        <v>2162</v>
      </c>
      <c r="B28" s="12" t="str">
        <f ca="1">'ISB-1 2011'!B80</f>
        <v>Bas-Intyamon</v>
      </c>
      <c r="C28" s="17">
        <f>'ISB-3 2013'!C80</f>
        <v>1225</v>
      </c>
      <c r="D28" s="7">
        <f>'ISB-10 Indices 2015'!I80</f>
        <v>89.41</v>
      </c>
      <c r="E28" s="7"/>
      <c r="F28" s="17">
        <f t="shared" si="4"/>
        <v>78285344709.79866</v>
      </c>
      <c r="G28" s="17">
        <f t="shared" si="5"/>
        <v>31289.502366051351</v>
      </c>
      <c r="H28" s="7">
        <f t="shared" si="6"/>
        <v>25.542450911062328</v>
      </c>
      <c r="I28" s="49">
        <f t="shared" si="0"/>
        <v>5.0029348541485732E+18</v>
      </c>
      <c r="J28" s="116">
        <f t="shared" si="1"/>
        <v>17048.854596426208</v>
      </c>
      <c r="K28" s="129">
        <f t="shared" si="2"/>
        <v>13.917432323613232</v>
      </c>
      <c r="M28" s="127">
        <f t="shared" si="8"/>
        <v>9792831.4224999994</v>
      </c>
      <c r="N28" s="116">
        <f t="shared" si="7"/>
        <v>41541.98615183284</v>
      </c>
      <c r="O28" s="46">
        <f t="shared" si="3"/>
        <v>33.911825430067623</v>
      </c>
    </row>
    <row r="29" spans="1:15" ht="15" customHeight="1">
      <c r="A29" s="6">
        <f ca="1">'ISB-1 2011'!A57</f>
        <v>2121</v>
      </c>
      <c r="B29" s="12" t="str">
        <f ca="1">'ISB-1 2011'!B57</f>
        <v>Haut-Intyamon</v>
      </c>
      <c r="C29" s="17">
        <f>'ISB-3 2013'!C57</f>
        <v>1445</v>
      </c>
      <c r="D29" s="7">
        <f>'ISB-10 Indices 2015'!I57</f>
        <v>90.03</v>
      </c>
      <c r="E29" s="7"/>
      <c r="F29" s="17">
        <f t="shared" si="4"/>
        <v>94932921818.346588</v>
      </c>
      <c r="G29" s="17">
        <f t="shared" si="5"/>
        <v>37943.294404112523</v>
      </c>
      <c r="H29" s="7">
        <f t="shared" si="6"/>
        <v>26.258335227759531</v>
      </c>
      <c r="I29" s="49">
        <f t="shared" si="0"/>
        <v>6.2368578857912146E+18</v>
      </c>
      <c r="J29" s="116">
        <f t="shared" si="1"/>
        <v>21253.781297043217</v>
      </c>
      <c r="K29" s="129">
        <f t="shared" si="2"/>
        <v>14.708499167503957</v>
      </c>
      <c r="M29" s="127">
        <f t="shared" si="8"/>
        <v>11712304.3005</v>
      </c>
      <c r="N29" s="116">
        <f t="shared" si="7"/>
        <v>49684.545977123722</v>
      </c>
      <c r="O29" s="46">
        <f t="shared" si="3"/>
        <v>34.383768842300157</v>
      </c>
    </row>
    <row r="30" spans="1:15" ht="15" customHeight="1">
      <c r="A30" s="6">
        <f ca="1">'ISB-1 2011'!A123</f>
        <v>2258</v>
      </c>
      <c r="B30" s="12" t="str">
        <f ca="1">'ISB-1 2011'!B123</f>
        <v>Fräschels</v>
      </c>
      <c r="C30" s="17">
        <f>'ISB-3 2013'!C123</f>
        <v>466</v>
      </c>
      <c r="D30" s="7">
        <f>'ISB-10 Indices 2015'!I123</f>
        <v>90.34</v>
      </c>
      <c r="E30" s="7"/>
      <c r="F30" s="17">
        <f t="shared" si="4"/>
        <v>31038895702.426373</v>
      </c>
      <c r="G30" s="17">
        <f t="shared" si="5"/>
        <v>12405.790689443449</v>
      </c>
      <c r="H30" s="7">
        <f t="shared" si="6"/>
        <v>26.621868432282081</v>
      </c>
      <c r="I30" s="49">
        <f t="shared" si="0"/>
        <v>2.0674099708714642E+18</v>
      </c>
      <c r="J30" s="116">
        <f t="shared" si="1"/>
        <v>7045.259035376318</v>
      </c>
      <c r="K30" s="129">
        <f t="shared" si="2"/>
        <v>15.118581620979223</v>
      </c>
      <c r="M30" s="127">
        <f t="shared" si="8"/>
        <v>3803173.0696000005</v>
      </c>
      <c r="N30" s="116">
        <f t="shared" si="7"/>
        <v>16133.369009839791</v>
      </c>
      <c r="O30" s="46">
        <f t="shared" si="3"/>
        <v>34.620963540428733</v>
      </c>
    </row>
    <row r="31" spans="1:15" ht="15" customHeight="1">
      <c r="A31" s="6">
        <f ca="1">'ISB-1 2011'!A19</f>
        <v>2024</v>
      </c>
      <c r="B31" s="12" t="str">
        <f ca="1">'ISB-1 2011'!B19</f>
        <v>Léchelles</v>
      </c>
      <c r="C31" s="17">
        <f>'ISB-3 2013'!C19</f>
        <v>666</v>
      </c>
      <c r="D31" s="7">
        <f>'ISB-10 Indices 2015'!I19</f>
        <v>90.46</v>
      </c>
      <c r="E31" s="7"/>
      <c r="F31" s="17">
        <f t="shared" si="4"/>
        <v>44596478111.259209</v>
      </c>
      <c r="G31" s="17">
        <f t="shared" si="5"/>
        <v>17824.557234211748</v>
      </c>
      <c r="H31" s="7">
        <f t="shared" si="6"/>
        <v>26.763599450768393</v>
      </c>
      <c r="I31" s="49">
        <f t="shared" si="0"/>
        <v>2.9862550449369692E+18</v>
      </c>
      <c r="J31" s="116">
        <f t="shared" si="1"/>
        <v>10176.47231739521</v>
      </c>
      <c r="K31" s="129">
        <f t="shared" si="2"/>
        <v>15.279988464557372</v>
      </c>
      <c r="M31" s="127">
        <f t="shared" si="8"/>
        <v>5449885.7255999995</v>
      </c>
      <c r="N31" s="116">
        <f t="shared" si="7"/>
        <v>23118.85782305742</v>
      </c>
      <c r="O31" s="46">
        <f t="shared" si="3"/>
        <v>34.712999734320448</v>
      </c>
    </row>
    <row r="32" spans="1:15" ht="15" customHeight="1">
      <c r="A32" s="6">
        <f ca="1">'ISB-1 2011'!A31</f>
        <v>2044</v>
      </c>
      <c r="B32" s="12" t="str">
        <f ca="1">'ISB-1 2011'!B31</f>
        <v>Surpierre</v>
      </c>
      <c r="C32" s="17">
        <f>'ISB-3 2013'!C31</f>
        <v>325</v>
      </c>
      <c r="D32" s="7">
        <f>'ISB-10 Indices 2015'!I31</f>
        <v>91.46</v>
      </c>
      <c r="E32" s="7"/>
      <c r="F32" s="17">
        <f t="shared" si="4"/>
        <v>22740926218.620522</v>
      </c>
      <c r="G32" s="17">
        <f t="shared" si="5"/>
        <v>9089.2141736288977</v>
      </c>
      <c r="H32" s="7">
        <f t="shared" si="6"/>
        <v>27.96681284193507</v>
      </c>
      <c r="I32" s="49">
        <f t="shared" si="0"/>
        <v>1.5912299239407455E+18</v>
      </c>
      <c r="J32" s="116">
        <f t="shared" si="1"/>
        <v>5422.5466438469157</v>
      </c>
      <c r="K32" s="129">
        <f t="shared" si="2"/>
        <v>16.684758904144356</v>
      </c>
      <c r="M32" s="127">
        <f t="shared" si="8"/>
        <v>2718602.7699999996</v>
      </c>
      <c r="N32" s="116">
        <f t="shared" si="7"/>
        <v>11532.53372300399</v>
      </c>
      <c r="O32" s="46">
        <f t="shared" si="3"/>
        <v>35.484719147704581</v>
      </c>
    </row>
    <row r="33" spans="1:15" ht="15" customHeight="1">
      <c r="A33" s="6">
        <f ca="1">'ISB-1 2011'!A148</f>
        <v>2296</v>
      </c>
      <c r="B33" s="12" t="str">
        <f ca="1">'ISB-1 2011'!B148</f>
        <v>Heitenried</v>
      </c>
      <c r="C33" s="17">
        <f>'ISB-3 2013'!C148</f>
        <v>1377</v>
      </c>
      <c r="D33" s="7">
        <f>'ISB-10 Indices 2015'!I148</f>
        <v>91.66</v>
      </c>
      <c r="E33" s="7"/>
      <c r="F33" s="17">
        <f t="shared" si="4"/>
        <v>97197109960.350403</v>
      </c>
      <c r="G33" s="17">
        <f t="shared" si="5"/>
        <v>38848.257146360578</v>
      </c>
      <c r="H33" s="7">
        <f t="shared" si="6"/>
        <v>28.212241936354815</v>
      </c>
      <c r="I33" s="49">
        <f t="shared" si="0"/>
        <v>6.8607684710562437E+18</v>
      </c>
      <c r="J33" s="116">
        <f t="shared" si="1"/>
        <v>23379.92548229764</v>
      </c>
      <c r="K33" s="129">
        <f t="shared" si="2"/>
        <v>16.97888560805929</v>
      </c>
      <c r="M33" s="127">
        <f t="shared" si="8"/>
        <v>11568942.0612</v>
      </c>
      <c r="N33" s="116">
        <f t="shared" si="7"/>
        <v>49076.391715832877</v>
      </c>
      <c r="O33" s="46">
        <f t="shared" si="3"/>
        <v>35.640081129871369</v>
      </c>
    </row>
    <row r="34" spans="1:15" ht="15" customHeight="1">
      <c r="A34" s="6">
        <f ca="1">'ISB-1 2011'!A81</f>
        <v>2163</v>
      </c>
      <c r="B34" s="12" t="str">
        <f ca="1">'ISB-1 2011'!B81</f>
        <v>Val-de-Charmey</v>
      </c>
      <c r="C34" s="17">
        <f>'ISB-3 2013'!C81</f>
        <v>2354</v>
      </c>
      <c r="D34" s="7">
        <f>'ISB-10 Indices 2015'!I81</f>
        <v>91.88</v>
      </c>
      <c r="E34" s="7"/>
      <c r="F34" s="17">
        <f t="shared" si="4"/>
        <v>167760767598.32843</v>
      </c>
      <c r="G34" s="17">
        <f t="shared" si="5"/>
        <v>67051.514611795195</v>
      </c>
      <c r="H34" s="7">
        <f t="shared" si="6"/>
        <v>28.484075875868818</v>
      </c>
      <c r="I34" s="49">
        <f t="shared" si="0"/>
        <v>1.1955681879855718E+19</v>
      </c>
      <c r="J34" s="116">
        <f t="shared" si="1"/>
        <v>40742.221898365431</v>
      </c>
      <c r="K34" s="129">
        <f t="shared" si="2"/>
        <v>17.307655861667559</v>
      </c>
      <c r="M34" s="127">
        <f t="shared" si="8"/>
        <v>19872313.577599995</v>
      </c>
      <c r="N34" s="116">
        <f t="shared" si="7"/>
        <v>84299.967989726574</v>
      </c>
      <c r="O34" s="46">
        <f t="shared" si="3"/>
        <v>35.81137127855844</v>
      </c>
    </row>
    <row r="35" spans="1:15" ht="15" customHeight="1">
      <c r="A35" s="6">
        <f ca="1">'ISB-1 2011'!A158</f>
        <v>2307</v>
      </c>
      <c r="B35" s="12" t="str">
        <f ca="1">'ISB-1 2011'!B158</f>
        <v>Tentlingen</v>
      </c>
      <c r="C35" s="17">
        <f>'ISB-3 2013'!C158</f>
        <v>1227</v>
      </c>
      <c r="D35" s="7">
        <f>'ISB-10 Indices 2015'!I158</f>
        <v>92</v>
      </c>
      <c r="E35" s="7"/>
      <c r="F35" s="17">
        <f t="shared" si="4"/>
        <v>87901416192</v>
      </c>
      <c r="G35" s="17">
        <f t="shared" si="5"/>
        <v>35132.904889343779</v>
      </c>
      <c r="H35" s="7">
        <f t="shared" si="6"/>
        <v>28.633174318943585</v>
      </c>
      <c r="I35" s="49">
        <f t="shared" si="0"/>
        <v>6.2971955733978808E+18</v>
      </c>
      <c r="J35" s="116">
        <f t="shared" si="1"/>
        <v>21459.398298399457</v>
      </c>
      <c r="K35" s="129">
        <f t="shared" si="2"/>
        <v>17.489322166584724</v>
      </c>
      <c r="M35" s="127">
        <f t="shared" si="8"/>
        <v>10385328</v>
      </c>
      <c r="N35" s="116">
        <f t="shared" si="7"/>
        <v>44055.404749130597</v>
      </c>
      <c r="O35" s="46">
        <f t="shared" si="3"/>
        <v>35.90497534566471</v>
      </c>
    </row>
    <row r="36" spans="1:15" ht="15" customHeight="1">
      <c r="A36" s="6">
        <f ca="1">'ISB-1 2011'!A144</f>
        <v>2292</v>
      </c>
      <c r="B36" s="12" t="str">
        <f ca="1">'ISB-1 2011'!B144</f>
        <v>Brünisried</v>
      </c>
      <c r="C36" s="17">
        <f>'ISB-3 2013'!C144</f>
        <v>651</v>
      </c>
      <c r="D36" s="7">
        <f>'ISB-10 Indices 2015'!I144</f>
        <v>92.07</v>
      </c>
      <c r="E36" s="7"/>
      <c r="F36" s="17">
        <f t="shared" si="4"/>
        <v>46779283022.709038</v>
      </c>
      <c r="G36" s="17">
        <f t="shared" si="5"/>
        <v>18696.992294625928</v>
      </c>
      <c r="H36" s="7">
        <f t="shared" si="6"/>
        <v>28.720418271314792</v>
      </c>
      <c r="I36" s="49">
        <f t="shared" si="0"/>
        <v>3.3614459602438011E+18</v>
      </c>
      <c r="J36" s="116">
        <f t="shared" si="1"/>
        <v>11455.036909469005</v>
      </c>
      <c r="K36" s="129">
        <f t="shared" si="2"/>
        <v>17.596062840966212</v>
      </c>
      <c r="M36" s="127">
        <f t="shared" si="8"/>
        <v>5518452.0698999995</v>
      </c>
      <c r="N36" s="116">
        <f t="shared" si="7"/>
        <v>23409.721823723045</v>
      </c>
      <c r="O36" s="46">
        <f t="shared" si="3"/>
        <v>35.959634137823414</v>
      </c>
    </row>
    <row r="37" spans="1:15" ht="15" customHeight="1">
      <c r="A37" s="6">
        <f ca="1">'ISB-1 2011'!A155</f>
        <v>2304</v>
      </c>
      <c r="B37" s="12" t="str">
        <f ca="1">'ISB-1 2011'!B155</f>
        <v>St. Ursen</v>
      </c>
      <c r="C37" s="17">
        <f>'ISB-3 2013'!C155</f>
        <v>1281</v>
      </c>
      <c r="D37" s="7">
        <f>'ISB-10 Indices 2015'!I155</f>
        <v>92.25</v>
      </c>
      <c r="E37" s="7"/>
      <c r="F37" s="17">
        <f t="shared" si="4"/>
        <v>92771510768.753906</v>
      </c>
      <c r="G37" s="17">
        <f t="shared" si="5"/>
        <v>37079.410156033395</v>
      </c>
      <c r="H37" s="7">
        <f t="shared" si="6"/>
        <v>28.945675375513968</v>
      </c>
      <c r="I37" s="49">
        <f t="shared" si="0"/>
        <v>6.7186207730812037E+18</v>
      </c>
      <c r="J37" s="116">
        <f t="shared" si="1"/>
        <v>22895.518728133418</v>
      </c>
      <c r="K37" s="129">
        <f t="shared" si="2"/>
        <v>17.873160599635767</v>
      </c>
      <c r="M37" s="127">
        <f t="shared" si="8"/>
        <v>10901390.0625</v>
      </c>
      <c r="N37" s="116">
        <f t="shared" si="7"/>
        <v>46244.581926693849</v>
      </c>
      <c r="O37" s="46">
        <f t="shared" si="3"/>
        <v>36.100376211314483</v>
      </c>
    </row>
    <row r="38" spans="1:15" ht="15" customHeight="1">
      <c r="A38" s="6">
        <f ca="1">'ISB-1 2011'!A27</f>
        <v>2039</v>
      </c>
      <c r="B38" s="12" t="str">
        <f ca="1">'ISB-1 2011'!B27</f>
        <v>Rueyres-les-Prés</v>
      </c>
      <c r="C38" s="17">
        <f>'ISB-3 2013'!C27</f>
        <v>376</v>
      </c>
      <c r="D38" s="7">
        <f>'ISB-10 Indices 2015'!I27</f>
        <v>92.53</v>
      </c>
      <c r="E38" s="7"/>
      <c r="F38" s="17">
        <f t="shared" si="4"/>
        <v>27562467428.866547</v>
      </c>
      <c r="G38" s="17">
        <f t="shared" si="5"/>
        <v>11016.313372913948</v>
      </c>
      <c r="H38" s="7">
        <f t="shared" si="6"/>
        <v>29.298705779026459</v>
      </c>
      <c r="I38" s="49">
        <f t="shared" si="0"/>
        <v>2.0204510924663007E+18</v>
      </c>
      <c r="J38" s="116">
        <f t="shared" si="1"/>
        <v>6885.2339474467763</v>
      </c>
      <c r="K38" s="129">
        <f t="shared" si="2"/>
        <v>18.311792413422278</v>
      </c>
      <c r="M38" s="127">
        <f t="shared" si="8"/>
        <v>3219237.1384000001</v>
      </c>
      <c r="N38" s="116">
        <f t="shared" si="7"/>
        <v>13656.265369340761</v>
      </c>
      <c r="O38" s="46">
        <f t="shared" si="3"/>
        <v>36.319854705693515</v>
      </c>
    </row>
    <row r="39" spans="1:15" ht="15" customHeight="1">
      <c r="A39" s="6">
        <f ca="1">'ISB-1 2011'!A143</f>
        <v>2291</v>
      </c>
      <c r="B39" s="12" t="str">
        <f ca="1">'ISB-1 2011'!B143</f>
        <v>Alterswil</v>
      </c>
      <c r="C39" s="17">
        <f>'ISB-3 2013'!C143</f>
        <v>2001</v>
      </c>
      <c r="D39" s="7">
        <f>'ISB-10 Indices 2015'!I143</f>
        <v>92.63</v>
      </c>
      <c r="E39" s="7"/>
      <c r="F39" s="17">
        <f t="shared" si="4"/>
        <v>147317298046.95566</v>
      </c>
      <c r="G39" s="17">
        <f t="shared" si="5"/>
        <v>58880.560121281043</v>
      </c>
      <c r="H39" s="7">
        <f t="shared" si="6"/>
        <v>29.42556727700202</v>
      </c>
      <c r="I39" s="49">
        <f t="shared" si="0"/>
        <v>1.0845770266794383E+19</v>
      </c>
      <c r="J39" s="116">
        <f t="shared" si="1"/>
        <v>36959.897671161816</v>
      </c>
      <c r="K39" s="129">
        <f t="shared" si="2"/>
        <v>18.470713478841489</v>
      </c>
      <c r="M39" s="127">
        <f t="shared" si="8"/>
        <v>17169214.116900001</v>
      </c>
      <c r="N39" s="116">
        <f t="shared" si="7"/>
        <v>72833.20056376807</v>
      </c>
      <c r="O39" s="46">
        <f t="shared" si="3"/>
        <v>36.398401081343366</v>
      </c>
    </row>
    <row r="40" spans="1:15" s="4" customFormat="1" ht="15" customHeight="1">
      <c r="A40" s="6">
        <f ca="1">'ISB-1 2011'!A56</f>
        <v>2116</v>
      </c>
      <c r="B40" s="12" t="str">
        <f ca="1">'ISB-1 2011'!B56</f>
        <v>La Folliaz</v>
      </c>
      <c r="C40" s="17">
        <f>'ISB-3 2013'!C56</f>
        <v>935</v>
      </c>
      <c r="D40" s="7">
        <f>'ISB-10 Indices 2015'!I56</f>
        <v>93.77</v>
      </c>
      <c r="E40" s="7"/>
      <c r="F40" s="17">
        <f t="shared" si="4"/>
        <v>72288177379.269974</v>
      </c>
      <c r="G40" s="17">
        <f t="shared" si="5"/>
        <v>28892.522674976473</v>
      </c>
      <c r="H40" s="7">
        <f t="shared" si="6"/>
        <v>30.901093770028314</v>
      </c>
      <c r="I40" s="49">
        <f t="shared" ref="I40:I71" si="9">C40*(D40^$I$1)</f>
        <v>5.5888562447238492E+18</v>
      </c>
      <c r="J40" s="116">
        <f t="shared" ref="J40:J71" si="10">I40*$J$6/I$172</f>
        <v>19045.540318721858</v>
      </c>
      <c r="K40" s="129">
        <f t="shared" ref="K40:K71" si="11">J40/C40</f>
        <v>20.369561838205197</v>
      </c>
      <c r="L40" s="13"/>
      <c r="M40" s="127">
        <f t="shared" si="8"/>
        <v>8221280.0614999989</v>
      </c>
      <c r="N40" s="116">
        <f t="shared" si="7"/>
        <v>34875.337655713876</v>
      </c>
      <c r="O40" s="46">
        <f t="shared" ref="O40:O71" si="12">N40/C40</f>
        <v>37.299826369747464</v>
      </c>
    </row>
    <row r="41" spans="1:15" ht="15" customHeight="1">
      <c r="A41" s="6">
        <f ca="1">'ISB-1 2011'!A83</f>
        <v>2172</v>
      </c>
      <c r="B41" s="12" t="str">
        <f ca="1">'ISB-1 2011'!B83</f>
        <v>Autafond</v>
      </c>
      <c r="C41" s="17">
        <f>'ISB-3 2013'!C83</f>
        <v>71</v>
      </c>
      <c r="D41" s="7">
        <f>'ISB-10 Indices 2015'!I83</f>
        <v>93.96</v>
      </c>
      <c r="E41" s="7"/>
      <c r="F41" s="17">
        <f t="shared" si="4"/>
        <v>5533888202.6692362</v>
      </c>
      <c r="G41" s="17">
        <f t="shared" si="5"/>
        <v>2211.8138286642798</v>
      </c>
      <c r="H41" s="7">
        <f t="shared" si="6"/>
        <v>31.152307445975772</v>
      </c>
      <c r="I41" s="49">
        <f t="shared" si="9"/>
        <v>4.3132279774143315E+17</v>
      </c>
      <c r="J41" s="116">
        <f t="shared" si="10"/>
        <v>1469.8491739742858</v>
      </c>
      <c r="K41" s="129">
        <f t="shared" si="11"/>
        <v>20.70210104189135</v>
      </c>
      <c r="M41" s="127">
        <f t="shared" si="8"/>
        <v>626822.19359999988</v>
      </c>
      <c r="N41" s="116">
        <f t="shared" si="7"/>
        <v>2659.030648313264</v>
      </c>
      <c r="O41" s="46">
        <f t="shared" si="12"/>
        <v>37.451135891736115</v>
      </c>
    </row>
    <row r="42" spans="1:15" ht="15" customHeight="1">
      <c r="A42" s="6">
        <f ca="1">'ISB-1 2011'!A84</f>
        <v>2173</v>
      </c>
      <c r="B42" s="12" t="str">
        <f ca="1">'ISB-1 2011'!B84</f>
        <v>Autigny</v>
      </c>
      <c r="C42" s="17">
        <f>'ISB-3 2013'!C84</f>
        <v>768</v>
      </c>
      <c r="D42" s="7">
        <f>'ISB-10 Indices 2015'!I84</f>
        <v>94.02</v>
      </c>
      <c r="E42" s="7"/>
      <c r="F42" s="17">
        <f t="shared" si="4"/>
        <v>60012567497.785461</v>
      </c>
      <c r="G42" s="17">
        <f t="shared" si="5"/>
        <v>23986.141718805546</v>
      </c>
      <c r="H42" s="7">
        <f t="shared" si="6"/>
        <v>31.231955363028053</v>
      </c>
      <c r="I42" s="49">
        <f t="shared" si="9"/>
        <v>4.6894638771826248E+18</v>
      </c>
      <c r="J42" s="116">
        <f t="shared" si="10"/>
        <v>15980.617399201768</v>
      </c>
      <c r="K42" s="129">
        <f t="shared" si="11"/>
        <v>20.808095571877303</v>
      </c>
      <c r="M42" s="127">
        <f t="shared" si="8"/>
        <v>6788935.9871999994</v>
      </c>
      <c r="N42" s="116">
        <f t="shared" si="7"/>
        <v>28799.217774540626</v>
      </c>
      <c r="O42" s="46">
        <f t="shared" si="12"/>
        <v>37.49898147726644</v>
      </c>
    </row>
    <row r="43" spans="1:15" ht="15" customHeight="1">
      <c r="A43" s="6">
        <f ca="1">'ISB-1 2011'!A33</f>
        <v>2047</v>
      </c>
      <c r="B43" s="12" t="str">
        <f ca="1">'ISB-1 2011'!B33</f>
        <v>Villeneuve (FR)</v>
      </c>
      <c r="C43" s="17">
        <f>'ISB-3 2013'!C33</f>
        <v>375</v>
      </c>
      <c r="D43" s="7">
        <f>'ISB-10 Indices 2015'!I33</f>
        <v>94.1</v>
      </c>
      <c r="E43" s="7"/>
      <c r="F43" s="17">
        <f t="shared" si="4"/>
        <v>29402872551.037498</v>
      </c>
      <c r="G43" s="17">
        <f t="shared" si="5"/>
        <v>11751.896266980879</v>
      </c>
      <c r="H43" s="7">
        <f t="shared" si="6"/>
        <v>31.338390045282345</v>
      </c>
      <c r="I43" s="49">
        <f t="shared" si="9"/>
        <v>2.3054104380068114E+18</v>
      </c>
      <c r="J43" s="116">
        <f t="shared" si="10"/>
        <v>7856.3100437074263</v>
      </c>
      <c r="K43" s="129">
        <f t="shared" si="11"/>
        <v>20.950160116553135</v>
      </c>
      <c r="M43" s="127">
        <f t="shared" ref="M43:M74" si="13">C43*D43^$M$1</f>
        <v>3320553.75</v>
      </c>
      <c r="N43" s="116">
        <f t="shared" si="7"/>
        <v>14086.058663481153</v>
      </c>
      <c r="O43" s="46">
        <f t="shared" si="12"/>
        <v>37.562823102616406</v>
      </c>
    </row>
    <row r="44" spans="1:15" s="4" customFormat="1" ht="15" customHeight="1">
      <c r="A44" s="6">
        <f ca="1">'ISB-1 2011'!A141</f>
        <v>2281</v>
      </c>
      <c r="B44" s="12" t="str">
        <f ca="1">'ISB-1 2011'!B141</f>
        <v>Haut-Vully</v>
      </c>
      <c r="C44" s="17">
        <f>'ISB-3 2013'!C141</f>
        <v>1360</v>
      </c>
      <c r="D44" s="7">
        <f>'ISB-10 Indices 2015'!I141</f>
        <v>94.86</v>
      </c>
      <c r="E44" s="7"/>
      <c r="F44" s="17">
        <f t="shared" si="4"/>
        <v>110121315204.82324</v>
      </c>
      <c r="G44" s="17">
        <f t="shared" si="5"/>
        <v>44013.872142057851</v>
      </c>
      <c r="H44" s="7">
        <f t="shared" si="6"/>
        <v>32.363141280924893</v>
      </c>
      <c r="I44" s="49">
        <f t="shared" si="9"/>
        <v>8.9166941635588485E+18</v>
      </c>
      <c r="J44" s="116">
        <f t="shared" si="10"/>
        <v>30386.048730828119</v>
      </c>
      <c r="K44" s="129">
        <f t="shared" si="11"/>
        <v>22.342682890314794</v>
      </c>
      <c r="L44" s="13"/>
      <c r="M44" s="127">
        <f t="shared" si="13"/>
        <v>12237850.655999999</v>
      </c>
      <c r="N44" s="116">
        <f t="shared" si="7"/>
        <v>51913.956295794735</v>
      </c>
      <c r="O44" s="46">
        <f t="shared" si="12"/>
        <v>38.172026688084365</v>
      </c>
    </row>
    <row r="45" spans="1:15" ht="15" customHeight="1">
      <c r="A45" s="6">
        <f ca="1">'ISB-1 2011'!A145</f>
        <v>2293</v>
      </c>
      <c r="B45" s="12" t="str">
        <f ca="1">'ISB-1 2011'!B145</f>
        <v>Düdingen</v>
      </c>
      <c r="C45" s="17">
        <f>'ISB-3 2013'!C145</f>
        <v>7664</v>
      </c>
      <c r="D45" s="7">
        <f>'ISB-10 Indices 2015'!I145</f>
        <v>94.92</v>
      </c>
      <c r="E45" s="7"/>
      <c r="F45" s="17">
        <f t="shared" si="4"/>
        <v>622137549505.0459</v>
      </c>
      <c r="G45" s="17">
        <f t="shared" si="5"/>
        <v>248659.24010948365</v>
      </c>
      <c r="H45" s="7">
        <f t="shared" si="6"/>
        <v>32.445099179212377</v>
      </c>
      <c r="I45" s="49">
        <f t="shared" si="9"/>
        <v>5.0503018072043774E+19</v>
      </c>
      <c r="J45" s="116">
        <f t="shared" si="10"/>
        <v>172102.70309176194</v>
      </c>
      <c r="K45" s="129">
        <f t="shared" si="11"/>
        <v>22.455989443079584</v>
      </c>
      <c r="M45" s="127">
        <f t="shared" si="13"/>
        <v>69051156.249599993</v>
      </c>
      <c r="N45" s="116">
        <f t="shared" si="7"/>
        <v>292920.61232650396</v>
      </c>
      <c r="O45" s="46">
        <f t="shared" si="12"/>
        <v>38.220330418385174</v>
      </c>
    </row>
    <row r="46" spans="1:15" ht="15" customHeight="1">
      <c r="A46" s="6">
        <f ca="1">'ISB-1 2011'!A66</f>
        <v>2134</v>
      </c>
      <c r="B46" s="12" t="str">
        <f ca="1">'ISB-1 2011'!B66</f>
        <v>Grandvillard</v>
      </c>
      <c r="C46" s="17">
        <f>'ISB-3 2013'!C66</f>
        <v>772</v>
      </c>
      <c r="D46" s="7">
        <f>'ISB-10 Indices 2015'!I66</f>
        <v>95.05</v>
      </c>
      <c r="E46" s="7"/>
      <c r="F46" s="17">
        <f t="shared" si="4"/>
        <v>63012365746.174805</v>
      </c>
      <c r="G46" s="17">
        <f t="shared" si="5"/>
        <v>25185.117015377327</v>
      </c>
      <c r="H46" s="7">
        <f t="shared" si="6"/>
        <v>32.623208569141617</v>
      </c>
      <c r="I46" s="49">
        <f t="shared" si="9"/>
        <v>5.1432101514633472E+18</v>
      </c>
      <c r="J46" s="116">
        <f t="shared" si="10"/>
        <v>17526.880638561637</v>
      </c>
      <c r="K46" s="129">
        <f t="shared" si="11"/>
        <v>22.703213262385539</v>
      </c>
      <c r="M46" s="127">
        <f t="shared" si="13"/>
        <v>6974635.9299999988</v>
      </c>
      <c r="N46" s="116">
        <f t="shared" si="7"/>
        <v>29586.972012244471</v>
      </c>
      <c r="O46" s="46">
        <f t="shared" si="12"/>
        <v>38.325093280109421</v>
      </c>
    </row>
    <row r="47" spans="1:15" ht="15" customHeight="1">
      <c r="A47" s="6">
        <f ca="1">'ISB-1 2011'!A10</f>
        <v>2008</v>
      </c>
      <c r="B47" s="12" t="str">
        <f ca="1">'ISB-1 2011'!B10</f>
        <v>Châtillon (FR)</v>
      </c>
      <c r="C47" s="17">
        <f>'ISB-3 2013'!C10</f>
        <v>408</v>
      </c>
      <c r="D47" s="7">
        <f>'ISB-10 Indices 2015'!I10</f>
        <v>95.18</v>
      </c>
      <c r="E47" s="7"/>
      <c r="F47" s="17">
        <f t="shared" si="4"/>
        <v>33484434204.30159</v>
      </c>
      <c r="G47" s="17">
        <f t="shared" si="5"/>
        <v>13383.236506720621</v>
      </c>
      <c r="H47" s="7">
        <f t="shared" si="6"/>
        <v>32.802050261570152</v>
      </c>
      <c r="I47" s="49">
        <f t="shared" si="9"/>
        <v>2.7480571911328486E+18</v>
      </c>
      <c r="J47" s="116">
        <f t="shared" si="10"/>
        <v>9364.7486605661106</v>
      </c>
      <c r="K47" s="129">
        <f t="shared" si="11"/>
        <v>22.95281534452478</v>
      </c>
      <c r="M47" s="127">
        <f t="shared" si="13"/>
        <v>3696166.8192000003</v>
      </c>
      <c r="N47" s="116">
        <f t="shared" si="7"/>
        <v>15679.439805864835</v>
      </c>
      <c r="O47" s="46">
        <f t="shared" si="12"/>
        <v>38.42999952417852</v>
      </c>
    </row>
    <row r="48" spans="1:15" ht="15" customHeight="1">
      <c r="A48" s="6">
        <f ca="1">'ISB-1 2011'!A107</f>
        <v>2221</v>
      </c>
      <c r="B48" s="12" t="str">
        <f ca="1">'ISB-1 2011'!B107</f>
        <v>Prez-vers-Noréaz</v>
      </c>
      <c r="C48" s="17">
        <f>'ISB-3 2013'!C107</f>
        <v>968</v>
      </c>
      <c r="D48" s="7">
        <f>'ISB-10 Indices 2015'!I107</f>
        <v>95.26</v>
      </c>
      <c r="E48" s="7"/>
      <c r="F48" s="17">
        <f t="shared" si="4"/>
        <v>79710891432.299408</v>
      </c>
      <c r="G48" s="17">
        <f t="shared" si="5"/>
        <v>31859.27245152459</v>
      </c>
      <c r="H48" s="7">
        <f t="shared" si="6"/>
        <v>32.912471540831191</v>
      </c>
      <c r="I48" s="49">
        <f t="shared" si="9"/>
        <v>6.5638700546816348E+18</v>
      </c>
      <c r="J48" s="116">
        <f t="shared" si="10"/>
        <v>22368.163770772942</v>
      </c>
      <c r="K48" s="129">
        <f t="shared" si="11"/>
        <v>23.107607201211717</v>
      </c>
      <c r="M48" s="127">
        <f t="shared" si="13"/>
        <v>8784084.6368000023</v>
      </c>
      <c r="N48" s="116">
        <f t="shared" si="7"/>
        <v>37262.80036844709</v>
      </c>
      <c r="O48" s="46">
        <f t="shared" si="12"/>
        <v>38.49462847980071</v>
      </c>
    </row>
    <row r="49" spans="1:15" ht="15" customHeight="1">
      <c r="A49" s="6">
        <f ca="1">'ISB-1 2011'!A124</f>
        <v>2259</v>
      </c>
      <c r="B49" s="12" t="str">
        <f ca="1">'ISB-1 2011'!B124</f>
        <v>Galmiz</v>
      </c>
      <c r="C49" s="17">
        <f>'ISB-3 2013'!C124</f>
        <v>636</v>
      </c>
      <c r="D49" s="7">
        <f>'ISB-10 Indices 2015'!I124</f>
        <v>95.51</v>
      </c>
      <c r="E49" s="7"/>
      <c r="F49" s="17">
        <f t="shared" si="4"/>
        <v>52923979910.060364</v>
      </c>
      <c r="G49" s="17">
        <f t="shared" si="5"/>
        <v>21152.937382536904</v>
      </c>
      <c r="H49" s="7">
        <f t="shared" si="6"/>
        <v>33.2593355071335</v>
      </c>
      <c r="I49" s="49">
        <f t="shared" si="9"/>
        <v>4.4040057382397379E+18</v>
      </c>
      <c r="J49" s="116">
        <f t="shared" si="10"/>
        <v>15007.841529420439</v>
      </c>
      <c r="K49" s="129">
        <f t="shared" si="11"/>
        <v>23.597235109151633</v>
      </c>
      <c r="M49" s="127">
        <f t="shared" si="13"/>
        <v>5801693.8236000007</v>
      </c>
      <c r="N49" s="116">
        <f t="shared" si="7"/>
        <v>24611.256344453359</v>
      </c>
      <c r="O49" s="46">
        <f t="shared" si="12"/>
        <v>38.696943937819746</v>
      </c>
    </row>
    <row r="50" spans="1:15" ht="15" customHeight="1">
      <c r="A50" s="6">
        <f ca="1">'ISB-1 2011'!A49</f>
        <v>2097</v>
      </c>
      <c r="B50" s="12" t="str">
        <f ca="1">'ISB-1 2011'!B49</f>
        <v>Rue</v>
      </c>
      <c r="C50" s="17">
        <f>'ISB-3 2013'!C49</f>
        <v>1404</v>
      </c>
      <c r="D50" s="7">
        <f>'ISB-10 Indices 2015'!I49</f>
        <v>95.56</v>
      </c>
      <c r="E50" s="7"/>
      <c r="F50" s="17">
        <f t="shared" si="4"/>
        <v>117077023354.48468</v>
      </c>
      <c r="G50" s="17">
        <f t="shared" si="5"/>
        <v>46793.966518766305</v>
      </c>
      <c r="H50" s="7">
        <f t="shared" si="6"/>
        <v>33.329035982027285</v>
      </c>
      <c r="I50" s="49">
        <f t="shared" si="9"/>
        <v>9.7628414512439808E+18</v>
      </c>
      <c r="J50" s="116">
        <f t="shared" si="10"/>
        <v>33269.524629568223</v>
      </c>
      <c r="K50" s="129">
        <f t="shared" si="11"/>
        <v>23.696242613652579</v>
      </c>
      <c r="M50" s="127">
        <f t="shared" si="13"/>
        <v>12820925.894400001</v>
      </c>
      <c r="N50" s="116">
        <f t="shared" si="7"/>
        <v>54387.408807540909</v>
      </c>
      <c r="O50" s="46">
        <f t="shared" si="12"/>
        <v>38.737470660641677</v>
      </c>
    </row>
    <row r="51" spans="1:15" ht="15" customHeight="1">
      <c r="A51" s="6">
        <f ca="1">'ISB-1 2011'!A75</f>
        <v>2149</v>
      </c>
      <c r="B51" s="12" t="str">
        <f ca="1">'ISB-1 2011'!B75</f>
        <v>La Roche</v>
      </c>
      <c r="C51" s="17">
        <f>'ISB-3 2013'!C75</f>
        <v>1517</v>
      </c>
      <c r="D51" s="7">
        <f>'ISB-10 Indices 2015'!I75</f>
        <v>95.65</v>
      </c>
      <c r="E51" s="7"/>
      <c r="F51" s="17">
        <f t="shared" si="4"/>
        <v>126977121675.99649</v>
      </c>
      <c r="G51" s="17">
        <f t="shared" si="5"/>
        <v>50750.89039772973</v>
      </c>
      <c r="H51" s="7">
        <f t="shared" si="6"/>
        <v>33.454772839637265</v>
      </c>
      <c r="I51" s="49">
        <f t="shared" si="9"/>
        <v>1.0628338450310361E+19</v>
      </c>
      <c r="J51" s="116">
        <f t="shared" si="10"/>
        <v>36218.939906980857</v>
      </c>
      <c r="K51" s="129">
        <f t="shared" si="11"/>
        <v>23.875372384298522</v>
      </c>
      <c r="M51" s="127">
        <f t="shared" si="13"/>
        <v>13878915.432500001</v>
      </c>
      <c r="N51" s="116">
        <f t="shared" si="7"/>
        <v>58875.486345519603</v>
      </c>
      <c r="O51" s="46">
        <f t="shared" si="12"/>
        <v>38.810472211944365</v>
      </c>
    </row>
    <row r="52" spans="1:15" ht="15" customHeight="1">
      <c r="A52" s="6">
        <f ca="1">'ISB-1 2011'!A103</f>
        <v>2213</v>
      </c>
      <c r="B52" s="12" t="str">
        <f ca="1">'ISB-1 2011'!B103</f>
        <v>Noréaz</v>
      </c>
      <c r="C52" s="17">
        <f>'ISB-3 2013'!C103</f>
        <v>611</v>
      </c>
      <c r="D52" s="7">
        <f>'ISB-10 Indices 2015'!I103</f>
        <v>95.96</v>
      </c>
      <c r="E52" s="7"/>
      <c r="F52" s="17">
        <f t="shared" si="4"/>
        <v>51808637066.995224</v>
      </c>
      <c r="G52" s="17">
        <f t="shared" si="5"/>
        <v>20707.151231164476</v>
      </c>
      <c r="H52" s="7">
        <f t="shared" si="6"/>
        <v>33.890591213035151</v>
      </c>
      <c r="I52" s="49">
        <f t="shared" si="9"/>
        <v>4.3930194349257467E+18</v>
      </c>
      <c r="J52" s="116">
        <f t="shared" si="10"/>
        <v>14970.402727354656</v>
      </c>
      <c r="K52" s="129">
        <f t="shared" si="11"/>
        <v>24.501477458845592</v>
      </c>
      <c r="M52" s="127">
        <f t="shared" si="13"/>
        <v>5626284.4975999994</v>
      </c>
      <c r="N52" s="116">
        <f t="shared" si="7"/>
        <v>23867.15573889692</v>
      </c>
      <c r="O52" s="46">
        <f t="shared" si="12"/>
        <v>39.062448017834562</v>
      </c>
    </row>
    <row r="53" spans="1:15" ht="15" customHeight="1">
      <c r="A53" s="6">
        <f ca="1">'ISB-1 2011'!A110</f>
        <v>2225</v>
      </c>
      <c r="B53" s="12" t="str">
        <f ca="1">'ISB-1 2011'!B110</f>
        <v>Senèdes</v>
      </c>
      <c r="C53" s="17">
        <f>'ISB-3 2013'!C110</f>
        <v>153</v>
      </c>
      <c r="D53" s="7">
        <f>'ISB-10 Indices 2015'!I110</f>
        <v>95.99</v>
      </c>
      <c r="E53" s="7"/>
      <c r="F53" s="17">
        <f t="shared" si="4"/>
        <v>12989588629.650047</v>
      </c>
      <c r="G53" s="17">
        <f t="shared" si="5"/>
        <v>5191.7477743519048</v>
      </c>
      <c r="H53" s="7">
        <f t="shared" si="6"/>
        <v>33.932991989228135</v>
      </c>
      <c r="I53" s="49">
        <f t="shared" si="9"/>
        <v>1.1028066193956457E+18</v>
      </c>
      <c r="J53" s="116">
        <f t="shared" si="10"/>
        <v>3758.112038269277</v>
      </c>
      <c r="K53" s="129">
        <f t="shared" si="11"/>
        <v>24.562823779537759</v>
      </c>
      <c r="M53" s="127">
        <f t="shared" si="13"/>
        <v>1409754.2552999998</v>
      </c>
      <c r="N53" s="116">
        <f t="shared" si="7"/>
        <v>5980.2920344981576</v>
      </c>
      <c r="O53" s="46">
        <f t="shared" si="12"/>
        <v>39.086876042471616</v>
      </c>
    </row>
    <row r="54" spans="1:15" s="4" customFormat="1" ht="15" customHeight="1">
      <c r="A54" s="6">
        <f ca="1">'ISB-1 2011'!A160</f>
        <v>2309</v>
      </c>
      <c r="B54" s="12" t="str">
        <f ca="1">'ISB-1 2011'!B160</f>
        <v>Wünnewil-Flamatt</v>
      </c>
      <c r="C54" s="17">
        <f>'ISB-3 2013'!C160</f>
        <v>5380</v>
      </c>
      <c r="D54" s="7">
        <f>'ISB-10 Indices 2015'!I160</f>
        <v>96.16</v>
      </c>
      <c r="E54" s="7"/>
      <c r="F54" s="17">
        <f t="shared" si="4"/>
        <v>460002396548.22217</v>
      </c>
      <c r="G54" s="17">
        <f t="shared" si="5"/>
        <v>183856.20103660788</v>
      </c>
      <c r="H54" s="7">
        <f t="shared" si="6"/>
        <v>34.174015062566518</v>
      </c>
      <c r="I54" s="49">
        <f t="shared" si="9"/>
        <v>3.9331264838310003E+19</v>
      </c>
      <c r="J54" s="116">
        <f t="shared" si="10"/>
        <v>134031.9302310796</v>
      </c>
      <c r="K54" s="129">
        <f t="shared" si="11"/>
        <v>24.912998184215539</v>
      </c>
      <c r="L54" s="13"/>
      <c r="M54" s="127">
        <f t="shared" si="13"/>
        <v>49747491.328000002</v>
      </c>
      <c r="N54" s="116">
        <f t="shared" si="7"/>
        <v>211032.89811442685</v>
      </c>
      <c r="O54" s="46">
        <f t="shared" si="12"/>
        <v>39.225445746175993</v>
      </c>
    </row>
    <row r="55" spans="1:15" ht="15" customHeight="1">
      <c r="A55" s="6">
        <f ca="1">'ISB-1 2011'!A50</f>
        <v>2099</v>
      </c>
      <c r="B55" s="12" t="str">
        <f ca="1">'ISB-1 2011'!B50</f>
        <v>Siviriez</v>
      </c>
      <c r="C55" s="17">
        <f>'ISB-3 2013'!C50</f>
        <v>2195</v>
      </c>
      <c r="D55" s="7">
        <f>'ISB-10 Indices 2015'!I50</f>
        <v>96.17</v>
      </c>
      <c r="E55" s="7"/>
      <c r="F55" s="17">
        <f t="shared" si="4"/>
        <v>187755638745.91077</v>
      </c>
      <c r="G55" s="17">
        <f t="shared" si="5"/>
        <v>75043.170909667533</v>
      </c>
      <c r="H55" s="7">
        <f t="shared" si="6"/>
        <v>34.188232760668583</v>
      </c>
      <c r="I55" s="49">
        <f t="shared" si="9"/>
        <v>1.606021862454895E+19</v>
      </c>
      <c r="J55" s="116">
        <f t="shared" si="10"/>
        <v>54729.541778802428</v>
      </c>
      <c r="K55" s="129">
        <f t="shared" si="11"/>
        <v>24.933732017677645</v>
      </c>
      <c r="M55" s="127">
        <f t="shared" si="13"/>
        <v>20300828.2355</v>
      </c>
      <c r="N55" s="116">
        <f t="shared" si="7"/>
        <v>86117.761967415106</v>
      </c>
      <c r="O55" s="46">
        <f t="shared" si="12"/>
        <v>39.233604540963604</v>
      </c>
    </row>
    <row r="56" spans="1:15" ht="15" customHeight="1">
      <c r="A56" s="6">
        <f ca="1">'ISB-1 2011'!A93</f>
        <v>2189</v>
      </c>
      <c r="B56" s="12" t="str">
        <f ca="1">'ISB-1 2011'!B93</f>
        <v>Ependes (FR)</v>
      </c>
      <c r="C56" s="17">
        <f>'ISB-3 2013'!C93</f>
        <v>1100</v>
      </c>
      <c r="D56" s="7">
        <f>'ISB-10 Indices 2015'!I93</f>
        <v>96.21</v>
      </c>
      <c r="E56" s="7"/>
      <c r="F56" s="17">
        <f t="shared" si="4"/>
        <v>94248303986.945663</v>
      </c>
      <c r="G56" s="17">
        <f t="shared" si="5"/>
        <v>37669.662713086975</v>
      </c>
      <c r="H56" s="7">
        <f t="shared" si="6"/>
        <v>34.24514792098816</v>
      </c>
      <c r="I56" s="49">
        <f t="shared" si="9"/>
        <v>8.0752207312870175E+18</v>
      </c>
      <c r="J56" s="116">
        <f t="shared" si="10"/>
        <v>27518.500259421999</v>
      </c>
      <c r="K56" s="129">
        <f t="shared" si="11"/>
        <v>25.016818417656363</v>
      </c>
      <c r="M56" s="127">
        <f t="shared" si="13"/>
        <v>10182000.509999998</v>
      </c>
      <c r="N56" s="116">
        <f t="shared" si="7"/>
        <v>43192.873024704088</v>
      </c>
      <c r="O56" s="46">
        <f t="shared" si="12"/>
        <v>39.266248204276444</v>
      </c>
    </row>
    <row r="57" spans="1:15" ht="15" customHeight="1">
      <c r="A57" s="6">
        <f ca="1">'ISB-1 2011'!A118</f>
        <v>2243</v>
      </c>
      <c r="B57" s="12" t="str">
        <f ca="1">'ISB-1 2011'!B118</f>
        <v>Barberêche</v>
      </c>
      <c r="C57" s="17">
        <f>'ISB-3 2013'!C118</f>
        <v>531</v>
      </c>
      <c r="D57" s="7">
        <f>'ISB-10 Indices 2015'!I118</f>
        <v>96.21</v>
      </c>
      <c r="E57" s="7"/>
      <c r="F57" s="17">
        <f t="shared" si="4"/>
        <v>45496226742.78923</v>
      </c>
      <c r="G57" s="17">
        <f t="shared" si="5"/>
        <v>18184.173546044713</v>
      </c>
      <c r="H57" s="7">
        <f t="shared" si="6"/>
        <v>34.24514792098816</v>
      </c>
      <c r="I57" s="49">
        <f t="shared" si="9"/>
        <v>3.8981292802849147E+18</v>
      </c>
      <c r="J57" s="116">
        <f t="shared" si="10"/>
        <v>13283.93057977553</v>
      </c>
      <c r="K57" s="129">
        <f t="shared" si="11"/>
        <v>25.016818417656363</v>
      </c>
      <c r="M57" s="127">
        <f t="shared" si="13"/>
        <v>4915129.3370999992</v>
      </c>
      <c r="N57" s="116">
        <f t="shared" si="7"/>
        <v>20850.377796470792</v>
      </c>
      <c r="O57" s="46">
        <f t="shared" si="12"/>
        <v>39.266248204276444</v>
      </c>
    </row>
    <row r="58" spans="1:15" ht="15" customHeight="1">
      <c r="A58" s="6">
        <f ca="1">'ISB-1 2011'!A63</f>
        <v>2129</v>
      </c>
      <c r="B58" s="12" t="str">
        <f ca="1">'ISB-1 2011'!B63</f>
        <v>Corbières</v>
      </c>
      <c r="C58" s="17">
        <f>'ISB-3 2013'!C63</f>
        <v>776</v>
      </c>
      <c r="D58" s="7">
        <f>'ISB-10 Indices 2015'!I63</f>
        <v>96.24</v>
      </c>
      <c r="E58" s="7"/>
      <c r="F58" s="17">
        <f t="shared" si="4"/>
        <v>66570861706.954971</v>
      </c>
      <c r="G58" s="17">
        <f t="shared" si="5"/>
        <v>26607.39558101643</v>
      </c>
      <c r="H58" s="7">
        <f t="shared" si="6"/>
        <v>34.287880903371686</v>
      </c>
      <c r="I58" s="49">
        <f t="shared" si="9"/>
        <v>5.7109273561939743E+18</v>
      </c>
      <c r="J58" s="116">
        <f t="shared" si="10"/>
        <v>19461.530670495584</v>
      </c>
      <c r="K58" s="129">
        <f t="shared" si="11"/>
        <v>25.079292101154103</v>
      </c>
      <c r="M58" s="127">
        <f t="shared" si="13"/>
        <v>7187418.7775999987</v>
      </c>
      <c r="N58" s="116">
        <f t="shared" si="7"/>
        <v>30489.614131462135</v>
      </c>
      <c r="O58" s="46">
        <f t="shared" si="12"/>
        <v>39.290739860131616</v>
      </c>
    </row>
    <row r="59" spans="1:15" ht="15" customHeight="1">
      <c r="A59" s="6">
        <f ca="1">'ISB-1 2011'!A152</f>
        <v>2301</v>
      </c>
      <c r="B59" s="12" t="str">
        <f ca="1">'ISB-1 2011'!B152</f>
        <v>Rechthalten</v>
      </c>
      <c r="C59" s="17">
        <f>'ISB-3 2013'!C152</f>
        <v>1083</v>
      </c>
      <c r="D59" s="7">
        <f>'ISB-10 Indices 2015'!I152</f>
        <v>96.29</v>
      </c>
      <c r="E59" s="7"/>
      <c r="F59" s="17">
        <f t="shared" si="4"/>
        <v>93100755116.710861</v>
      </c>
      <c r="G59" s="17">
        <f t="shared" si="5"/>
        <v>37211.004285721363</v>
      </c>
      <c r="H59" s="7">
        <f t="shared" si="6"/>
        <v>34.359191399558043</v>
      </c>
      <c r="I59" s="49">
        <f t="shared" si="9"/>
        <v>8.0034631609434573E+18</v>
      </c>
      <c r="J59" s="116">
        <f t="shared" si="10"/>
        <v>27273.966916764995</v>
      </c>
      <c r="K59" s="129">
        <f t="shared" si="11"/>
        <v>25.183718298028619</v>
      </c>
      <c r="M59" s="127">
        <f t="shared" si="13"/>
        <v>10041320.520300001</v>
      </c>
      <c r="N59" s="116">
        <f t="shared" si="7"/>
        <v>42596.097084036941</v>
      </c>
      <c r="O59" s="46">
        <f t="shared" si="12"/>
        <v>39.331576254881753</v>
      </c>
    </row>
    <row r="60" spans="1:15" ht="15" customHeight="1">
      <c r="A60" s="6">
        <f ca="1">'ISB-1 2011'!A159</f>
        <v>2308</v>
      </c>
      <c r="B60" s="12" t="str">
        <f ca="1">'ISB-1 2011'!B159</f>
        <v>Ueberstorf</v>
      </c>
      <c r="C60" s="17">
        <f>'ISB-3 2013'!C159</f>
        <v>2387</v>
      </c>
      <c r="D60" s="7">
        <f>'ISB-10 Indices 2015'!I159</f>
        <v>96.39</v>
      </c>
      <c r="E60" s="7"/>
      <c r="F60" s="17">
        <f t="shared" si="4"/>
        <v>206053663352.47101</v>
      </c>
      <c r="G60" s="17">
        <f t="shared" si="5"/>
        <v>82356.622569660933</v>
      </c>
      <c r="H60" s="7">
        <f t="shared" si="6"/>
        <v>34.502146028345592</v>
      </c>
      <c r="I60" s="49">
        <f t="shared" si="9"/>
        <v>1.7787227558011501E+19</v>
      </c>
      <c r="J60" s="116">
        <f t="shared" si="10"/>
        <v>60614.792147177046</v>
      </c>
      <c r="K60" s="129">
        <f t="shared" si="11"/>
        <v>25.393712671628425</v>
      </c>
      <c r="L60" s="4"/>
      <c r="M60" s="127">
        <f t="shared" si="13"/>
        <v>22177693.622700002</v>
      </c>
      <c r="N60" s="116">
        <f t="shared" si="7"/>
        <v>94079.577356657494</v>
      </c>
      <c r="O60" s="46">
        <f t="shared" si="12"/>
        <v>39.413312675600125</v>
      </c>
    </row>
    <row r="61" spans="1:15" s="4" customFormat="1" ht="15" customHeight="1">
      <c r="A61" s="6">
        <f ca="1">'ISB-1 2011'!A46</f>
        <v>2087</v>
      </c>
      <c r="B61" s="12" t="str">
        <f ca="1">'ISB-1 2011'!B46</f>
        <v>Mézières (FR)</v>
      </c>
      <c r="C61" s="17">
        <f>'ISB-3 2013'!C46</f>
        <v>1011</v>
      </c>
      <c r="D61" s="7">
        <f>'ISB-10 Indices 2015'!I46</f>
        <v>96.43</v>
      </c>
      <c r="E61" s="7"/>
      <c r="F61" s="17">
        <f t="shared" si="4"/>
        <v>87417789939.144073</v>
      </c>
      <c r="G61" s="17">
        <f t="shared" si="5"/>
        <v>34939.606579946078</v>
      </c>
      <c r="H61" s="7">
        <f t="shared" si="6"/>
        <v>34.559452601331429</v>
      </c>
      <c r="I61" s="49">
        <f t="shared" si="9"/>
        <v>7.5587240334760817E+18</v>
      </c>
      <c r="J61" s="116">
        <f t="shared" si="10"/>
        <v>25758.397968021782</v>
      </c>
      <c r="K61" s="129">
        <f t="shared" si="11"/>
        <v>25.478138445125403</v>
      </c>
      <c r="L61" s="13"/>
      <c r="M61" s="127">
        <f t="shared" si="13"/>
        <v>9401031.0939000007</v>
      </c>
      <c r="N61" s="116">
        <f t="shared" si="7"/>
        <v>39879.937340537195</v>
      </c>
      <c r="O61" s="46">
        <f t="shared" si="12"/>
        <v>39.446030999542231</v>
      </c>
    </row>
    <row r="62" spans="1:15" ht="15" customHeight="1">
      <c r="A62" s="6">
        <f ca="1">'ISB-1 2011'!A136</f>
        <v>2276</v>
      </c>
      <c r="B62" s="12" t="str">
        <f ca="1">'ISB-1 2011'!B136</f>
        <v>Ried bei Kerzers</v>
      </c>
      <c r="C62" s="17">
        <f>'ISB-3 2013'!C136</f>
        <v>1079</v>
      </c>
      <c r="D62" s="7">
        <f>'ISB-10 Indices 2015'!I136</f>
        <v>96.48</v>
      </c>
      <c r="E62" s="7"/>
      <c r="F62" s="17">
        <f t="shared" si="4"/>
        <v>93491176254.078323</v>
      </c>
      <c r="G62" s="17">
        <f t="shared" si="5"/>
        <v>37367.049879525672</v>
      </c>
      <c r="H62" s="7">
        <f t="shared" si="6"/>
        <v>34.631186171942232</v>
      </c>
      <c r="I62" s="49">
        <f t="shared" si="9"/>
        <v>8.1006487834764943E+18</v>
      </c>
      <c r="J62" s="116">
        <f t="shared" si="10"/>
        <v>27605.153229545973</v>
      </c>
      <c r="K62" s="129">
        <f t="shared" si="11"/>
        <v>25.584015968068556</v>
      </c>
      <c r="M62" s="127">
        <f t="shared" si="13"/>
        <v>10043753.241599999</v>
      </c>
      <c r="N62" s="116">
        <f t="shared" si="7"/>
        <v>42606.416885348292</v>
      </c>
      <c r="O62" s="46">
        <f t="shared" si="12"/>
        <v>39.486947993835301</v>
      </c>
    </row>
    <row r="63" spans="1:15" ht="15" customHeight="1">
      <c r="A63" s="6">
        <f ca="1">'ISB-1 2011'!A15</f>
        <v>2014</v>
      </c>
      <c r="B63" s="12" t="str">
        <f ca="1">'ISB-1 2011'!B15</f>
        <v>Dompierre (FR)</v>
      </c>
      <c r="C63" s="17">
        <f>'ISB-3 2013'!C15</f>
        <v>937</v>
      </c>
      <c r="D63" s="7">
        <f>'ISB-10 Indices 2015'!I15</f>
        <v>96.5</v>
      </c>
      <c r="E63" s="7"/>
      <c r="F63" s="17">
        <f t="shared" si="4"/>
        <v>81254766058.5625</v>
      </c>
      <c r="G63" s="17">
        <f t="shared" si="5"/>
        <v>32476.336462041734</v>
      </c>
      <c r="H63" s="7">
        <f t="shared" si="6"/>
        <v>34.659910845295343</v>
      </c>
      <c r="I63" s="49">
        <f t="shared" si="9"/>
        <v>7.0462508081448458E+18</v>
      </c>
      <c r="J63" s="116">
        <f t="shared" si="10"/>
        <v>24012.006748078395</v>
      </c>
      <c r="K63" s="129">
        <f t="shared" si="11"/>
        <v>25.626474651097539</v>
      </c>
      <c r="M63" s="127">
        <f t="shared" si="13"/>
        <v>8725578.25</v>
      </c>
      <c r="N63" s="116">
        <f t="shared" si="7"/>
        <v>37014.61152444686</v>
      </c>
      <c r="O63" s="46">
        <f t="shared" si="12"/>
        <v>39.503320730466235</v>
      </c>
    </row>
    <row r="64" spans="1:15" ht="15" customHeight="1">
      <c r="A64" s="6">
        <f ca="1">'ISB-1 2011'!A146</f>
        <v>2294</v>
      </c>
      <c r="B64" s="12" t="str">
        <f ca="1">'ISB-1 2011'!B146</f>
        <v>Giffers</v>
      </c>
      <c r="C64" s="17">
        <f>'ISB-3 2013'!C146</f>
        <v>1466</v>
      </c>
      <c r="D64" s="7">
        <f>'ISB-10 Indices 2015'!I146</f>
        <v>96.53</v>
      </c>
      <c r="E64" s="7"/>
      <c r="F64" s="17">
        <f t="shared" si="4"/>
        <v>127286749189.83073</v>
      </c>
      <c r="G64" s="17">
        <f t="shared" si="5"/>
        <v>50874.643966965763</v>
      </c>
      <c r="H64" s="7">
        <f t="shared" si="6"/>
        <v>34.703031355365461</v>
      </c>
      <c r="I64" s="49">
        <f t="shared" si="9"/>
        <v>1.1051784801715468E+19</v>
      </c>
      <c r="J64" s="116">
        <f t="shared" si="10"/>
        <v>37661.947958246295</v>
      </c>
      <c r="K64" s="129">
        <f t="shared" si="11"/>
        <v>25.690278279840584</v>
      </c>
      <c r="M64" s="127">
        <f t="shared" si="13"/>
        <v>13660247.9594</v>
      </c>
      <c r="N64" s="116">
        <f t="shared" si="7"/>
        <v>57947.88116705147</v>
      </c>
      <c r="O64" s="46">
        <f t="shared" si="12"/>
        <v>39.527886198534425</v>
      </c>
    </row>
    <row r="65" spans="1:15" ht="15" customHeight="1">
      <c r="A65" s="6">
        <f ca="1">'ISB-1 2011'!A82</f>
        <v>2171</v>
      </c>
      <c r="B65" s="12" t="str">
        <f ca="1">'ISB-1 2011'!B82</f>
        <v>Arconciel</v>
      </c>
      <c r="C65" s="17">
        <f>'ISB-3 2013'!C82</f>
        <v>782</v>
      </c>
      <c r="D65" s="7">
        <f>'ISB-10 Indices 2015'!I82</f>
        <v>96.59</v>
      </c>
      <c r="E65" s="7"/>
      <c r="F65" s="17">
        <f t="shared" si="4"/>
        <v>68066813098.730118</v>
      </c>
      <c r="G65" s="17">
        <f t="shared" si="5"/>
        <v>27205.305378641522</v>
      </c>
      <c r="H65" s="7">
        <f t="shared" si="6"/>
        <v>34.789393067316524</v>
      </c>
      <c r="I65" s="49">
        <f t="shared" si="9"/>
        <v>5.924668856032555E+18</v>
      </c>
      <c r="J65" s="116">
        <f t="shared" si="10"/>
        <v>20189.912681896007</v>
      </c>
      <c r="K65" s="129">
        <f t="shared" si="11"/>
        <v>25.818302662271108</v>
      </c>
      <c r="M65" s="127">
        <f t="shared" si="13"/>
        <v>7295769.1742000002</v>
      </c>
      <c r="N65" s="116">
        <f t="shared" si="7"/>
        <v>30949.24531277311</v>
      </c>
      <c r="O65" s="46">
        <f t="shared" si="12"/>
        <v>39.577040041909349</v>
      </c>
    </row>
    <row r="66" spans="1:15" ht="15" customHeight="1">
      <c r="A66" s="6">
        <f ca="1">'ISB-1 2011'!A69</f>
        <v>2138</v>
      </c>
      <c r="B66" s="12" t="str">
        <f ca="1">'ISB-1 2011'!B69</f>
        <v>Jaun</v>
      </c>
      <c r="C66" s="17">
        <f>'ISB-3 2013'!C69</f>
        <v>670</v>
      </c>
      <c r="D66" s="7">
        <f>'ISB-10 Indices 2015'!I69</f>
        <v>96.72</v>
      </c>
      <c r="E66" s="7"/>
      <c r="F66" s="17">
        <f t="shared" si="4"/>
        <v>58632708163.988281</v>
      </c>
      <c r="G66" s="17">
        <f t="shared" si="5"/>
        <v>23434.632211506141</v>
      </c>
      <c r="H66" s="7">
        <f t="shared" si="6"/>
        <v>34.977063002247974</v>
      </c>
      <c r="I66" s="49">
        <f t="shared" si="9"/>
        <v>5.1310365173782354E+18</v>
      </c>
      <c r="J66" s="116">
        <f t="shared" si="10"/>
        <v>17485.395685533505</v>
      </c>
      <c r="K66" s="129">
        <f t="shared" si="11"/>
        <v>26.097605500796277</v>
      </c>
      <c r="M66" s="127">
        <f t="shared" si="13"/>
        <v>6267688.1280000005</v>
      </c>
      <c r="N66" s="116">
        <f t="shared" si="7"/>
        <v>26588.042026247094</v>
      </c>
      <c r="O66" s="46">
        <f t="shared" si="12"/>
        <v>39.683644815294173</v>
      </c>
    </row>
    <row r="67" spans="1:15" ht="15" customHeight="1">
      <c r="A67" s="6">
        <f ca="1">'ISB-1 2011'!A35</f>
        <v>2050</v>
      </c>
      <c r="B67" s="12" t="str">
        <f ca="1">'ISB-1 2011'!B35</f>
        <v>Les Montets</v>
      </c>
      <c r="C67" s="17">
        <f>'ISB-3 2013'!C35</f>
        <v>1358</v>
      </c>
      <c r="D67" s="7">
        <f>'ISB-10 Indices 2015'!I35</f>
        <v>96.74</v>
      </c>
      <c r="E67" s="7"/>
      <c r="F67" s="17">
        <f t="shared" si="4"/>
        <v>118938950534.34424</v>
      </c>
      <c r="G67" s="17">
        <f t="shared" si="5"/>
        <v>47538.151463159084</v>
      </c>
      <c r="H67" s="7">
        <f t="shared" si="6"/>
        <v>35.006002550190786</v>
      </c>
      <c r="I67" s="49">
        <f t="shared" si="9"/>
        <v>1.0417138405162875E+19</v>
      </c>
      <c r="J67" s="116">
        <f t="shared" si="10"/>
        <v>35499.218590303637</v>
      </c>
      <c r="K67" s="129">
        <f t="shared" si="11"/>
        <v>26.140808976659528</v>
      </c>
      <c r="M67" s="127">
        <f t="shared" si="13"/>
        <v>12709016.2808</v>
      </c>
      <c r="N67" s="116">
        <f t="shared" si="7"/>
        <v>53912.67913867857</v>
      </c>
      <c r="O67" s="46">
        <f t="shared" si="12"/>
        <v>39.700058275904688</v>
      </c>
    </row>
    <row r="68" spans="1:15" ht="15" customHeight="1">
      <c r="A68" s="6">
        <f ca="1">'ISB-1 2011'!A45</f>
        <v>2086</v>
      </c>
      <c r="B68" s="12" t="str">
        <f ca="1">'ISB-1 2011'!B45</f>
        <v>Massonnens</v>
      </c>
      <c r="C68" s="17">
        <f>'ISB-3 2013'!C45</f>
        <v>487</v>
      </c>
      <c r="D68" s="7">
        <f>'ISB-10 Indices 2015'!I45</f>
        <v>96.76</v>
      </c>
      <c r="E68" s="7"/>
      <c r="F68" s="17">
        <f t="shared" si="4"/>
        <v>42688647957.972809</v>
      </c>
      <c r="G68" s="17">
        <f t="shared" si="5"/>
        <v>17062.025545597917</v>
      </c>
      <c r="H68" s="7">
        <f t="shared" si="6"/>
        <v>35.034960052562461</v>
      </c>
      <c r="I68" s="49">
        <f t="shared" si="9"/>
        <v>3.7419315492397046E+18</v>
      </c>
      <c r="J68" s="116">
        <f t="shared" si="10"/>
        <v>12751.644535180476</v>
      </c>
      <c r="K68" s="129">
        <f t="shared" si="11"/>
        <v>26.184075020904469</v>
      </c>
      <c r="M68" s="127">
        <f t="shared" si="13"/>
        <v>4559536.3311999999</v>
      </c>
      <c r="N68" s="116">
        <f t="shared" si="7"/>
        <v>19341.923388397743</v>
      </c>
      <c r="O68" s="46">
        <f t="shared" si="12"/>
        <v>39.716475130180172</v>
      </c>
    </row>
    <row r="69" spans="1:15" ht="15" customHeight="1">
      <c r="A69" s="6">
        <f ca="1">'ISB-1 2011'!A11</f>
        <v>2009</v>
      </c>
      <c r="B69" s="12" t="str">
        <f ca="1">'ISB-1 2011'!B11</f>
        <v>Cheiry</v>
      </c>
      <c r="C69" s="17">
        <f>'ISB-3 2013'!C11</f>
        <v>371</v>
      </c>
      <c r="D69" s="7">
        <f>'ISB-10 Indices 2015'!I11</f>
        <v>96.87</v>
      </c>
      <c r="E69" s="7"/>
      <c r="F69" s="17">
        <f t="shared" si="4"/>
        <v>32668644020.626812</v>
      </c>
      <c r="G69" s="17">
        <f t="shared" si="5"/>
        <v>13057.177153250104</v>
      </c>
      <c r="H69" s="7">
        <f t="shared" si="6"/>
        <v>35.194547582884375</v>
      </c>
      <c r="I69" s="49">
        <f t="shared" si="9"/>
        <v>2.8766584963515796E+18</v>
      </c>
      <c r="J69" s="116">
        <f t="shared" si="10"/>
        <v>9802.9924149829185</v>
      </c>
      <c r="K69" s="129">
        <f t="shared" si="11"/>
        <v>26.423160148201937</v>
      </c>
      <c r="M69" s="127">
        <f t="shared" si="13"/>
        <v>3481388.6499000005</v>
      </c>
      <c r="N69" s="116">
        <f t="shared" si="7"/>
        <v>14768.333369959411</v>
      </c>
      <c r="O69" s="46">
        <f t="shared" si="12"/>
        <v>39.806828490456631</v>
      </c>
    </row>
    <row r="70" spans="1:15" ht="15" customHeight="1">
      <c r="A70" s="6">
        <f ca="1">'ISB-1 2011'!A157</f>
        <v>2306</v>
      </c>
      <c r="B70" s="12" t="str">
        <f ca="1">'ISB-1 2011'!B157</f>
        <v>Tafers</v>
      </c>
      <c r="C70" s="17">
        <f>'ISB-3 2013'!C157</f>
        <v>3147</v>
      </c>
      <c r="D70" s="7">
        <f>'ISB-10 Indices 2015'!I157</f>
        <v>97.01</v>
      </c>
      <c r="E70" s="7"/>
      <c r="F70" s="17">
        <f t="shared" si="4"/>
        <v>278716552351.53497</v>
      </c>
      <c r="G70" s="17">
        <f t="shared" si="5"/>
        <v>111398.91197502089</v>
      </c>
      <c r="H70" s="7">
        <f t="shared" si="6"/>
        <v>35.398446766768636</v>
      </c>
      <c r="I70" s="49">
        <f t="shared" si="9"/>
        <v>2.4684752638934204E+19</v>
      </c>
      <c r="J70" s="116">
        <f t="shared" si="10"/>
        <v>84119.975726039978</v>
      </c>
      <c r="K70" s="129">
        <f t="shared" si="11"/>
        <v>26.730211543069583</v>
      </c>
      <c r="M70" s="127">
        <f t="shared" si="13"/>
        <v>29616228.494700003</v>
      </c>
      <c r="N70" s="116">
        <f t="shared" si="7"/>
        <v>125634.44635323442</v>
      </c>
      <c r="O70" s="46">
        <f t="shared" si="12"/>
        <v>39.921972149105315</v>
      </c>
    </row>
    <row r="71" spans="1:15" ht="15" customHeight="1">
      <c r="A71" s="6">
        <f ca="1">'ISB-1 2011'!A77</f>
        <v>2153</v>
      </c>
      <c r="B71" s="12" t="str">
        <f ca="1">'ISB-1 2011'!B77</f>
        <v>Sorens</v>
      </c>
      <c r="C71" s="17">
        <f>'ISB-3 2013'!C77</f>
        <v>1031</v>
      </c>
      <c r="D71" s="7">
        <f>'ISB-10 Indices 2015'!I77</f>
        <v>97.07</v>
      </c>
      <c r="E71" s="7"/>
      <c r="F71" s="17">
        <f t="shared" si="4"/>
        <v>91537444489.836914</v>
      </c>
      <c r="G71" s="17">
        <f t="shared" si="5"/>
        <v>36586.171991250754</v>
      </c>
      <c r="H71" s="7">
        <f t="shared" si="6"/>
        <v>35.486102804316928</v>
      </c>
      <c r="I71" s="49">
        <f t="shared" si="9"/>
        <v>8.1271617300969677E+18</v>
      </c>
      <c r="J71" s="116">
        <f t="shared" si="10"/>
        <v>27695.503271078182</v>
      </c>
      <c r="K71" s="129">
        <f t="shared" si="11"/>
        <v>26.862757779901244</v>
      </c>
      <c r="M71" s="127">
        <f t="shared" si="13"/>
        <v>9714685.031899998</v>
      </c>
      <c r="N71" s="116">
        <f t="shared" si="7"/>
        <v>41210.482816784897</v>
      </c>
      <c r="O71" s="46">
        <f t="shared" si="12"/>
        <v>39.971370336357808</v>
      </c>
    </row>
    <row r="72" spans="1:15" ht="15" customHeight="1">
      <c r="A72" s="6">
        <f ca="1">'ISB-1 2011'!A119</f>
        <v>2250</v>
      </c>
      <c r="B72" s="12" t="str">
        <f ca="1">'ISB-1 2011'!B119</f>
        <v>Courgevaux</v>
      </c>
      <c r="C72" s="17">
        <f>'ISB-3 2013'!C119</f>
        <v>1357</v>
      </c>
      <c r="D72" s="7">
        <f>'ISB-10 Indices 2015'!I119</f>
        <v>97.12</v>
      </c>
      <c r="E72" s="7"/>
      <c r="F72" s="17">
        <f t="shared" si="4"/>
        <v>120729817068.70424</v>
      </c>
      <c r="G72" s="17">
        <f t="shared" si="5"/>
        <v>48253.934511338288</v>
      </c>
      <c r="H72" s="7">
        <f t="shared" si="6"/>
        <v>35.559273774014947</v>
      </c>
      <c r="I72" s="49">
        <f t="shared" ref="I72:I103" si="14">C72*(D72^$I$1)</f>
        <v>1.0741111812411783E+19</v>
      </c>
      <c r="J72" s="116">
        <f t="shared" ref="J72:J103" si="15">I72*$J$6/I$172</f>
        <v>36603.245661276844</v>
      </c>
      <c r="K72" s="129">
        <f t="shared" ref="K72:K103" si="16">J72/C72</f>
        <v>26.973651924301286</v>
      </c>
      <c r="M72" s="127">
        <f t="shared" si="13"/>
        <v>12799623.500800001</v>
      </c>
      <c r="N72" s="116">
        <f t="shared" si="7"/>
        <v>54297.042323962029</v>
      </c>
      <c r="O72" s="46">
        <f t="shared" ref="O72:O103" si="17">N72/C72</f>
        <v>40.012558823848217</v>
      </c>
    </row>
    <row r="73" spans="1:15" ht="15" customHeight="1">
      <c r="A73" s="6">
        <f ca="1">'ISB-1 2011'!A127</f>
        <v>2262</v>
      </c>
      <c r="B73" s="12" t="str">
        <f ca="1">'ISB-1 2011'!B127</f>
        <v>Gurmels</v>
      </c>
      <c r="C73" s="17">
        <f>'ISB-3 2013'!C127</f>
        <v>4030</v>
      </c>
      <c r="D73" s="7">
        <f>'ISB-10 Indices 2015'!I127</f>
        <v>97.21</v>
      </c>
      <c r="E73" s="7"/>
      <c r="F73" s="17">
        <f t="shared" ref="F73:F136" si="18">C73*D73^$F$1</f>
        <v>359872630732.54956</v>
      </c>
      <c r="G73" s="17">
        <f t="shared" ref="G73:G136" si="19">F73/$F$172*$G$6</f>
        <v>143835.80442194612</v>
      </c>
      <c r="H73" s="7">
        <f t="shared" ref="H73:H136" si="20">G73/C73</f>
        <v>35.691266605941962</v>
      </c>
      <c r="I73" s="49">
        <f t="shared" si="14"/>
        <v>3.2136057158899745E+19</v>
      </c>
      <c r="J73" s="116">
        <f t="shared" si="15"/>
        <v>109512.31262789748</v>
      </c>
      <c r="K73" s="129">
        <f t="shared" si="16"/>
        <v>27.174271123547761</v>
      </c>
      <c r="M73" s="127">
        <f t="shared" si="13"/>
        <v>38082629.922999993</v>
      </c>
      <c r="N73" s="116">
        <f t="shared" ref="N73:N136" si="21">M73*$N$6/M$172</f>
        <v>161549.60875276322</v>
      </c>
      <c r="O73" s="46">
        <f t="shared" si="17"/>
        <v>40.086751551554151</v>
      </c>
    </row>
    <row r="74" spans="1:15" ht="15" customHeight="1">
      <c r="A74" s="6">
        <f ca="1">'ISB-1 2011'!A40</f>
        <v>2066</v>
      </c>
      <c r="B74" s="12" t="str">
        <f ca="1">'ISB-1 2011'!B40</f>
        <v>Chapelle (Glâne)</v>
      </c>
      <c r="C74" s="17">
        <f>'ISB-3 2013'!C40</f>
        <v>262</v>
      </c>
      <c r="D74" s="7">
        <f>'ISB-10 Indices 2015'!I40</f>
        <v>97.52</v>
      </c>
      <c r="E74" s="7"/>
      <c r="F74" s="17">
        <f t="shared" si="18"/>
        <v>23696055685.222477</v>
      </c>
      <c r="G74" s="17">
        <f t="shared" si="19"/>
        <v>9470.96539176445</v>
      </c>
      <c r="H74" s="7">
        <f t="shared" si="20"/>
        <v>36.148722869329958</v>
      </c>
      <c r="I74" s="49">
        <f t="shared" si="14"/>
        <v>2.1431414314395589E+18</v>
      </c>
      <c r="J74" s="116">
        <f t="shared" si="15"/>
        <v>7303.3344845358824</v>
      </c>
      <c r="K74" s="129">
        <f t="shared" si="16"/>
        <v>27.87532246006062</v>
      </c>
      <c r="L74" s="4"/>
      <c r="M74" s="127">
        <f t="shared" si="13"/>
        <v>2491659.4047999997</v>
      </c>
      <c r="N74" s="116">
        <f t="shared" si="21"/>
        <v>10569.821538177881</v>
      </c>
      <c r="O74" s="46">
        <f t="shared" si="17"/>
        <v>40.342830298388861</v>
      </c>
    </row>
    <row r="75" spans="1:15" ht="15" customHeight="1">
      <c r="A75" s="6">
        <f ca="1">'ISB-1 2011'!A58</f>
        <v>2122</v>
      </c>
      <c r="B75" s="12" t="str">
        <f ca="1">'ISB-1 2011'!B58</f>
        <v>Pont-en-Ogoz</v>
      </c>
      <c r="C75" s="17">
        <f>'ISB-3 2013'!C58</f>
        <v>1711</v>
      </c>
      <c r="D75" s="7">
        <f>'ISB-10 Indices 2015'!I58</f>
        <v>97.55</v>
      </c>
      <c r="E75" s="7"/>
      <c r="F75" s="17">
        <f t="shared" si="18"/>
        <v>154938413425.39066</v>
      </c>
      <c r="G75" s="17">
        <f t="shared" si="19"/>
        <v>61926.607993324775</v>
      </c>
      <c r="H75" s="7">
        <f t="shared" si="20"/>
        <v>36.19322501070998</v>
      </c>
      <c r="I75" s="49">
        <f t="shared" si="14"/>
        <v>1.4030340125527339E+19</v>
      </c>
      <c r="J75" s="116">
        <f t="shared" si="15"/>
        <v>47812.181391921877</v>
      </c>
      <c r="K75" s="129">
        <f t="shared" si="16"/>
        <v>27.943998475699519</v>
      </c>
      <c r="M75" s="127">
        <f t="shared" ref="M75:M106" si="22">C75*D75^$M$1</f>
        <v>16281880.277499998</v>
      </c>
      <c r="N75" s="116">
        <f t="shared" si="21"/>
        <v>69069.058358305978</v>
      </c>
      <c r="O75" s="46">
        <f t="shared" si="17"/>
        <v>40.367655381826992</v>
      </c>
    </row>
    <row r="76" spans="1:15" ht="15" customHeight="1">
      <c r="A76" s="6">
        <f ca="1">'ISB-1 2011'!A168</f>
        <v>2336</v>
      </c>
      <c r="B76" s="12" t="str">
        <f ca="1">'ISB-1 2011'!B168</f>
        <v>Semsales</v>
      </c>
      <c r="C76" s="17">
        <f>'ISB-3 2013'!C168</f>
        <v>1347</v>
      </c>
      <c r="D76" s="7">
        <f>'ISB-10 Indices 2015'!I168</f>
        <v>97.77</v>
      </c>
      <c r="E76" s="7"/>
      <c r="F76" s="17">
        <f t="shared" si="18"/>
        <v>123080728030.25262</v>
      </c>
      <c r="G76" s="17">
        <f t="shared" si="19"/>
        <v>49193.559090707829</v>
      </c>
      <c r="H76" s="7">
        <f t="shared" si="20"/>
        <v>36.520830802307223</v>
      </c>
      <c r="I76" s="49">
        <f t="shared" si="14"/>
        <v>1.1246373877102461E+19</v>
      </c>
      <c r="J76" s="116">
        <f t="shared" si="15"/>
        <v>38325.062899584147</v>
      </c>
      <c r="K76" s="129">
        <f t="shared" si="16"/>
        <v>28.452162508971156</v>
      </c>
      <c r="M76" s="127">
        <f t="shared" si="22"/>
        <v>12875936.496299999</v>
      </c>
      <c r="N76" s="116">
        <f t="shared" si="21"/>
        <v>54620.768248109154</v>
      </c>
      <c r="O76" s="46">
        <f t="shared" si="17"/>
        <v>40.549939308173094</v>
      </c>
    </row>
    <row r="77" spans="1:15" ht="15" customHeight="1">
      <c r="A77" s="6">
        <f ca="1">'ISB-1 2011'!A12</f>
        <v>2010</v>
      </c>
      <c r="B77" s="12" t="str">
        <f ca="1">'ISB-1 2011'!B12</f>
        <v>Cheyres</v>
      </c>
      <c r="C77" s="17">
        <f>'ISB-3 2013'!C12</f>
        <v>1338</v>
      </c>
      <c r="D77" s="7">
        <f>'ISB-10 Indices 2015'!I12</f>
        <v>97.87</v>
      </c>
      <c r="E77" s="7"/>
      <c r="F77" s="17">
        <f t="shared" si="18"/>
        <v>122759317915.55727</v>
      </c>
      <c r="G77" s="17">
        <f t="shared" si="19"/>
        <v>49065.096188979376</v>
      </c>
      <c r="H77" s="7">
        <f t="shared" si="20"/>
        <v>36.670475477563059</v>
      </c>
      <c r="I77" s="49">
        <f t="shared" si="14"/>
        <v>1.1262967216063422E+19</v>
      </c>
      <c r="J77" s="116">
        <f t="shared" si="15"/>
        <v>38381.609193202195</v>
      </c>
      <c r="K77" s="129">
        <f t="shared" si="16"/>
        <v>28.685806571899995</v>
      </c>
      <c r="M77" s="127">
        <f t="shared" si="22"/>
        <v>12816082.372200001</v>
      </c>
      <c r="N77" s="116">
        <f t="shared" si="21"/>
        <v>54366.8621930351</v>
      </c>
      <c r="O77" s="46">
        <f t="shared" si="17"/>
        <v>40.632931384929073</v>
      </c>
    </row>
    <row r="78" spans="1:15" ht="15" customHeight="1">
      <c r="A78" s="6">
        <f ca="1">'ISB-1 2011'!A38</f>
        <v>2061</v>
      </c>
      <c r="B78" s="12" t="str">
        <f ca="1">'ISB-1 2011'!B38</f>
        <v>Auboranges</v>
      </c>
      <c r="C78" s="17">
        <f>'ISB-3 2013'!C38</f>
        <v>273</v>
      </c>
      <c r="D78" s="7">
        <f>'ISB-10 Indices 2015'!I38</f>
        <v>97.87</v>
      </c>
      <c r="E78" s="7"/>
      <c r="F78" s="17">
        <f t="shared" si="18"/>
        <v>25047304776.492626</v>
      </c>
      <c r="G78" s="17">
        <f t="shared" si="19"/>
        <v>10011.039805374716</v>
      </c>
      <c r="H78" s="7">
        <f t="shared" si="20"/>
        <v>36.670475477563059</v>
      </c>
      <c r="I78" s="49">
        <f t="shared" si="14"/>
        <v>2.298049364712492E+18</v>
      </c>
      <c r="J78" s="116">
        <f t="shared" si="15"/>
        <v>7831.2251941286986</v>
      </c>
      <c r="K78" s="129">
        <f t="shared" si="16"/>
        <v>28.685806571899995</v>
      </c>
      <c r="M78" s="127">
        <f t="shared" si="22"/>
        <v>2614940.5737000001</v>
      </c>
      <c r="N78" s="116">
        <f t="shared" si="21"/>
        <v>11092.790268085637</v>
      </c>
      <c r="O78" s="46">
        <f t="shared" si="17"/>
        <v>40.632931384929073</v>
      </c>
    </row>
    <row r="79" spans="1:15" ht="15" customHeight="1">
      <c r="A79" s="6">
        <f ca="1">'ISB-1 2011'!A74</f>
        <v>2148</v>
      </c>
      <c r="B79" s="12" t="str">
        <f ca="1">'ISB-1 2011'!B74</f>
        <v>Riaz</v>
      </c>
      <c r="C79" s="17">
        <f>'ISB-3 2013'!C74</f>
        <v>2251</v>
      </c>
      <c r="D79" s="7">
        <f>'ISB-10 Indices 2015'!I74</f>
        <v>98.1</v>
      </c>
      <c r="E79" s="7"/>
      <c r="F79" s="17">
        <f t="shared" si="18"/>
        <v>208473820091.65707</v>
      </c>
      <c r="G79" s="17">
        <f t="shared" si="19"/>
        <v>83323.923669217809</v>
      </c>
      <c r="H79" s="7">
        <f t="shared" si="20"/>
        <v>37.016403229328212</v>
      </c>
      <c r="I79" s="49">
        <f t="shared" si="14"/>
        <v>1.930756715397983E+19</v>
      </c>
      <c r="J79" s="116">
        <f t="shared" si="15"/>
        <v>65795.760811472122</v>
      </c>
      <c r="K79" s="129">
        <f t="shared" si="16"/>
        <v>29.229569440902765</v>
      </c>
      <c r="M79" s="127">
        <f t="shared" si="22"/>
        <v>21662746.109999996</v>
      </c>
      <c r="N79" s="116">
        <f t="shared" si="21"/>
        <v>91895.128189856332</v>
      </c>
      <c r="O79" s="46">
        <f t="shared" si="17"/>
        <v>40.824135135431511</v>
      </c>
    </row>
    <row r="80" spans="1:15" ht="15" customHeight="1">
      <c r="A80" s="6">
        <f ca="1">'ISB-1 2011'!A156</f>
        <v>2305</v>
      </c>
      <c r="B80" s="12" t="str">
        <f ca="1">'ISB-1 2011'!B156</f>
        <v>Schmitten (FR)</v>
      </c>
      <c r="C80" s="17">
        <f>'ISB-3 2013'!C156</f>
        <v>4006</v>
      </c>
      <c r="D80" s="7">
        <f>'ISB-10 Indices 2015'!I156</f>
        <v>98.16</v>
      </c>
      <c r="E80" s="7"/>
      <c r="F80" s="17">
        <f t="shared" si="18"/>
        <v>371919666576.71356</v>
      </c>
      <c r="G80" s="17">
        <f t="shared" si="19"/>
        <v>148650.82769286868</v>
      </c>
      <c r="H80" s="7">
        <f t="shared" si="20"/>
        <v>37.107046353686641</v>
      </c>
      <c r="I80" s="49">
        <f t="shared" si="14"/>
        <v>3.4529265698086314E+19</v>
      </c>
      <c r="J80" s="116">
        <f t="shared" si="15"/>
        <v>117667.81846457327</v>
      </c>
      <c r="K80" s="129">
        <f t="shared" si="16"/>
        <v>29.372895273233468</v>
      </c>
      <c r="M80" s="127">
        <f t="shared" si="22"/>
        <v>38599354.713599995</v>
      </c>
      <c r="N80" s="116">
        <f t="shared" si="21"/>
        <v>163741.59727674557</v>
      </c>
      <c r="O80" s="46">
        <f t="shared" si="17"/>
        <v>40.874088186906036</v>
      </c>
    </row>
    <row r="81" spans="1:15" ht="15" customHeight="1">
      <c r="A81" s="6">
        <f ca="1">'ISB-1 2011'!A18</f>
        <v>2022</v>
      </c>
      <c r="B81" s="12" t="str">
        <f ca="1">'ISB-1 2011'!B18</f>
        <v>Gletterens</v>
      </c>
      <c r="C81" s="17">
        <f>'ISB-3 2013'!C18</f>
        <v>954</v>
      </c>
      <c r="D81" s="7">
        <f>'ISB-10 Indices 2015'!I18</f>
        <v>98.17</v>
      </c>
      <c r="E81" s="7"/>
      <c r="F81" s="17">
        <f t="shared" si="18"/>
        <v>88606083104.595993</v>
      </c>
      <c r="G81" s="17">
        <f t="shared" si="19"/>
        <v>35414.549903626903</v>
      </c>
      <c r="H81" s="7">
        <f t="shared" si="20"/>
        <v>37.122169710300739</v>
      </c>
      <c r="I81" s="49">
        <f t="shared" si="14"/>
        <v>8.2295995420739748E+18</v>
      </c>
      <c r="J81" s="116">
        <f t="shared" si="15"/>
        <v>28044.587840932982</v>
      </c>
      <c r="K81" s="129">
        <f t="shared" si="16"/>
        <v>29.396842600558681</v>
      </c>
      <c r="M81" s="127">
        <f t="shared" si="22"/>
        <v>9194030.8506000005</v>
      </c>
      <c r="N81" s="116">
        <f t="shared" si="21"/>
        <v>39001.82549835465</v>
      </c>
      <c r="O81" s="46">
        <f t="shared" si="17"/>
        <v>40.882416664941978</v>
      </c>
    </row>
    <row r="82" spans="1:15" ht="15" customHeight="1">
      <c r="A82" s="6">
        <f ca="1">'ISB-1 2011'!A131</f>
        <v>2270</v>
      </c>
      <c r="B82" s="12" t="str">
        <f ca="1">'ISB-1 2011'!B131</f>
        <v>Lurtigen</v>
      </c>
      <c r="C82" s="17">
        <f>'ISB-3 2013'!C131</f>
        <v>180</v>
      </c>
      <c r="D82" s="7">
        <f>'ISB-10 Indices 2015'!I131</f>
        <v>98.35</v>
      </c>
      <c r="E82" s="7"/>
      <c r="F82" s="17">
        <f t="shared" si="18"/>
        <v>16841080901.161118</v>
      </c>
      <c r="G82" s="17">
        <f t="shared" si="19"/>
        <v>6731.1326616383521</v>
      </c>
      <c r="H82" s="7">
        <f t="shared" si="20"/>
        <v>37.3951814535464</v>
      </c>
      <c r="I82" s="49">
        <f t="shared" si="14"/>
        <v>1.5756778106636319E+18</v>
      </c>
      <c r="J82" s="116">
        <f t="shared" si="15"/>
        <v>5369.5486085619277</v>
      </c>
      <c r="K82" s="129">
        <f t="shared" si="16"/>
        <v>29.83082560312182</v>
      </c>
      <c r="M82" s="127">
        <f t="shared" si="22"/>
        <v>1741090.0499999996</v>
      </c>
      <c r="N82" s="116">
        <f t="shared" si="21"/>
        <v>7385.8453827778958</v>
      </c>
      <c r="O82" s="46">
        <f t="shared" si="17"/>
        <v>41.032474348766087</v>
      </c>
    </row>
    <row r="83" spans="1:15" ht="15" customHeight="1">
      <c r="A83" s="6">
        <f ca="1">'ISB-1 2011'!A32</f>
        <v>2045</v>
      </c>
      <c r="B83" s="12" t="str">
        <f ca="1">'ISB-1 2011'!B32</f>
        <v>Vallon</v>
      </c>
      <c r="C83" s="17">
        <f>'ISB-3 2013'!C32</f>
        <v>382</v>
      </c>
      <c r="D83" s="7">
        <f>'ISB-10 Indices 2015'!I32</f>
        <v>98.65</v>
      </c>
      <c r="E83" s="7"/>
      <c r="F83" s="17">
        <f t="shared" si="18"/>
        <v>36178597023.515388</v>
      </c>
      <c r="G83" s="17">
        <f t="shared" si="19"/>
        <v>14460.053811655682</v>
      </c>
      <c r="H83" s="7">
        <f t="shared" si="20"/>
        <v>37.853544009569845</v>
      </c>
      <c r="I83" s="49">
        <f t="shared" si="14"/>
        <v>3.4264159230102533E+18</v>
      </c>
      <c r="J83" s="116">
        <f t="shared" si="15"/>
        <v>11676.439642191372</v>
      </c>
      <c r="K83" s="129">
        <f t="shared" si="16"/>
        <v>30.56659592196694</v>
      </c>
      <c r="M83" s="127">
        <f t="shared" si="22"/>
        <v>3717556.1950000003</v>
      </c>
      <c r="N83" s="116">
        <f t="shared" si="21"/>
        <v>15770.175274999776</v>
      </c>
      <c r="O83" s="46">
        <f t="shared" si="17"/>
        <v>41.283181348166956</v>
      </c>
    </row>
    <row r="84" spans="1:15" ht="15" customHeight="1">
      <c r="A84" s="6">
        <f ca="1">'ISB-1 2011'!A55</f>
        <v>2115</v>
      </c>
      <c r="B84" s="12" t="str">
        <f ca="1">'ISB-1 2011'!B55</f>
        <v>Torny</v>
      </c>
      <c r="C84" s="17">
        <f>'ISB-3 2013'!C55</f>
        <v>871</v>
      </c>
      <c r="D84" s="7">
        <f>'ISB-10 Indices 2015'!I55</f>
        <v>98.79</v>
      </c>
      <c r="E84" s="7"/>
      <c r="F84" s="17">
        <f t="shared" si="18"/>
        <v>82960258521.21347</v>
      </c>
      <c r="G84" s="17">
        <f t="shared" si="19"/>
        <v>33157.996747797886</v>
      </c>
      <c r="H84" s="7">
        <f t="shared" si="20"/>
        <v>38.068882603671511</v>
      </c>
      <c r="I84" s="49">
        <f t="shared" si="14"/>
        <v>7.901727317917995E+18</v>
      </c>
      <c r="J84" s="116">
        <f t="shared" si="15"/>
        <v>26927.274496105612</v>
      </c>
      <c r="K84" s="129">
        <f t="shared" si="16"/>
        <v>30.915355334219992</v>
      </c>
      <c r="M84" s="127">
        <f t="shared" si="22"/>
        <v>8500493.2311000004</v>
      </c>
      <c r="N84" s="116">
        <f t="shared" si="21"/>
        <v>36059.782595538192</v>
      </c>
      <c r="O84" s="46">
        <f t="shared" si="17"/>
        <v>41.400439260089776</v>
      </c>
    </row>
    <row r="85" spans="1:15" ht="15" customHeight="1">
      <c r="A85" s="6">
        <f ca="1">'ISB-1 2011'!A29</f>
        <v>2041</v>
      </c>
      <c r="B85" s="12" t="str">
        <f ca="1">'ISB-1 2011'!B29</f>
        <v>Saint-Aubin (FR)</v>
      </c>
      <c r="C85" s="17">
        <f>'ISB-3 2013'!C29</f>
        <v>1557</v>
      </c>
      <c r="D85" s="7">
        <f>'ISB-10 Indices 2015'!I29</f>
        <v>98.97</v>
      </c>
      <c r="E85" s="7"/>
      <c r="F85" s="17">
        <f t="shared" si="18"/>
        <v>149383590480.04163</v>
      </c>
      <c r="G85" s="17">
        <f t="shared" si="19"/>
        <v>59706.426855516744</v>
      </c>
      <c r="H85" s="7">
        <f t="shared" si="20"/>
        <v>38.347094961796238</v>
      </c>
      <c r="I85" s="49">
        <f t="shared" si="14"/>
        <v>1.4332342392234285E+19</v>
      </c>
      <c r="J85" s="116">
        <f t="shared" si="15"/>
        <v>48841.335854848439</v>
      </c>
      <c r="K85" s="129">
        <f t="shared" si="16"/>
        <v>31.36887338140555</v>
      </c>
      <c r="M85" s="127">
        <f t="shared" si="22"/>
        <v>15250909.8213</v>
      </c>
      <c r="N85" s="116">
        <f t="shared" si="21"/>
        <v>64695.597959916377</v>
      </c>
      <c r="O85" s="46">
        <f t="shared" si="17"/>
        <v>41.551443776439548</v>
      </c>
    </row>
    <row r="86" spans="1:15" ht="15" customHeight="1">
      <c r="A86" s="6">
        <f ca="1">'ISB-1 2011'!A87</f>
        <v>2177</v>
      </c>
      <c r="B86" s="12" t="str">
        <f ca="1">'ISB-1 2011'!B87</f>
        <v>Chénens</v>
      </c>
      <c r="C86" s="17">
        <f>'ISB-3 2013'!C87</f>
        <v>705</v>
      </c>
      <c r="D86" s="7">
        <f>'ISB-10 Indices 2015'!I87</f>
        <v>99.26</v>
      </c>
      <c r="E86" s="7"/>
      <c r="F86" s="17">
        <f t="shared" si="18"/>
        <v>68436249418.237389</v>
      </c>
      <c r="G86" s="17">
        <f t="shared" si="19"/>
        <v>27352.963648988018</v>
      </c>
      <c r="H86" s="7">
        <f t="shared" si="20"/>
        <v>38.798529998564561</v>
      </c>
      <c r="I86" s="49">
        <f t="shared" si="14"/>
        <v>6.6432911126740388E+18</v>
      </c>
      <c r="J86" s="116">
        <f t="shared" si="15"/>
        <v>22638.812521772372</v>
      </c>
      <c r="K86" s="129">
        <f t="shared" si="16"/>
        <v>32.11179081102464</v>
      </c>
      <c r="M86" s="127">
        <f t="shared" si="22"/>
        <v>6946046.0580000011</v>
      </c>
      <c r="N86" s="116">
        <f t="shared" si="21"/>
        <v>29465.691453490257</v>
      </c>
      <c r="O86" s="46">
        <f t="shared" si="17"/>
        <v>41.795307026227313</v>
      </c>
    </row>
    <row r="87" spans="1:15" ht="15" customHeight="1">
      <c r="A87" s="6">
        <f ca="1">'ISB-1 2011'!A37</f>
        <v>2052</v>
      </c>
      <c r="B87" s="12" t="str">
        <f ca="1">'ISB-1 2011'!B37</f>
        <v>Vernay</v>
      </c>
      <c r="C87" s="17">
        <f>'ISB-3 2013'!C37</f>
        <v>1067</v>
      </c>
      <c r="D87" s="7">
        <f>'ISB-10 Indices 2015'!I37</f>
        <v>99.34</v>
      </c>
      <c r="E87" s="7"/>
      <c r="F87" s="17">
        <f t="shared" si="18"/>
        <v>103910884611.16765</v>
      </c>
      <c r="G87" s="17">
        <f t="shared" si="19"/>
        <v>41531.654257283539</v>
      </c>
      <c r="H87" s="7">
        <f t="shared" si="20"/>
        <v>38.923762190518779</v>
      </c>
      <c r="I87" s="49">
        <f t="shared" si="14"/>
        <v>1.0119467610754824E+19</v>
      </c>
      <c r="J87" s="116">
        <f t="shared" si="15"/>
        <v>34484.824791580228</v>
      </c>
      <c r="K87" s="129">
        <f t="shared" si="16"/>
        <v>32.319423422286995</v>
      </c>
      <c r="M87" s="127">
        <f t="shared" si="22"/>
        <v>10529620.785200002</v>
      </c>
      <c r="N87" s="116">
        <f t="shared" si="21"/>
        <v>44667.506461697158</v>
      </c>
      <c r="O87" s="46">
        <f t="shared" si="17"/>
        <v>41.862705212462188</v>
      </c>
    </row>
    <row r="88" spans="1:15" s="4" customFormat="1" ht="15" customHeight="1">
      <c r="A88" s="6">
        <f ca="1">'ISB-1 2011'!A78</f>
        <v>2155</v>
      </c>
      <c r="B88" s="12" t="str">
        <f ca="1">'ISB-1 2011'!B78</f>
        <v>Vaulruz</v>
      </c>
      <c r="C88" s="17">
        <f>'ISB-3 2013'!C78</f>
        <v>1035</v>
      </c>
      <c r="D88" s="7">
        <f>'ISB-10 Indices 2015'!I78</f>
        <v>99.5</v>
      </c>
      <c r="E88" s="7"/>
      <c r="F88" s="17">
        <f t="shared" si="18"/>
        <v>101445473314.6875</v>
      </c>
      <c r="G88" s="17">
        <f t="shared" si="19"/>
        <v>40546.265575909441</v>
      </c>
      <c r="H88" s="7">
        <f t="shared" si="20"/>
        <v>39.175135822134727</v>
      </c>
      <c r="I88" s="49">
        <f t="shared" si="14"/>
        <v>9.9431730010057708E+18</v>
      </c>
      <c r="J88" s="116">
        <f t="shared" si="15"/>
        <v>33884.053193434593</v>
      </c>
      <c r="K88" s="129">
        <f t="shared" si="16"/>
        <v>32.738215645830522</v>
      </c>
      <c r="L88" s="13"/>
      <c r="M88" s="127">
        <f t="shared" si="22"/>
        <v>10246758.75</v>
      </c>
      <c r="N88" s="116">
        <f t="shared" si="21"/>
        <v>43467.582737680066</v>
      </c>
      <c r="O88" s="46">
        <f t="shared" si="17"/>
        <v>41.997664480850304</v>
      </c>
    </row>
    <row r="89" spans="1:15" s="232" customFormat="1" ht="15" customHeight="1">
      <c r="A89" s="225">
        <f ca="1">'ISB-1 2011'!A47</f>
        <v>2089</v>
      </c>
      <c r="B89" s="226" t="str">
        <f ca="1">'ISB-1 2011'!B47</f>
        <v>Montet (Glâne)</v>
      </c>
      <c r="C89" s="227">
        <f>'ISB-3 2013'!C47</f>
        <v>399</v>
      </c>
      <c r="D89" s="228">
        <f>'ISB-10 Indices 2015'!I47</f>
        <v>99.72</v>
      </c>
      <c r="E89" s="228"/>
      <c r="F89" s="17">
        <f t="shared" si="18"/>
        <v>39454993394.913277</v>
      </c>
      <c r="G89" s="17">
        <f t="shared" si="19"/>
        <v>15769.581315111187</v>
      </c>
      <c r="H89" s="7">
        <f t="shared" si="20"/>
        <v>39.52276018824859</v>
      </c>
      <c r="I89" s="229">
        <f t="shared" si="14"/>
        <v>3.9014949969740616E+18</v>
      </c>
      <c r="J89" s="230">
        <f t="shared" si="15"/>
        <v>13295.400170349638</v>
      </c>
      <c r="K89" s="234">
        <f t="shared" si="16"/>
        <v>33.321804938219643</v>
      </c>
      <c r="M89" s="233">
        <f t="shared" si="22"/>
        <v>3967687.2816000003</v>
      </c>
      <c r="N89" s="116">
        <f t="shared" si="21"/>
        <v>16831.251657036322</v>
      </c>
      <c r="O89" s="231">
        <f t="shared" si="17"/>
        <v>42.183588112872989</v>
      </c>
    </row>
    <row r="90" spans="1:15" ht="15" customHeight="1">
      <c r="A90" s="6">
        <f ca="1">'ISB-1 2011'!A8</f>
        <v>2004</v>
      </c>
      <c r="B90" s="12" t="str">
        <f ca="1">'ISB-1 2011'!B8</f>
        <v>Bussy (FR)</v>
      </c>
      <c r="C90" s="17">
        <f>'ISB-3 2013'!C8</f>
        <v>406</v>
      </c>
      <c r="D90" s="7">
        <f>'ISB-10 Indices 2015'!I8</f>
        <v>100.08</v>
      </c>
      <c r="E90" s="7"/>
      <c r="F90" s="17">
        <f t="shared" si="18"/>
        <v>40730075987.165428</v>
      </c>
      <c r="G90" s="17">
        <f t="shared" si="19"/>
        <v>16279.213097855203</v>
      </c>
      <c r="H90" s="7">
        <f t="shared" si="20"/>
        <v>40.096583984865035</v>
      </c>
      <c r="I90" s="49">
        <f t="shared" si="14"/>
        <v>4.0860568717248031E+18</v>
      </c>
      <c r="J90" s="116">
        <f t="shared" si="15"/>
        <v>13924.34471158427</v>
      </c>
      <c r="K90" s="129">
        <f t="shared" si="16"/>
        <v>34.296415545774067</v>
      </c>
      <c r="L90" s="4"/>
      <c r="M90" s="127">
        <f t="shared" si="22"/>
        <v>4066498.5984</v>
      </c>
      <c r="N90" s="116">
        <f t="shared" si="21"/>
        <v>17250.417287184795</v>
      </c>
      <c r="O90" s="46">
        <f t="shared" si="17"/>
        <v>42.48871253001181</v>
      </c>
    </row>
    <row r="91" spans="1:15" s="4" customFormat="1" ht="15" customHeight="1">
      <c r="A91" s="6">
        <f ca="1">'ISB-1 2011'!A129</f>
        <v>2265</v>
      </c>
      <c r="B91" s="12" t="str">
        <f ca="1">'ISB-1 2011'!B129</f>
        <v>Kerzers</v>
      </c>
      <c r="C91" s="17">
        <f>'ISB-3 2013'!C129</f>
        <v>4774</v>
      </c>
      <c r="D91" s="7">
        <f>'ISB-10 Indices 2015'!I129</f>
        <v>100.29</v>
      </c>
      <c r="E91" s="7"/>
      <c r="F91" s="17">
        <f t="shared" si="18"/>
        <v>482961976211.00012</v>
      </c>
      <c r="G91" s="17">
        <f t="shared" si="19"/>
        <v>193032.80778011907</v>
      </c>
      <c r="H91" s="7">
        <f t="shared" si="20"/>
        <v>40.434186799354642</v>
      </c>
      <c r="I91" s="49">
        <f t="shared" si="14"/>
        <v>4.8858875254636503E+19</v>
      </c>
      <c r="J91" s="116">
        <f t="shared" si="15"/>
        <v>166499.84144216619</v>
      </c>
      <c r="K91" s="129">
        <f t="shared" si="16"/>
        <v>34.876380695887349</v>
      </c>
      <c r="L91" s="13"/>
      <c r="M91" s="127">
        <f t="shared" si="22"/>
        <v>48017293.493400007</v>
      </c>
      <c r="N91" s="116">
        <f t="shared" si="21"/>
        <v>203693.25839391231</v>
      </c>
      <c r="O91" s="46">
        <f t="shared" si="17"/>
        <v>42.667209550463411</v>
      </c>
    </row>
    <row r="92" spans="1:15" ht="15" customHeight="1">
      <c r="A92" s="6">
        <f ca="1">'ISB-1 2011'!A54</f>
        <v>2114</v>
      </c>
      <c r="B92" s="12" t="str">
        <f ca="1">'ISB-1 2011'!B54</f>
        <v>Villorsonnens</v>
      </c>
      <c r="C92" s="17">
        <f>'ISB-3 2013'!C54</f>
        <v>1297</v>
      </c>
      <c r="D92" s="7">
        <f>'ISB-10 Indices 2015'!I54</f>
        <v>100.35</v>
      </c>
      <c r="E92" s="7"/>
      <c r="F92" s="17">
        <f t="shared" si="18"/>
        <v>131525355213.01309</v>
      </c>
      <c r="G92" s="17">
        <f t="shared" si="19"/>
        <v>52568.752534575149</v>
      </c>
      <c r="H92" s="7">
        <f t="shared" si="20"/>
        <v>40.531035107613839</v>
      </c>
      <c r="I92" s="49">
        <f t="shared" si="14"/>
        <v>1.3337639987593884E+19</v>
      </c>
      <c r="J92" s="116">
        <f t="shared" si="15"/>
        <v>45451.618187554173</v>
      </c>
      <c r="K92" s="129">
        <f t="shared" si="16"/>
        <v>35.043653190095739</v>
      </c>
      <c r="L92" s="4"/>
      <c r="M92" s="127">
        <f t="shared" si="22"/>
        <v>13060948.882499998</v>
      </c>
      <c r="N92" s="116">
        <f t="shared" si="21"/>
        <v>55405.605814880611</v>
      </c>
      <c r="O92" s="46">
        <f t="shared" si="17"/>
        <v>42.718277420879424</v>
      </c>
    </row>
    <row r="93" spans="1:15" ht="15" customHeight="1">
      <c r="A93" s="6">
        <f ca="1">'ISB-1 2011'!A114</f>
        <v>2231</v>
      </c>
      <c r="B93" s="12" t="str">
        <f ca="1">'ISB-1 2011'!B114</f>
        <v>Vuisternens-en-Ogoz</v>
      </c>
      <c r="C93" s="17">
        <f>'ISB-3 2013'!C114</f>
        <v>975</v>
      </c>
      <c r="D93" s="7">
        <f>'ISB-10 Indices 2015'!I114</f>
        <v>100.38</v>
      </c>
      <c r="E93" s="7"/>
      <c r="F93" s="17">
        <f t="shared" si="18"/>
        <v>98990468820.410065</v>
      </c>
      <c r="G93" s="17">
        <f t="shared" si="19"/>
        <v>39565.036340512772</v>
      </c>
      <c r="H93" s="7">
        <f t="shared" si="20"/>
        <v>40.57952445180797</v>
      </c>
      <c r="I93" s="49">
        <f t="shared" si="14"/>
        <v>1.0050372222855977E+19</v>
      </c>
      <c r="J93" s="116">
        <f t="shared" si="15"/>
        <v>34249.363556142729</v>
      </c>
      <c r="K93" s="129">
        <f t="shared" si="16"/>
        <v>35.127552365274596</v>
      </c>
      <c r="M93" s="127">
        <f t="shared" si="22"/>
        <v>9824240.7899999991</v>
      </c>
      <c r="N93" s="116">
        <f t="shared" si="21"/>
        <v>41675.227239464031</v>
      </c>
      <c r="O93" s="46">
        <f t="shared" si="17"/>
        <v>42.7438228097067</v>
      </c>
    </row>
    <row r="94" spans="1:15" ht="15" customHeight="1">
      <c r="A94" s="6">
        <f ca="1">'ISB-1 2011'!A106</f>
        <v>2220</v>
      </c>
      <c r="B94" s="12" t="str">
        <f ca="1">'ISB-1 2011'!B106</f>
        <v>Le Mouret</v>
      </c>
      <c r="C94" s="17">
        <f>'ISB-3 2013'!C106</f>
        <v>3051</v>
      </c>
      <c r="D94" s="7">
        <f>'ISB-10 Indices 2015'!I106</f>
        <v>100.46</v>
      </c>
      <c r="E94" s="7"/>
      <c r="F94" s="17">
        <f t="shared" si="18"/>
        <v>310752694421.46155</v>
      </c>
      <c r="G94" s="17">
        <f t="shared" si="19"/>
        <v>124203.28738924397</v>
      </c>
      <c r="H94" s="7">
        <f t="shared" si="20"/>
        <v>40.709042081037026</v>
      </c>
      <c r="I94" s="49">
        <f t="shared" si="14"/>
        <v>3.1651011828973527E+19</v>
      </c>
      <c r="J94" s="116">
        <f t="shared" si="15"/>
        <v>107859.38938510724</v>
      </c>
      <c r="K94" s="129">
        <f t="shared" si="16"/>
        <v>35.352143357950588</v>
      </c>
      <c r="M94" s="127">
        <f t="shared" si="22"/>
        <v>30791337.591599997</v>
      </c>
      <c r="N94" s="116">
        <f t="shared" si="21"/>
        <v>130619.35457070378</v>
      </c>
      <c r="O94" s="46">
        <f t="shared" si="17"/>
        <v>42.811981176894065</v>
      </c>
    </row>
    <row r="95" spans="1:15" ht="15" customHeight="1">
      <c r="A95" s="6">
        <f ca="1">'ISB-1 2011'!A59</f>
        <v>2123</v>
      </c>
      <c r="B95" s="12" t="str">
        <f ca="1">'ISB-1 2011'!B59</f>
        <v>Botterens</v>
      </c>
      <c r="C95" s="17">
        <f>'ISB-3 2013'!C59</f>
        <v>521</v>
      </c>
      <c r="D95" s="7">
        <f>'ISB-10 Indices 2015'!I59</f>
        <v>100.7</v>
      </c>
      <c r="E95" s="7"/>
      <c r="F95" s="17">
        <f t="shared" si="18"/>
        <v>53574189006.292099</v>
      </c>
      <c r="G95" s="17">
        <f t="shared" si="19"/>
        <v>21412.816407536902</v>
      </c>
      <c r="H95" s="7">
        <f t="shared" si="20"/>
        <v>41.099455676654323</v>
      </c>
      <c r="I95" s="49">
        <f t="shared" si="14"/>
        <v>5.5090090742455071E+18</v>
      </c>
      <c r="J95" s="116">
        <f t="shared" si="15"/>
        <v>18773.439474096132</v>
      </c>
      <c r="K95" s="129">
        <f t="shared" si="16"/>
        <v>36.033473078879332</v>
      </c>
      <c r="M95" s="127">
        <f t="shared" si="22"/>
        <v>5283195.29</v>
      </c>
      <c r="N95" s="116">
        <f t="shared" si="21"/>
        <v>22411.743458622626</v>
      </c>
      <c r="O95" s="46">
        <f t="shared" si="17"/>
        <v>43.016782070292948</v>
      </c>
    </row>
    <row r="96" spans="1:15" ht="15" customHeight="1">
      <c r="A96" s="6">
        <f ca="1">'ISB-1 2011'!A100</f>
        <v>2206</v>
      </c>
      <c r="B96" s="12" t="str">
        <f ca="1">'ISB-1 2011'!B100</f>
        <v>Marly</v>
      </c>
      <c r="C96" s="17">
        <f>'ISB-3 2013'!C100</f>
        <v>7919</v>
      </c>
      <c r="D96" s="7">
        <f>'ISB-10 Indices 2015'!I100</f>
        <v>100.73</v>
      </c>
      <c r="E96" s="7"/>
      <c r="F96" s="17">
        <f t="shared" si="18"/>
        <v>815277916605.10596</v>
      </c>
      <c r="G96" s="17">
        <f t="shared" si="19"/>
        <v>325854.60784733493</v>
      </c>
      <c r="H96" s="7">
        <f t="shared" si="20"/>
        <v>41.148454078461285</v>
      </c>
      <c r="I96" s="49">
        <f t="shared" si="14"/>
        <v>8.3934597967415345E+19</v>
      </c>
      <c r="J96" s="116">
        <f t="shared" si="15"/>
        <v>286029.86008689262</v>
      </c>
      <c r="K96" s="129">
        <f t="shared" si="16"/>
        <v>36.119441859690944</v>
      </c>
      <c r="M96" s="127">
        <f t="shared" si="22"/>
        <v>80350394.035099998</v>
      </c>
      <c r="N96" s="116">
        <f t="shared" si="21"/>
        <v>340852.89660263585</v>
      </c>
      <c r="O96" s="46">
        <f t="shared" si="17"/>
        <v>43.042416542825592</v>
      </c>
    </row>
    <row r="97" spans="1:15" ht="15" customHeight="1">
      <c r="A97" s="6">
        <f ca="1">'ISB-1 2011'!A102</f>
        <v>2211</v>
      </c>
      <c r="B97" s="12" t="str">
        <f ca="1">'ISB-1 2011'!B102</f>
        <v>Neyruz (FR)</v>
      </c>
      <c r="C97" s="17">
        <f>'ISB-3 2013'!C102</f>
        <v>2387</v>
      </c>
      <c r="D97" s="7">
        <f>'ISB-10 Indices 2015'!I102</f>
        <v>100.88</v>
      </c>
      <c r="E97" s="7"/>
      <c r="F97" s="17">
        <f t="shared" si="18"/>
        <v>247213801668.93832</v>
      </c>
      <c r="G97" s="17">
        <f t="shared" si="19"/>
        <v>98807.72526345677</v>
      </c>
      <c r="H97" s="7">
        <f t="shared" si="20"/>
        <v>41.39410358753949</v>
      </c>
      <c r="I97" s="49">
        <f t="shared" si="14"/>
        <v>2.5603126826815742E+19</v>
      </c>
      <c r="J97" s="116">
        <f t="shared" si="15"/>
        <v>87249.584335938227</v>
      </c>
      <c r="K97" s="129">
        <f t="shared" si="16"/>
        <v>36.551983383300474</v>
      </c>
      <c r="M97" s="127">
        <f t="shared" si="22"/>
        <v>24291960.492799997</v>
      </c>
      <c r="N97" s="116">
        <f t="shared" si="21"/>
        <v>103048.4691152936</v>
      </c>
      <c r="O97" s="46">
        <f t="shared" si="17"/>
        <v>43.170703441681439</v>
      </c>
    </row>
    <row r="98" spans="1:15" ht="15" customHeight="1">
      <c r="A98" s="6">
        <f ca="1">'ISB-1 2011'!A167</f>
        <v>2335</v>
      </c>
      <c r="B98" s="12" t="str">
        <f ca="1">'ISB-1 2011'!B167</f>
        <v>Saint-Martin (FR)</v>
      </c>
      <c r="C98" s="17">
        <f>'ISB-3 2013'!C167</f>
        <v>1013</v>
      </c>
      <c r="D98" s="7">
        <f>'ISB-10 Indices 2015'!I167</f>
        <v>101.01</v>
      </c>
      <c r="E98" s="7"/>
      <c r="F98" s="17">
        <f t="shared" si="18"/>
        <v>105454940210.09709</v>
      </c>
      <c r="G98" s="17">
        <f t="shared" si="19"/>
        <v>42148.790599917163</v>
      </c>
      <c r="H98" s="7">
        <f t="shared" si="20"/>
        <v>41.607888055199567</v>
      </c>
      <c r="I98" s="49">
        <f t="shared" si="14"/>
        <v>1.0978030024397978E+19</v>
      </c>
      <c r="J98" s="116">
        <f t="shared" si="15"/>
        <v>37410.608592266944</v>
      </c>
      <c r="K98" s="129">
        <f t="shared" si="16"/>
        <v>36.930511937084844</v>
      </c>
      <c r="M98" s="127">
        <f t="shared" si="22"/>
        <v>10335659.361300001</v>
      </c>
      <c r="N98" s="116">
        <f t="shared" si="21"/>
        <v>43844.706350267625</v>
      </c>
      <c r="O98" s="46">
        <f t="shared" si="17"/>
        <v>43.282039832445832</v>
      </c>
    </row>
    <row r="99" spans="1:15" ht="15" customHeight="1">
      <c r="A99" s="6">
        <f ca="1">'ISB-1 2011'!A41</f>
        <v>2067</v>
      </c>
      <c r="B99" s="12" t="str">
        <f ca="1">'ISB-1 2011'!B41</f>
        <v>Le Châtelard</v>
      </c>
      <c r="C99" s="17">
        <f>'ISB-3 2013'!C41</f>
        <v>373</v>
      </c>
      <c r="D99" s="7">
        <f>'ISB-10 Indices 2015'!I41</f>
        <v>101.2</v>
      </c>
      <c r="E99" s="7"/>
      <c r="F99" s="17">
        <f t="shared" si="18"/>
        <v>39122885791.052803</v>
      </c>
      <c r="G99" s="17">
        <f t="shared" si="19"/>
        <v>15636.842784096259</v>
      </c>
      <c r="H99" s="7">
        <f t="shared" si="20"/>
        <v>41.921830520365305</v>
      </c>
      <c r="I99" s="49">
        <f t="shared" si="14"/>
        <v>4.1034857710985559E+18</v>
      </c>
      <c r="J99" s="116">
        <f t="shared" si="15"/>
        <v>13983.738403459442</v>
      </c>
      <c r="K99" s="129">
        <f t="shared" si="16"/>
        <v>37.489915290775983</v>
      </c>
      <c r="M99" s="127">
        <f t="shared" si="22"/>
        <v>3820057.12</v>
      </c>
      <c r="N99" s="116">
        <f t="shared" si="21"/>
        <v>16204.992522758852</v>
      </c>
      <c r="O99" s="46">
        <f t="shared" si="17"/>
        <v>43.445020168254295</v>
      </c>
    </row>
    <row r="100" spans="1:15" ht="15" customHeight="1">
      <c r="A100" s="6">
        <f ca="1">'ISB-1 2011'!A22</f>
        <v>2029</v>
      </c>
      <c r="B100" s="12" t="str">
        <f ca="1">'ISB-1 2011'!B22</f>
        <v>Montagny (FR)</v>
      </c>
      <c r="C100" s="17">
        <f>'ISB-3 2013'!C22</f>
        <v>2204</v>
      </c>
      <c r="D100" s="7">
        <f>'ISB-10 Indices 2015'!I22</f>
        <v>101.5</v>
      </c>
      <c r="E100" s="7"/>
      <c r="F100" s="17">
        <f t="shared" si="18"/>
        <v>233924526557.75</v>
      </c>
      <c r="G100" s="17">
        <f t="shared" si="19"/>
        <v>93496.197204456112</v>
      </c>
      <c r="H100" s="7">
        <f t="shared" si="20"/>
        <v>42.421142107284986</v>
      </c>
      <c r="I100" s="49">
        <f t="shared" si="14"/>
        <v>2.4827896608560566E+19</v>
      </c>
      <c r="J100" s="116">
        <f t="shared" si="15"/>
        <v>84607.777545504301</v>
      </c>
      <c r="K100" s="129">
        <f t="shared" si="16"/>
        <v>38.388283822824093</v>
      </c>
      <c r="M100" s="127">
        <f t="shared" si="22"/>
        <v>22706159</v>
      </c>
      <c r="N100" s="116">
        <f t="shared" si="21"/>
        <v>96321.370402852408</v>
      </c>
      <c r="O100" s="46">
        <f t="shared" si="17"/>
        <v>43.70298112652106</v>
      </c>
    </row>
    <row r="101" spans="1:15" ht="15" customHeight="1">
      <c r="A101" s="6">
        <f ca="1">'ISB-1 2011'!A68</f>
        <v>2137</v>
      </c>
      <c r="B101" s="12" t="str">
        <f ca="1">'ISB-1 2011'!B68</f>
        <v>Hauteville</v>
      </c>
      <c r="C101" s="17">
        <f>'ISB-3 2013'!C68</f>
        <v>583</v>
      </c>
      <c r="D101" s="7">
        <f>'ISB-10 Indices 2015'!I68</f>
        <v>101.51</v>
      </c>
      <c r="E101" s="7"/>
      <c r="F101" s="17">
        <f t="shared" si="18"/>
        <v>61901883825.10627</v>
      </c>
      <c r="G101" s="17">
        <f t="shared" si="19"/>
        <v>24741.273703126033</v>
      </c>
      <c r="H101" s="7">
        <f t="shared" si="20"/>
        <v>42.43786226951292</v>
      </c>
      <c r="I101" s="49">
        <f t="shared" si="14"/>
        <v>6.5726298818129562E+18</v>
      </c>
      <c r="J101" s="116">
        <f t="shared" si="15"/>
        <v>22398.015252634214</v>
      </c>
      <c r="K101" s="129">
        <f t="shared" si="16"/>
        <v>38.418551033677893</v>
      </c>
      <c r="M101" s="127">
        <f t="shared" si="22"/>
        <v>6007395.2983000008</v>
      </c>
      <c r="N101" s="116">
        <f t="shared" si="21"/>
        <v>25483.858704764134</v>
      </c>
      <c r="O101" s="46">
        <f t="shared" si="17"/>
        <v>43.711592975581702</v>
      </c>
    </row>
    <row r="102" spans="1:15" ht="15" customHeight="1">
      <c r="A102" s="6">
        <f ca="1">'ISB-1 2011'!A138</f>
        <v>2278</v>
      </c>
      <c r="B102" s="12" t="str">
        <f ca="1">'ISB-1 2011'!B138</f>
        <v>Ulmiz</v>
      </c>
      <c r="C102" s="17">
        <f>'ISB-3 2013'!C138</f>
        <v>398</v>
      </c>
      <c r="D102" s="7">
        <f>'ISB-10 Indices 2015'!I138</f>
        <v>101.61</v>
      </c>
      <c r="E102" s="7"/>
      <c r="F102" s="17">
        <f t="shared" si="18"/>
        <v>42425686408.490196</v>
      </c>
      <c r="G102" s="17">
        <f t="shared" si="19"/>
        <v>16956.923676848186</v>
      </c>
      <c r="H102" s="7">
        <f t="shared" si="20"/>
        <v>42.605335871477855</v>
      </c>
      <c r="I102" s="49">
        <f t="shared" si="14"/>
        <v>4.5224594654059044E+18</v>
      </c>
      <c r="J102" s="116">
        <f t="shared" si="15"/>
        <v>15411.504665106902</v>
      </c>
      <c r="K102" s="129">
        <f t="shared" si="16"/>
        <v>38.722373530419354</v>
      </c>
      <c r="M102" s="127">
        <f t="shared" si="22"/>
        <v>4109187.6557999998</v>
      </c>
      <c r="N102" s="116">
        <f t="shared" si="21"/>
        <v>17431.507735374376</v>
      </c>
      <c r="O102" s="46">
        <f t="shared" si="17"/>
        <v>43.797758129081345</v>
      </c>
    </row>
    <row r="103" spans="1:15" ht="15" customHeight="1">
      <c r="A103" s="6">
        <f ca="1">'ISB-1 2011'!A109</f>
        <v>2223</v>
      </c>
      <c r="B103" s="12" t="str">
        <f ca="1">'ISB-1 2011'!B109</f>
        <v>Le Glèbe</v>
      </c>
      <c r="C103" s="17">
        <f>'ISB-3 2013'!C109</f>
        <v>1238</v>
      </c>
      <c r="D103" s="7">
        <f>'ISB-10 Indices 2015'!I109</f>
        <v>101.81</v>
      </c>
      <c r="E103" s="7"/>
      <c r="F103" s="17">
        <f t="shared" si="18"/>
        <v>133009418402.98827</v>
      </c>
      <c r="G103" s="17">
        <f t="shared" si="19"/>
        <v>53161.9107925637</v>
      </c>
      <c r="H103" s="7">
        <f t="shared" si="20"/>
        <v>42.94176962242625</v>
      </c>
      <c r="I103" s="49">
        <f t="shared" si="14"/>
        <v>1.4290392071002579E+19</v>
      </c>
      <c r="J103" s="116">
        <f t="shared" si="15"/>
        <v>48698.37878109009</v>
      </c>
      <c r="K103" s="129">
        <f t="shared" si="16"/>
        <v>39.336331810250478</v>
      </c>
      <c r="M103" s="127">
        <f t="shared" si="22"/>
        <v>12832211.811800001</v>
      </c>
      <c r="N103" s="116">
        <f t="shared" si="21"/>
        <v>54435.284585660025</v>
      </c>
      <c r="O103" s="46">
        <f t="shared" si="17"/>
        <v>43.970342960953168</v>
      </c>
    </row>
    <row r="104" spans="1:15" ht="15" customHeight="1">
      <c r="A104" s="6">
        <f ca="1">'ISB-1 2011'!A164</f>
        <v>2325</v>
      </c>
      <c r="B104" s="12" t="str">
        <f ca="1">'ISB-1 2011'!B164</f>
        <v>Châtel-Saint-Denis</v>
      </c>
      <c r="C104" s="17">
        <f>'ISB-3 2013'!C164</f>
        <v>6275</v>
      </c>
      <c r="D104" s="7">
        <f>'ISB-10 Indices 2015'!I164</f>
        <v>101.89</v>
      </c>
      <c r="E104" s="7"/>
      <c r="F104" s="17">
        <f t="shared" si="18"/>
        <v>676300921403.55249</v>
      </c>
      <c r="G104" s="17">
        <f t="shared" si="19"/>
        <v>270307.54426467401</v>
      </c>
      <c r="H104" s="7">
        <f t="shared" si="20"/>
        <v>43.076899484410198</v>
      </c>
      <c r="I104" s="49">
        <f t="shared" ref="I104:I135" si="23">C104*(D104^$I$1)</f>
        <v>7.2889710962756026E+19</v>
      </c>
      <c r="J104" s="116">
        <f t="shared" ref="J104:J135" si="24">I104*$J$6/I$172</f>
        <v>248391.41823905439</v>
      </c>
      <c r="K104" s="129">
        <f t="shared" ref="K104:K135" si="25">J104/C104</f>
        <v>39.584289759211856</v>
      </c>
      <c r="M104" s="127">
        <f t="shared" si="22"/>
        <v>65144364.927499995</v>
      </c>
      <c r="N104" s="116">
        <f t="shared" si="21"/>
        <v>276347.68627491395</v>
      </c>
      <c r="O104" s="46">
        <f t="shared" ref="O104:O135" si="26">N104/C104</f>
        <v>44.039471916320949</v>
      </c>
    </row>
    <row r="105" spans="1:15" ht="15" customHeight="1">
      <c r="A105" s="6">
        <f ca="1">'ISB-1 2011'!A24</f>
        <v>2034</v>
      </c>
      <c r="B105" s="12" t="str">
        <f ca="1">'ISB-1 2011'!B24</f>
        <v>Murist</v>
      </c>
      <c r="C105" s="17">
        <f>'ISB-3 2013'!C24</f>
        <v>612</v>
      </c>
      <c r="D105" s="7">
        <f>'ISB-10 Indices 2015'!I24</f>
        <v>101.95</v>
      </c>
      <c r="E105" s="7"/>
      <c r="F105" s="17">
        <f t="shared" si="18"/>
        <v>66115051810.311829</v>
      </c>
      <c r="G105" s="17">
        <f t="shared" si="19"/>
        <v>26425.215060609265</v>
      </c>
      <c r="H105" s="7">
        <f t="shared" si="20"/>
        <v>43.178455981387685</v>
      </c>
      <c r="I105" s="49">
        <f t="shared" si="23"/>
        <v>7.1424837841180027E+18</v>
      </c>
      <c r="J105" s="116">
        <f t="shared" si="24"/>
        <v>24339.946659865822</v>
      </c>
      <c r="K105" s="129">
        <f t="shared" si="25"/>
        <v>39.771154672983371</v>
      </c>
      <c r="M105" s="127">
        <f t="shared" si="22"/>
        <v>6361007.1299999999</v>
      </c>
      <c r="N105" s="116">
        <f t="shared" si="21"/>
        <v>26983.908810993315</v>
      </c>
      <c r="O105" s="46">
        <f t="shared" si="26"/>
        <v>44.091354266328942</v>
      </c>
    </row>
    <row r="106" spans="1:15" ht="15" customHeight="1">
      <c r="A106" s="6">
        <f ca="1">'ISB-1 2011'!A97</f>
        <v>2197</v>
      </c>
      <c r="B106" s="12" t="str">
        <f ca="1">'ISB-1 2011'!B97</f>
        <v>Givisiez</v>
      </c>
      <c r="C106" s="17">
        <f>'ISB-3 2013'!C97</f>
        <v>3146</v>
      </c>
      <c r="D106" s="7">
        <f>'ISB-10 Indices 2015'!I97</f>
        <v>101.97</v>
      </c>
      <c r="E106" s="7"/>
      <c r="F106" s="17">
        <f t="shared" si="18"/>
        <v>340132707004.49982</v>
      </c>
      <c r="G106" s="17">
        <f t="shared" si="19"/>
        <v>135946.04686280011</v>
      </c>
      <c r="H106" s="7">
        <f t="shared" si="20"/>
        <v>43.212348017418982</v>
      </c>
      <c r="I106" s="49">
        <f t="shared" si="23"/>
        <v>3.6773762992437674E+19</v>
      </c>
      <c r="J106" s="116">
        <f t="shared" si="24"/>
        <v>125316.55048468681</v>
      </c>
      <c r="K106" s="129">
        <f t="shared" si="25"/>
        <v>39.833614267224036</v>
      </c>
      <c r="M106" s="127">
        <f t="shared" si="22"/>
        <v>32711733.3114</v>
      </c>
      <c r="N106" s="116">
        <f t="shared" si="21"/>
        <v>138765.82916585254</v>
      </c>
      <c r="O106" s="46">
        <f t="shared" si="26"/>
        <v>44.108655170328205</v>
      </c>
    </row>
    <row r="107" spans="1:15" ht="15" customHeight="1">
      <c r="A107" s="6">
        <f ca="1">'ISB-1 2011'!A99</f>
        <v>2200</v>
      </c>
      <c r="B107" s="12" t="str">
        <f ca="1">'ISB-1 2011'!B99</f>
        <v>Grolley</v>
      </c>
      <c r="C107" s="17">
        <f>'ISB-3 2013'!C99</f>
        <v>1886</v>
      </c>
      <c r="D107" s="7">
        <f>'ISB-10 Indices 2015'!I99</f>
        <v>102</v>
      </c>
      <c r="E107" s="7"/>
      <c r="F107" s="17">
        <f t="shared" si="18"/>
        <v>204146705376</v>
      </c>
      <c r="G107" s="17">
        <f t="shared" si="19"/>
        <v>81594.439477309017</v>
      </c>
      <c r="H107" s="7">
        <f t="shared" si="20"/>
        <v>43.26322347683405</v>
      </c>
      <c r="I107" s="49">
        <f t="shared" si="23"/>
        <v>2.209749592570273E+19</v>
      </c>
      <c r="J107" s="116">
        <f t="shared" si="24"/>
        <v>75303.198215748416</v>
      </c>
      <c r="K107" s="129">
        <f t="shared" si="25"/>
        <v>39.927464589474241</v>
      </c>
      <c r="M107" s="127">
        <f t="shared" ref="M107:M138" si="27">C107*D107^$M$1</f>
        <v>19621944</v>
      </c>
      <c r="N107" s="116">
        <f t="shared" si="21"/>
        <v>83237.879909500654</v>
      </c>
      <c r="O107" s="46">
        <f t="shared" si="26"/>
        <v>44.134612889448917</v>
      </c>
    </row>
    <row r="108" spans="1:15" ht="15" customHeight="1">
      <c r="A108" s="6">
        <f ca="1">'ISB-1 2011'!A86</f>
        <v>2175</v>
      </c>
      <c r="B108" s="12" t="str">
        <f ca="1">'ISB-1 2011'!B86</f>
        <v>Belfaux</v>
      </c>
      <c r="C108" s="17">
        <f>'ISB-3 2013'!C86</f>
        <v>2992</v>
      </c>
      <c r="D108" s="7">
        <f>'ISB-10 Indices 2015'!I86</f>
        <v>102.06</v>
      </c>
      <c r="E108" s="7"/>
      <c r="F108" s="17">
        <f t="shared" si="18"/>
        <v>324626407157.74652</v>
      </c>
      <c r="G108" s="17">
        <f t="shared" si="19"/>
        <v>129748.40658233312</v>
      </c>
      <c r="H108" s="7">
        <f t="shared" si="20"/>
        <v>43.365109151849303</v>
      </c>
      <c r="I108" s="49">
        <f t="shared" si="23"/>
        <v>3.5221358363685503E+19</v>
      </c>
      <c r="J108" s="116">
        <f t="shared" si="24"/>
        <v>120026.31154254513</v>
      </c>
      <c r="K108" s="129">
        <f t="shared" si="25"/>
        <v>40.115745836412138</v>
      </c>
      <c r="M108" s="127">
        <f t="shared" si="27"/>
        <v>31165400.851199999</v>
      </c>
      <c r="N108" s="116">
        <f t="shared" si="21"/>
        <v>132206.16129490713</v>
      </c>
      <c r="O108" s="46">
        <f t="shared" si="26"/>
        <v>44.186551234928849</v>
      </c>
    </row>
    <row r="109" spans="1:15" ht="15" customHeight="1">
      <c r="A109" s="6">
        <f ca="1">'ISB-1 2011'!A134</f>
        <v>2274</v>
      </c>
      <c r="B109" s="12" t="str">
        <f ca="1">'ISB-1 2011'!B134</f>
        <v>Muntelier</v>
      </c>
      <c r="C109" s="17">
        <f>'ISB-3 2013'!C134</f>
        <v>941</v>
      </c>
      <c r="D109" s="7">
        <f>'ISB-10 Indices 2015'!I134</f>
        <v>102.18</v>
      </c>
      <c r="E109" s="7"/>
      <c r="F109" s="17">
        <f t="shared" si="18"/>
        <v>102577761348.09755</v>
      </c>
      <c r="G109" s="17">
        <f t="shared" si="19"/>
        <v>40998.824470958934</v>
      </c>
      <c r="H109" s="7">
        <f t="shared" si="20"/>
        <v>43.569420266693875</v>
      </c>
      <c r="I109" s="49">
        <f t="shared" si="23"/>
        <v>1.1181931055459357E+19</v>
      </c>
      <c r="J109" s="116">
        <f t="shared" si="24"/>
        <v>38105.456542914195</v>
      </c>
      <c r="K109" s="129">
        <f t="shared" si="25"/>
        <v>40.494640321906687</v>
      </c>
      <c r="M109" s="127">
        <f t="shared" si="27"/>
        <v>9824748.0084000006</v>
      </c>
      <c r="N109" s="116">
        <f t="shared" si="21"/>
        <v>41677.378901107098</v>
      </c>
      <c r="O109" s="46">
        <f t="shared" si="26"/>
        <v>44.290519554842824</v>
      </c>
    </row>
    <row r="110" spans="1:15" ht="15" customHeight="1">
      <c r="A110" s="6">
        <f ca="1">'ISB-1 2011'!A133</f>
        <v>2272</v>
      </c>
      <c r="B110" s="12" t="str">
        <f ca="1">'ISB-1 2011'!B133</f>
        <v>Misery-Courtion</v>
      </c>
      <c r="C110" s="17">
        <f>'ISB-3 2013'!C133</f>
        <v>1677</v>
      </c>
      <c r="D110" s="7">
        <f>'ISB-10 Indices 2015'!I133</f>
        <v>102.31</v>
      </c>
      <c r="E110" s="7"/>
      <c r="F110" s="17">
        <f t="shared" si="18"/>
        <v>183740714675.91913</v>
      </c>
      <c r="G110" s="17">
        <f t="shared" si="19"/>
        <v>73438.464733138477</v>
      </c>
      <c r="H110" s="7">
        <f t="shared" si="20"/>
        <v>43.791571099068861</v>
      </c>
      <c r="I110" s="49">
        <f t="shared" si="23"/>
        <v>2.0131574376635372E+19</v>
      </c>
      <c r="J110" s="116">
        <f t="shared" si="24"/>
        <v>68603.78844625334</v>
      </c>
      <c r="K110" s="129">
        <f t="shared" si="25"/>
        <v>40.908639502834433</v>
      </c>
      <c r="L110" s="4"/>
      <c r="M110" s="127">
        <f t="shared" si="27"/>
        <v>17553722.639699999</v>
      </c>
      <c r="N110" s="116">
        <f t="shared" si="21"/>
        <v>74464.316942706151</v>
      </c>
      <c r="O110" s="46">
        <f t="shared" si="26"/>
        <v>44.403289769055547</v>
      </c>
    </row>
    <row r="111" spans="1:15" ht="15" customHeight="1">
      <c r="A111" s="6">
        <f ca="1">'ISB-1 2011'!A140</f>
        <v>2280</v>
      </c>
      <c r="B111" s="12" t="str">
        <f ca="1">'ISB-1 2011'!B140</f>
        <v>Bas-Vully</v>
      </c>
      <c r="C111" s="17">
        <f>'ISB-3 2013'!C140</f>
        <v>2033</v>
      </c>
      <c r="D111" s="7">
        <f>'ISB-10 Indices 2015'!I140</f>
        <v>102.32</v>
      </c>
      <c r="E111" s="7"/>
      <c r="F111" s="17">
        <f t="shared" si="18"/>
        <v>222832998613.49466</v>
      </c>
      <c r="G111" s="17">
        <f t="shared" si="19"/>
        <v>89063.076405903077</v>
      </c>
      <c r="H111" s="7">
        <f t="shared" si="20"/>
        <v>43.808694739745732</v>
      </c>
      <c r="I111" s="49">
        <f t="shared" si="23"/>
        <v>2.4424272145145942E+19</v>
      </c>
      <c r="J111" s="116">
        <f t="shared" si="24"/>
        <v>83232.317942505411</v>
      </c>
      <c r="K111" s="129">
        <f t="shared" si="25"/>
        <v>40.940638437041521</v>
      </c>
      <c r="M111" s="127">
        <f t="shared" si="27"/>
        <v>21284254.419199996</v>
      </c>
      <c r="N111" s="116">
        <f t="shared" si="21"/>
        <v>90289.535700877939</v>
      </c>
      <c r="O111" s="46">
        <f t="shared" si="26"/>
        <v>44.411970339831747</v>
      </c>
    </row>
    <row r="112" spans="1:15" ht="15" customHeight="1">
      <c r="A112" s="6">
        <f ca="1">'ISB-1 2011'!A149</f>
        <v>2298</v>
      </c>
      <c r="B112" s="12" t="str">
        <f ca="1">'ISB-1 2011'!B149</f>
        <v>Oberschrot</v>
      </c>
      <c r="C112" s="17">
        <f>'ISB-3 2013'!C149</f>
        <v>1159</v>
      </c>
      <c r="D112" s="7">
        <f>'ISB-10 Indices 2015'!I149</f>
        <v>102.41</v>
      </c>
      <c r="E112" s="7"/>
      <c r="F112" s="17">
        <f t="shared" si="18"/>
        <v>127483183622.4713</v>
      </c>
      <c r="G112" s="17">
        <f t="shared" si="19"/>
        <v>50953.155924314422</v>
      </c>
      <c r="H112" s="7">
        <f t="shared" si="20"/>
        <v>43.963033584395532</v>
      </c>
      <c r="I112" s="49">
        <f t="shared" si="23"/>
        <v>1.4022400437032559E+19</v>
      </c>
      <c r="J112" s="116">
        <f t="shared" si="24"/>
        <v>47785.124754441153</v>
      </c>
      <c r="K112" s="129">
        <f t="shared" si="25"/>
        <v>41.229615836446207</v>
      </c>
      <c r="M112" s="127">
        <f t="shared" si="27"/>
        <v>12155369.5879</v>
      </c>
      <c r="N112" s="116">
        <f t="shared" si="21"/>
        <v>51564.064906780732</v>
      </c>
      <c r="O112" s="46">
        <f t="shared" si="26"/>
        <v>44.490133655548519</v>
      </c>
    </row>
    <row r="113" spans="1:15" ht="15" customHeight="1">
      <c r="A113" s="6">
        <f ca="1">'ISB-1 2011'!A94</f>
        <v>2192</v>
      </c>
      <c r="B113" s="12" t="str">
        <f ca="1">'ISB-1 2011'!B94</f>
        <v>Farvagny</v>
      </c>
      <c r="C113" s="17">
        <f>'ISB-3 2013'!C94</f>
        <v>2168</v>
      </c>
      <c r="D113" s="7">
        <f>'ISB-10 Indices 2015'!I94</f>
        <v>102.51</v>
      </c>
      <c r="E113" s="7"/>
      <c r="F113" s="17">
        <f t="shared" si="18"/>
        <v>239400036309.91891</v>
      </c>
      <c r="G113" s="17">
        <f t="shared" si="19"/>
        <v>95684.678023962333</v>
      </c>
      <c r="H113" s="7">
        <f t="shared" si="20"/>
        <v>44.134999088543509</v>
      </c>
      <c r="I113" s="49">
        <f t="shared" si="23"/>
        <v>2.6435598424903365E+19</v>
      </c>
      <c r="J113" s="116">
        <f t="shared" si="24"/>
        <v>90086.456620949379</v>
      </c>
      <c r="K113" s="129">
        <f t="shared" si="25"/>
        <v>41.552793644349343</v>
      </c>
      <c r="M113" s="127">
        <f t="shared" si="27"/>
        <v>22781994.616799999</v>
      </c>
      <c r="N113" s="116">
        <f t="shared" si="21"/>
        <v>96643.071247787098</v>
      </c>
      <c r="O113" s="46">
        <f t="shared" si="26"/>
        <v>44.577062383665634</v>
      </c>
    </row>
    <row r="114" spans="1:15" ht="15" customHeight="1">
      <c r="A114" s="6">
        <f ca="1">'ISB-1 2011'!A13</f>
        <v>2011</v>
      </c>
      <c r="B114" s="12" t="str">
        <f ca="1">'ISB-1 2011'!B13</f>
        <v>Cugy (FR)</v>
      </c>
      <c r="C114" s="17">
        <f>'ISB-3 2013'!C13</f>
        <v>1510</v>
      </c>
      <c r="D114" s="7">
        <f>'ISB-10 Indices 2015'!I13</f>
        <v>102.56</v>
      </c>
      <c r="E114" s="7"/>
      <c r="F114" s="17">
        <f t="shared" si="18"/>
        <v>167066354452.47021</v>
      </c>
      <c r="G114" s="17">
        <f t="shared" si="19"/>
        <v>66773.96787746207</v>
      </c>
      <c r="H114" s="7">
        <f t="shared" si="20"/>
        <v>44.221170779776202</v>
      </c>
      <c r="I114" s="49">
        <f t="shared" si="23"/>
        <v>1.848421641724398E+19</v>
      </c>
      <c r="J114" s="116">
        <f t="shared" si="24"/>
        <v>62989.970330144977</v>
      </c>
      <c r="K114" s="129">
        <f t="shared" si="25"/>
        <v>41.715212139168862</v>
      </c>
      <c r="M114" s="127">
        <f t="shared" si="27"/>
        <v>15883015.936000003</v>
      </c>
      <c r="N114" s="116">
        <f t="shared" si="21"/>
        <v>67377.043430633246</v>
      </c>
      <c r="O114" s="46">
        <f t="shared" si="26"/>
        <v>44.620558563333276</v>
      </c>
    </row>
    <row r="115" spans="1:15" ht="15" customHeight="1">
      <c r="A115" s="6">
        <f ca="1">'ISB-1 2011'!A128</f>
        <v>2264</v>
      </c>
      <c r="B115" s="12" t="str">
        <f ca="1">'ISB-1 2011'!B128</f>
        <v>Jeuss</v>
      </c>
      <c r="C115" s="17">
        <f>'ISB-3 2013'!C128</f>
        <v>420</v>
      </c>
      <c r="D115" s="7">
        <f>'ISB-10 Indices 2015'!I128</f>
        <v>102.56</v>
      </c>
      <c r="E115" s="7"/>
      <c r="F115" s="17">
        <f t="shared" si="18"/>
        <v>46468787331.15065</v>
      </c>
      <c r="G115" s="17">
        <f t="shared" si="19"/>
        <v>18572.891727506005</v>
      </c>
      <c r="H115" s="7">
        <f t="shared" si="20"/>
        <v>44.221170779776202</v>
      </c>
      <c r="I115" s="49">
        <f t="shared" si="23"/>
        <v>5.141305228637399E+18</v>
      </c>
      <c r="J115" s="116">
        <f t="shared" si="24"/>
        <v>17520.389098450923</v>
      </c>
      <c r="K115" s="129">
        <f t="shared" si="25"/>
        <v>41.715212139168862</v>
      </c>
      <c r="M115" s="127">
        <f t="shared" si="27"/>
        <v>4417792.5120000001</v>
      </c>
      <c r="N115" s="116">
        <f t="shared" si="21"/>
        <v>18740.634596599972</v>
      </c>
      <c r="O115" s="46">
        <f t="shared" si="26"/>
        <v>44.620558563333269</v>
      </c>
    </row>
    <row r="116" spans="1:15" s="232" customFormat="1" ht="15" customHeight="1">
      <c r="A116" s="225">
        <f ca="1">'ISB-1 2011'!A65</f>
        <v>2131</v>
      </c>
      <c r="B116" s="226" t="str">
        <f ca="1">'ISB-1 2011'!B65</f>
        <v>Echarlens</v>
      </c>
      <c r="C116" s="227">
        <f>'ISB-3 2013'!C65</f>
        <v>784</v>
      </c>
      <c r="D116" s="228">
        <f>'ISB-10 Indices 2015'!I65</f>
        <v>102.61</v>
      </c>
      <c r="E116" s="228"/>
      <c r="F116" s="17">
        <f t="shared" si="18"/>
        <v>86911013241.891418</v>
      </c>
      <c r="G116" s="17">
        <f t="shared" si="19"/>
        <v>34737.055377974277</v>
      </c>
      <c r="H116" s="7">
        <f t="shared" si="20"/>
        <v>44.307468594354944</v>
      </c>
      <c r="I116" s="229">
        <f t="shared" si="23"/>
        <v>9.6345972228727357E+18</v>
      </c>
      <c r="J116" s="230">
        <f t="shared" si="24"/>
        <v>32832.497711154683</v>
      </c>
      <c r="K116" s="234">
        <f t="shared" si="25"/>
        <v>41.878185856064647</v>
      </c>
      <c r="M116" s="233">
        <f t="shared" si="27"/>
        <v>8254588.6863999991</v>
      </c>
      <c r="N116" s="116">
        <f t="shared" si="21"/>
        <v>35016.635547471029</v>
      </c>
      <c r="O116" s="231">
        <f t="shared" si="26"/>
        <v>44.664075953406922</v>
      </c>
    </row>
    <row r="117" spans="1:15" ht="15" customHeight="1">
      <c r="A117" s="6">
        <f ca="1">'ISB-1 2011'!A9</f>
        <v>2005</v>
      </c>
      <c r="B117" s="12" t="str">
        <f ca="1">'ISB-1 2011'!B9</f>
        <v>Châbles</v>
      </c>
      <c r="C117" s="17">
        <f>'ISB-3 2013'!C9</f>
        <v>718</v>
      </c>
      <c r="D117" s="7">
        <f>'ISB-10 Indices 2015'!I9</f>
        <v>102.75</v>
      </c>
      <c r="E117" s="7"/>
      <c r="F117" s="17">
        <f t="shared" si="18"/>
        <v>80029806425.929687</v>
      </c>
      <c r="G117" s="17">
        <f t="shared" si="19"/>
        <v>31986.738090013561</v>
      </c>
      <c r="H117" s="7">
        <f t="shared" si="20"/>
        <v>44.549774498626128</v>
      </c>
      <c r="I117" s="49">
        <f t="shared" si="23"/>
        <v>8.9202923629133384E+18</v>
      </c>
      <c r="J117" s="116">
        <f t="shared" si="24"/>
        <v>30398.310569007521</v>
      </c>
      <c r="K117" s="129">
        <f t="shared" si="25"/>
        <v>42.337479901124681</v>
      </c>
      <c r="M117" s="127">
        <f t="shared" si="27"/>
        <v>7580329.875</v>
      </c>
      <c r="N117" s="116">
        <f t="shared" si="21"/>
        <v>32156.37491421085</v>
      </c>
      <c r="O117" s="46">
        <f t="shared" si="26"/>
        <v>44.786037484973328</v>
      </c>
    </row>
    <row r="118" spans="1:15" ht="15" customHeight="1">
      <c r="A118" s="239">
        <f ca="1">'ISB-1 2011'!A52</f>
        <v>2111</v>
      </c>
      <c r="B118" s="240" t="str">
        <f ca="1">'ISB-1 2011'!B52</f>
        <v>Villaz-Saint-Pierre</v>
      </c>
      <c r="C118" s="241">
        <f>'ISB-3 2013'!C52</f>
        <v>1189</v>
      </c>
      <c r="D118" s="242">
        <f>'ISB-10 Indices 2015'!I52</f>
        <v>103.05</v>
      </c>
      <c r="E118" s="242"/>
      <c r="F118" s="17">
        <f t="shared" si="18"/>
        <v>134083037262.35593</v>
      </c>
      <c r="G118" s="17">
        <f t="shared" si="19"/>
        <v>53591.020480525731</v>
      </c>
      <c r="H118" s="7">
        <f t="shared" si="20"/>
        <v>45.072346913814741</v>
      </c>
      <c r="I118" s="243">
        <f t="shared" si="23"/>
        <v>1.5120488546255954E+19</v>
      </c>
      <c r="J118" s="244">
        <f t="shared" si="24"/>
        <v>51527.157192199185</v>
      </c>
      <c r="K118" s="247">
        <f t="shared" si="25"/>
        <v>43.33654936265701</v>
      </c>
      <c r="L118" s="245"/>
      <c r="M118" s="246">
        <f t="shared" si="27"/>
        <v>12626350.672499999</v>
      </c>
      <c r="N118" s="244">
        <f t="shared" si="21"/>
        <v>53562.004915149984</v>
      </c>
      <c r="O118" s="247">
        <f t="shared" si="26"/>
        <v>45.04794357876365</v>
      </c>
    </row>
    <row r="119" spans="1:15" ht="15" customHeight="1">
      <c r="A119" s="6">
        <f ca="1">'ISB-1 2011'!A39</f>
        <v>2063</v>
      </c>
      <c r="B119" s="12" t="str">
        <f ca="1">'ISB-1 2011'!B39</f>
        <v>Billens-Hennens</v>
      </c>
      <c r="C119" s="17">
        <f>'ISB-3 2013'!C39</f>
        <v>670</v>
      </c>
      <c r="D119" s="7">
        <f>'ISB-10 Indices 2015'!I39</f>
        <v>103.15</v>
      </c>
      <c r="E119" s="7"/>
      <c r="F119" s="17">
        <f t="shared" si="18"/>
        <v>75849327040.0242</v>
      </c>
      <c r="G119" s="17">
        <f t="shared" si="19"/>
        <v>30315.86188551566</v>
      </c>
      <c r="H119" s="7">
        <f t="shared" si="20"/>
        <v>45.247555053008448</v>
      </c>
      <c r="I119" s="49">
        <f t="shared" si="23"/>
        <v>8.5867468842157414E+18</v>
      </c>
      <c r="J119" s="116">
        <f t="shared" si="24"/>
        <v>29261.66407382175</v>
      </c>
      <c r="K119" s="129">
        <f t="shared" si="25"/>
        <v>43.674125483316047</v>
      </c>
      <c r="M119" s="127">
        <f t="shared" si="27"/>
        <v>7128748.0750000002</v>
      </c>
      <c r="N119" s="116">
        <f t="shared" si="21"/>
        <v>30240.728246494535</v>
      </c>
      <c r="O119" s="129">
        <f t="shared" si="26"/>
        <v>45.135415293275422</v>
      </c>
    </row>
    <row r="120" spans="1:15" s="4" customFormat="1" ht="15" customHeight="1">
      <c r="A120" s="6">
        <f ca="1">'ISB-1 2011'!A117</f>
        <v>2235</v>
      </c>
      <c r="B120" s="12" t="str">
        <f ca="1">'ISB-1 2011'!B117</f>
        <v>La Sonnaz</v>
      </c>
      <c r="C120" s="17">
        <f>'ISB-3 2013'!C117</f>
        <v>1030</v>
      </c>
      <c r="D120" s="7">
        <f>'ISB-10 Indices 2015'!I117</f>
        <v>103.59</v>
      </c>
      <c r="E120" s="7"/>
      <c r="F120" s="17">
        <f t="shared" si="18"/>
        <v>118606518197.16325</v>
      </c>
      <c r="G120" s="17">
        <f t="shared" si="19"/>
        <v>47405.283141005879</v>
      </c>
      <c r="H120" s="7">
        <f t="shared" si="20"/>
        <v>46.024546738840662</v>
      </c>
      <c r="I120" s="49">
        <f t="shared" si="23"/>
        <v>1.3657772969761184E+19</v>
      </c>
      <c r="J120" s="116">
        <f t="shared" si="24"/>
        <v>46542.557970622656</v>
      </c>
      <c r="K120" s="129">
        <f t="shared" si="25"/>
        <v>45.186949486041414</v>
      </c>
      <c r="L120" s="13"/>
      <c r="M120" s="127">
        <f t="shared" si="27"/>
        <v>11052814.743000001</v>
      </c>
      <c r="N120" s="116">
        <f t="shared" si="21"/>
        <v>46886.93771829093</v>
      </c>
      <c r="O120" s="129">
        <f t="shared" si="26"/>
        <v>45.521298755622261</v>
      </c>
    </row>
    <row r="121" spans="1:15" ht="15" customHeight="1">
      <c r="A121" s="6">
        <f ca="1">'ISB-1 2011'!A53</f>
        <v>2113</v>
      </c>
      <c r="B121" s="12" t="str">
        <f ca="1">'ISB-1 2011'!B53</f>
        <v>Vuisternens-devant-Romont</v>
      </c>
      <c r="C121" s="17">
        <f>'ISB-3 2013'!C53</f>
        <v>2134</v>
      </c>
      <c r="D121" s="7">
        <f>'ISB-10 Indices 2015'!I53</f>
        <v>103.64</v>
      </c>
      <c r="E121" s="7"/>
      <c r="F121" s="17">
        <f t="shared" si="18"/>
        <v>246209061296.91339</v>
      </c>
      <c r="G121" s="17">
        <f t="shared" si="19"/>
        <v>98406.145295146227</v>
      </c>
      <c r="H121" s="7">
        <f t="shared" si="20"/>
        <v>46.113470147678647</v>
      </c>
      <c r="I121" s="49">
        <f t="shared" si="23"/>
        <v>2.8406233301174907E+19</v>
      </c>
      <c r="J121" s="116">
        <f t="shared" si="24"/>
        <v>96801.928328589187</v>
      </c>
      <c r="K121" s="129">
        <f t="shared" si="25"/>
        <v>45.361728363912462</v>
      </c>
      <c r="M121" s="127">
        <f t="shared" si="27"/>
        <v>22921826.646400001</v>
      </c>
      <c r="N121" s="116">
        <f t="shared" si="21"/>
        <v>97236.250072848808</v>
      </c>
      <c r="O121" s="129">
        <f t="shared" si="26"/>
        <v>45.565253080060359</v>
      </c>
    </row>
    <row r="122" spans="1:15" ht="15" customHeight="1">
      <c r="A122" s="6">
        <f ca="1">'ISB-1 2011'!A67</f>
        <v>2135</v>
      </c>
      <c r="B122" s="12" t="str">
        <f ca="1">'ISB-1 2011'!B67</f>
        <v>Gruyères</v>
      </c>
      <c r="C122" s="17">
        <f>'ISB-3 2013'!C67</f>
        <v>2077</v>
      </c>
      <c r="D122" s="7">
        <f>'ISB-10 Indices 2015'!I67</f>
        <v>103.75</v>
      </c>
      <c r="E122" s="7"/>
      <c r="F122" s="17">
        <f t="shared" si="18"/>
        <v>240651691203.61328</v>
      </c>
      <c r="G122" s="17">
        <f t="shared" si="19"/>
        <v>96184.946099716573</v>
      </c>
      <c r="H122" s="7">
        <f t="shared" si="20"/>
        <v>46.309555175597772</v>
      </c>
      <c r="I122" s="49">
        <f t="shared" si="23"/>
        <v>2.7883118189291885E+19</v>
      </c>
      <c r="J122" s="116">
        <f t="shared" si="24"/>
        <v>95019.271999916149</v>
      </c>
      <c r="K122" s="129">
        <f t="shared" si="25"/>
        <v>45.748325469386685</v>
      </c>
      <c r="M122" s="127">
        <f t="shared" si="27"/>
        <v>22356957.8125</v>
      </c>
      <c r="N122" s="116">
        <f t="shared" si="21"/>
        <v>94840.030607499823</v>
      </c>
      <c r="O122" s="129">
        <f t="shared" si="26"/>
        <v>45.662027254453456</v>
      </c>
    </row>
    <row r="123" spans="1:15" ht="15" customHeight="1">
      <c r="A123" s="6">
        <f ca="1">'ISB-1 2011'!A104</f>
        <v>2216</v>
      </c>
      <c r="B123" s="12" t="str">
        <f ca="1">'ISB-1 2011'!B104</f>
        <v>Pierrafortscha</v>
      </c>
      <c r="C123" s="17">
        <f>'ISB-3 2013'!C104</f>
        <v>148</v>
      </c>
      <c r="D123" s="7">
        <f>'ISB-10 Indices 2015'!I104</f>
        <v>103.88</v>
      </c>
      <c r="E123" s="7"/>
      <c r="F123" s="17">
        <f t="shared" si="18"/>
        <v>17234134549.436382</v>
      </c>
      <c r="G123" s="17">
        <f t="shared" si="19"/>
        <v>6888.2304313841969</v>
      </c>
      <c r="H123" s="7">
        <f t="shared" si="20"/>
        <v>46.542097509352679</v>
      </c>
      <c r="I123" s="49">
        <f t="shared" si="23"/>
        <v>2.0068607680275459E+18</v>
      </c>
      <c r="J123" s="116">
        <f t="shared" si="24"/>
        <v>6838.9212386009967</v>
      </c>
      <c r="K123" s="129">
        <f t="shared" si="25"/>
        <v>46.208927287844574</v>
      </c>
      <c r="M123" s="127">
        <f t="shared" si="27"/>
        <v>1597076.0511999999</v>
      </c>
      <c r="N123" s="116">
        <f t="shared" si="21"/>
        <v>6774.9263047598697</v>
      </c>
      <c r="O123" s="129">
        <f t="shared" si="26"/>
        <v>45.776529086215334</v>
      </c>
    </row>
    <row r="124" spans="1:15" ht="15" customHeight="1">
      <c r="A124" s="6">
        <f ca="1">'ISB-1 2011'!A89</f>
        <v>2183</v>
      </c>
      <c r="B124" s="12" t="str">
        <f ca="1">'ISB-1 2011'!B89</f>
        <v>Corminboeuf</v>
      </c>
      <c r="C124" s="17">
        <f>'ISB-3 2013'!C89</f>
        <v>2180</v>
      </c>
      <c r="D124" s="7">
        <f>'ISB-10 Indices 2015'!I89</f>
        <v>103.97</v>
      </c>
      <c r="E124" s="7"/>
      <c r="F124" s="17">
        <f t="shared" si="18"/>
        <v>254735028959.06796</v>
      </c>
      <c r="G124" s="17">
        <f t="shared" si="19"/>
        <v>101813.84933383677</v>
      </c>
      <c r="H124" s="7">
        <f t="shared" si="20"/>
        <v>46.703600611851726</v>
      </c>
      <c r="I124" s="49">
        <f t="shared" si="23"/>
        <v>2.9766025219622564E+19</v>
      </c>
      <c r="J124" s="116">
        <f t="shared" si="24"/>
        <v>101435.78732832926</v>
      </c>
      <c r="K124" s="129">
        <f t="shared" si="25"/>
        <v>46.530177673545531</v>
      </c>
      <c r="M124" s="127">
        <f t="shared" si="27"/>
        <v>23565278.761999998</v>
      </c>
      <c r="N124" s="116">
        <f t="shared" si="21"/>
        <v>99965.826200771044</v>
      </c>
      <c r="O124" s="129">
        <f t="shared" si="26"/>
        <v>45.855883578335344</v>
      </c>
    </row>
    <row r="125" spans="1:15" s="4" customFormat="1" ht="15" customHeight="1">
      <c r="A125" s="209">
        <f ca="1">'ISB-1 2011'!A73</f>
        <v>2147</v>
      </c>
      <c r="B125" s="210" t="str">
        <f ca="1">'ISB-1 2011'!B73</f>
        <v>Pont-la-Ville</v>
      </c>
      <c r="C125" s="211">
        <f>'ISB-3 2013'!C73</f>
        <v>605</v>
      </c>
      <c r="D125" s="212">
        <f>'ISB-10 Indices 2015'!I73</f>
        <v>104.01</v>
      </c>
      <c r="E125" s="212"/>
      <c r="F125" s="17">
        <f t="shared" si="18"/>
        <v>70803668515.259705</v>
      </c>
      <c r="G125" s="17">
        <f t="shared" si="19"/>
        <v>28299.186287622491</v>
      </c>
      <c r="H125" s="7">
        <f t="shared" si="20"/>
        <v>46.775514524995856</v>
      </c>
      <c r="I125" s="213">
        <f t="shared" si="23"/>
        <v>8.2862140086260777E+18</v>
      </c>
      <c r="J125" s="214">
        <f t="shared" si="24"/>
        <v>28237.516958828783</v>
      </c>
      <c r="K125" s="215">
        <f t="shared" si="25"/>
        <v>46.673581750130218</v>
      </c>
      <c r="L125" s="13"/>
      <c r="M125" s="127">
        <f t="shared" si="27"/>
        <v>6544938.460500001</v>
      </c>
      <c r="N125" s="116">
        <f t="shared" si="21"/>
        <v>27764.160451694857</v>
      </c>
      <c r="O125" s="129">
        <f t="shared" si="26"/>
        <v>45.891174300322078</v>
      </c>
    </row>
    <row r="126" spans="1:15" ht="15" customHeight="1">
      <c r="A126" s="6">
        <f ca="1">'ISB-1 2011'!A98</f>
        <v>2198</v>
      </c>
      <c r="B126" s="12" t="str">
        <f ca="1">'ISB-1 2011'!B98</f>
        <v>Granges-Paccot</v>
      </c>
      <c r="C126" s="17">
        <f>'ISB-3 2013'!C98</f>
        <v>3102</v>
      </c>
      <c r="D126" s="7">
        <f>'ISB-10 Indices 2015'!I98</f>
        <v>104.07</v>
      </c>
      <c r="E126" s="7"/>
      <c r="F126" s="17">
        <f t="shared" si="18"/>
        <v>363868124036.75342</v>
      </c>
      <c r="G126" s="17">
        <f t="shared" si="19"/>
        <v>145432.7444068036</v>
      </c>
      <c r="H126" s="7">
        <f t="shared" si="20"/>
        <v>46.883541072470535</v>
      </c>
      <c r="I126" s="49">
        <f t="shared" si="23"/>
        <v>4.2682144323025846E+19</v>
      </c>
      <c r="J126" s="116">
        <f t="shared" si="24"/>
        <v>145450.95901529319</v>
      </c>
      <c r="K126" s="46">
        <f t="shared" si="25"/>
        <v>46.889412964311148</v>
      </c>
      <c r="M126" s="127">
        <f t="shared" si="27"/>
        <v>33596412.319799997</v>
      </c>
      <c r="N126" s="116">
        <f t="shared" si="21"/>
        <v>142518.70936261871</v>
      </c>
      <c r="O126" s="129">
        <f t="shared" si="26"/>
        <v>45.944135835789396</v>
      </c>
    </row>
    <row r="127" spans="1:15" ht="15" customHeight="1">
      <c r="A127" s="6">
        <f ca="1">'ISB-1 2011'!A76</f>
        <v>2152</v>
      </c>
      <c r="B127" s="12" t="str">
        <f ca="1">'ISB-1 2011'!B76</f>
        <v>Sâles</v>
      </c>
      <c r="C127" s="17">
        <f>'ISB-3 2013'!C76</f>
        <v>1458</v>
      </c>
      <c r="D127" s="7">
        <f>'ISB-10 Indices 2015'!I76</f>
        <v>104.11</v>
      </c>
      <c r="E127" s="7"/>
      <c r="F127" s="17">
        <f t="shared" si="18"/>
        <v>171288146491.035</v>
      </c>
      <c r="G127" s="17">
        <f t="shared" si="19"/>
        <v>68461.356142396355</v>
      </c>
      <c r="H127" s="7">
        <f t="shared" si="20"/>
        <v>46.955662649105868</v>
      </c>
      <c r="I127" s="49">
        <f t="shared" si="23"/>
        <v>2.0123202419982348E+19</v>
      </c>
      <c r="J127" s="116">
        <f t="shared" si="24"/>
        <v>68575.258738026852</v>
      </c>
      <c r="K127" s="46">
        <f t="shared" si="25"/>
        <v>47.033785142679598</v>
      </c>
      <c r="M127" s="127">
        <f t="shared" si="27"/>
        <v>15803104.681799999</v>
      </c>
      <c r="N127" s="116">
        <f t="shared" si="21"/>
        <v>67038.053400872799</v>
      </c>
      <c r="O127" s="129">
        <f t="shared" si="26"/>
        <v>45.979460494425787</v>
      </c>
    </row>
    <row r="128" spans="1:15" ht="15" customHeight="1">
      <c r="A128" s="6">
        <f ca="1">'ISB-1 2011'!A111</f>
        <v>2226</v>
      </c>
      <c r="B128" s="12" t="str">
        <f ca="1">'ISB-1 2011'!B111</f>
        <v>Treyvaux</v>
      </c>
      <c r="C128" s="17">
        <f>'ISB-3 2013'!C111</f>
        <v>1447</v>
      </c>
      <c r="D128" s="7">
        <f>'ISB-10 Indices 2015'!I111</f>
        <v>104.19</v>
      </c>
      <c r="E128" s="7"/>
      <c r="F128" s="17">
        <f t="shared" si="18"/>
        <v>170518963153.6377</v>
      </c>
      <c r="G128" s="17">
        <f t="shared" si="19"/>
        <v>68153.924860786268</v>
      </c>
      <c r="H128" s="7">
        <f t="shared" si="20"/>
        <v>47.100155397917256</v>
      </c>
      <c r="I128" s="49">
        <f t="shared" si="23"/>
        <v>2.0094482926739223E+19</v>
      </c>
      <c r="J128" s="116">
        <f t="shared" si="24"/>
        <v>68477.389291659973</v>
      </c>
      <c r="K128" s="46">
        <f t="shared" si="25"/>
        <v>47.323696815245313</v>
      </c>
      <c r="M128" s="127">
        <f t="shared" si="27"/>
        <v>15707989.6767</v>
      </c>
      <c r="N128" s="116">
        <f t="shared" si="21"/>
        <v>66634.567825126331</v>
      </c>
      <c r="O128" s="129">
        <f t="shared" si="26"/>
        <v>46.050150535678185</v>
      </c>
    </row>
    <row r="129" spans="1:15" ht="15" customHeight="1">
      <c r="A129" s="6">
        <f ca="1">'ISB-1 2011'!A122</f>
        <v>2257</v>
      </c>
      <c r="B129" s="12" t="str">
        <f ca="1">'ISB-1 2011'!B122</f>
        <v>Cressier (FR)</v>
      </c>
      <c r="C129" s="17">
        <f>'ISB-3 2013'!C122</f>
        <v>848</v>
      </c>
      <c r="D129" s="7">
        <f>'ISB-10 Indices 2015'!I122</f>
        <v>104.23</v>
      </c>
      <c r="E129" s="7"/>
      <c r="F129" s="17">
        <f t="shared" si="18"/>
        <v>100084495263.38452</v>
      </c>
      <c r="G129" s="17">
        <f t="shared" si="19"/>
        <v>40002.302639880392</v>
      </c>
      <c r="H129" s="7">
        <f t="shared" si="20"/>
        <v>47.17252669797216</v>
      </c>
      <c r="I129" s="49">
        <f t="shared" si="23"/>
        <v>1.181238937750759E+19</v>
      </c>
      <c r="J129" s="116">
        <f t="shared" si="24"/>
        <v>40253.91391345024</v>
      </c>
      <c r="K129" s="46">
        <f t="shared" si="25"/>
        <v>47.469238105483775</v>
      </c>
      <c r="M129" s="127">
        <f t="shared" si="27"/>
        <v>9212581.1792000011</v>
      </c>
      <c r="N129" s="116">
        <f t="shared" si="21"/>
        <v>39080.51749871346</v>
      </c>
      <c r="O129" s="129">
        <f t="shared" si="26"/>
        <v>46.085515918294178</v>
      </c>
    </row>
    <row r="130" spans="1:15" s="4" customFormat="1" ht="15" customHeight="1">
      <c r="A130" s="6">
        <f ca="1">'ISB-1 2011'!A16</f>
        <v>2015</v>
      </c>
      <c r="B130" s="12" t="str">
        <f ca="1">'ISB-1 2011'!B16</f>
        <v>Estavayer-le-Lac</v>
      </c>
      <c r="C130" s="17">
        <f>'ISB-3 2013'!C16</f>
        <v>6094</v>
      </c>
      <c r="D130" s="7">
        <f>'ISB-10 Indices 2015'!I16</f>
        <v>104.34</v>
      </c>
      <c r="E130" s="7"/>
      <c r="F130" s="17">
        <f t="shared" si="18"/>
        <v>722280316090.41833</v>
      </c>
      <c r="G130" s="17">
        <f t="shared" si="19"/>
        <v>288684.83294082934</v>
      </c>
      <c r="H130" s="7">
        <f t="shared" si="20"/>
        <v>47.371977837353022</v>
      </c>
      <c r="I130" s="49">
        <f t="shared" si="23"/>
        <v>8.5606966690461876E+19</v>
      </c>
      <c r="J130" s="116">
        <f t="shared" si="24"/>
        <v>291728.909149502</v>
      </c>
      <c r="K130" s="46">
        <f t="shared" si="25"/>
        <v>47.871498055382673</v>
      </c>
      <c r="L130" s="13"/>
      <c r="M130" s="127">
        <f t="shared" si="27"/>
        <v>66344376.146400005</v>
      </c>
      <c r="N130" s="116">
        <f t="shared" si="21"/>
        <v>281438.23131616233</v>
      </c>
      <c r="O130" s="129">
        <f t="shared" si="26"/>
        <v>46.182840714828082</v>
      </c>
    </row>
    <row r="131" spans="1:15" s="223" customFormat="1" ht="15" customHeight="1">
      <c r="A131" s="216">
        <f ca="1">'ISB-1 2011'!A139</f>
        <v>2279</v>
      </c>
      <c r="B131" s="217" t="str">
        <f ca="1">'ISB-1 2011'!B139</f>
        <v>Villarepos</v>
      </c>
      <c r="C131" s="218">
        <f>'ISB-3 2013'!C139</f>
        <v>607</v>
      </c>
      <c r="D131" s="219">
        <f>'ISB-10 Indices 2015'!I139</f>
        <v>104.51</v>
      </c>
      <c r="E131" s="219"/>
      <c r="F131" s="17">
        <f t="shared" si="18"/>
        <v>72413590548.861298</v>
      </c>
      <c r="G131" s="17">
        <f t="shared" si="19"/>
        <v>28942.648476698472</v>
      </c>
      <c r="H131" s="7">
        <f t="shared" si="20"/>
        <v>47.681463717789903</v>
      </c>
      <c r="I131" s="220">
        <f t="shared" si="23"/>
        <v>8.6387612787119186E+18</v>
      </c>
      <c r="J131" s="221">
        <f t="shared" si="24"/>
        <v>29438.917201143831</v>
      </c>
      <c r="K131" s="222">
        <f t="shared" si="25"/>
        <v>48.499039870088687</v>
      </c>
      <c r="M131" s="224">
        <f t="shared" si="27"/>
        <v>6629860.4407000011</v>
      </c>
      <c r="N131" s="221">
        <f t="shared" si="21"/>
        <v>28124.406388058989</v>
      </c>
      <c r="O131" s="248">
        <f t="shared" si="26"/>
        <v>46.333453687082354</v>
      </c>
    </row>
    <row r="132" spans="1:15" ht="15" customHeight="1">
      <c r="A132" s="6">
        <f ca="1">'ISB-1 2011'!A61</f>
        <v>2125</v>
      </c>
      <c r="B132" s="12" t="str">
        <f ca="1">'ISB-1 2011'!B61</f>
        <v>Bulle</v>
      </c>
      <c r="C132" s="17">
        <f>'ISB-3 2013'!C61</f>
        <v>20824</v>
      </c>
      <c r="D132" s="7">
        <f>'ISB-10 Indices 2015'!I61</f>
        <v>104.71</v>
      </c>
      <c r="E132" s="7"/>
      <c r="F132" s="17">
        <f t="shared" si="18"/>
        <v>2503322445948.2983</v>
      </c>
      <c r="G132" s="17">
        <f t="shared" si="19"/>
        <v>1000541.2109488326</v>
      </c>
      <c r="H132" s="7">
        <f t="shared" si="20"/>
        <v>48.04750340707033</v>
      </c>
      <c r="I132" s="49">
        <f t="shared" si="23"/>
        <v>3.0093273474781846E+20</v>
      </c>
      <c r="J132" s="116">
        <f t="shared" si="24"/>
        <v>1025509.7432991859</v>
      </c>
      <c r="K132" s="46">
        <f t="shared" si="25"/>
        <v>49.246530123856409</v>
      </c>
      <c r="L132" s="4"/>
      <c r="M132" s="127">
        <f t="shared" si="27"/>
        <v>228318169.69839996</v>
      </c>
      <c r="N132" s="116">
        <f t="shared" si="21"/>
        <v>968544.21715363208</v>
      </c>
      <c r="O132" s="129">
        <f t="shared" si="26"/>
        <v>46.510959333155597</v>
      </c>
    </row>
    <row r="133" spans="1:15" s="4" customFormat="1" ht="15" customHeight="1">
      <c r="A133" s="6">
        <f ca="1">'ISB-1 2011'!A95</f>
        <v>2194</v>
      </c>
      <c r="B133" s="12" t="str">
        <f ca="1">'ISB-1 2011'!B95</f>
        <v>Ferpicloz</v>
      </c>
      <c r="C133" s="17">
        <f>'ISB-3 2013'!C95</f>
        <v>280</v>
      </c>
      <c r="D133" s="7">
        <f>'ISB-10 Indices 2015'!I95</f>
        <v>104.83</v>
      </c>
      <c r="E133" s="7"/>
      <c r="F133" s="17">
        <f t="shared" si="18"/>
        <v>33814297908.26506</v>
      </c>
      <c r="G133" s="17">
        <f t="shared" si="19"/>
        <v>13515.078183906817</v>
      </c>
      <c r="H133" s="7">
        <f t="shared" si="20"/>
        <v>48.268136371095771</v>
      </c>
      <c r="I133" s="49">
        <f t="shared" si="23"/>
        <v>4.0835955108174956E+18</v>
      </c>
      <c r="J133" s="116">
        <f t="shared" si="24"/>
        <v>13915.956958107285</v>
      </c>
      <c r="K133" s="46">
        <f t="shared" si="25"/>
        <v>49.699846278954588</v>
      </c>
      <c r="L133" s="13"/>
      <c r="M133" s="127">
        <f t="shared" si="27"/>
        <v>3077012.0920000002</v>
      </c>
      <c r="N133" s="116">
        <f t="shared" si="21"/>
        <v>13052.935172681026</v>
      </c>
      <c r="O133" s="129">
        <f t="shared" si="26"/>
        <v>46.617625616717952</v>
      </c>
    </row>
    <row r="134" spans="1:15" ht="15" customHeight="1">
      <c r="A134" s="6">
        <f ca="1">'ISB-1 2011'!A85</f>
        <v>2174</v>
      </c>
      <c r="B134" s="12" t="str">
        <f ca="1">'ISB-1 2011'!B85</f>
        <v>Avry</v>
      </c>
      <c r="C134" s="17">
        <f>'ISB-3 2013'!C85</f>
        <v>1846</v>
      </c>
      <c r="D134" s="7">
        <f>'ISB-10 Indices 2015'!I85</f>
        <v>105.1</v>
      </c>
      <c r="E134" s="7"/>
      <c r="F134" s="17">
        <f t="shared" si="18"/>
        <v>225238465954.50452</v>
      </c>
      <c r="G134" s="17">
        <f t="shared" si="19"/>
        <v>90024.506368777933</v>
      </c>
      <c r="H134" s="7">
        <f t="shared" si="20"/>
        <v>48.767338227940378</v>
      </c>
      <c r="I134" s="49">
        <f t="shared" si="23"/>
        <v>2.7482322072339378E+19</v>
      </c>
      <c r="J134" s="116">
        <f t="shared" si="24"/>
        <v>93653.450752999604</v>
      </c>
      <c r="K134" s="46">
        <f t="shared" si="25"/>
        <v>50.733180256229474</v>
      </c>
      <c r="M134" s="127">
        <f t="shared" si="27"/>
        <v>20390934.459999997</v>
      </c>
      <c r="N134" s="116">
        <f t="shared" si="21"/>
        <v>86499.999889102648</v>
      </c>
      <c r="O134" s="129">
        <f t="shared" si="26"/>
        <v>46.858071445884427</v>
      </c>
    </row>
    <row r="135" spans="1:15" ht="15" customHeight="1">
      <c r="A135" s="6">
        <f ca="1">'ISB-1 2011'!A91</f>
        <v>2185</v>
      </c>
      <c r="B135" s="12" t="str">
        <f ca="1">'ISB-1 2011'!B91</f>
        <v>Corserey</v>
      </c>
      <c r="C135" s="17">
        <f>'ISB-3 2013'!C91</f>
        <v>390</v>
      </c>
      <c r="D135" s="7">
        <f>'ISB-10 Indices 2015'!I91</f>
        <v>105.32</v>
      </c>
      <c r="E135" s="7"/>
      <c r="F135" s="17">
        <f t="shared" si="18"/>
        <v>47985277287.887833</v>
      </c>
      <c r="G135" s="17">
        <f t="shared" si="19"/>
        <v>19179.010487860418</v>
      </c>
      <c r="H135" s="7">
        <f t="shared" si="20"/>
        <v>49.176949968872869</v>
      </c>
      <c r="I135" s="49">
        <f t="shared" si="23"/>
        <v>5.9040688112704717E+18</v>
      </c>
      <c r="J135" s="116">
        <f t="shared" si="24"/>
        <v>20119.712453816403</v>
      </c>
      <c r="K135" s="46">
        <f t="shared" si="25"/>
        <v>51.589006291836931</v>
      </c>
      <c r="L135" s="4"/>
      <c r="M135" s="127">
        <f t="shared" si="27"/>
        <v>4325997.9359999998</v>
      </c>
      <c r="N135" s="116">
        <f t="shared" si="21"/>
        <v>18351.234550741541</v>
      </c>
      <c r="O135" s="129">
        <f t="shared" si="26"/>
        <v>47.054447566003951</v>
      </c>
    </row>
    <row r="136" spans="1:15" ht="15" customHeight="1">
      <c r="A136" s="6">
        <f ca="1">'ISB-1 2011'!A25</f>
        <v>2035</v>
      </c>
      <c r="B136" s="12" t="str">
        <f ca="1">'ISB-1 2011'!B25</f>
        <v>Nuvilly</v>
      </c>
      <c r="C136" s="17">
        <f>'ISB-3 2013'!C25</f>
        <v>394</v>
      </c>
      <c r="D136" s="7">
        <f>'ISB-10 Indices 2015'!I25</f>
        <v>105.57</v>
      </c>
      <c r="E136" s="7"/>
      <c r="F136" s="17">
        <f t="shared" si="18"/>
        <v>48939362528.518272</v>
      </c>
      <c r="G136" s="17">
        <f t="shared" si="19"/>
        <v>19560.344344213536</v>
      </c>
      <c r="H136" s="7">
        <f t="shared" si="20"/>
        <v>49.645544020846536</v>
      </c>
      <c r="I136" s="49">
        <f t="shared" ref="I136:I170" si="28">C136*(D136^$I$1)</f>
        <v>6.0788355449181174E+18</v>
      </c>
      <c r="J136" s="116">
        <f t="shared" ref="J136:J167" si="29">I136*$J$6/I$172</f>
        <v>20715.277400615643</v>
      </c>
      <c r="K136" s="46">
        <f t="shared" ref="K136:K167" si="30">J136/C136</f>
        <v>52.576846194455946</v>
      </c>
      <c r="M136" s="127">
        <f t="shared" si="27"/>
        <v>4391139.8105999995</v>
      </c>
      <c r="N136" s="116">
        <f t="shared" si="21"/>
        <v>18627.571672844962</v>
      </c>
      <c r="O136" s="129">
        <f t="shared" ref="O136:O167" si="31">N136/C136</f>
        <v>47.278100692499905</v>
      </c>
    </row>
    <row r="137" spans="1:15" ht="15" customHeight="1">
      <c r="A137" s="6">
        <f ca="1">'ISB-1 2011'!A60</f>
        <v>2124</v>
      </c>
      <c r="B137" s="12" t="str">
        <f ca="1">'ISB-1 2011'!B60</f>
        <v>Broc</v>
      </c>
      <c r="C137" s="17">
        <f>'ISB-3 2013'!C60</f>
        <v>2500</v>
      </c>
      <c r="D137" s="7">
        <f>'ISB-10 Indices 2015'!I60</f>
        <v>105.69</v>
      </c>
      <c r="E137" s="7"/>
      <c r="F137" s="17">
        <f t="shared" ref="F137:F170" si="32">C137*D137^$F$1</f>
        <v>311943255538.62799</v>
      </c>
      <c r="G137" s="17">
        <f t="shared" ref="G137:G170" si="33">F137/$F$172*$G$6</f>
        <v>124679.13717991169</v>
      </c>
      <c r="H137" s="7">
        <f t="shared" ref="H137:H170" si="34">G137/C137</f>
        <v>49.871654871964672</v>
      </c>
      <c r="I137" s="49">
        <f t="shared" si="28"/>
        <v>3.8923437870415102E+19</v>
      </c>
      <c r="J137" s="116">
        <f t="shared" si="29"/>
        <v>132642.1494566256</v>
      </c>
      <c r="K137" s="46">
        <f t="shared" si="30"/>
        <v>53.056859782650243</v>
      </c>
      <c r="M137" s="127">
        <f t="shared" si="27"/>
        <v>27925940.25</v>
      </c>
      <c r="N137" s="116">
        <f t="shared" ref="N137:N170" si="35">M137*$N$6/M$172</f>
        <v>118464.10635405904</v>
      </c>
      <c r="O137" s="129">
        <f t="shared" si="31"/>
        <v>47.385642541623618</v>
      </c>
    </row>
    <row r="138" spans="1:15" ht="15" customHeight="1">
      <c r="A138" s="6">
        <f ca="1">'ISB-1 2011'!A116</f>
        <v>2234</v>
      </c>
      <c r="B138" s="12" t="str">
        <f ca="1">'ISB-1 2011'!B116</f>
        <v>La Brillaz</v>
      </c>
      <c r="C138" s="17">
        <f>'ISB-3 2013'!C116</f>
        <v>1805</v>
      </c>
      <c r="D138" s="7">
        <f>'ISB-10 Indices 2015'!I116</f>
        <v>105.93</v>
      </c>
      <c r="E138" s="7"/>
      <c r="F138" s="17">
        <f t="shared" si="32"/>
        <v>227275747791.95062</v>
      </c>
      <c r="G138" s="17">
        <f t="shared" si="33"/>
        <v>90838.777994065982</v>
      </c>
      <c r="H138" s="7">
        <f t="shared" si="34"/>
        <v>50.326192794496386</v>
      </c>
      <c r="I138" s="49">
        <f t="shared" si="28"/>
        <v>2.8617321625701024E+19</v>
      </c>
      <c r="J138" s="116">
        <f t="shared" si="29"/>
        <v>97521.268927011086</v>
      </c>
      <c r="K138" s="46">
        <f t="shared" si="30"/>
        <v>54.028403837679271</v>
      </c>
      <c r="M138" s="127">
        <f t="shared" si="27"/>
        <v>20254202.644500002</v>
      </c>
      <c r="N138" s="116">
        <f t="shared" si="35"/>
        <v>85919.972424015767</v>
      </c>
      <c r="O138" s="129">
        <f t="shared" si="31"/>
        <v>47.601092755687404</v>
      </c>
    </row>
    <row r="139" spans="1:15" ht="15" customHeight="1">
      <c r="A139" s="6">
        <f ca="1">'ISB-1 2011'!A48</f>
        <v>2096</v>
      </c>
      <c r="B139" s="12" t="str">
        <f ca="1">'ISB-1 2011'!B48</f>
        <v>Romont (FR)</v>
      </c>
      <c r="C139" s="17">
        <f>'ISB-3 2013'!C48</f>
        <v>4973</v>
      </c>
      <c r="D139" s="7">
        <f>'ISB-10 Indices 2015'!I48</f>
        <v>105.95</v>
      </c>
      <c r="E139" s="7"/>
      <c r="F139" s="17">
        <f t="shared" si="32"/>
        <v>626646045580.2821</v>
      </c>
      <c r="G139" s="17">
        <f t="shared" si="33"/>
        <v>250461.21976654939</v>
      </c>
      <c r="H139" s="7">
        <f t="shared" si="34"/>
        <v>50.3642106910415</v>
      </c>
      <c r="I139" s="49">
        <f t="shared" si="28"/>
        <v>7.8963455950413234E+19</v>
      </c>
      <c r="J139" s="116">
        <f t="shared" si="29"/>
        <v>269089.34818800696</v>
      </c>
      <c r="K139" s="46">
        <f t="shared" si="30"/>
        <v>54.110063983110187</v>
      </c>
      <c r="M139" s="127">
        <f t="shared" ref="M139:M170" si="36">C139*D139^$M$1</f>
        <v>55823926.6325</v>
      </c>
      <c r="N139" s="116">
        <f t="shared" si="35"/>
        <v>236809.63013210159</v>
      </c>
      <c r="O139" s="129">
        <f t="shared" si="31"/>
        <v>47.619068999014999</v>
      </c>
    </row>
    <row r="140" spans="1:15" ht="15" customHeight="1">
      <c r="A140" s="6">
        <f ca="1">'ISB-1 2011'!A90</f>
        <v>2184</v>
      </c>
      <c r="B140" s="12" t="str">
        <f ca="1">'ISB-1 2011'!B90</f>
        <v>Corpataux-Magnedens</v>
      </c>
      <c r="C140" s="17">
        <f>'ISB-3 2013'!C90</f>
        <v>1264</v>
      </c>
      <c r="D140" s="7">
        <f>'ISB-10 Indices 2015'!I90</f>
        <v>106.19</v>
      </c>
      <c r="E140" s="7"/>
      <c r="F140" s="17">
        <f t="shared" si="32"/>
        <v>160724305250.91867</v>
      </c>
      <c r="G140" s="17">
        <f t="shared" si="33"/>
        <v>64239.143968425567</v>
      </c>
      <c r="H140" s="7">
        <f t="shared" si="34"/>
        <v>50.822107569956934</v>
      </c>
      <c r="I140" s="49">
        <f t="shared" si="28"/>
        <v>2.0436948020878549E+19</v>
      </c>
      <c r="J140" s="116">
        <f t="shared" si="29"/>
        <v>69644.431790622606</v>
      </c>
      <c r="K140" s="46">
        <f t="shared" si="30"/>
        <v>55.098442872328015</v>
      </c>
      <c r="M140" s="127">
        <f t="shared" si="36"/>
        <v>14253263.5504</v>
      </c>
      <c r="N140" s="116">
        <f t="shared" si="35"/>
        <v>60463.501461764346</v>
      </c>
      <c r="O140" s="129">
        <f t="shared" si="31"/>
        <v>47.835048624813567</v>
      </c>
    </row>
    <row r="141" spans="1:15" ht="15" customHeight="1">
      <c r="A141" s="6">
        <f ca="1">'ISB-1 2011'!A96</f>
        <v>2196</v>
      </c>
      <c r="B141" s="12" t="str">
        <f ca="1">'ISB-1 2011'!B96</f>
        <v>Fribourg</v>
      </c>
      <c r="C141" s="17">
        <f>'ISB-3 2013'!C96</f>
        <v>37485</v>
      </c>
      <c r="D141" s="7">
        <f>'ISB-10 Indices 2015'!I96</f>
        <v>106.74</v>
      </c>
      <c r="E141" s="7"/>
      <c r="F141" s="17">
        <f t="shared" si="32"/>
        <v>4865935064979.4189</v>
      </c>
      <c r="G141" s="17">
        <f t="shared" si="33"/>
        <v>1944842.7709314143</v>
      </c>
      <c r="H141" s="7">
        <f t="shared" si="34"/>
        <v>51.883227182377333</v>
      </c>
      <c r="I141" s="49">
        <f t="shared" si="28"/>
        <v>6.3164796736284538E+20</v>
      </c>
      <c r="J141" s="116">
        <f t="shared" si="29"/>
        <v>2152511.4089317927</v>
      </c>
      <c r="K141" s="46">
        <f t="shared" si="30"/>
        <v>57.423273547600182</v>
      </c>
      <c r="M141" s="127">
        <f t="shared" si="36"/>
        <v>427082633.58599997</v>
      </c>
      <c r="N141" s="116">
        <f t="shared" si="35"/>
        <v>1811719.2142564841</v>
      </c>
      <c r="O141" s="129">
        <f t="shared" si="31"/>
        <v>48.331845118220194</v>
      </c>
    </row>
    <row r="142" spans="1:15" ht="15" customHeight="1">
      <c r="A142" s="6">
        <f ca="1">'ISB-1 2011'!A142</f>
        <v>2283</v>
      </c>
      <c r="B142" s="12" t="str">
        <f ca="1">'ISB-1 2011'!B142</f>
        <v>Wallenried</v>
      </c>
      <c r="C142" s="17">
        <f>'ISB-3 2013'!C142</f>
        <v>459</v>
      </c>
      <c r="D142" s="7">
        <f>'ISB-10 Indices 2015'!I142</f>
        <v>106.78</v>
      </c>
      <c r="E142" s="7"/>
      <c r="F142" s="17">
        <f t="shared" si="32"/>
        <v>59672241478.120735</v>
      </c>
      <c r="G142" s="17">
        <f t="shared" si="33"/>
        <v>23850.118407711976</v>
      </c>
      <c r="H142" s="7">
        <f t="shared" si="34"/>
        <v>51.9610422825969</v>
      </c>
      <c r="I142" s="49">
        <f t="shared" si="28"/>
        <v>7.7576827952574136E+18</v>
      </c>
      <c r="J142" s="116">
        <f t="shared" si="29"/>
        <v>26436.403798435935</v>
      </c>
      <c r="K142" s="46">
        <f t="shared" si="30"/>
        <v>57.595650976984608</v>
      </c>
      <c r="M142" s="127">
        <f t="shared" si="36"/>
        <v>5233503.4956</v>
      </c>
      <c r="N142" s="116">
        <f t="shared" si="35"/>
        <v>22200.946831399819</v>
      </c>
      <c r="O142" s="129">
        <f t="shared" si="31"/>
        <v>48.368075885402654</v>
      </c>
    </row>
    <row r="143" spans="1:15" ht="15" customHeight="1">
      <c r="A143" s="6">
        <f ca="1">'ISB-1 2011'!A105</f>
        <v>2217</v>
      </c>
      <c r="B143" s="12" t="str">
        <f ca="1">'ISB-1 2011'!B105</f>
        <v>Ponthaux</v>
      </c>
      <c r="C143" s="17">
        <f>'ISB-3 2013'!C105</f>
        <v>694</v>
      </c>
      <c r="D143" s="7">
        <f>'ISB-10 Indices 2015'!I105</f>
        <v>107.06</v>
      </c>
      <c r="E143" s="7"/>
      <c r="F143" s="17">
        <f t="shared" si="32"/>
        <v>91173457945.337509</v>
      </c>
      <c r="G143" s="17">
        <f t="shared" si="33"/>
        <v>36440.691915924479</v>
      </c>
      <c r="H143" s="7">
        <f t="shared" si="34"/>
        <v>52.508201607960345</v>
      </c>
      <c r="I143" s="49">
        <f t="shared" si="28"/>
        <v>1.1977808982291395E+19</v>
      </c>
      <c r="J143" s="116">
        <f t="shared" si="29"/>
        <v>40817.625988777138</v>
      </c>
      <c r="K143" s="46">
        <f t="shared" si="30"/>
        <v>58.815023038583774</v>
      </c>
      <c r="M143" s="127">
        <f t="shared" si="36"/>
        <v>7954519.4583999999</v>
      </c>
      <c r="N143" s="116">
        <f t="shared" si="35"/>
        <v>33743.717514232296</v>
      </c>
      <c r="O143" s="129">
        <f t="shared" si="31"/>
        <v>48.622071346156048</v>
      </c>
    </row>
    <row r="144" spans="1:15" ht="15" customHeight="1">
      <c r="A144" s="6">
        <f ca="1">'ISB-1 2011'!A132</f>
        <v>2271</v>
      </c>
      <c r="B144" s="12" t="str">
        <f ca="1">'ISB-1 2011'!B132</f>
        <v>Meyriez</v>
      </c>
      <c r="C144" s="17">
        <f>'ISB-3 2013'!C132</f>
        <v>584</v>
      </c>
      <c r="D144" s="7">
        <f>'ISB-10 Indices 2015'!I132</f>
        <v>107.07</v>
      </c>
      <c r="E144" s="7"/>
      <c r="F144" s="17">
        <f t="shared" si="32"/>
        <v>76751002675.857925</v>
      </c>
      <c r="G144" s="17">
        <f t="shared" si="33"/>
        <v>30676.24839266351</v>
      </c>
      <c r="H144" s="7">
        <f t="shared" si="34"/>
        <v>52.527822590177244</v>
      </c>
      <c r="I144" s="49">
        <f t="shared" si="28"/>
        <v>1.0086843170804025E+19</v>
      </c>
      <c r="J144" s="116">
        <f t="shared" si="29"/>
        <v>34373.648182404555</v>
      </c>
      <c r="K144" s="46">
        <f t="shared" si="30"/>
        <v>58.858986613706428</v>
      </c>
      <c r="M144" s="127">
        <f t="shared" si="36"/>
        <v>6694967.1815999988</v>
      </c>
      <c r="N144" s="116">
        <f t="shared" si="35"/>
        <v>28400.594470153865</v>
      </c>
      <c r="O144" s="129">
        <f t="shared" si="31"/>
        <v>48.631154914647027</v>
      </c>
    </row>
    <row r="145" spans="1:15" ht="15" customHeight="1">
      <c r="A145" s="14">
        <f ca="1">'ISB-1 2011'!A170</f>
        <v>2338</v>
      </c>
      <c r="B145" s="14" t="str">
        <f ca="1">'ISB-1 2011'!B170</f>
        <v>La Verrerie</v>
      </c>
      <c r="C145" s="17">
        <f>'ISB-3 2013'!C170</f>
        <v>1154</v>
      </c>
      <c r="D145" s="7">
        <f>'ISB-10 Indices 2015'!I170</f>
        <v>107.23</v>
      </c>
      <c r="E145" s="7"/>
      <c r="F145" s="17">
        <f t="shared" si="32"/>
        <v>152570662754.03711</v>
      </c>
      <c r="G145" s="17">
        <f t="shared" si="33"/>
        <v>60980.252829300523</v>
      </c>
      <c r="H145" s="7">
        <f t="shared" si="34"/>
        <v>52.842506784489188</v>
      </c>
      <c r="I145" s="49">
        <f t="shared" si="28"/>
        <v>2.0171409994112766E+19</v>
      </c>
      <c r="J145" s="116">
        <f t="shared" si="29"/>
        <v>68739.53909460883</v>
      </c>
      <c r="K145" s="46">
        <f t="shared" si="30"/>
        <v>59.566325038655833</v>
      </c>
      <c r="M145" s="127">
        <f t="shared" si="36"/>
        <v>13269006.926600002</v>
      </c>
      <c r="N145" s="116">
        <f t="shared" si="35"/>
        <v>56288.204933958797</v>
      </c>
      <c r="O145" s="129">
        <f t="shared" si="31"/>
        <v>48.776607395111611</v>
      </c>
    </row>
    <row r="146" spans="1:15" ht="15" customHeight="1">
      <c r="A146" s="6">
        <f ca="1">'ISB-1 2011'!A71</f>
        <v>2143</v>
      </c>
      <c r="B146" s="12" t="str">
        <f ca="1">'ISB-1 2011'!B71</f>
        <v>Morlon</v>
      </c>
      <c r="C146" s="17">
        <f>'ISB-3 2013'!C71</f>
        <v>571</v>
      </c>
      <c r="D146" s="7">
        <f>'ISB-10 Indices 2015'!I71</f>
        <v>107.37</v>
      </c>
      <c r="E146" s="7"/>
      <c r="F146" s="17">
        <f t="shared" si="32"/>
        <v>75887093702.237442</v>
      </c>
      <c r="G146" s="17">
        <f t="shared" si="33"/>
        <v>30330.95666565694</v>
      </c>
      <c r="H146" s="7">
        <f t="shared" si="34"/>
        <v>53.119013424968372</v>
      </c>
      <c r="I146" s="49">
        <f t="shared" si="28"/>
        <v>1.0085553398550204E+19</v>
      </c>
      <c r="J146" s="116">
        <f t="shared" si="29"/>
        <v>34369.252934363365</v>
      </c>
      <c r="K146" s="46">
        <f t="shared" si="30"/>
        <v>60.191336137238821</v>
      </c>
      <c r="M146" s="127">
        <f t="shared" si="36"/>
        <v>6582668.9499000013</v>
      </c>
      <c r="N146" s="116">
        <f t="shared" si="35"/>
        <v>27924.216251752376</v>
      </c>
      <c r="O146" s="129">
        <f t="shared" si="31"/>
        <v>48.904056482928851</v>
      </c>
    </row>
    <row r="147" spans="1:15" ht="15" customHeight="1">
      <c r="A147" s="6">
        <f ca="1">'ISB-1 2011'!A108</f>
        <v>2222</v>
      </c>
      <c r="B147" s="12" t="str">
        <f ca="1">'ISB-1 2011'!B108</f>
        <v>Rossens (FR)</v>
      </c>
      <c r="C147" s="17">
        <f>'ISB-3 2013'!C108</f>
        <v>1254</v>
      </c>
      <c r="D147" s="7">
        <f>'ISB-10 Indices 2015'!I108</f>
        <v>107.46</v>
      </c>
      <c r="E147" s="7"/>
      <c r="F147" s="17">
        <f t="shared" si="32"/>
        <v>167218714873.62811</v>
      </c>
      <c r="G147" s="17">
        <f t="shared" si="33"/>
        <v>66834.864099813567</v>
      </c>
      <c r="H147" s="7">
        <f t="shared" si="34"/>
        <v>53.297339792514805</v>
      </c>
      <c r="I147" s="49">
        <f t="shared" si="28"/>
        <v>2.2298324245604254E+19</v>
      </c>
      <c r="J147" s="116">
        <f t="shared" si="29"/>
        <v>75987.575071466708</v>
      </c>
      <c r="K147" s="46">
        <f t="shared" si="30"/>
        <v>60.596152369590676</v>
      </c>
      <c r="M147" s="127">
        <f t="shared" si="36"/>
        <v>14480755.1064</v>
      </c>
      <c r="N147" s="116">
        <f t="shared" si="35"/>
        <v>61428.539116481603</v>
      </c>
      <c r="O147" s="129">
        <f t="shared" si="31"/>
        <v>48.986075850463799</v>
      </c>
    </row>
    <row r="148" spans="1:15" ht="15" customHeight="1">
      <c r="A148" s="6">
        <f ca="1">'ISB-1 2011'!A79</f>
        <v>2160</v>
      </c>
      <c r="B148" s="12" t="str">
        <f ca="1">'ISB-1 2011'!B79</f>
        <v>Vuadens</v>
      </c>
      <c r="C148" s="17">
        <f>'ISB-3 2013'!C79</f>
        <v>2204</v>
      </c>
      <c r="D148" s="7">
        <f>'ISB-10 Indices 2015'!I79</f>
        <v>107.73</v>
      </c>
      <c r="E148" s="7"/>
      <c r="F148" s="17">
        <f t="shared" si="32"/>
        <v>296864474828.39197</v>
      </c>
      <c r="G148" s="17">
        <f t="shared" si="33"/>
        <v>118652.3700185857</v>
      </c>
      <c r="H148" s="7">
        <f t="shared" si="34"/>
        <v>53.83501362004796</v>
      </c>
      <c r="I148" s="49">
        <f t="shared" si="28"/>
        <v>3.9985715251877028E+19</v>
      </c>
      <c r="J148" s="116">
        <f t="shared" si="29"/>
        <v>136262.147147101</v>
      </c>
      <c r="K148" s="46">
        <f t="shared" si="30"/>
        <v>61.824930647504992</v>
      </c>
      <c r="M148" s="127">
        <f t="shared" si="36"/>
        <v>25579079.391600002</v>
      </c>
      <c r="N148" s="116">
        <f t="shared" si="35"/>
        <v>108508.53200853005</v>
      </c>
      <c r="O148" s="129">
        <f t="shared" si="31"/>
        <v>49.23254628336209</v>
      </c>
    </row>
    <row r="149" spans="1:15" ht="15" customHeight="1">
      <c r="A149" s="6">
        <f ca="1">'ISB-1 2011'!A135</f>
        <v>2275</v>
      </c>
      <c r="B149" s="12" t="str">
        <f ca="1">'ISB-1 2011'!B135</f>
        <v>Murten</v>
      </c>
      <c r="C149" s="17">
        <f>'ISB-3 2013'!C135</f>
        <v>6490</v>
      </c>
      <c r="D149" s="7">
        <f>'ISB-10 Indices 2015'!I135</f>
        <v>107.99</v>
      </c>
      <c r="E149" s="7"/>
      <c r="F149" s="17">
        <f t="shared" si="32"/>
        <v>882630359221.6123</v>
      </c>
      <c r="G149" s="17">
        <f t="shared" si="33"/>
        <v>352774.38983744651</v>
      </c>
      <c r="H149" s="7">
        <f t="shared" si="34"/>
        <v>54.356608603612713</v>
      </c>
      <c r="I149" s="49">
        <f t="shared" si="28"/>
        <v>1.2003641772259975E+20</v>
      </c>
      <c r="J149" s="116">
        <f t="shared" si="29"/>
        <v>409056.58212428645</v>
      </c>
      <c r="K149" s="46">
        <f t="shared" si="30"/>
        <v>63.02874917169283</v>
      </c>
      <c r="M149" s="127">
        <f t="shared" si="36"/>
        <v>75685342.248999998</v>
      </c>
      <c r="N149" s="116">
        <f t="shared" si="35"/>
        <v>321063.36808583891</v>
      </c>
      <c r="O149" s="129">
        <f t="shared" si="31"/>
        <v>49.470472740499062</v>
      </c>
    </row>
    <row r="150" spans="1:15" ht="15" customHeight="1">
      <c r="A150" s="6">
        <f ca="1">'ISB-1 2011'!A101</f>
        <v>2208</v>
      </c>
      <c r="B150" s="12" t="str">
        <f ca="1">'ISB-1 2011'!B101</f>
        <v>Matran</v>
      </c>
      <c r="C150" s="17">
        <f>'ISB-3 2013'!C101</f>
        <v>1568</v>
      </c>
      <c r="D150" s="7">
        <f>'ISB-10 Indices 2015'!I101</f>
        <v>108.06</v>
      </c>
      <c r="E150" s="7"/>
      <c r="F150" s="17">
        <f t="shared" si="32"/>
        <v>213799118939.85678</v>
      </c>
      <c r="G150" s="17">
        <f t="shared" si="33"/>
        <v>85452.367396819085</v>
      </c>
      <c r="H150" s="7">
        <f t="shared" si="34"/>
        <v>54.497683288787684</v>
      </c>
      <c r="I150" s="49">
        <f t="shared" si="28"/>
        <v>2.9151826058328461E+19</v>
      </c>
      <c r="J150" s="116">
        <f t="shared" si="29"/>
        <v>99342.737448723696</v>
      </c>
      <c r="K150" s="46">
        <f t="shared" si="30"/>
        <v>63.356337658624803</v>
      </c>
      <c r="M150" s="127">
        <f t="shared" si="36"/>
        <v>18309478.924800001</v>
      </c>
      <c r="N150" s="116">
        <f t="shared" si="35"/>
        <v>77670.296477659693</v>
      </c>
      <c r="O150" s="129">
        <f t="shared" si="31"/>
        <v>49.534627855650314</v>
      </c>
    </row>
    <row r="151" spans="1:15" ht="15" customHeight="1">
      <c r="A151" s="6">
        <f ca="1">'ISB-1 2011'!A115</f>
        <v>2233</v>
      </c>
      <c r="B151" s="12" t="str">
        <f ca="1">'ISB-1 2011'!B115</f>
        <v>Hauterive (FR)</v>
      </c>
      <c r="C151" s="17">
        <f>'ISB-3 2013'!C115</f>
        <v>2367</v>
      </c>
      <c r="D151" s="7">
        <f>'ISB-10 Indices 2015'!I115</f>
        <v>108.29</v>
      </c>
      <c r="E151" s="7"/>
      <c r="F151" s="17">
        <f t="shared" si="32"/>
        <v>325500509564.17181</v>
      </c>
      <c r="G151" s="17">
        <f t="shared" si="33"/>
        <v>130097.77247470291</v>
      </c>
      <c r="H151" s="7">
        <f t="shared" si="34"/>
        <v>54.963148489523832</v>
      </c>
      <c r="I151" s="49">
        <f t="shared" si="28"/>
        <v>4.4761546990509302E+19</v>
      </c>
      <c r="J151" s="116">
        <f t="shared" si="29"/>
        <v>152537.08641028593</v>
      </c>
      <c r="K151" s="46">
        <f t="shared" si="30"/>
        <v>64.443213523568204</v>
      </c>
      <c r="M151" s="127">
        <f t="shared" si="36"/>
        <v>27757155.944700003</v>
      </c>
      <c r="N151" s="116">
        <f t="shared" si="35"/>
        <v>117748.1096243176</v>
      </c>
      <c r="O151" s="129">
        <f t="shared" si="31"/>
        <v>49.745715937607777</v>
      </c>
    </row>
    <row r="152" spans="1:15" ht="15" customHeight="1">
      <c r="A152" s="6">
        <f ca="1">'ISB-1 2011'!A72</f>
        <v>2145</v>
      </c>
      <c r="B152" s="12" t="str">
        <f ca="1">'ISB-1 2011'!B72</f>
        <v>Le Pâquier (FR)</v>
      </c>
      <c r="C152" s="17">
        <f>'ISB-3 2013'!C72</f>
        <v>1110</v>
      </c>
      <c r="D152" s="7">
        <f>'ISB-10 Indices 2015'!I72</f>
        <v>108.54</v>
      </c>
      <c r="E152" s="7"/>
      <c r="F152" s="17">
        <f t="shared" si="32"/>
        <v>154057287793.90524</v>
      </c>
      <c r="G152" s="17">
        <f t="shared" si="33"/>
        <v>61574.435021060912</v>
      </c>
      <c r="H152" s="7">
        <f t="shared" si="34"/>
        <v>55.472463982937761</v>
      </c>
      <c r="I152" s="49">
        <f t="shared" si="28"/>
        <v>2.1381664794967704E+19</v>
      </c>
      <c r="J152" s="116">
        <f t="shared" si="29"/>
        <v>72863.809892836944</v>
      </c>
      <c r="K152" s="46">
        <f t="shared" si="30"/>
        <v>65.643071975528784</v>
      </c>
      <c r="M152" s="127">
        <f t="shared" si="36"/>
        <v>13076834.076000001</v>
      </c>
      <c r="N152" s="116">
        <f t="shared" si="35"/>
        <v>55472.992095714573</v>
      </c>
      <c r="O152" s="129">
        <f t="shared" si="31"/>
        <v>49.975668554697812</v>
      </c>
    </row>
    <row r="153" spans="1:15" s="4" customFormat="1" ht="15" customHeight="1">
      <c r="A153" s="6">
        <f ca="1">'ISB-1 2011'!A20</f>
        <v>2025</v>
      </c>
      <c r="B153" s="12" t="str">
        <f ca="1">'ISB-1 2011'!B20</f>
        <v>Lully (FR)</v>
      </c>
      <c r="C153" s="17">
        <f>'ISB-3 2013'!C20</f>
        <v>1050</v>
      </c>
      <c r="D153" s="7">
        <f>'ISB-10 Indices 2015'!I20</f>
        <v>108.85</v>
      </c>
      <c r="E153" s="7"/>
      <c r="F153" s="17">
        <f t="shared" si="32"/>
        <v>147401883367.20651</v>
      </c>
      <c r="G153" s="17">
        <f t="shared" si="33"/>
        <v>58914.367631332047</v>
      </c>
      <c r="H153" s="7">
        <f t="shared" si="34"/>
        <v>56.108921553649566</v>
      </c>
      <c r="I153" s="49">
        <f t="shared" si="28"/>
        <v>2.0692681162094813E+19</v>
      </c>
      <c r="J153" s="116">
        <f t="shared" si="29"/>
        <v>70515.911685362385</v>
      </c>
      <c r="K153" s="46">
        <f t="shared" si="30"/>
        <v>67.158011128916556</v>
      </c>
      <c r="L153" s="13"/>
      <c r="M153" s="127">
        <f t="shared" si="36"/>
        <v>12440738.624999998</v>
      </c>
      <c r="N153" s="116">
        <f t="shared" si="35"/>
        <v>52774.623536446546</v>
      </c>
      <c r="O153" s="129">
        <f t="shared" si="31"/>
        <v>50.261546225187189</v>
      </c>
    </row>
    <row r="154" spans="1:15" ht="15" customHeight="1">
      <c r="A154" s="6">
        <f ca="1">'ISB-1 2011'!A51</f>
        <v>2102</v>
      </c>
      <c r="B154" s="12" t="str">
        <f ca="1">'ISB-1 2011'!B51</f>
        <v>Ursy</v>
      </c>
      <c r="C154" s="17">
        <f>'ISB-3 2013'!C51</f>
        <v>2717</v>
      </c>
      <c r="D154" s="7">
        <f>'ISB-10 Indices 2015'!I51</f>
        <v>109.03</v>
      </c>
      <c r="E154" s="7"/>
      <c r="F154" s="17">
        <f t="shared" si="32"/>
        <v>383949129039.80255</v>
      </c>
      <c r="G154" s="17">
        <f t="shared" si="33"/>
        <v>153458.82714150668</v>
      </c>
      <c r="H154" s="7">
        <f t="shared" si="34"/>
        <v>56.480981649431975</v>
      </c>
      <c r="I154" s="49">
        <f t="shared" si="28"/>
        <v>5.4257244641303994E+19</v>
      </c>
      <c r="J154" s="116">
        <f t="shared" si="29"/>
        <v>184896.24623539945</v>
      </c>
      <c r="K154" s="46">
        <f t="shared" si="30"/>
        <v>68.051618047625851</v>
      </c>
      <c r="M154" s="127">
        <f t="shared" si="36"/>
        <v>32298448.625300001</v>
      </c>
      <c r="N154" s="116">
        <f t="shared" si="35"/>
        <v>137012.64196533727</v>
      </c>
      <c r="O154" s="129">
        <f t="shared" si="31"/>
        <v>50.427913862840363</v>
      </c>
    </row>
    <row r="155" spans="1:15" ht="15" customHeight="1">
      <c r="A155" s="6">
        <f ca="1">'ISB-1 2011'!A162</f>
        <v>2321</v>
      </c>
      <c r="B155" s="12" t="str">
        <f ca="1">'ISB-1 2011'!B162</f>
        <v>Attalens</v>
      </c>
      <c r="C155" s="17">
        <f>'ISB-3 2013'!C162</f>
        <v>3172</v>
      </c>
      <c r="D155" s="7">
        <f>'ISB-10 Indices 2015'!I162</f>
        <v>109.34</v>
      </c>
      <c r="E155" s="7"/>
      <c r="F155" s="17">
        <f t="shared" si="32"/>
        <v>453366531973.78137</v>
      </c>
      <c r="G155" s="17">
        <f t="shared" si="33"/>
        <v>181203.94343881035</v>
      </c>
      <c r="H155" s="7">
        <f t="shared" si="34"/>
        <v>57.126085573395443</v>
      </c>
      <c r="I155" s="49">
        <f t="shared" si="28"/>
        <v>6.4798616744619721E+19</v>
      </c>
      <c r="J155" s="116">
        <f t="shared" si="29"/>
        <v>220818.8247769181</v>
      </c>
      <c r="K155" s="46">
        <f t="shared" si="30"/>
        <v>69.615014116304579</v>
      </c>
      <c r="M155" s="127">
        <f t="shared" si="36"/>
        <v>37922007.323200002</v>
      </c>
      <c r="N155" s="116">
        <f t="shared" si="35"/>
        <v>160868.23464054969</v>
      </c>
      <c r="O155" s="129">
        <f t="shared" si="31"/>
        <v>50.715080277600784</v>
      </c>
    </row>
    <row r="156" spans="1:15" ht="15" customHeight="1">
      <c r="A156" s="14">
        <f ca="1">'ISB-1 2011'!A169</f>
        <v>2337</v>
      </c>
      <c r="B156" s="13" t="str">
        <f ca="1">'ISB-1 2011'!B169</f>
        <v>Le Flon</v>
      </c>
      <c r="C156" s="17">
        <f>'ISB-3 2013'!C169</f>
        <v>1153</v>
      </c>
      <c r="D156" s="7">
        <f>'ISB-10 Indices 2015'!I169</f>
        <v>110.07</v>
      </c>
      <c r="E156" s="7"/>
      <c r="F156" s="17">
        <f t="shared" si="32"/>
        <v>169240840382.25836</v>
      </c>
      <c r="G156" s="17">
        <f t="shared" si="33"/>
        <v>67643.077963101561</v>
      </c>
      <c r="H156" s="7">
        <f t="shared" si="34"/>
        <v>58.667023385170481</v>
      </c>
      <c r="I156" s="49">
        <f t="shared" si="28"/>
        <v>2.4841684348042547E+19</v>
      </c>
      <c r="J156" s="116">
        <f t="shared" si="29"/>
        <v>84654.762999541694</v>
      </c>
      <c r="K156" s="46">
        <f t="shared" si="30"/>
        <v>73.421303555543531</v>
      </c>
      <c r="M156" s="127">
        <f t="shared" si="36"/>
        <v>13969061.849699998</v>
      </c>
      <c r="N156" s="116">
        <f t="shared" si="35"/>
        <v>59257.894767904516</v>
      </c>
      <c r="O156" s="129">
        <f t="shared" si="31"/>
        <v>51.394531455251098</v>
      </c>
    </row>
    <row r="157" spans="1:15" ht="15" customHeight="1">
      <c r="A157" s="6">
        <f ca="1">'ISB-1 2011'!A17</f>
        <v>2016</v>
      </c>
      <c r="B157" s="12" t="str">
        <f ca="1">'ISB-1 2011'!B17</f>
        <v>Fétigny</v>
      </c>
      <c r="C157" s="17">
        <f>'ISB-3 2013'!C17</f>
        <v>896</v>
      </c>
      <c r="D157" s="7">
        <f>'ISB-10 Indices 2015'!I17</f>
        <v>110.4</v>
      </c>
      <c r="E157" s="7"/>
      <c r="F157" s="17">
        <f t="shared" si="32"/>
        <v>133101914790.29764</v>
      </c>
      <c r="G157" s="17">
        <f t="shared" si="33"/>
        <v>53198.880239914244</v>
      </c>
      <c r="H157" s="7">
        <f t="shared" si="34"/>
        <v>59.37375026776143</v>
      </c>
      <c r="I157" s="49">
        <f t="shared" si="28"/>
        <v>1.9772455045584437E+19</v>
      </c>
      <c r="J157" s="116">
        <f t="shared" si="29"/>
        <v>67379.992127423349</v>
      </c>
      <c r="K157" s="46">
        <f t="shared" si="30"/>
        <v>75.200884070784994</v>
      </c>
      <c r="M157" s="127">
        <f t="shared" si="36"/>
        <v>10920591.360000001</v>
      </c>
      <c r="N157" s="116">
        <f t="shared" si="35"/>
        <v>46326.035389990437</v>
      </c>
      <c r="O157" s="129">
        <f t="shared" si="31"/>
        <v>51.703164497757186</v>
      </c>
    </row>
    <row r="158" spans="1:15" ht="15" customHeight="1">
      <c r="A158" s="6">
        <f ca="1">'ISB-1 2011'!A166</f>
        <v>2333</v>
      </c>
      <c r="B158" s="12" t="str">
        <f ca="1">'ISB-1 2011'!B166</f>
        <v>Remaufens</v>
      </c>
      <c r="C158" s="17">
        <f>'ISB-3 2013'!C166</f>
        <v>993</v>
      </c>
      <c r="D158" s="7">
        <f>'ISB-10 Indices 2015'!I166</f>
        <v>110.41</v>
      </c>
      <c r="E158" s="7"/>
      <c r="F158" s="17">
        <f t="shared" si="32"/>
        <v>147564838892.60312</v>
      </c>
      <c r="G158" s="17">
        <f t="shared" si="33"/>
        <v>58979.498561218847</v>
      </c>
      <c r="H158" s="7">
        <f t="shared" si="34"/>
        <v>59.395265419152913</v>
      </c>
      <c r="I158" s="49">
        <f t="shared" si="28"/>
        <v>2.1928883864451072E+19</v>
      </c>
      <c r="J158" s="116">
        <f t="shared" si="29"/>
        <v>74728.606980945609</v>
      </c>
      <c r="K158" s="46">
        <f t="shared" si="30"/>
        <v>75.255394744154685</v>
      </c>
      <c r="M158" s="127">
        <f t="shared" si="36"/>
        <v>12105035.5233</v>
      </c>
      <c r="N158" s="116">
        <f t="shared" si="35"/>
        <v>51350.543717211949</v>
      </c>
      <c r="O158" s="129">
        <f t="shared" si="31"/>
        <v>51.712531437272858</v>
      </c>
    </row>
    <row r="159" spans="1:15" s="4" customFormat="1" ht="15" customHeight="1">
      <c r="A159" s="6">
        <f ca="1">'ISB-1 2011'!A163</f>
        <v>2323</v>
      </c>
      <c r="B159" s="12" t="str">
        <f ca="1">'ISB-1 2011'!B163</f>
        <v>Bossonnens</v>
      </c>
      <c r="C159" s="17">
        <f>'ISB-3 2013'!C163</f>
        <v>1429</v>
      </c>
      <c r="D159" s="7">
        <f>'ISB-10 Indices 2015'!I163</f>
        <v>110.67</v>
      </c>
      <c r="E159" s="7"/>
      <c r="F159" s="17">
        <f t="shared" si="32"/>
        <v>214364008025.76343</v>
      </c>
      <c r="G159" s="17">
        <f t="shared" si="33"/>
        <v>85678.145266937092</v>
      </c>
      <c r="H159" s="7">
        <f t="shared" si="34"/>
        <v>59.956714672454225</v>
      </c>
      <c r="I159" s="49">
        <f t="shared" si="28"/>
        <v>3.215670254504518E+19</v>
      </c>
      <c r="J159" s="116">
        <f t="shared" si="29"/>
        <v>109582.66736901284</v>
      </c>
      <c r="K159" s="46">
        <f t="shared" si="30"/>
        <v>76.684861699799043</v>
      </c>
      <c r="L159" s="13"/>
      <c r="M159" s="127">
        <f t="shared" si="36"/>
        <v>17502176.0781</v>
      </c>
      <c r="N159" s="116">
        <f t="shared" si="35"/>
        <v>74245.652242398763</v>
      </c>
      <c r="O159" s="129">
        <f t="shared" si="31"/>
        <v>51.956369658781497</v>
      </c>
    </row>
    <row r="160" spans="1:15" ht="15" customHeight="1">
      <c r="A160" s="6">
        <f ca="1">'ISB-1 2011'!A42</f>
        <v>2068</v>
      </c>
      <c r="B160" s="12" t="str">
        <f ca="1">'ISB-1 2011'!B42</f>
        <v>Châtonnaye</v>
      </c>
      <c r="C160" s="17">
        <f>'ISB-3 2013'!C42</f>
        <v>738</v>
      </c>
      <c r="D160" s="7">
        <f>'ISB-10 Indices 2015'!I42</f>
        <v>110.79</v>
      </c>
      <c r="E160" s="7"/>
      <c r="F160" s="17">
        <f t="shared" si="32"/>
        <v>111188177396.15572</v>
      </c>
      <c r="G160" s="17">
        <f t="shared" si="33"/>
        <v>44440.28128905328</v>
      </c>
      <c r="H160" s="7">
        <f t="shared" si="34"/>
        <v>60.217183318500382</v>
      </c>
      <c r="I160" s="49">
        <f t="shared" si="28"/>
        <v>1.6751776141841457E+19</v>
      </c>
      <c r="J160" s="116">
        <f t="shared" si="29"/>
        <v>57086.21119407747</v>
      </c>
      <c r="K160" s="46">
        <f t="shared" si="30"/>
        <v>77.352589693871906</v>
      </c>
      <c r="M160" s="127">
        <f t="shared" si="36"/>
        <v>9058524.9858000018</v>
      </c>
      <c r="N160" s="116">
        <f t="shared" si="35"/>
        <v>38426.998615694334</v>
      </c>
      <c r="O160" s="129">
        <f t="shared" si="31"/>
        <v>52.069103815303976</v>
      </c>
    </row>
    <row r="161" spans="1:15" ht="15" customHeight="1">
      <c r="A161" s="6">
        <f ca="1">'ISB-1 2011'!A112</f>
        <v>2228</v>
      </c>
      <c r="B161" s="12" t="str">
        <f ca="1">'ISB-1 2011'!B112</f>
        <v>Villars-sur-Glâne</v>
      </c>
      <c r="C161" s="17">
        <f>'ISB-3 2013'!C112</f>
        <v>12057</v>
      </c>
      <c r="D161" s="7">
        <f>'ISB-10 Indices 2015'!I112</f>
        <v>111.19</v>
      </c>
      <c r="E161" s="7"/>
      <c r="F161" s="17">
        <f t="shared" si="32"/>
        <v>1842901747426.7024</v>
      </c>
      <c r="G161" s="17">
        <f t="shared" si="33"/>
        <v>736580.75850933138</v>
      </c>
      <c r="H161" s="7">
        <f t="shared" si="34"/>
        <v>61.091545036852565</v>
      </c>
      <c r="I161" s="49">
        <f t="shared" si="28"/>
        <v>2.816858962153432E+20</v>
      </c>
      <c r="J161" s="116">
        <f t="shared" si="29"/>
        <v>959920.93170213629</v>
      </c>
      <c r="K161" s="46">
        <f t="shared" si="30"/>
        <v>79.615238591866657</v>
      </c>
      <c r="M161" s="127">
        <f t="shared" si="36"/>
        <v>149063296.51769999</v>
      </c>
      <c r="N161" s="116">
        <f t="shared" si="35"/>
        <v>632338.60898056778</v>
      </c>
      <c r="O161" s="129">
        <f t="shared" si="31"/>
        <v>52.445766689936782</v>
      </c>
    </row>
    <row r="162" spans="1:15" ht="15" customHeight="1">
      <c r="A162" s="6">
        <f ca="1">'ISB-1 2011'!A14</f>
        <v>2013</v>
      </c>
      <c r="B162" s="12" t="str">
        <f ca="1">'ISB-1 2011'!B14</f>
        <v>Domdidier</v>
      </c>
      <c r="C162" s="17">
        <f>'ISB-3 2013'!C14</f>
        <v>2936</v>
      </c>
      <c r="D162" s="7">
        <f>'ISB-10 Indices 2015'!I14</f>
        <v>111.51</v>
      </c>
      <c r="E162" s="7"/>
      <c r="F162" s="17">
        <f t="shared" si="32"/>
        <v>453953443169.02112</v>
      </c>
      <c r="G162" s="17">
        <f t="shared" si="33"/>
        <v>181438.52322255136</v>
      </c>
      <c r="H162" s="7">
        <f t="shared" si="34"/>
        <v>61.797862133021582</v>
      </c>
      <c r="I162" s="49">
        <f t="shared" si="28"/>
        <v>7.0188599647482864E+19</v>
      </c>
      <c r="J162" s="116">
        <f t="shared" si="29"/>
        <v>239186.65035672486</v>
      </c>
      <c r="K162" s="46">
        <f t="shared" si="30"/>
        <v>81.466842764552069</v>
      </c>
      <c r="M162" s="127">
        <f t="shared" si="36"/>
        <v>36507633.573600002</v>
      </c>
      <c r="N162" s="116">
        <f t="shared" si="35"/>
        <v>154868.34633609038</v>
      </c>
      <c r="O162" s="129">
        <f t="shared" si="31"/>
        <v>52.7480743651534</v>
      </c>
    </row>
    <row r="163" spans="1:15" ht="15" customHeight="1">
      <c r="A163" s="6">
        <f ca="1">'ISB-1 2011'!A21</f>
        <v>2027</v>
      </c>
      <c r="B163" s="12" t="str">
        <f ca="1">'ISB-1 2011'!B21</f>
        <v>Ménières</v>
      </c>
      <c r="C163" s="17">
        <f>'ISB-3 2013'!C21</f>
        <v>353</v>
      </c>
      <c r="D163" s="7">
        <f>'ISB-10 Indices 2015'!I21</f>
        <v>111.83</v>
      </c>
      <c r="E163" s="7"/>
      <c r="F163" s="17">
        <f t="shared" si="32"/>
        <v>55208761534.962151</v>
      </c>
      <c r="G163" s="17">
        <f t="shared" si="33"/>
        <v>22066.131037406602</v>
      </c>
      <c r="H163" s="7">
        <f t="shared" si="34"/>
        <v>62.510286224947883</v>
      </c>
      <c r="I163" s="49">
        <f t="shared" si="28"/>
        <v>8.6345817286807818E+18</v>
      </c>
      <c r="J163" s="116">
        <f t="shared" si="29"/>
        <v>29424.674253186942</v>
      </c>
      <c r="K163" s="46">
        <f t="shared" si="30"/>
        <v>83.356017714410598</v>
      </c>
      <c r="M163" s="127">
        <f t="shared" si="36"/>
        <v>4414599.9616999999</v>
      </c>
      <c r="N163" s="116">
        <f t="shared" si="35"/>
        <v>18727.09153896631</v>
      </c>
      <c r="O163" s="129">
        <f t="shared" si="31"/>
        <v>53.051250818601446</v>
      </c>
    </row>
    <row r="164" spans="1:15" ht="15" customHeight="1">
      <c r="A164" s="6">
        <f ca="1">'ISB-1 2011'!A92</f>
        <v>2186</v>
      </c>
      <c r="B164" s="12" t="str">
        <f ca="1">'ISB-1 2011'!B92</f>
        <v>Cottens (FR)</v>
      </c>
      <c r="C164" s="17">
        <f>'ISB-3 2013'!C92</f>
        <v>1421</v>
      </c>
      <c r="D164" s="7">
        <f>'ISB-10 Indices 2015'!I92</f>
        <v>112.96</v>
      </c>
      <c r="E164" s="7"/>
      <c r="F164" s="17">
        <f t="shared" si="32"/>
        <v>231362417067.56732</v>
      </c>
      <c r="G164" s="17">
        <f t="shared" si="33"/>
        <v>92472.15967543544</v>
      </c>
      <c r="H164" s="7">
        <f t="shared" si="34"/>
        <v>65.075411453508408</v>
      </c>
      <c r="I164" s="49">
        <f t="shared" si="28"/>
        <v>3.7669646749716365E+19</v>
      </c>
      <c r="J164" s="116">
        <f t="shared" si="29"/>
        <v>128369.5168651063</v>
      </c>
      <c r="K164" s="46">
        <f t="shared" si="30"/>
        <v>90.337450292122654</v>
      </c>
      <c r="M164" s="127">
        <f t="shared" si="36"/>
        <v>18131905.433599997</v>
      </c>
      <c r="N164" s="116">
        <f t="shared" si="35"/>
        <v>76917.015307577007</v>
      </c>
      <c r="O164" s="129">
        <f t="shared" si="31"/>
        <v>54.128793319899373</v>
      </c>
    </row>
    <row r="165" spans="1:15" ht="15" customHeight="1">
      <c r="A165" s="6">
        <f ca="1">'ISB-1 2011'!A121</f>
        <v>2254</v>
      </c>
      <c r="B165" s="12" t="str">
        <f ca="1">'ISB-1 2011'!B121</f>
        <v>Courtepin</v>
      </c>
      <c r="C165" s="17">
        <f>'ISB-3 2013'!C121</f>
        <v>3606</v>
      </c>
      <c r="D165" s="7">
        <f>'ISB-10 Indices 2015'!I121</f>
        <v>113.19</v>
      </c>
      <c r="E165" s="7"/>
      <c r="F165" s="17">
        <f t="shared" si="32"/>
        <v>591913114102.61816</v>
      </c>
      <c r="G165" s="17">
        <f t="shared" si="33"/>
        <v>236578.97723853972</v>
      </c>
      <c r="H165" s="7">
        <f t="shared" si="34"/>
        <v>65.607037503754782</v>
      </c>
      <c r="I165" s="49">
        <f t="shared" si="28"/>
        <v>9.7160603063410721E+19</v>
      </c>
      <c r="J165" s="116">
        <f t="shared" si="29"/>
        <v>331101.05216652487</v>
      </c>
      <c r="K165" s="46">
        <f t="shared" si="30"/>
        <v>91.819482020666911</v>
      </c>
      <c r="M165" s="127">
        <f t="shared" si="36"/>
        <v>46199985.816600002</v>
      </c>
      <c r="N165" s="116">
        <f t="shared" si="35"/>
        <v>195984.09164875734</v>
      </c>
      <c r="O165" s="129">
        <f t="shared" si="31"/>
        <v>54.349443052899986</v>
      </c>
    </row>
    <row r="166" spans="1:15" ht="15" customHeight="1">
      <c r="A166" s="6">
        <f ca="1">'ISB-1 2011'!A165</f>
        <v>2328</v>
      </c>
      <c r="B166" s="12" t="str">
        <f ca="1">'ISB-1 2011'!B165</f>
        <v>Granges (Veveyse)</v>
      </c>
      <c r="C166" s="17">
        <f>'ISB-3 2013'!C165</f>
        <v>829</v>
      </c>
      <c r="D166" s="7">
        <f>'ISB-10 Indices 2015'!I165</f>
        <v>113.91</v>
      </c>
      <c r="E166" s="7"/>
      <c r="F166" s="17">
        <f t="shared" si="32"/>
        <v>139573168598.15726</v>
      </c>
      <c r="G166" s="17">
        <f t="shared" si="33"/>
        <v>55785.345332236924</v>
      </c>
      <c r="H166" s="7">
        <f t="shared" si="34"/>
        <v>67.292334538283384</v>
      </c>
      <c r="I166" s="49">
        <f t="shared" si="28"/>
        <v>2.3498998060952515E+19</v>
      </c>
      <c r="J166" s="116">
        <f t="shared" si="29"/>
        <v>80079.196068417004</v>
      </c>
      <c r="K166" s="46">
        <f t="shared" si="30"/>
        <v>96.597341457680344</v>
      </c>
      <c r="M166" s="127">
        <f t="shared" si="36"/>
        <v>10756679.634899998</v>
      </c>
      <c r="N166" s="116">
        <f t="shared" si="35"/>
        <v>45630.708541150525</v>
      </c>
      <c r="O166" s="129">
        <f t="shared" si="31"/>
        <v>55.043074235404731</v>
      </c>
    </row>
    <row r="167" spans="1:15" ht="15" customHeight="1">
      <c r="A167" s="6">
        <f ca="1">'ISB-1 2011'!A23</f>
        <v>2033</v>
      </c>
      <c r="B167" s="12" t="str">
        <f ca="1">'ISB-1 2011'!B23</f>
        <v>Morens (FR)</v>
      </c>
      <c r="C167" s="17">
        <f>'ISB-3 2013'!C23</f>
        <v>142</v>
      </c>
      <c r="D167" s="7">
        <f>'ISB-10 Indices 2015'!I23</f>
        <v>114.88</v>
      </c>
      <c r="E167" s="7"/>
      <c r="F167" s="17">
        <f t="shared" si="32"/>
        <v>24732388052.036484</v>
      </c>
      <c r="G167" s="17">
        <f t="shared" si="33"/>
        <v>9885.1722163450377</v>
      </c>
      <c r="H167" s="7">
        <f t="shared" si="34"/>
        <v>69.613888847500263</v>
      </c>
      <c r="I167" s="49">
        <f t="shared" si="28"/>
        <v>4.3076832306796969E+18</v>
      </c>
      <c r="J167" s="116">
        <f t="shared" si="29"/>
        <v>14679.596514518327</v>
      </c>
      <c r="K167" s="46">
        <f t="shared" si="30"/>
        <v>103.37744024308681</v>
      </c>
      <c r="M167" s="127">
        <f t="shared" si="36"/>
        <v>1874032.8447999998</v>
      </c>
      <c r="N167" s="116">
        <f t="shared" si="35"/>
        <v>7949.7995143560838</v>
      </c>
      <c r="O167" s="129">
        <f t="shared" si="31"/>
        <v>55.984503622225944</v>
      </c>
    </row>
    <row r="168" spans="1:15" ht="15" customHeight="1">
      <c r="A168" s="6">
        <f ca="1">'ISB-1 2011'!A70</f>
        <v>2140</v>
      </c>
      <c r="B168" s="12" t="str">
        <f ca="1">'ISB-1 2011'!B70</f>
        <v>Marsens</v>
      </c>
      <c r="C168" s="17">
        <f>'ISB-3 2013'!C70</f>
        <v>1742</v>
      </c>
      <c r="D168" s="7">
        <f>'ISB-10 Indices 2015'!I70</f>
        <v>115.08</v>
      </c>
      <c r="E168" s="7"/>
      <c r="F168" s="17">
        <f t="shared" si="32"/>
        <v>305525570377.6272</v>
      </c>
      <c r="G168" s="17">
        <f t="shared" si="33"/>
        <v>122114.08268888161</v>
      </c>
      <c r="H168" s="7">
        <f t="shared" si="34"/>
        <v>70.09993265722251</v>
      </c>
      <c r="I168" s="49">
        <f t="shared" si="28"/>
        <v>5.3585461627195425E+19</v>
      </c>
      <c r="J168" s="116">
        <f t="shared" ref="J168:J170" si="37">I168*$J$6/I$172</f>
        <v>182606.9637918376</v>
      </c>
      <c r="K168" s="46">
        <f t="shared" ref="K168:K170" si="38">J168/C168</f>
        <v>104.82604121230631</v>
      </c>
      <c r="M168" s="127">
        <f t="shared" si="36"/>
        <v>23070013.948800001</v>
      </c>
      <c r="N168" s="116">
        <f t="shared" si="35"/>
        <v>97864.872643644252</v>
      </c>
      <c r="O168" s="129">
        <f t="shared" ref="O168:O170" si="39">N168/C168</f>
        <v>56.179605421150548</v>
      </c>
    </row>
    <row r="169" spans="1:15" ht="15" customHeight="1">
      <c r="A169" s="6">
        <f ca="1">'ISB-1 2011'!A30</f>
        <v>2043</v>
      </c>
      <c r="B169" s="12" t="str">
        <f ca="1">'ISB-1 2011'!B30</f>
        <v>Sévaz</v>
      </c>
      <c r="C169" s="17">
        <f>'ISB-3 2013'!C30</f>
        <v>255</v>
      </c>
      <c r="D169" s="7">
        <f>'ISB-10 Indices 2015'!I30</f>
        <v>116.74</v>
      </c>
      <c r="E169" s="7"/>
      <c r="F169" s="17">
        <f t="shared" si="32"/>
        <v>47360789816.937439</v>
      </c>
      <c r="G169" s="17">
        <f t="shared" si="33"/>
        <v>18929.412018666655</v>
      </c>
      <c r="H169" s="7">
        <f t="shared" si="34"/>
        <v>74.232988308496687</v>
      </c>
      <c r="I169" s="49">
        <f t="shared" si="28"/>
        <v>8.7962525964083333E+18</v>
      </c>
      <c r="J169" s="116">
        <f t="shared" si="37"/>
        <v>29975.611492371554</v>
      </c>
      <c r="K169" s="46">
        <f t="shared" si="38"/>
        <v>117.55141761714334</v>
      </c>
      <c r="M169" s="127">
        <f t="shared" si="36"/>
        <v>3475198.0379999997</v>
      </c>
      <c r="N169" s="116">
        <f t="shared" si="35"/>
        <v>14742.072291551554</v>
      </c>
      <c r="O169" s="129">
        <f t="shared" si="39"/>
        <v>57.812048202162956</v>
      </c>
    </row>
    <row r="170" spans="1:15" ht="15" customHeight="1">
      <c r="A170" s="6">
        <f ca="1">'ISB-1 2011'!A26</f>
        <v>2038</v>
      </c>
      <c r="B170" s="12" t="str">
        <f ca="1">'ISB-1 2011'!B26</f>
        <v>Prévondavaux</v>
      </c>
      <c r="C170" s="17">
        <f>'ISB-3 2013'!C26</f>
        <v>64</v>
      </c>
      <c r="D170" s="7">
        <f>'ISB-10 Indices 2015'!I26</f>
        <v>127.18</v>
      </c>
      <c r="E170" s="7"/>
      <c r="F170" s="17">
        <f t="shared" si="32"/>
        <v>16743847372.883572</v>
      </c>
      <c r="G170" s="17">
        <f t="shared" si="33"/>
        <v>6692.2698486255495</v>
      </c>
      <c r="H170" s="7">
        <f t="shared" si="34"/>
        <v>104.56671638477421</v>
      </c>
      <c r="I170" s="49">
        <f t="shared" si="28"/>
        <v>4.3805691382253138E+18</v>
      </c>
      <c r="J170" s="116">
        <f t="shared" si="37"/>
        <v>14927.974971584055</v>
      </c>
      <c r="K170" s="46">
        <f t="shared" si="38"/>
        <v>233.24960893100086</v>
      </c>
      <c r="M170" s="127">
        <f t="shared" si="36"/>
        <v>1035184.1536000001</v>
      </c>
      <c r="N170" s="116">
        <f t="shared" si="35"/>
        <v>4391.3352449469267</v>
      </c>
      <c r="O170" s="129">
        <f t="shared" si="39"/>
        <v>68.614613202295729</v>
      </c>
    </row>
    <row r="171" spans="1:15" ht="15" customHeight="1">
      <c r="A171" s="15"/>
      <c r="B171" s="4"/>
      <c r="C171" s="17"/>
      <c r="D171" s="7"/>
      <c r="E171" s="7"/>
      <c r="F171" s="7"/>
      <c r="G171" s="7"/>
      <c r="H171" s="7"/>
      <c r="I171" s="50"/>
      <c r="J171" s="45"/>
      <c r="K171" s="129"/>
      <c r="M171" s="50"/>
      <c r="N171" s="45"/>
      <c r="O171" s="46"/>
    </row>
    <row r="172" spans="1:15" ht="15" customHeight="1">
      <c r="A172" s="9"/>
      <c r="B172" s="16" t="s">
        <v>1</v>
      </c>
      <c r="C172" s="10">
        <f>'ISB-3 2013'!C172</f>
        <v>297622</v>
      </c>
      <c r="D172" s="5"/>
      <c r="E172" s="5"/>
      <c r="F172" s="10">
        <f>SUM(F8:F170)</f>
        <v>33003104264698.27</v>
      </c>
      <c r="G172" s="10">
        <f>SUM(G8:G170)</f>
        <v>13190856.000000007</v>
      </c>
      <c r="H172" s="10"/>
      <c r="I172" s="50">
        <f>SUM(I8:I170)</f>
        <v>3.8708168261513784E+21</v>
      </c>
      <c r="J172" s="45">
        <f>SUM(J8:J170)</f>
        <v>13190856.000000006</v>
      </c>
      <c r="K172" s="51">
        <f>J172/C172</f>
        <v>44.320836497301968</v>
      </c>
      <c r="M172" s="128">
        <f>SUM(M8:M170)</f>
        <v>3109524630.1981015</v>
      </c>
      <c r="N172" s="45">
        <f>SUM(N8:N170)</f>
        <v>13190855.999999994</v>
      </c>
      <c r="O172" s="51">
        <f>N172/C172</f>
        <v>44.320836497301926</v>
      </c>
    </row>
    <row r="173" spans="1:15" s="17" customFormat="1" ht="15" customHeight="1">
      <c r="A173" s="3"/>
      <c r="B173" s="10"/>
      <c r="I173" s="52"/>
      <c r="J173" s="53"/>
      <c r="K173" s="54"/>
      <c r="M173" s="52"/>
      <c r="N173" s="53"/>
      <c r="O173" s="54"/>
    </row>
    <row r="174" spans="1:15" s="4" customFormat="1" ht="15" customHeight="1">
      <c r="A174" s="9"/>
      <c r="B174" s="16"/>
      <c r="I174" s="43"/>
      <c r="J174" s="43"/>
      <c r="K174" s="43"/>
      <c r="M174" s="43"/>
      <c r="N174" s="43"/>
      <c r="O174" s="43"/>
    </row>
    <row r="175" spans="1:15" ht="15" customHeight="1">
      <c r="A175" s="9"/>
      <c r="B175" s="16"/>
      <c r="J175" s="43"/>
      <c r="N175" s="43"/>
    </row>
    <row r="176" spans="1:15" ht="15" customHeight="1">
      <c r="A176" s="9"/>
      <c r="B176" s="16"/>
    </row>
    <row r="177" spans="1:2" ht="15" customHeight="1">
      <c r="A177" s="9"/>
      <c r="B177" s="16"/>
    </row>
    <row r="178" spans="1:2" ht="15" customHeight="1">
      <c r="A178" s="6"/>
      <c r="B178" s="12"/>
    </row>
    <row r="179" spans="1:2" ht="15" customHeight="1">
      <c r="A179" s="6"/>
      <c r="B179" s="12"/>
    </row>
    <row r="180" spans="1:2" ht="15" customHeight="1">
      <c r="A180" s="6"/>
      <c r="B180" s="12"/>
    </row>
    <row r="181" spans="1:2" ht="15" customHeight="1">
      <c r="A181" s="6"/>
      <c r="B181" s="12"/>
    </row>
    <row r="182" spans="1:2" ht="15" customHeight="1">
      <c r="A182" s="6"/>
      <c r="B182" s="12"/>
    </row>
    <row r="183" spans="1:2" ht="15" customHeight="1">
      <c r="A183" s="6"/>
      <c r="B183" s="12"/>
    </row>
  </sheetData>
  <mergeCells count="1">
    <mergeCell ref="G1:H1"/>
  </mergeCells>
  <printOptions gridLinesSet="0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3"/>
  <sheetViews>
    <sheetView showGridLines="0" tabSelected="1" topLeftCell="A166" workbookViewId="0">
      <selection activeCell="A174" sqref="A174"/>
    </sheetView>
  </sheetViews>
  <sheetFormatPr baseColWidth="10" defaultColWidth="15.7109375" defaultRowHeight="15" customHeight="1"/>
  <cols>
    <col min="1" max="1" width="5.7109375" style="14" customWidth="1"/>
    <col min="2" max="2" width="21.42578125" style="13" customWidth="1"/>
    <col min="3" max="3" width="10.7109375" style="13" customWidth="1"/>
    <col min="4" max="4" width="8.7109375" style="13" customWidth="1"/>
    <col min="5" max="5" width="2.42578125" style="13" customWidth="1"/>
    <col min="6" max="6" width="14.7109375" style="13" customWidth="1"/>
    <col min="7" max="7" width="10.42578125" style="13" customWidth="1"/>
    <col min="8" max="8" width="8" style="13" customWidth="1"/>
    <col min="9" max="9" width="22.7109375" style="42" customWidth="1"/>
    <col min="10" max="10" width="15.7109375" style="42" customWidth="1"/>
    <col min="11" max="11" width="10.7109375" style="42" customWidth="1"/>
    <col min="12" max="12" width="3.7109375" style="13" customWidth="1"/>
    <col min="13" max="13" width="10.85546875" style="42" customWidth="1"/>
    <col min="14" max="14" width="15.7109375" style="42" customWidth="1"/>
    <col min="15" max="15" width="10.7109375" style="42" customWidth="1"/>
    <col min="16" max="20" width="15.7109375" style="13" customWidth="1"/>
    <col min="21" max="38" width="10.7109375" style="13" customWidth="1"/>
    <col min="39" max="16384" width="15.7109375" style="13"/>
  </cols>
  <sheetData>
    <row r="1" spans="1:15" s="4" customFormat="1" ht="15" customHeight="1">
      <c r="A1" s="3" t="s">
        <v>248</v>
      </c>
      <c r="F1" s="238">
        <v>4</v>
      </c>
      <c r="G1" s="13" t="s">
        <v>35</v>
      </c>
      <c r="I1" s="237">
        <v>8</v>
      </c>
      <c r="J1" s="85" t="s">
        <v>35</v>
      </c>
      <c r="K1" s="84"/>
      <c r="M1" s="237">
        <v>2</v>
      </c>
      <c r="N1" s="85" t="s">
        <v>35</v>
      </c>
      <c r="O1" s="84"/>
    </row>
    <row r="2" spans="1:15" s="4" customFormat="1" ht="15.75" customHeight="1">
      <c r="A2" s="88"/>
      <c r="B2" s="56"/>
      <c r="I2" s="102"/>
      <c r="J2" s="103"/>
      <c r="K2" s="104"/>
      <c r="M2" s="102"/>
      <c r="N2" s="103"/>
      <c r="O2" s="104"/>
    </row>
    <row r="3" spans="1:15" s="25" customFormat="1" ht="15" customHeight="1">
      <c r="A3" s="40"/>
      <c r="B3" s="40"/>
      <c r="C3" s="8" t="s">
        <v>3</v>
      </c>
      <c r="D3" s="177" t="s">
        <v>14</v>
      </c>
      <c r="E3" s="178"/>
      <c r="F3" s="178"/>
      <c r="G3" s="178"/>
      <c r="H3" s="8" t="s">
        <v>224</v>
      </c>
      <c r="I3" s="105"/>
      <c r="J3" s="106" t="s">
        <v>28</v>
      </c>
      <c r="K3" s="107"/>
      <c r="M3" s="105"/>
      <c r="N3" s="106" t="s">
        <v>28</v>
      </c>
      <c r="O3" s="107"/>
    </row>
    <row r="4" spans="1:15" s="25" customFormat="1" ht="15" customHeight="1">
      <c r="A4" s="40"/>
      <c r="B4" s="40"/>
      <c r="C4" s="30" t="s">
        <v>2</v>
      </c>
      <c r="D4" s="160" t="s">
        <v>221</v>
      </c>
      <c r="E4" s="179"/>
      <c r="F4" s="179"/>
      <c r="G4" s="179"/>
      <c r="H4" s="58" t="s">
        <v>226</v>
      </c>
      <c r="I4" s="108"/>
      <c r="J4" s="109"/>
      <c r="K4" s="236" t="s">
        <v>225</v>
      </c>
      <c r="M4" s="108"/>
      <c r="N4" s="109"/>
      <c r="O4" s="236" t="s">
        <v>227</v>
      </c>
    </row>
    <row r="5" spans="1:15" s="25" customFormat="1" ht="15" customHeight="1">
      <c r="B5" s="24"/>
      <c r="C5" s="23">
        <f>'ISB-3 2013'!C5</f>
        <v>2013</v>
      </c>
      <c r="D5" s="154">
        <v>2015</v>
      </c>
      <c r="E5" s="180"/>
      <c r="F5" s="180" t="s">
        <v>30</v>
      </c>
      <c r="G5" s="180"/>
      <c r="H5" s="23">
        <v>2015</v>
      </c>
      <c r="I5" s="108" t="s">
        <v>30</v>
      </c>
      <c r="J5" s="111"/>
      <c r="K5" s="112"/>
      <c r="M5" s="108" t="s">
        <v>30</v>
      </c>
      <c r="N5" s="111"/>
      <c r="O5" s="112"/>
    </row>
    <row r="6" spans="1:15" s="4" customFormat="1" ht="15" customHeight="1">
      <c r="A6" s="9"/>
      <c r="B6" s="10" t="s">
        <v>0</v>
      </c>
      <c r="C6" s="11">
        <f>'ISB-3 2013'!C6</f>
        <v>297622</v>
      </c>
      <c r="D6" s="156">
        <v>100</v>
      </c>
      <c r="E6" s="181"/>
      <c r="F6" s="181"/>
      <c r="G6" s="182">
        <v>13190856</v>
      </c>
      <c r="H6" s="38"/>
      <c r="I6" s="113"/>
      <c r="J6" s="114">
        <v>13190856</v>
      </c>
      <c r="K6" s="115"/>
      <c r="M6" s="113"/>
      <c r="N6" s="114">
        <v>13190856</v>
      </c>
      <c r="O6" s="115"/>
    </row>
    <row r="7" spans="1:15" s="4" customFormat="1" ht="15" customHeight="1">
      <c r="A7" s="9"/>
      <c r="B7" s="10"/>
      <c r="C7" s="17"/>
      <c r="D7" s="7"/>
      <c r="E7" s="7"/>
      <c r="F7" s="7"/>
      <c r="G7" s="7"/>
      <c r="H7" s="7"/>
      <c r="I7" s="47"/>
      <c r="J7" s="44"/>
      <c r="K7" s="48"/>
      <c r="M7" s="47"/>
      <c r="N7" s="44"/>
      <c r="O7" s="48"/>
    </row>
    <row r="8" spans="1:15" s="4" customFormat="1" ht="15" customHeight="1">
      <c r="A8" s="6">
        <f ca="1">'ISB-1 2011'!A64</f>
        <v>2130</v>
      </c>
      <c r="B8" s="12" t="str">
        <f ca="1">'ISB-1 2011'!B64</f>
        <v>Crésuz</v>
      </c>
      <c r="C8" s="17">
        <f>'ISB-3 2013'!C64</f>
        <v>305</v>
      </c>
      <c r="D8" s="7">
        <v>70.584544333861871</v>
      </c>
      <c r="E8" s="7"/>
      <c r="F8" s="17">
        <f>C8*D8^$F$1</f>
        <v>7570739467.7212858</v>
      </c>
      <c r="G8" s="17">
        <f>F8/$F$172*$G$6</f>
        <v>3049.5600250543021</v>
      </c>
      <c r="H8" s="7">
        <f>G8/C8</f>
        <v>9.9985574591944335</v>
      </c>
      <c r="I8" s="49">
        <f>C8*D8^$I$1</f>
        <v>1.8792162651840256E+17</v>
      </c>
      <c r="J8" s="116">
        <f>I8/I$172*$J$6</f>
        <v>637.78472433918898</v>
      </c>
      <c r="K8" s="129">
        <f t="shared" ref="K8:K39" si="0">J8/C8</f>
        <v>2.0910974568497998</v>
      </c>
      <c r="L8" s="13"/>
      <c r="M8" s="127">
        <f t="shared" ref="M8:M39" si="1">C8*D8^$M$1</f>
        <v>1519564.2591397681</v>
      </c>
      <c r="N8" s="116">
        <f t="shared" ref="N8:N39" si="2">M8*$J$6/M$172</f>
        <v>6483.7165815706066</v>
      </c>
      <c r="O8" s="46">
        <f t="shared" ref="O8:O39" si="3">N8/C8</f>
        <v>21.258087152690514</v>
      </c>
    </row>
    <row r="9" spans="1:15" ht="15" customHeight="1">
      <c r="A9" s="6">
        <f ca="1">'ISB-1 2011'!A120</f>
        <v>2251</v>
      </c>
      <c r="B9" s="12" t="str">
        <f ca="1">'ISB-1 2011'!B120</f>
        <v>Courlevon</v>
      </c>
      <c r="C9" s="17">
        <f>'ISB-3 2013'!C120</f>
        <v>312</v>
      </c>
      <c r="D9" s="7">
        <v>72.063425915123645</v>
      </c>
      <c r="E9" s="7"/>
      <c r="F9" s="17">
        <f t="shared" ref="F9:F72" si="4">C9*D9^$F$1</f>
        <v>8414226782.2069073</v>
      </c>
      <c r="G9" s="17">
        <f>F9/$F$172*$G$6</f>
        <v>3389.3240873183522</v>
      </c>
      <c r="H9" s="7">
        <f t="shared" ref="H9:H72" si="5">G9/C9</f>
        <v>10.863218228584461</v>
      </c>
      <c r="I9" s="49">
        <f t="shared" ref="I9:I40" si="6">C9*(D9^$I$1)</f>
        <v>2.269205523795128E+17</v>
      </c>
      <c r="J9" s="116">
        <f>I9/I$172*$J$6</f>
        <v>770.14266334104707</v>
      </c>
      <c r="K9" s="129">
        <f t="shared" si="0"/>
        <v>2.4684059722469458</v>
      </c>
      <c r="L9" s="4"/>
      <c r="M9" s="127">
        <f t="shared" si="1"/>
        <v>1620258.8546428485</v>
      </c>
      <c r="N9" s="116">
        <f t="shared" si="2"/>
        <v>6913.362919072295</v>
      </c>
      <c r="O9" s="46">
        <f t="shared" si="3"/>
        <v>22.158214484206074</v>
      </c>
    </row>
    <row r="10" spans="1:15" ht="15" customHeight="1">
      <c r="A10" s="6">
        <f ca="1">'ISB-1 2011'!A36</f>
        <v>2051</v>
      </c>
      <c r="B10" s="12" t="str">
        <f ca="1">'ISB-1 2011'!B36</f>
        <v>Delley-Portalban</v>
      </c>
      <c r="C10" s="17">
        <f>'ISB-3 2013'!C36</f>
        <v>1016</v>
      </c>
      <c r="D10" s="7">
        <v>78.015340174940434</v>
      </c>
      <c r="E10" s="7"/>
      <c r="F10" s="17">
        <f t="shared" si="4"/>
        <v>37636890369.021469</v>
      </c>
      <c r="G10" s="17">
        <f t="shared" ref="G10:G73" si="7">F10/$F$172*$G$6</f>
        <v>15160.468383052876</v>
      </c>
      <c r="H10" s="7">
        <f t="shared" si="5"/>
        <v>14.921720849461492</v>
      </c>
      <c r="I10" s="49">
        <f t="shared" si="6"/>
        <v>1.394227870718249E+18</v>
      </c>
      <c r="J10" s="116">
        <f t="shared" ref="J10:J73" si="8">I10/I$172*$J$6</f>
        <v>4731.8515418712323</v>
      </c>
      <c r="K10" s="129">
        <f t="shared" si="0"/>
        <v>4.6573341947551494</v>
      </c>
      <c r="M10" s="127">
        <f t="shared" si="1"/>
        <v>6183775.5954534616</v>
      </c>
      <c r="N10" s="116">
        <f t="shared" si="2"/>
        <v>26385.09567713218</v>
      </c>
      <c r="O10" s="46">
        <f t="shared" si="3"/>
        <v>25.969582359382066</v>
      </c>
    </row>
    <row r="11" spans="1:15" ht="15" customHeight="1">
      <c r="A11" s="6">
        <f ca="1">'ISB-1 2011'!A113</f>
        <v>2230</v>
      </c>
      <c r="B11" s="12" t="str">
        <f ca="1">'ISB-1 2011'!B113</f>
        <v>Villarsel-sur-Marly</v>
      </c>
      <c r="C11" s="17">
        <f>'ISB-3 2013'!C113</f>
        <v>87</v>
      </c>
      <c r="D11" s="7">
        <v>78.256183148241092</v>
      </c>
      <c r="E11" s="7"/>
      <c r="F11" s="17">
        <f t="shared" si="4"/>
        <v>3262825893.4666605</v>
      </c>
      <c r="G11" s="17">
        <f t="shared" si="7"/>
        <v>1314.294786638975</v>
      </c>
      <c r="H11" s="7">
        <f t="shared" si="5"/>
        <v>15.106836628034195</v>
      </c>
      <c r="I11" s="49">
        <f t="shared" si="6"/>
        <v>1.2236819323076451E+17</v>
      </c>
      <c r="J11" s="116">
        <f t="shared" si="8"/>
        <v>415.30379357335494</v>
      </c>
      <c r="K11" s="129">
        <f t="shared" si="0"/>
        <v>4.7736068226822406</v>
      </c>
      <c r="M11" s="127">
        <f t="shared" si="1"/>
        <v>532790.62748100166</v>
      </c>
      <c r="N11" s="116">
        <f t="shared" si="2"/>
        <v>2273.3250042742948</v>
      </c>
      <c r="O11" s="46">
        <f t="shared" si="3"/>
        <v>26.130172462922928</v>
      </c>
    </row>
    <row r="12" spans="1:15" ht="15" customHeight="1">
      <c r="A12" s="6">
        <f ca="1">'ISB-1 2011'!A130</f>
        <v>2266</v>
      </c>
      <c r="B12" s="12" t="str">
        <f ca="1">'ISB-1 2011'!B130</f>
        <v>Kleinbösingen</v>
      </c>
      <c r="C12" s="17">
        <f>'ISB-3 2013'!C130</f>
        <v>595</v>
      </c>
      <c r="D12" s="7">
        <v>78.829085795473162</v>
      </c>
      <c r="E12" s="7"/>
      <c r="F12" s="17">
        <f t="shared" si="4"/>
        <v>22975391766.497849</v>
      </c>
      <c r="G12" s="17">
        <f t="shared" si="7"/>
        <v>9254.6886060209872</v>
      </c>
      <c r="H12" s="7">
        <f t="shared" si="5"/>
        <v>15.554098497514264</v>
      </c>
      <c r="I12" s="49">
        <f t="shared" si="6"/>
        <v>8.8717416272950771E+17</v>
      </c>
      <c r="J12" s="116">
        <f t="shared" si="8"/>
        <v>3010.9686644388448</v>
      </c>
      <c r="K12" s="129">
        <f t="shared" si="0"/>
        <v>5.0604515368720078</v>
      </c>
      <c r="L12" s="4"/>
      <c r="M12" s="127">
        <f t="shared" si="1"/>
        <v>3697344.736573291</v>
      </c>
      <c r="N12" s="116">
        <f t="shared" si="2"/>
        <v>15775.927363462743</v>
      </c>
      <c r="O12" s="46">
        <f t="shared" si="3"/>
        <v>26.514163636071835</v>
      </c>
    </row>
    <row r="13" spans="1:15" ht="15" customHeight="1">
      <c r="A13" s="6">
        <f ca="1">'ISB-1 2011'!A125</f>
        <v>2260</v>
      </c>
      <c r="B13" s="12" t="str">
        <f ca="1">'ISB-1 2011'!B125</f>
        <v>Gempenach</v>
      </c>
      <c r="C13" s="17">
        <f>'ISB-3 2013'!C125</f>
        <v>287</v>
      </c>
      <c r="D13" s="7">
        <v>79.00737247435913</v>
      </c>
      <c r="E13" s="7"/>
      <c r="F13" s="17">
        <f t="shared" si="4"/>
        <v>11182846716.330822</v>
      </c>
      <c r="G13" s="17">
        <f t="shared" si="7"/>
        <v>4504.5483942266501</v>
      </c>
      <c r="H13" s="7">
        <f t="shared" si="5"/>
        <v>15.695290572218292</v>
      </c>
      <c r="I13" s="49">
        <f t="shared" si="6"/>
        <v>4.3573540306951578E+17</v>
      </c>
      <c r="J13" s="116">
        <f t="shared" si="8"/>
        <v>1478.8366250347572</v>
      </c>
      <c r="K13" s="129">
        <f t="shared" si="0"/>
        <v>5.1527408537796413</v>
      </c>
      <c r="L13" s="4"/>
      <c r="M13" s="127">
        <f t="shared" si="1"/>
        <v>1791501.3278217087</v>
      </c>
      <c r="N13" s="116">
        <f t="shared" si="2"/>
        <v>7644.0247888424319</v>
      </c>
      <c r="O13" s="46">
        <f t="shared" si="3"/>
        <v>26.634232713736697</v>
      </c>
    </row>
    <row r="14" spans="1:15" ht="15" customHeight="1">
      <c r="A14" s="6">
        <f ca="1">'ISB-1 2011'!A151</f>
        <v>2300</v>
      </c>
      <c r="B14" s="12" t="str">
        <f ca="1">'ISB-1 2011'!B151</f>
        <v>Plasselb</v>
      </c>
      <c r="C14" s="17">
        <f>'ISB-3 2013'!C151</f>
        <v>1043</v>
      </c>
      <c r="D14" s="7">
        <v>79.772280085743006</v>
      </c>
      <c r="E14" s="7"/>
      <c r="F14" s="17">
        <f t="shared" si="4"/>
        <v>42236928660.016541</v>
      </c>
      <c r="G14" s="17">
        <f t="shared" si="7"/>
        <v>17013.404010510149</v>
      </c>
      <c r="H14" s="7">
        <f t="shared" si="5"/>
        <v>16.311988504803594</v>
      </c>
      <c r="I14" s="49">
        <f t="shared" si="6"/>
        <v>1.7104104914969577E+18</v>
      </c>
      <c r="J14" s="116">
        <f t="shared" si="8"/>
        <v>5804.93955930835</v>
      </c>
      <c r="K14" s="129">
        <f t="shared" si="0"/>
        <v>5.565617985914046</v>
      </c>
      <c r="M14" s="127">
        <f t="shared" si="1"/>
        <v>6637252.1868915949</v>
      </c>
      <c r="N14" s="116">
        <f t="shared" si="2"/>
        <v>28320.001475012694</v>
      </c>
      <c r="O14" s="46">
        <f t="shared" si="3"/>
        <v>27.152446284767684</v>
      </c>
    </row>
    <row r="15" spans="1:15" ht="15" customHeight="1">
      <c r="A15" s="6">
        <f ca="1">'ISB-1 2011'!A150</f>
        <v>2299</v>
      </c>
      <c r="B15" s="12" t="str">
        <f ca="1">'ISB-1 2011'!B150</f>
        <v>Plaffeien</v>
      </c>
      <c r="C15" s="17">
        <f>'ISB-3 2013'!C150</f>
        <v>1944</v>
      </c>
      <c r="D15" s="7">
        <v>83.052976682288531</v>
      </c>
      <c r="E15" s="7"/>
      <c r="F15" s="17">
        <f t="shared" si="4"/>
        <v>92494747390.980576</v>
      </c>
      <c r="G15" s="17">
        <f t="shared" si="7"/>
        <v>37257.692643322414</v>
      </c>
      <c r="H15" s="7">
        <f t="shared" si="5"/>
        <v>19.165479754795481</v>
      </c>
      <c r="I15" s="49">
        <f t="shared" si="6"/>
        <v>4.4008633204327711E+18</v>
      </c>
      <c r="J15" s="116">
        <f t="shared" si="8"/>
        <v>14936.031853693017</v>
      </c>
      <c r="K15" s="129">
        <f t="shared" si="0"/>
        <v>7.6831439576610174</v>
      </c>
      <c r="M15" s="127">
        <f t="shared" si="1"/>
        <v>13409317.243173353</v>
      </c>
      <c r="N15" s="116">
        <f t="shared" si="2"/>
        <v>57215.226032179839</v>
      </c>
      <c r="O15" s="46">
        <f t="shared" si="3"/>
        <v>29.431700633837366</v>
      </c>
    </row>
    <row r="16" spans="1:15" ht="15" customHeight="1">
      <c r="A16" s="6">
        <f ca="1">'ISB-1 2011'!A62</f>
        <v>2128</v>
      </c>
      <c r="B16" s="12" t="str">
        <f ca="1">'ISB-1 2011'!B62</f>
        <v>Châtel-sur-Montsalvens</v>
      </c>
      <c r="C16" s="17">
        <f>'ISB-3 2013'!C62</f>
        <v>254</v>
      </c>
      <c r="D16" s="7">
        <v>83.298741082123243</v>
      </c>
      <c r="E16" s="7"/>
      <c r="F16" s="17">
        <f t="shared" si="4"/>
        <v>12228902093.309378</v>
      </c>
      <c r="G16" s="17">
        <f t="shared" si="7"/>
        <v>4925.9086424861334</v>
      </c>
      <c r="H16" s="7">
        <f t="shared" si="5"/>
        <v>19.393341112150132</v>
      </c>
      <c r="I16" s="49">
        <f t="shared" si="6"/>
        <v>5.8876396223522227E+17</v>
      </c>
      <c r="J16" s="116">
        <f t="shared" si="8"/>
        <v>1998.1982292935722</v>
      </c>
      <c r="K16" s="129">
        <f t="shared" si="0"/>
        <v>7.8669221625731192</v>
      </c>
      <c r="M16" s="127">
        <f t="shared" si="1"/>
        <v>1762424.7875301181</v>
      </c>
      <c r="N16" s="116">
        <f t="shared" si="2"/>
        <v>7519.9602451488227</v>
      </c>
      <c r="O16" s="46">
        <f t="shared" si="3"/>
        <v>29.606142697436308</v>
      </c>
    </row>
    <row r="17" spans="1:15" ht="15" customHeight="1">
      <c r="A17" s="6">
        <f ca="1">'ISB-1 2011'!A34</f>
        <v>2049</v>
      </c>
      <c r="B17" s="12" t="str">
        <f ca="1">'ISB-1 2011'!B34</f>
        <v>Vuissens</v>
      </c>
      <c r="C17" s="17">
        <f>'ISB-3 2013'!C34</f>
        <v>253</v>
      </c>
      <c r="D17" s="7">
        <v>83.721285702527283</v>
      </c>
      <c r="E17" s="7"/>
      <c r="F17" s="17">
        <f t="shared" si="4"/>
        <v>12429798197.980122</v>
      </c>
      <c r="G17" s="17">
        <f t="shared" si="7"/>
        <v>5006.8313492580555</v>
      </c>
      <c r="H17" s="7">
        <f t="shared" si="5"/>
        <v>19.789847230268993</v>
      </c>
      <c r="I17" s="49">
        <f t="shared" si="6"/>
        <v>6.106714752668375E+17</v>
      </c>
      <c r="J17" s="116">
        <f t="shared" si="8"/>
        <v>2072.5498482034777</v>
      </c>
      <c r="K17" s="129">
        <f t="shared" si="0"/>
        <v>8.1918966332153271</v>
      </c>
      <c r="M17" s="127">
        <f t="shared" si="1"/>
        <v>1773341.1809601025</v>
      </c>
      <c r="N17" s="116">
        <f t="shared" si="2"/>
        <v>7566.5385985598241</v>
      </c>
      <c r="O17" s="46">
        <f t="shared" si="3"/>
        <v>29.907267187983493</v>
      </c>
    </row>
    <row r="18" spans="1:15" ht="15" customHeight="1">
      <c r="A18" s="6">
        <f ca="1">'ISB-1 2011'!A147</f>
        <v>2295</v>
      </c>
      <c r="B18" s="12" t="str">
        <f ca="1">'ISB-1 2011'!B147</f>
        <v>Bösingen</v>
      </c>
      <c r="C18" s="17">
        <f>'ISB-3 2013'!C147</f>
        <v>3309</v>
      </c>
      <c r="D18" s="7">
        <v>85.677407326952647</v>
      </c>
      <c r="E18" s="7"/>
      <c r="F18" s="17">
        <f t="shared" si="4"/>
        <v>178304387840.0997</v>
      </c>
      <c r="G18" s="17">
        <f t="shared" si="7"/>
        <v>71822.565783340775</v>
      </c>
      <c r="H18" s="7">
        <f t="shared" si="5"/>
        <v>21.705217825125651</v>
      </c>
      <c r="I18" s="49">
        <f t="shared" si="6"/>
        <v>9.6078738963531858E+18</v>
      </c>
      <c r="J18" s="116">
        <f t="shared" si="8"/>
        <v>32608.036222330353</v>
      </c>
      <c r="K18" s="129">
        <f t="shared" si="0"/>
        <v>9.8543476042098384</v>
      </c>
      <c r="M18" s="127">
        <f t="shared" si="1"/>
        <v>24290105.379822664</v>
      </c>
      <c r="N18" s="116">
        <f t="shared" si="2"/>
        <v>103641.65784499924</v>
      </c>
      <c r="O18" s="46">
        <f t="shared" si="3"/>
        <v>31.321141687820862</v>
      </c>
    </row>
    <row r="19" spans="1:15" ht="15" customHeight="1">
      <c r="A19" s="6">
        <f ca="1">'ISB-1 2011'!A137</f>
        <v>2277</v>
      </c>
      <c r="B19" s="12" t="str">
        <f ca="1">'ISB-1 2011'!B137</f>
        <v>Salvenach</v>
      </c>
      <c r="C19" s="17">
        <f>'ISB-3 2013'!C137</f>
        <v>513</v>
      </c>
      <c r="D19" s="7">
        <v>85.983652878856304</v>
      </c>
      <c r="E19" s="7"/>
      <c r="F19" s="17">
        <f t="shared" si="4"/>
        <v>28040188642.08741</v>
      </c>
      <c r="G19" s="17">
        <f t="shared" si="7"/>
        <v>11294.833053293423</v>
      </c>
      <c r="H19" s="7">
        <f t="shared" si="5"/>
        <v>22.01721842747256</v>
      </c>
      <c r="I19" s="49">
        <f t="shared" si="6"/>
        <v>1.5326553198515551E+18</v>
      </c>
      <c r="J19" s="116">
        <f t="shared" si="8"/>
        <v>5201.6586317849469</v>
      </c>
      <c r="K19" s="129">
        <f t="shared" si="0"/>
        <v>10.139685442075919</v>
      </c>
      <c r="M19" s="127">
        <f t="shared" si="1"/>
        <v>3792705.7325069187</v>
      </c>
      <c r="N19" s="116">
        <f t="shared" si="2"/>
        <v>16182.816158622983</v>
      </c>
      <c r="O19" s="46">
        <f t="shared" si="3"/>
        <v>31.545450601604255</v>
      </c>
    </row>
    <row r="20" spans="1:15" ht="15" customHeight="1">
      <c r="A20" s="6">
        <f ca="1">'ISB-1 2011'!A43</f>
        <v>2072</v>
      </c>
      <c r="B20" s="12" t="str">
        <f ca="1">'ISB-1 2011'!B43</f>
        <v>Ecublens (FR)</v>
      </c>
      <c r="C20" s="17">
        <f>'ISB-3 2013'!C43</f>
        <v>320</v>
      </c>
      <c r="D20" s="7">
        <v>86.261001573084826</v>
      </c>
      <c r="E20" s="7"/>
      <c r="F20" s="17">
        <f t="shared" si="4"/>
        <v>17717725299.565659</v>
      </c>
      <c r="G20" s="17">
        <f t="shared" si="7"/>
        <v>7136.8546016960672</v>
      </c>
      <c r="H20" s="7">
        <f t="shared" si="5"/>
        <v>22.302670630300209</v>
      </c>
      <c r="I20" s="49">
        <f t="shared" si="6"/>
        <v>9.8099309309646566E+17</v>
      </c>
      <c r="J20" s="116">
        <f t="shared" si="8"/>
        <v>3329.3794921358281</v>
      </c>
      <c r="K20" s="129">
        <f t="shared" si="0"/>
        <v>10.404310912924462</v>
      </c>
      <c r="M20" s="127">
        <f t="shared" si="1"/>
        <v>2381107.3255653577</v>
      </c>
      <c r="N20" s="116">
        <f t="shared" si="2"/>
        <v>10159.771103070763</v>
      </c>
      <c r="O20" s="46">
        <f t="shared" si="3"/>
        <v>31.749284697096137</v>
      </c>
    </row>
    <row r="21" spans="1:15" ht="15" customHeight="1">
      <c r="A21" s="6">
        <f ca="1">'ISB-1 2011'!A28</f>
        <v>2040</v>
      </c>
      <c r="B21" s="12" t="str">
        <f ca="1">'ISB-1 2011'!B28</f>
        <v>Russy</v>
      </c>
      <c r="C21" s="17">
        <f>'ISB-3 2013'!C28</f>
        <v>229</v>
      </c>
      <c r="D21" s="7">
        <v>86.380086284482886</v>
      </c>
      <c r="E21" s="7"/>
      <c r="F21" s="17">
        <f t="shared" si="4"/>
        <v>12749407912.781609</v>
      </c>
      <c r="G21" s="17">
        <f t="shared" si="7"/>
        <v>5135.5729357349419</v>
      </c>
      <c r="H21" s="7">
        <f t="shared" si="5"/>
        <v>22.426082688798871</v>
      </c>
      <c r="I21" s="49">
        <f t="shared" si="6"/>
        <v>7.0981398308514534E+17</v>
      </c>
      <c r="J21" s="116">
        <f t="shared" si="8"/>
        <v>2409.0282950468659</v>
      </c>
      <c r="K21" s="129">
        <f t="shared" si="0"/>
        <v>10.519774214178454</v>
      </c>
      <c r="M21" s="127">
        <f t="shared" si="1"/>
        <v>1708687.9211918684</v>
      </c>
      <c r="N21" s="116">
        <f t="shared" si="2"/>
        <v>7290.6743763720779</v>
      </c>
      <c r="O21" s="46">
        <f t="shared" si="3"/>
        <v>31.837006010358419</v>
      </c>
    </row>
    <row r="22" spans="1:15" ht="15" customHeight="1">
      <c r="A22" s="6">
        <f ca="1">'ISB-1 2011'!A161</f>
        <v>2310</v>
      </c>
      <c r="B22" s="12" t="str">
        <f ca="1">'ISB-1 2011'!B161</f>
        <v>Zumholz</v>
      </c>
      <c r="C22" s="17">
        <f>'ISB-3 2013'!C161</f>
        <v>417</v>
      </c>
      <c r="D22" s="7">
        <v>86.582640615797999</v>
      </c>
      <c r="E22" s="7"/>
      <c r="F22" s="17">
        <f t="shared" si="4"/>
        <v>23434698071.136379</v>
      </c>
      <c r="G22" s="17">
        <f t="shared" si="7"/>
        <v>9439.701199817544</v>
      </c>
      <c r="H22" s="7">
        <f t="shared" si="5"/>
        <v>22.637173141049267</v>
      </c>
      <c r="I22" s="49">
        <f t="shared" si="6"/>
        <v>1.3169905843772736E+18</v>
      </c>
      <c r="J22" s="116">
        <f t="shared" si="8"/>
        <v>4469.7169366619592</v>
      </c>
      <c r="K22" s="129">
        <f t="shared" si="0"/>
        <v>10.718745651467527</v>
      </c>
      <c r="M22" s="127">
        <f t="shared" si="1"/>
        <v>3126062.8745538485</v>
      </c>
      <c r="N22" s="116">
        <f t="shared" si="2"/>
        <v>13338.366951491182</v>
      </c>
      <c r="O22" s="46">
        <f t="shared" si="3"/>
        <v>31.986491490386527</v>
      </c>
    </row>
    <row r="23" spans="1:15" ht="15" customHeight="1">
      <c r="A23" s="6">
        <f ca="1">'ISB-1 2011'!A126</f>
        <v>2261</v>
      </c>
      <c r="B23" s="12" t="str">
        <f ca="1">'ISB-1 2011'!B126</f>
        <v>Greng</v>
      </c>
      <c r="C23" s="17">
        <f>'ISB-3 2013'!C126</f>
        <v>176</v>
      </c>
      <c r="D23" s="7">
        <v>86.60278010971625</v>
      </c>
      <c r="E23" s="7"/>
      <c r="F23" s="17">
        <f t="shared" si="4"/>
        <v>9900109620.3155708</v>
      </c>
      <c r="G23" s="17">
        <f t="shared" si="7"/>
        <v>3987.8506809661831</v>
      </c>
      <c r="H23" s="7">
        <f t="shared" si="5"/>
        <v>22.658242505489678</v>
      </c>
      <c r="I23" s="49">
        <f t="shared" si="6"/>
        <v>5.5688733235377792E+17</v>
      </c>
      <c r="J23" s="116">
        <f t="shared" si="8"/>
        <v>1890.0125564763539</v>
      </c>
      <c r="K23" s="129">
        <f t="shared" si="0"/>
        <v>10.738707707252011</v>
      </c>
      <c r="M23" s="127">
        <f t="shared" si="1"/>
        <v>1320007.3080008081</v>
      </c>
      <c r="N23" s="116">
        <f t="shared" si="2"/>
        <v>5632.2417556229266</v>
      </c>
      <c r="O23" s="46">
        <f t="shared" si="3"/>
        <v>32.001373611493904</v>
      </c>
    </row>
    <row r="24" spans="1:15" ht="15" customHeight="1">
      <c r="A24" s="6">
        <f ca="1">'ISB-1 2011'!A44</f>
        <v>2079</v>
      </c>
      <c r="B24" s="12" t="str">
        <f ca="1">'ISB-1 2011'!B44</f>
        <v>Grangettes</v>
      </c>
      <c r="C24" s="17">
        <f>'ISB-3 2013'!C44</f>
        <v>197</v>
      </c>
      <c r="D24" s="7">
        <v>87.821139092182818</v>
      </c>
      <c r="E24" s="7"/>
      <c r="F24" s="17">
        <f t="shared" si="4"/>
        <v>11718242728.094797</v>
      </c>
      <c r="G24" s="17">
        <f t="shared" si="7"/>
        <v>4720.2105870692667</v>
      </c>
      <c r="H24" s="7">
        <f t="shared" si="5"/>
        <v>23.960459832838918</v>
      </c>
      <c r="I24" s="49">
        <f t="shared" si="6"/>
        <v>6.9704168850023654E+17</v>
      </c>
      <c r="J24" s="116">
        <f t="shared" si="8"/>
        <v>2365.6805732761773</v>
      </c>
      <c r="K24" s="129">
        <f t="shared" si="0"/>
        <v>12.008530828813083</v>
      </c>
      <c r="L24" s="4"/>
      <c r="M24" s="127">
        <f t="shared" si="1"/>
        <v>1519372.8368753586</v>
      </c>
      <c r="N24" s="116">
        <f t="shared" si="2"/>
        <v>6482.8998160390611</v>
      </c>
      <c r="O24" s="46">
        <f t="shared" si="3"/>
        <v>32.908120893599296</v>
      </c>
    </row>
    <row r="25" spans="1:15" ht="15" customHeight="1">
      <c r="A25" s="6">
        <f ca="1">'ISB-1 2011'!A153</f>
        <v>2302</v>
      </c>
      <c r="B25" s="12" t="str">
        <f ca="1">'ISB-1 2011'!B153</f>
        <v>St. Antoni</v>
      </c>
      <c r="C25" s="17">
        <f>'ISB-3 2013'!C153</f>
        <v>1908</v>
      </c>
      <c r="D25" s="7">
        <v>87.924107177138367</v>
      </c>
      <c r="E25" s="7"/>
      <c r="F25" s="17">
        <f t="shared" si="4"/>
        <v>114027666873.3717</v>
      </c>
      <c r="G25" s="17">
        <f t="shared" si="7"/>
        <v>45931.340806251173</v>
      </c>
      <c r="H25" s="7">
        <f t="shared" si="5"/>
        <v>24.073029772668331</v>
      </c>
      <c r="I25" s="49">
        <f t="shared" si="6"/>
        <v>6.8146272602644818E+18</v>
      </c>
      <c r="J25" s="116">
        <f t="shared" si="8"/>
        <v>23128.07338455263</v>
      </c>
      <c r="K25" s="129">
        <f t="shared" si="0"/>
        <v>12.121631752910183</v>
      </c>
      <c r="L25" s="4"/>
      <c r="M25" s="127">
        <f t="shared" si="1"/>
        <v>14750077.572487313</v>
      </c>
      <c r="N25" s="116">
        <f t="shared" si="2"/>
        <v>62936.01732270822</v>
      </c>
      <c r="O25" s="46">
        <f t="shared" si="3"/>
        <v>32.985334026576638</v>
      </c>
    </row>
    <row r="26" spans="1:15" ht="15" customHeight="1">
      <c r="A26" s="6">
        <f ca="1">'ISB-1 2011'!A154</f>
        <v>2303</v>
      </c>
      <c r="B26" s="12" t="str">
        <f ca="1">'ISB-1 2011'!B154</f>
        <v>St. Silvester</v>
      </c>
      <c r="C26" s="17">
        <f>'ISB-3 2013'!C154</f>
        <v>955</v>
      </c>
      <c r="D26" s="7">
        <v>87.954940896559606</v>
      </c>
      <c r="E26" s="7"/>
      <c r="F26" s="17">
        <f t="shared" si="4"/>
        <v>57153698044.770088</v>
      </c>
      <c r="G26" s="17">
        <f t="shared" si="7"/>
        <v>23022.009089663687</v>
      </c>
      <c r="H26" s="7">
        <f t="shared" si="5"/>
        <v>24.10681580069496</v>
      </c>
      <c r="I26" s="49">
        <f t="shared" si="6"/>
        <v>3.4204661782123105E+18</v>
      </c>
      <c r="J26" s="116">
        <f t="shared" si="8"/>
        <v>11608.674951358133</v>
      </c>
      <c r="K26" s="129">
        <f t="shared" si="0"/>
        <v>12.155680577338359</v>
      </c>
      <c r="M26" s="127">
        <f t="shared" si="1"/>
        <v>7387948.404852015</v>
      </c>
      <c r="N26" s="116">
        <f t="shared" si="2"/>
        <v>31523.091760163068</v>
      </c>
      <c r="O26" s="46">
        <f t="shared" si="3"/>
        <v>33.008473047291169</v>
      </c>
    </row>
    <row r="27" spans="1:15" ht="15" customHeight="1">
      <c r="A27" s="6">
        <f ca="1">'ISB-1 2011'!A88</f>
        <v>2179</v>
      </c>
      <c r="B27" s="12" t="str">
        <f ca="1">'ISB-1 2011'!B88</f>
        <v>Chésopelloz</v>
      </c>
      <c r="C27" s="17">
        <f>'ISB-3 2013'!C88</f>
        <v>132</v>
      </c>
      <c r="D27" s="7">
        <v>88.110899375504204</v>
      </c>
      <c r="E27" s="7"/>
      <c r="F27" s="17">
        <f t="shared" si="4"/>
        <v>7955957750.7452745</v>
      </c>
      <c r="G27" s="17">
        <f t="shared" si="7"/>
        <v>3204.7293162231072</v>
      </c>
      <c r="H27" s="7">
        <f t="shared" si="5"/>
        <v>24.2782523956296</v>
      </c>
      <c r="I27" s="49">
        <f t="shared" si="6"/>
        <v>4.7952472523972582E+17</v>
      </c>
      <c r="J27" s="116">
        <f t="shared" si="8"/>
        <v>1627.4526267517947</v>
      </c>
      <c r="K27" s="129">
        <f t="shared" si="0"/>
        <v>12.329186566301475</v>
      </c>
      <c r="L27" s="4"/>
      <c r="M27" s="127">
        <f t="shared" si="1"/>
        <v>1024786.0377163499</v>
      </c>
      <c r="N27" s="116">
        <f t="shared" si="2"/>
        <v>4372.5839070899019</v>
      </c>
      <c r="O27" s="46">
        <f t="shared" si="3"/>
        <v>33.125635659771987</v>
      </c>
    </row>
    <row r="28" spans="1:15" ht="15" customHeight="1">
      <c r="A28" s="6">
        <f ca="1">'ISB-1 2011'!A158</f>
        <v>2307</v>
      </c>
      <c r="B28" s="12" t="str">
        <f ca="1">'ISB-1 2011'!B158</f>
        <v>Tentlingen</v>
      </c>
      <c r="C28" s="17">
        <f>'ISB-3 2013'!C158</f>
        <v>1227</v>
      </c>
      <c r="D28" s="7">
        <v>90.473578081014495</v>
      </c>
      <c r="E28" s="7"/>
      <c r="F28" s="17">
        <f t="shared" si="4"/>
        <v>82211321231.514908</v>
      </c>
      <c r="G28" s="17">
        <f t="shared" si="7"/>
        <v>33115.438710240873</v>
      </c>
      <c r="H28" s="7">
        <f t="shared" si="5"/>
        <v>26.98894760410829</v>
      </c>
      <c r="I28" s="49">
        <f t="shared" si="6"/>
        <v>5.5083140494142894E+18</v>
      </c>
      <c r="J28" s="116">
        <f t="shared" si="8"/>
        <v>18694.594244773347</v>
      </c>
      <c r="K28" s="129">
        <f t="shared" si="0"/>
        <v>15.23601812939963</v>
      </c>
      <c r="M28" s="127">
        <f t="shared" si="1"/>
        <v>10043569.641868811</v>
      </c>
      <c r="N28" s="116">
        <f t="shared" si="2"/>
        <v>42854.16601072764</v>
      </c>
      <c r="O28" s="46">
        <f t="shared" si="3"/>
        <v>34.925970668889683</v>
      </c>
    </row>
    <row r="29" spans="1:15" ht="15" customHeight="1">
      <c r="A29" s="6">
        <f ca="1">'ISB-1 2011'!A123</f>
        <v>2258</v>
      </c>
      <c r="B29" s="12" t="str">
        <f ca="1">'ISB-1 2011'!B123</f>
        <v>Fräschels</v>
      </c>
      <c r="C29" s="17">
        <f>'ISB-3 2013'!C123</f>
        <v>466</v>
      </c>
      <c r="D29" s="7">
        <v>91.104700445949589</v>
      </c>
      <c r="E29" s="7"/>
      <c r="F29" s="17">
        <f t="shared" si="4"/>
        <v>32103253981.206184</v>
      </c>
      <c r="G29" s="17">
        <f t="shared" si="7"/>
        <v>12931.471282648545</v>
      </c>
      <c r="H29" s="7">
        <f t="shared" si="5"/>
        <v>27.749938374782285</v>
      </c>
      <c r="I29" s="49">
        <f t="shared" si="6"/>
        <v>2.2116285754974907E+18</v>
      </c>
      <c r="J29" s="116">
        <f t="shared" si="8"/>
        <v>7506.0169896209927</v>
      </c>
      <c r="K29" s="129">
        <f t="shared" si="0"/>
        <v>16.107332595753203</v>
      </c>
      <c r="M29" s="127">
        <f t="shared" si="1"/>
        <v>3867830.9625993329</v>
      </c>
      <c r="N29" s="116">
        <f t="shared" si="2"/>
        <v>16503.362458073487</v>
      </c>
      <c r="O29" s="46">
        <f t="shared" si="3"/>
        <v>35.414940897153407</v>
      </c>
    </row>
    <row r="30" spans="1:15" ht="15" customHeight="1">
      <c r="A30" s="6">
        <f ca="1">'ISB-1 2011'!A80</f>
        <v>2162</v>
      </c>
      <c r="B30" s="12" t="str">
        <f ca="1">'ISB-1 2011'!B80</f>
        <v>Bas-Intyamon</v>
      </c>
      <c r="C30" s="17">
        <f>'ISB-3 2013'!C80</f>
        <v>1225</v>
      </c>
      <c r="D30" s="7">
        <v>92.047702854125959</v>
      </c>
      <c r="E30" s="7"/>
      <c r="F30" s="17">
        <f t="shared" si="4"/>
        <v>87940292848.94223</v>
      </c>
      <c r="G30" s="17">
        <f t="shared" si="7"/>
        <v>35423.118548342027</v>
      </c>
      <c r="H30" s="7">
        <f t="shared" si="5"/>
        <v>28.916831468034307</v>
      </c>
      <c r="I30" s="49">
        <f t="shared" si="6"/>
        <v>6.3130572296797727E+18</v>
      </c>
      <c r="J30" s="116">
        <f t="shared" si="8"/>
        <v>21425.801487379897</v>
      </c>
      <c r="K30" s="129">
        <f t="shared" si="0"/>
        <v>17.490450193779509</v>
      </c>
      <c r="M30" s="127">
        <f t="shared" si="1"/>
        <v>10379155.010883797</v>
      </c>
      <c r="N30" s="116">
        <f t="shared" si="2"/>
        <v>44286.050452947085</v>
      </c>
      <c r="O30" s="46">
        <f t="shared" si="3"/>
        <v>36.151877920773131</v>
      </c>
    </row>
    <row r="31" spans="1:15" ht="15" customHeight="1">
      <c r="A31" s="6">
        <f ca="1">'ISB-1 2011'!A19</f>
        <v>2024</v>
      </c>
      <c r="B31" s="12" t="str">
        <f ca="1">'ISB-1 2011'!B19</f>
        <v>Léchelles</v>
      </c>
      <c r="C31" s="17">
        <f>'ISB-3 2013'!C19</f>
        <v>666</v>
      </c>
      <c r="D31" s="7">
        <v>92.411312503966457</v>
      </c>
      <c r="E31" s="7"/>
      <c r="F31" s="17">
        <f t="shared" si="4"/>
        <v>48570747043.317604</v>
      </c>
      <c r="G31" s="17">
        <f t="shared" si="7"/>
        <v>19564.721412201521</v>
      </c>
      <c r="H31" s="7">
        <f t="shared" si="5"/>
        <v>29.376458576879163</v>
      </c>
      <c r="I31" s="49">
        <f t="shared" si="6"/>
        <v>3.5422184209398589E+18</v>
      </c>
      <c r="J31" s="116">
        <f t="shared" si="8"/>
        <v>12021.888278660104</v>
      </c>
      <c r="K31" s="129">
        <f t="shared" si="0"/>
        <v>18.050883301291449</v>
      </c>
      <c r="M31" s="127">
        <f t="shared" si="1"/>
        <v>5687540.5520180278</v>
      </c>
      <c r="N31" s="116">
        <f t="shared" si="2"/>
        <v>24267.746996333291</v>
      </c>
      <c r="O31" s="46">
        <f t="shared" si="3"/>
        <v>36.43805855305299</v>
      </c>
    </row>
    <row r="32" spans="1:15" ht="15" customHeight="1">
      <c r="A32" s="6">
        <f ca="1">'ISB-1 2011'!A148</f>
        <v>2296</v>
      </c>
      <c r="B32" s="12" t="str">
        <f ca="1">'ISB-1 2011'!B148</f>
        <v>Heitenried</v>
      </c>
      <c r="C32" s="17">
        <f>'ISB-3 2013'!C148</f>
        <v>1377</v>
      </c>
      <c r="D32" s="7">
        <v>92.463882150085482</v>
      </c>
      <c r="E32" s="7"/>
      <c r="F32" s="17">
        <f t="shared" si="4"/>
        <v>100652005954.17789</v>
      </c>
      <c r="G32" s="17">
        <f t="shared" si="7"/>
        <v>40543.507686148856</v>
      </c>
      <c r="H32" s="7">
        <f t="shared" si="5"/>
        <v>29.443360701633157</v>
      </c>
      <c r="I32" s="49">
        <f t="shared" si="6"/>
        <v>7.3571723330427464E+18</v>
      </c>
      <c r="J32" s="116">
        <f t="shared" si="8"/>
        <v>24969.409935828091</v>
      </c>
      <c r="K32" s="129">
        <f t="shared" si="0"/>
        <v>18.133195305612265</v>
      </c>
      <c r="M32" s="127">
        <f t="shared" si="1"/>
        <v>11772757.204618761</v>
      </c>
      <c r="N32" s="116">
        <f t="shared" si="2"/>
        <v>50232.308794629673</v>
      </c>
      <c r="O32" s="46">
        <f t="shared" si="3"/>
        <v>36.479527083972165</v>
      </c>
    </row>
    <row r="33" spans="1:15" ht="15" customHeight="1">
      <c r="A33" s="6">
        <f ca="1">'ISB-1 2011'!A145</f>
        <v>2293</v>
      </c>
      <c r="B33" s="12" t="str">
        <f ca="1">'ISB-1 2011'!B145</f>
        <v>Düdingen</v>
      </c>
      <c r="C33" s="17">
        <f>'ISB-3 2013'!C145</f>
        <v>7664</v>
      </c>
      <c r="D33" s="7">
        <v>92.552924880435597</v>
      </c>
      <c r="E33" s="7"/>
      <c r="F33" s="17">
        <f t="shared" si="4"/>
        <v>562362156968.48132</v>
      </c>
      <c r="G33" s="17">
        <f t="shared" si="7"/>
        <v>226524.39181222775</v>
      </c>
      <c r="H33" s="7">
        <f t="shared" si="5"/>
        <v>29.556940476543286</v>
      </c>
      <c r="I33" s="49">
        <f t="shared" si="6"/>
        <v>4.126450881918618E+19</v>
      </c>
      <c r="J33" s="116">
        <f t="shared" si="8"/>
        <v>140047.07105735628</v>
      </c>
      <c r="K33" s="129">
        <f t="shared" si="0"/>
        <v>18.27336522147133</v>
      </c>
      <c r="M33" s="127">
        <f t="shared" si="1"/>
        <v>65650160.47967013</v>
      </c>
      <c r="N33" s="116">
        <f t="shared" si="2"/>
        <v>280117.82425428648</v>
      </c>
      <c r="O33" s="46">
        <f t="shared" si="3"/>
        <v>36.549820492469529</v>
      </c>
    </row>
    <row r="34" spans="1:15" ht="15" customHeight="1">
      <c r="A34" s="6">
        <f ca="1">'ISB-1 2011'!A110</f>
        <v>2225</v>
      </c>
      <c r="B34" s="12" t="str">
        <f ca="1">'ISB-1 2011'!B110</f>
        <v>Senèdes</v>
      </c>
      <c r="C34" s="17">
        <f>'ISB-3 2013'!C110</f>
        <v>153</v>
      </c>
      <c r="D34" s="7">
        <v>93.140624347004177</v>
      </c>
      <c r="E34" s="7"/>
      <c r="F34" s="17">
        <f t="shared" si="4"/>
        <v>11514577575.033035</v>
      </c>
      <c r="G34" s="17">
        <f t="shared" si="7"/>
        <v>4638.1724834042552</v>
      </c>
      <c r="H34" s="7">
        <f t="shared" si="5"/>
        <v>30.314852832707551</v>
      </c>
      <c r="I34" s="49">
        <f t="shared" si="6"/>
        <v>8.6657187406178867E+17</v>
      </c>
      <c r="J34" s="116">
        <f t="shared" si="8"/>
        <v>2941.0468292454334</v>
      </c>
      <c r="K34" s="129">
        <f t="shared" si="0"/>
        <v>19.222528295721787</v>
      </c>
      <c r="M34" s="127">
        <f t="shared" si="1"/>
        <v>1327301.9132737112</v>
      </c>
      <c r="N34" s="116">
        <f t="shared" si="2"/>
        <v>5663.3665684628313</v>
      </c>
      <c r="O34" s="46">
        <f t="shared" si="3"/>
        <v>37.015467767730925</v>
      </c>
    </row>
    <row r="35" spans="1:15" ht="15" customHeight="1">
      <c r="A35" s="6">
        <f ca="1">'ISB-1 2011'!A97</f>
        <v>2197</v>
      </c>
      <c r="B35" s="12" t="str">
        <f ca="1">'ISB-1 2011'!B97</f>
        <v>Givisiez</v>
      </c>
      <c r="C35" s="17">
        <f>'ISB-3 2013'!C97</f>
        <v>3146</v>
      </c>
      <c r="D35" s="7">
        <v>93.33007756324767</v>
      </c>
      <c r="E35" s="7"/>
      <c r="F35" s="17">
        <f t="shared" si="4"/>
        <v>238696046180.68585</v>
      </c>
      <c r="G35" s="17">
        <f t="shared" si="7"/>
        <v>96148.853579587114</v>
      </c>
      <c r="H35" s="7">
        <f t="shared" si="5"/>
        <v>30.562254793257189</v>
      </c>
      <c r="I35" s="49">
        <f t="shared" si="6"/>
        <v>1.8110553865954263E+19</v>
      </c>
      <c r="J35" s="116">
        <f t="shared" si="8"/>
        <v>61465.169384836925</v>
      </c>
      <c r="K35" s="129">
        <f t="shared" si="0"/>
        <v>19.537561787932908</v>
      </c>
      <c r="M35" s="127">
        <f t="shared" si="1"/>
        <v>27403243.627067905</v>
      </c>
      <c r="N35" s="116">
        <f t="shared" si="2"/>
        <v>116924.87765816612</v>
      </c>
      <c r="O35" s="46">
        <f t="shared" si="3"/>
        <v>37.166203960001944</v>
      </c>
    </row>
    <row r="36" spans="1:15" ht="15" customHeight="1">
      <c r="A36" s="6">
        <f ca="1">'ISB-1 2011'!A57</f>
        <v>2121</v>
      </c>
      <c r="B36" s="12" t="str">
        <f ca="1">'ISB-1 2011'!B57</f>
        <v>Haut-Intyamon</v>
      </c>
      <c r="C36" s="17">
        <f>'ISB-3 2013'!C57</f>
        <v>1445</v>
      </c>
      <c r="D36" s="7">
        <v>93.397537288530231</v>
      </c>
      <c r="E36" s="7"/>
      <c r="F36" s="17">
        <f t="shared" si="4"/>
        <v>109953623649.54483</v>
      </c>
      <c r="G36" s="17">
        <f t="shared" si="7"/>
        <v>44290.280588990092</v>
      </c>
      <c r="H36" s="7">
        <f t="shared" si="5"/>
        <v>30.650713210373766</v>
      </c>
      <c r="I36" s="49">
        <f t="shared" si="6"/>
        <v>8.3666431513257759E+18</v>
      </c>
      <c r="J36" s="116">
        <f t="shared" si="8"/>
        <v>28395.439603063067</v>
      </c>
      <c r="K36" s="129">
        <f t="shared" si="0"/>
        <v>19.650823254714926</v>
      </c>
      <c r="M36" s="127">
        <f t="shared" si="1"/>
        <v>12604879.45890766</v>
      </c>
      <c r="N36" s="116">
        <f t="shared" si="2"/>
        <v>53782.829824310327</v>
      </c>
      <c r="O36" s="46">
        <f t="shared" si="3"/>
        <v>37.219951435508875</v>
      </c>
    </row>
    <row r="37" spans="1:15" ht="15" customHeight="1">
      <c r="A37" s="6">
        <f ca="1">'ISB-1 2011'!A27</f>
        <v>2039</v>
      </c>
      <c r="B37" s="12" t="str">
        <f ca="1">'ISB-1 2011'!B27</f>
        <v>Rueyres-les-Prés</v>
      </c>
      <c r="C37" s="17">
        <f>'ISB-3 2013'!C27</f>
        <v>376</v>
      </c>
      <c r="D37" s="7">
        <v>93.421895604455244</v>
      </c>
      <c r="E37" s="7"/>
      <c r="F37" s="17">
        <f t="shared" si="4"/>
        <v>28640628616.149673</v>
      </c>
      <c r="G37" s="17">
        <f t="shared" si="7"/>
        <v>11536.695522627089</v>
      </c>
      <c r="H37" s="7">
        <f t="shared" si="5"/>
        <v>30.682700858050769</v>
      </c>
      <c r="I37" s="49">
        <f t="shared" si="6"/>
        <v>2.1816106583197117E+18</v>
      </c>
      <c r="J37" s="116">
        <f t="shared" si="8"/>
        <v>7404.13957728074</v>
      </c>
      <c r="K37" s="129">
        <f t="shared" si="0"/>
        <v>19.691860577874309</v>
      </c>
      <c r="M37" s="127">
        <f t="shared" si="1"/>
        <v>3281596.6174519802</v>
      </c>
      <c r="N37" s="116">
        <f t="shared" si="2"/>
        <v>14002.002399453899</v>
      </c>
      <c r="O37" s="46">
        <f t="shared" si="3"/>
        <v>37.239368083653986</v>
      </c>
    </row>
    <row r="38" spans="1:15" ht="15" customHeight="1">
      <c r="A38" s="6">
        <f ca="1">'ISB-1 2011'!A143</f>
        <v>2291</v>
      </c>
      <c r="B38" s="12" t="str">
        <f ca="1">'ISB-1 2011'!B143</f>
        <v>Alterswil</v>
      </c>
      <c r="C38" s="17">
        <f>'ISB-3 2013'!C143</f>
        <v>2001</v>
      </c>
      <c r="D38" s="7">
        <v>93.603790035042834</v>
      </c>
      <c r="E38" s="7"/>
      <c r="F38" s="17">
        <f t="shared" si="4"/>
        <v>153610472019.81412</v>
      </c>
      <c r="G38" s="17">
        <f t="shared" si="7"/>
        <v>61875.640668737004</v>
      </c>
      <c r="H38" s="7">
        <f t="shared" si="5"/>
        <v>30.922359154791106</v>
      </c>
      <c r="I38" s="49">
        <f t="shared" si="6"/>
        <v>1.1792192460844628E+19</v>
      </c>
      <c r="J38" s="116">
        <f t="shared" si="8"/>
        <v>40021.366126574896</v>
      </c>
      <c r="K38" s="129">
        <f t="shared" si="0"/>
        <v>20.000682721926484</v>
      </c>
      <c r="M38" s="127">
        <f t="shared" si="1"/>
        <v>17532100.687357694</v>
      </c>
      <c r="N38" s="116">
        <f t="shared" si="2"/>
        <v>74806.426416436909</v>
      </c>
      <c r="O38" s="46">
        <f t="shared" si="3"/>
        <v>37.384520947744583</v>
      </c>
    </row>
    <row r="39" spans="1:15" ht="15" customHeight="1">
      <c r="A39" s="6">
        <f ca="1">'ISB-1 2011'!A155</f>
        <v>2304</v>
      </c>
      <c r="B39" s="12" t="str">
        <f ca="1">'ISB-1 2011'!B155</f>
        <v>St. Ursen</v>
      </c>
      <c r="C39" s="17">
        <f>'ISB-3 2013'!C155</f>
        <v>1281</v>
      </c>
      <c r="D39" s="7">
        <v>93.616416697874484</v>
      </c>
      <c r="E39" s="7"/>
      <c r="F39" s="17">
        <f t="shared" si="4"/>
        <v>98391410211.789566</v>
      </c>
      <c r="G39" s="17">
        <f t="shared" si="7"/>
        <v>39632.919963748951</v>
      </c>
      <c r="H39" s="7">
        <f t="shared" si="5"/>
        <v>30.939047590748597</v>
      </c>
      <c r="I39" s="49">
        <f t="shared" si="6"/>
        <v>7.5572752564126843E+18</v>
      </c>
      <c r="J39" s="116">
        <f t="shared" si="8"/>
        <v>25648.536602542335</v>
      </c>
      <c r="K39" s="129">
        <f t="shared" si="0"/>
        <v>20.022276816972941</v>
      </c>
      <c r="M39" s="127">
        <f t="shared" si="1"/>
        <v>11226726.881923443</v>
      </c>
      <c r="N39" s="116">
        <f t="shared" si="2"/>
        <v>47902.492312038681</v>
      </c>
      <c r="O39" s="46">
        <f t="shared" si="3"/>
        <v>37.39460758160709</v>
      </c>
    </row>
    <row r="40" spans="1:15" s="4" customFormat="1" ht="15" customHeight="1">
      <c r="A40" s="6">
        <f ca="1">'ISB-1 2011'!A119</f>
        <v>2250</v>
      </c>
      <c r="B40" s="12" t="str">
        <f ca="1">'ISB-1 2011'!B119</f>
        <v>Courgevaux</v>
      </c>
      <c r="C40" s="17">
        <f>'ISB-3 2013'!C119</f>
        <v>1357</v>
      </c>
      <c r="D40" s="7">
        <v>93.680120832379345</v>
      </c>
      <c r="E40" s="7"/>
      <c r="F40" s="17">
        <f t="shared" si="4"/>
        <v>104512832134.35297</v>
      </c>
      <c r="G40" s="17">
        <f t="shared" si="7"/>
        <v>42098.682214732762</v>
      </c>
      <c r="H40" s="7">
        <f t="shared" si="5"/>
        <v>31.023347247408079</v>
      </c>
      <c r="I40" s="49">
        <f t="shared" si="6"/>
        <v>8.0493235672390881E+18</v>
      </c>
      <c r="J40" s="116">
        <f t="shared" si="8"/>
        <v>27318.492860883096</v>
      </c>
      <c r="K40" s="129">
        <f t="shared" ref="K40:K71" si="9">J40/C40</f>
        <v>20.131534901166614</v>
      </c>
      <c r="L40" s="13"/>
      <c r="M40" s="127">
        <f t="shared" ref="M40:M71" si="10">C40*D40^$M$1</f>
        <v>11908984.558152596</v>
      </c>
      <c r="N40" s="116">
        <f t="shared" ref="N40:N71" si="11">M40*$J$6/M$172</f>
        <v>50813.567234776725</v>
      </c>
      <c r="O40" s="46">
        <f t="shared" ref="O40:O71" si="12">N40/C40</f>
        <v>37.445517490623971</v>
      </c>
    </row>
    <row r="41" spans="1:15" ht="15" customHeight="1">
      <c r="A41" s="6">
        <f ca="1">'ISB-1 2011'!A136</f>
        <v>2276</v>
      </c>
      <c r="B41" s="12" t="str">
        <f ca="1">'ISB-1 2011'!B136</f>
        <v>Ried bei Kerzers</v>
      </c>
      <c r="C41" s="17">
        <f>'ISB-3 2013'!C136</f>
        <v>1079</v>
      </c>
      <c r="D41" s="7">
        <v>94.315235920972341</v>
      </c>
      <c r="E41" s="7"/>
      <c r="F41" s="17">
        <f t="shared" si="4"/>
        <v>85378568003.353027</v>
      </c>
      <c r="G41" s="17">
        <f t="shared" si="7"/>
        <v>34391.233391336536</v>
      </c>
      <c r="H41" s="7">
        <f t="shared" si="5"/>
        <v>31.873246887244242</v>
      </c>
      <c r="I41" s="49">
        <f t="shared" ref="I41:I72" si="13">C41*(D41^$I$1)</f>
        <v>6.7557922838769029E+18</v>
      </c>
      <c r="J41" s="116">
        <f t="shared" si="8"/>
        <v>22928.394135857005</v>
      </c>
      <c r="K41" s="129">
        <f t="shared" si="9"/>
        <v>21.24967019078499</v>
      </c>
      <c r="M41" s="127">
        <f t="shared" si="10"/>
        <v>9598097.4612481371</v>
      </c>
      <c r="N41" s="116">
        <f t="shared" si="11"/>
        <v>40953.413642575877</v>
      </c>
      <c r="O41" s="46">
        <f t="shared" si="12"/>
        <v>37.954970938439182</v>
      </c>
    </row>
    <row r="42" spans="1:15" ht="15" customHeight="1">
      <c r="A42" s="6">
        <f ca="1">'ISB-1 2011'!A160</f>
        <v>2309</v>
      </c>
      <c r="B42" s="12" t="str">
        <f ca="1">'ISB-1 2011'!B160</f>
        <v>Wünnewil-Flamatt</v>
      </c>
      <c r="C42" s="17">
        <f>'ISB-3 2013'!C160</f>
        <v>5380</v>
      </c>
      <c r="D42" s="7">
        <v>94.387979209862621</v>
      </c>
      <c r="E42" s="7"/>
      <c r="F42" s="17">
        <f t="shared" si="4"/>
        <v>427020798668.45496</v>
      </c>
      <c r="G42" s="17">
        <f t="shared" si="7"/>
        <v>172007.70981992834</v>
      </c>
      <c r="H42" s="7">
        <f t="shared" si="5"/>
        <v>31.971693275079616</v>
      </c>
      <c r="I42" s="49">
        <f t="shared" si="13"/>
        <v>3.389345027796378E+19</v>
      </c>
      <c r="J42" s="116">
        <f t="shared" si="8"/>
        <v>115030.53290313175</v>
      </c>
      <c r="K42" s="129">
        <f t="shared" si="9"/>
        <v>21.381139944820028</v>
      </c>
      <c r="M42" s="127">
        <f t="shared" si="10"/>
        <v>47930907.531949446</v>
      </c>
      <c r="N42" s="116">
        <f t="shared" si="11"/>
        <v>204512.85167141043</v>
      </c>
      <c r="O42" s="46">
        <f t="shared" si="12"/>
        <v>38.013541202864396</v>
      </c>
    </row>
    <row r="43" spans="1:15" ht="15" customHeight="1">
      <c r="A43" s="6">
        <f ca="1">'ISB-1 2011'!A144</f>
        <v>2292</v>
      </c>
      <c r="B43" s="12" t="str">
        <f ca="1">'ISB-1 2011'!B144</f>
        <v>Brünisried</v>
      </c>
      <c r="C43" s="17">
        <f>'ISB-3 2013'!C144</f>
        <v>651</v>
      </c>
      <c r="D43" s="7">
        <v>94.466095555649716</v>
      </c>
      <c r="E43" s="7"/>
      <c r="F43" s="17">
        <f t="shared" si="4"/>
        <v>51842370435.996864</v>
      </c>
      <c r="G43" s="17">
        <f t="shared" si="7"/>
        <v>20882.559908412535</v>
      </c>
      <c r="H43" s="7">
        <f t="shared" si="5"/>
        <v>32.077664989881008</v>
      </c>
      <c r="I43" s="49">
        <f t="shared" si="13"/>
        <v>4.1284660098665467E+18</v>
      </c>
      <c r="J43" s="116">
        <f t="shared" si="8"/>
        <v>14011.54622184264</v>
      </c>
      <c r="K43" s="129">
        <f t="shared" si="9"/>
        <v>21.523112475948757</v>
      </c>
      <c r="M43" s="127">
        <f t="shared" si="10"/>
        <v>5809421.9294034718</v>
      </c>
      <c r="N43" s="116">
        <f t="shared" si="11"/>
        <v>24787.793649698269</v>
      </c>
      <c r="O43" s="46">
        <f t="shared" si="12"/>
        <v>38.076487941164778</v>
      </c>
    </row>
    <row r="44" spans="1:15" s="4" customFormat="1" ht="15" customHeight="1">
      <c r="A44" s="6">
        <f ca="1">'ISB-1 2011'!A157</f>
        <v>2306</v>
      </c>
      <c r="B44" s="12" t="str">
        <f ca="1">'ISB-1 2011'!B157</f>
        <v>Tafers</v>
      </c>
      <c r="C44" s="17">
        <f>'ISB-3 2013'!C157</f>
        <v>3147</v>
      </c>
      <c r="D44" s="7">
        <v>94.466896643611165</v>
      </c>
      <c r="E44" s="7"/>
      <c r="F44" s="17">
        <f t="shared" si="4"/>
        <v>250619775602.87564</v>
      </c>
      <c r="G44" s="17">
        <f t="shared" si="7"/>
        <v>100951.83600296965</v>
      </c>
      <c r="H44" s="7">
        <f t="shared" si="5"/>
        <v>32.078753099132399</v>
      </c>
      <c r="I44" s="49">
        <f t="shared" si="13"/>
        <v>1.9958777223780028E+19</v>
      </c>
      <c r="J44" s="116">
        <f t="shared" si="8"/>
        <v>67737.830209602194</v>
      </c>
      <c r="K44" s="129">
        <f t="shared" si="9"/>
        <v>21.524572675437621</v>
      </c>
      <c r="L44" s="13"/>
      <c r="M44" s="127">
        <f t="shared" si="10"/>
        <v>28083810.884960923</v>
      </c>
      <c r="N44" s="116">
        <f t="shared" si="11"/>
        <v>119828.73985967184</v>
      </c>
      <c r="O44" s="46">
        <f t="shared" si="12"/>
        <v>38.077133733610374</v>
      </c>
    </row>
    <row r="45" spans="1:15" ht="15" customHeight="1">
      <c r="A45" s="6">
        <f ca="1">'ISB-1 2011'!A31</f>
        <v>2044</v>
      </c>
      <c r="B45" s="12" t="str">
        <f ca="1">'ISB-1 2011'!B31</f>
        <v>Surpierre</v>
      </c>
      <c r="C45" s="17">
        <f>'ISB-3 2013'!C31</f>
        <v>325</v>
      </c>
      <c r="D45" s="7">
        <v>94.582028384369437</v>
      </c>
      <c r="E45" s="7"/>
      <c r="F45" s="17">
        <f t="shared" si="4"/>
        <v>26008652685.245304</v>
      </c>
      <c r="G45" s="17">
        <f t="shared" si="7"/>
        <v>10476.512614469651</v>
      </c>
      <c r="H45" s="7">
        <f t="shared" si="5"/>
        <v>32.235423429137391</v>
      </c>
      <c r="I45" s="49">
        <f t="shared" si="13"/>
        <v>2.0813846600052854E+18</v>
      </c>
      <c r="J45" s="116">
        <f t="shared" si="8"/>
        <v>7063.9838863638843</v>
      </c>
      <c r="K45" s="129">
        <f t="shared" si="9"/>
        <v>21.735335034965797</v>
      </c>
      <c r="M45" s="127">
        <f t="shared" si="10"/>
        <v>2907372.0303230411</v>
      </c>
      <c r="N45" s="116">
        <f t="shared" si="11"/>
        <v>12405.251129341181</v>
      </c>
      <c r="O45" s="46">
        <f t="shared" si="12"/>
        <v>38.170003474895942</v>
      </c>
    </row>
    <row r="46" spans="1:15" ht="15" customHeight="1">
      <c r="A46" s="6">
        <f ca="1">'ISB-1 2011'!A81</f>
        <v>2163</v>
      </c>
      <c r="B46" s="12" t="str">
        <f ca="1">'ISB-1 2011'!B81</f>
        <v>Val-de-Charmey</v>
      </c>
      <c r="C46" s="17">
        <f>'ISB-3 2013'!C81</f>
        <v>2354</v>
      </c>
      <c r="D46" s="7">
        <v>94.678177443108581</v>
      </c>
      <c r="E46" s="7"/>
      <c r="F46" s="17">
        <f t="shared" si="4"/>
        <v>189149856063.62994</v>
      </c>
      <c r="G46" s="17">
        <f t="shared" si="7"/>
        <v>76191.215172015276</v>
      </c>
      <c r="H46" s="7">
        <f t="shared" si="5"/>
        <v>32.366701432461888</v>
      </c>
      <c r="I46" s="49">
        <f t="shared" si="13"/>
        <v>1.5198669519495297E+19</v>
      </c>
      <c r="J46" s="116">
        <f t="shared" si="8"/>
        <v>51582.563589957499</v>
      </c>
      <c r="K46" s="129">
        <f t="shared" si="9"/>
        <v>21.912728797772939</v>
      </c>
      <c r="M46" s="127">
        <f t="shared" si="10"/>
        <v>21101155.446415365</v>
      </c>
      <c r="N46" s="116">
        <f t="shared" si="11"/>
        <v>90034.962743644137</v>
      </c>
      <c r="O46" s="46">
        <f t="shared" si="12"/>
        <v>38.247647724572701</v>
      </c>
    </row>
    <row r="47" spans="1:15" ht="15" customHeight="1">
      <c r="A47" s="6">
        <f ca="1">'ISB-1 2011'!A33</f>
        <v>2047</v>
      </c>
      <c r="B47" s="12" t="str">
        <f ca="1">'ISB-1 2011'!B33</f>
        <v>Villeneuve (FR)</v>
      </c>
      <c r="C47" s="17">
        <f>'ISB-3 2013'!C33</f>
        <v>375</v>
      </c>
      <c r="D47" s="7">
        <v>95.041378172561735</v>
      </c>
      <c r="E47" s="7"/>
      <c r="F47" s="17">
        <f t="shared" si="4"/>
        <v>30597234068.556999</v>
      </c>
      <c r="G47" s="17">
        <f t="shared" si="7"/>
        <v>12324.833299379907</v>
      </c>
      <c r="H47" s="7">
        <f t="shared" si="5"/>
        <v>32.866222131679748</v>
      </c>
      <c r="I47" s="49">
        <f t="shared" si="13"/>
        <v>2.4965086203895071E+18</v>
      </c>
      <c r="J47" s="116">
        <f t="shared" si="8"/>
        <v>8472.8676085059778</v>
      </c>
      <c r="K47" s="129">
        <f t="shared" si="9"/>
        <v>22.594313622682609</v>
      </c>
      <c r="M47" s="127">
        <f t="shared" si="10"/>
        <v>3387323.8368524606</v>
      </c>
      <c r="N47" s="116">
        <f t="shared" si="11"/>
        <v>14453.122068416315</v>
      </c>
      <c r="O47" s="46">
        <f t="shared" si="12"/>
        <v>38.541658849110171</v>
      </c>
    </row>
    <row r="48" spans="1:15" ht="15" customHeight="1">
      <c r="A48" s="6">
        <f ca="1">'ISB-1 2011'!A141</f>
        <v>2281</v>
      </c>
      <c r="B48" s="12" t="str">
        <f ca="1">'ISB-1 2011'!B141</f>
        <v>Haut-Vully</v>
      </c>
      <c r="C48" s="17">
        <f>'ISB-3 2013'!C141</f>
        <v>1360</v>
      </c>
      <c r="D48" s="7">
        <v>95.309736415693607</v>
      </c>
      <c r="E48" s="7"/>
      <c r="F48" s="17">
        <f t="shared" si="4"/>
        <v>112224578338.87881</v>
      </c>
      <c r="G48" s="17">
        <f t="shared" si="7"/>
        <v>45205.04098575579</v>
      </c>
      <c r="H48" s="7">
        <f t="shared" si="5"/>
        <v>33.239000724820436</v>
      </c>
      <c r="I48" s="49">
        <f t="shared" si="13"/>
        <v>9.2605558701023171E+18</v>
      </c>
      <c r="J48" s="116">
        <f t="shared" si="8"/>
        <v>31429.278163801369</v>
      </c>
      <c r="K48" s="129">
        <f t="shared" si="9"/>
        <v>23.109763355736302</v>
      </c>
      <c r="M48" s="127">
        <f t="shared" si="10"/>
        <v>12354166.363655429</v>
      </c>
      <c r="N48" s="116">
        <f t="shared" si="11"/>
        <v>52713.080622770132</v>
      </c>
      <c r="O48" s="46">
        <f t="shared" si="12"/>
        <v>38.759618104978038</v>
      </c>
    </row>
    <row r="49" spans="1:15" ht="15" customHeight="1">
      <c r="A49" s="6">
        <f ca="1">'ISB-1 2011'!A56</f>
        <v>2116</v>
      </c>
      <c r="B49" s="12" t="str">
        <f ca="1">'ISB-1 2011'!B56</f>
        <v>La Folliaz</v>
      </c>
      <c r="C49" s="17">
        <f>'ISB-3 2013'!C56</f>
        <v>935</v>
      </c>
      <c r="D49" s="7">
        <v>95.803277776785308</v>
      </c>
      <c r="E49" s="7"/>
      <c r="F49" s="17">
        <f t="shared" si="4"/>
        <v>78764964816.17981</v>
      </c>
      <c r="G49" s="17">
        <f t="shared" si="7"/>
        <v>31727.216225356089</v>
      </c>
      <c r="H49" s="7">
        <f t="shared" si="5"/>
        <v>33.93285157792095</v>
      </c>
      <c r="I49" s="49">
        <f t="shared" si="13"/>
        <v>6.6352082165711698E+18</v>
      </c>
      <c r="J49" s="116">
        <f t="shared" si="8"/>
        <v>22519.145463678477</v>
      </c>
      <c r="K49" s="129">
        <f t="shared" si="9"/>
        <v>24.084647554736339</v>
      </c>
      <c r="M49" s="127">
        <f t="shared" si="10"/>
        <v>8581680.6106454544</v>
      </c>
      <c r="N49" s="116">
        <f t="shared" si="11"/>
        <v>36616.53960226968</v>
      </c>
      <c r="O49" s="46">
        <f t="shared" si="12"/>
        <v>39.162074440930141</v>
      </c>
    </row>
    <row r="50" spans="1:15" ht="15" customHeight="1">
      <c r="A50" s="6">
        <f ca="1">'ISB-1 2011'!A103</f>
        <v>2213</v>
      </c>
      <c r="B50" s="12" t="str">
        <f ca="1">'ISB-1 2011'!B103</f>
        <v>Noréaz</v>
      </c>
      <c r="C50" s="17">
        <f>'ISB-3 2013'!C103</f>
        <v>611</v>
      </c>
      <c r="D50" s="7">
        <v>96.116038800137176</v>
      </c>
      <c r="E50" s="7"/>
      <c r="F50" s="17">
        <f t="shared" si="4"/>
        <v>52146440201.637321</v>
      </c>
      <c r="G50" s="17">
        <f t="shared" si="7"/>
        <v>21005.041867549862</v>
      </c>
      <c r="H50" s="7">
        <f t="shared" si="5"/>
        <v>34.378137262765733</v>
      </c>
      <c r="I50" s="49">
        <f t="shared" si="13"/>
        <v>4.4504930044237926E+18</v>
      </c>
      <c r="J50" s="116">
        <f t="shared" si="8"/>
        <v>15104.469382197249</v>
      </c>
      <c r="K50" s="129">
        <f t="shared" si="9"/>
        <v>24.720899152532322</v>
      </c>
      <c r="M50" s="127">
        <f t="shared" si="10"/>
        <v>5644596.9708386092</v>
      </c>
      <c r="N50" s="116">
        <f t="shared" si="11"/>
        <v>24084.514199371719</v>
      </c>
      <c r="O50" s="46">
        <f t="shared" si="12"/>
        <v>39.418190179004448</v>
      </c>
    </row>
    <row r="51" spans="1:15" ht="15" customHeight="1">
      <c r="A51" s="6">
        <f ca="1">'ISB-1 2011'!A74</f>
        <v>2148</v>
      </c>
      <c r="B51" s="12" t="str">
        <f ca="1">'ISB-1 2011'!B74</f>
        <v>Riaz</v>
      </c>
      <c r="C51" s="17">
        <f>'ISB-3 2013'!C74</f>
        <v>2251</v>
      </c>
      <c r="D51" s="7">
        <v>96.393717568825096</v>
      </c>
      <c r="E51" s="7"/>
      <c r="F51" s="17">
        <f t="shared" si="4"/>
        <v>194343676506.18939</v>
      </c>
      <c r="G51" s="17">
        <f t="shared" si="7"/>
        <v>78283.331439715417</v>
      </c>
      <c r="H51" s="7">
        <f t="shared" si="5"/>
        <v>34.77713524643066</v>
      </c>
      <c r="I51" s="49">
        <f t="shared" si="13"/>
        <v>1.6778971389579028E+19</v>
      </c>
      <c r="J51" s="116">
        <f t="shared" si="8"/>
        <v>56945.929218795107</v>
      </c>
      <c r="K51" s="129">
        <f t="shared" si="9"/>
        <v>25.298058293556245</v>
      </c>
      <c r="M51" s="127">
        <f t="shared" si="10"/>
        <v>20915726.518948186</v>
      </c>
      <c r="N51" s="116">
        <f t="shared" si="11"/>
        <v>89243.769739142692</v>
      </c>
      <c r="O51" s="46">
        <f t="shared" si="12"/>
        <v>39.646277094243757</v>
      </c>
    </row>
    <row r="52" spans="1:15" ht="15" customHeight="1">
      <c r="A52" s="6">
        <f ca="1">'ISB-1 2011'!A156</f>
        <v>2305</v>
      </c>
      <c r="B52" s="12" t="str">
        <f ca="1">'ISB-1 2011'!B156</f>
        <v>Schmitten (FR)</v>
      </c>
      <c r="C52" s="17">
        <f>'ISB-3 2013'!C156</f>
        <v>4006</v>
      </c>
      <c r="D52" s="7">
        <v>96.843444816629187</v>
      </c>
      <c r="E52" s="7"/>
      <c r="F52" s="17">
        <f t="shared" si="4"/>
        <v>352364268438.77197</v>
      </c>
      <c r="G52" s="17">
        <f t="shared" si="7"/>
        <v>141935.4069532936</v>
      </c>
      <c r="H52" s="7">
        <f t="shared" si="5"/>
        <v>35.430705679803694</v>
      </c>
      <c r="I52" s="49">
        <f t="shared" si="13"/>
        <v>3.0993653937191952E+19</v>
      </c>
      <c r="J52" s="116">
        <f t="shared" si="8"/>
        <v>105188.95243097763</v>
      </c>
      <c r="K52" s="129">
        <f t="shared" si="9"/>
        <v>26.257851330748284</v>
      </c>
      <c r="M52" s="127">
        <f t="shared" si="10"/>
        <v>37570883.132629722</v>
      </c>
      <c r="N52" s="116">
        <f t="shared" si="11"/>
        <v>160308.42821295705</v>
      </c>
      <c r="O52" s="46">
        <f t="shared" si="12"/>
        <v>40.01708143109262</v>
      </c>
    </row>
    <row r="53" spans="1:15" ht="15" customHeight="1">
      <c r="A53" s="6">
        <f ca="1">'ISB-1 2011'!A75</f>
        <v>2149</v>
      </c>
      <c r="B53" s="12" t="str">
        <f ca="1">'ISB-1 2011'!B75</f>
        <v>La Roche</v>
      </c>
      <c r="C53" s="17">
        <f>'ISB-3 2013'!C75</f>
        <v>1517</v>
      </c>
      <c r="D53" s="7">
        <v>96.88963770289638</v>
      </c>
      <c r="E53" s="7"/>
      <c r="F53" s="17">
        <f t="shared" si="4"/>
        <v>133688764164.44679</v>
      </c>
      <c r="G53" s="17">
        <f t="shared" si="7"/>
        <v>53851.002630991352</v>
      </c>
      <c r="H53" s="7">
        <f t="shared" si="5"/>
        <v>35.498353744885534</v>
      </c>
      <c r="I53" s="49">
        <f t="shared" si="13"/>
        <v>1.1781598987354696E+19</v>
      </c>
      <c r="J53" s="116">
        <f t="shared" si="8"/>
        <v>39985.413076919329</v>
      </c>
      <c r="K53" s="129">
        <f t="shared" si="9"/>
        <v>26.358215607725331</v>
      </c>
      <c r="M53" s="127">
        <f t="shared" si="10"/>
        <v>14240992.073499156</v>
      </c>
      <c r="N53" s="116">
        <f t="shared" si="11"/>
        <v>60763.837981575751</v>
      </c>
      <c r="O53" s="46">
        <f t="shared" si="12"/>
        <v>40.055265643754616</v>
      </c>
    </row>
    <row r="54" spans="1:15" s="4" customFormat="1" ht="15" customHeight="1">
      <c r="A54" s="6">
        <f ca="1">'ISB-1 2011'!A84</f>
        <v>2173</v>
      </c>
      <c r="B54" s="12" t="str">
        <f ca="1">'ISB-1 2011'!B84</f>
        <v>Autigny</v>
      </c>
      <c r="C54" s="17">
        <f>'ISB-3 2013'!C84</f>
        <v>768</v>
      </c>
      <c r="D54" s="7">
        <v>97.104214257443004</v>
      </c>
      <c r="E54" s="7"/>
      <c r="F54" s="17">
        <f t="shared" si="4"/>
        <v>68283147817.08316</v>
      </c>
      <c r="G54" s="17">
        <f t="shared" si="7"/>
        <v>27505.048728156387</v>
      </c>
      <c r="H54" s="7">
        <f t="shared" si="5"/>
        <v>35.813865531453629</v>
      </c>
      <c r="I54" s="49">
        <f t="shared" si="13"/>
        <v>6.0710784841271214E+18</v>
      </c>
      <c r="J54" s="116">
        <f t="shared" si="8"/>
        <v>20604.553021264008</v>
      </c>
      <c r="K54" s="129">
        <f t="shared" si="9"/>
        <v>26.828845079770844</v>
      </c>
      <c r="L54" s="13"/>
      <c r="M54" s="127">
        <f t="shared" si="10"/>
        <v>7241647.431594545</v>
      </c>
      <c r="N54" s="116">
        <f t="shared" si="11"/>
        <v>30898.850935529328</v>
      </c>
      <c r="O54" s="46">
        <f t="shared" si="12"/>
        <v>40.23287882230381</v>
      </c>
    </row>
    <row r="55" spans="1:15" ht="15" customHeight="1">
      <c r="A55" s="6">
        <f ca="1">'ISB-1 2011'!A15</f>
        <v>2014</v>
      </c>
      <c r="B55" s="12" t="str">
        <f ca="1">'ISB-1 2011'!B15</f>
        <v>Dompierre (FR)</v>
      </c>
      <c r="C55" s="17">
        <f>'ISB-3 2013'!C15</f>
        <v>937</v>
      </c>
      <c r="D55" s="7">
        <v>97.208257686073836</v>
      </c>
      <c r="E55" s="7"/>
      <c r="F55" s="17">
        <f t="shared" si="4"/>
        <v>83666620543.922379</v>
      </c>
      <c r="G55" s="17">
        <f t="shared" si="7"/>
        <v>33701.645992439509</v>
      </c>
      <c r="H55" s="7">
        <f t="shared" si="5"/>
        <v>35.9676051146633</v>
      </c>
      <c r="I55" s="49">
        <f t="shared" si="13"/>
        <v>7.470761358848126E+18</v>
      </c>
      <c r="J55" s="116">
        <f t="shared" si="8"/>
        <v>25354.918229117298</v>
      </c>
      <c r="K55" s="129">
        <f t="shared" si="9"/>
        <v>27.05967793929274</v>
      </c>
      <c r="M55" s="127">
        <f t="shared" si="10"/>
        <v>8854130.3045333177</v>
      </c>
      <c r="N55" s="116">
        <f t="shared" si="11"/>
        <v>37779.0350921969</v>
      </c>
      <c r="O55" s="46">
        <f t="shared" si="12"/>
        <v>40.319140973529244</v>
      </c>
    </row>
    <row r="56" spans="1:15" ht="15" customHeight="1">
      <c r="A56" s="6">
        <f ca="1">'ISB-1 2011'!A49</f>
        <v>2097</v>
      </c>
      <c r="B56" s="12" t="str">
        <f ca="1">'ISB-1 2011'!B49</f>
        <v>Rue</v>
      </c>
      <c r="C56" s="17">
        <f>'ISB-3 2013'!C49</f>
        <v>1404</v>
      </c>
      <c r="D56" s="7">
        <v>97.410444261281668</v>
      </c>
      <c r="E56" s="7"/>
      <c r="F56" s="17">
        <f t="shared" si="4"/>
        <v>126412262400.90308</v>
      </c>
      <c r="G56" s="17">
        <f t="shared" si="7"/>
        <v>50919.964124785947</v>
      </c>
      <c r="H56" s="7">
        <f t="shared" si="5"/>
        <v>36.267780715659505</v>
      </c>
      <c r="I56" s="49">
        <f t="shared" si="13"/>
        <v>1.1381809177574623E+19</v>
      </c>
      <c r="J56" s="116">
        <f t="shared" si="8"/>
        <v>38628.57172582965</v>
      </c>
      <c r="K56" s="129">
        <f t="shared" si="9"/>
        <v>27.513227724949893</v>
      </c>
      <c r="M56" s="127">
        <f t="shared" si="10"/>
        <v>13322267.690257087</v>
      </c>
      <c r="N56" s="116">
        <f t="shared" si="11"/>
        <v>56843.800719780731</v>
      </c>
      <c r="O56" s="46">
        <f t="shared" si="12"/>
        <v>40.487037549701377</v>
      </c>
    </row>
    <row r="57" spans="1:15" ht="15" customHeight="1">
      <c r="A57" s="6">
        <f ca="1">'ISB-1 2011'!A107</f>
        <v>2221</v>
      </c>
      <c r="B57" s="12" t="str">
        <f ca="1">'ISB-1 2011'!B107</f>
        <v>Prez-vers-Noréaz</v>
      </c>
      <c r="C57" s="17">
        <f>'ISB-3 2013'!C107</f>
        <v>968</v>
      </c>
      <c r="D57" s="7">
        <v>97.654033697476251</v>
      </c>
      <c r="E57" s="7"/>
      <c r="F57" s="17">
        <f t="shared" si="4"/>
        <v>88031095237.247025</v>
      </c>
      <c r="G57" s="17">
        <f t="shared" si="7"/>
        <v>35459.694543954392</v>
      </c>
      <c r="H57" s="7">
        <f t="shared" si="5"/>
        <v>36.631915851192552</v>
      </c>
      <c r="I57" s="49">
        <f t="shared" si="13"/>
        <v>8.0056546783773297E+18</v>
      </c>
      <c r="J57" s="116">
        <f t="shared" si="8"/>
        <v>27170.285596179758</v>
      </c>
      <c r="K57" s="129">
        <f t="shared" si="9"/>
        <v>28.068476855557602</v>
      </c>
      <c r="M57" s="127">
        <f t="shared" si="10"/>
        <v>9231148.3678714167</v>
      </c>
      <c r="N57" s="116">
        <f t="shared" si="11"/>
        <v>39387.705639766042</v>
      </c>
      <c r="O57" s="46">
        <f t="shared" si="12"/>
        <v>40.689778553477318</v>
      </c>
    </row>
    <row r="58" spans="1:15" ht="15" customHeight="1">
      <c r="A58" s="6">
        <f ca="1">'ISB-1 2011'!A98</f>
        <v>2198</v>
      </c>
      <c r="B58" s="12" t="str">
        <f ca="1">'ISB-1 2011'!B98</f>
        <v>Granges-Paccot</v>
      </c>
      <c r="C58" s="17">
        <f>'ISB-3 2013'!C98</f>
        <v>3102</v>
      </c>
      <c r="D58" s="7">
        <v>97.699442349147176</v>
      </c>
      <c r="E58" s="7"/>
      <c r="F58" s="17">
        <f t="shared" si="4"/>
        <v>282624712053.64386</v>
      </c>
      <c r="G58" s="17">
        <f t="shared" si="7"/>
        <v>113843.70412507304</v>
      </c>
      <c r="H58" s="7">
        <f t="shared" si="5"/>
        <v>36.700098041609621</v>
      </c>
      <c r="I58" s="49">
        <f t="shared" si="13"/>
        <v>2.5750073456932663E+19</v>
      </c>
      <c r="J58" s="116">
        <f t="shared" si="8"/>
        <v>87392.833947376552</v>
      </c>
      <c r="K58" s="129">
        <f t="shared" si="9"/>
        <v>28.173060589096245</v>
      </c>
      <c r="M58" s="127">
        <f t="shared" si="10"/>
        <v>29609151.571607102</v>
      </c>
      <c r="N58" s="116">
        <f t="shared" si="11"/>
        <v>126337.10345342392</v>
      </c>
      <c r="O58" s="46">
        <f t="shared" si="12"/>
        <v>40.727628450491267</v>
      </c>
    </row>
    <row r="59" spans="1:15" ht="15" customHeight="1">
      <c r="A59" s="6">
        <f ca="1">'ISB-1 2011'!A146</f>
        <v>2294</v>
      </c>
      <c r="B59" s="12" t="str">
        <f ca="1">'ISB-1 2011'!B146</f>
        <v>Giffers</v>
      </c>
      <c r="C59" s="17">
        <f>'ISB-3 2013'!C146</f>
        <v>1466</v>
      </c>
      <c r="D59" s="7">
        <v>97.837610761909204</v>
      </c>
      <c r="E59" s="7"/>
      <c r="F59" s="17">
        <f t="shared" si="4"/>
        <v>134325146926.06133</v>
      </c>
      <c r="G59" s="17">
        <f t="shared" si="7"/>
        <v>54107.343169287204</v>
      </c>
      <c r="H59" s="7">
        <f t="shared" si="5"/>
        <v>36.908146773047207</v>
      </c>
      <c r="I59" s="49">
        <f t="shared" si="13"/>
        <v>1.2307807023675281E+19</v>
      </c>
      <c r="J59" s="116">
        <f t="shared" si="8"/>
        <v>41771.303576099985</v>
      </c>
      <c r="K59" s="129">
        <f t="shared" si="9"/>
        <v>28.493385795429731</v>
      </c>
      <c r="M59" s="127">
        <f t="shared" si="10"/>
        <v>14032842.384691916</v>
      </c>
      <c r="N59" s="116">
        <f t="shared" si="11"/>
        <v>59875.699437482683</v>
      </c>
      <c r="O59" s="46">
        <f t="shared" si="12"/>
        <v>40.84290548259392</v>
      </c>
    </row>
    <row r="60" spans="1:15" ht="15" customHeight="1">
      <c r="A60" s="6">
        <f ca="1">'ISB-1 2011'!A134</f>
        <v>2274</v>
      </c>
      <c r="B60" s="12" t="str">
        <f ca="1">'ISB-1 2011'!B134</f>
        <v>Muntelier</v>
      </c>
      <c r="C60" s="17">
        <f>'ISB-3 2013'!C134</f>
        <v>941</v>
      </c>
      <c r="D60" s="7">
        <v>97.88030941937842</v>
      </c>
      <c r="E60" s="7"/>
      <c r="F60" s="17">
        <f t="shared" si="4"/>
        <v>86371598591.394302</v>
      </c>
      <c r="G60" s="17">
        <f t="shared" si="7"/>
        <v>34791.234791181072</v>
      </c>
      <c r="H60" s="7">
        <f t="shared" si="5"/>
        <v>36.972619331754593</v>
      </c>
      <c r="I60" s="49">
        <f t="shared" si="13"/>
        <v>7.9277928195886797E+18</v>
      </c>
      <c r="J60" s="116">
        <f t="shared" si="8"/>
        <v>26906.031262795765</v>
      </c>
      <c r="K60" s="129">
        <f t="shared" si="9"/>
        <v>28.593019407859472</v>
      </c>
      <c r="M60" s="127">
        <f t="shared" si="10"/>
        <v>9015302.2286832985</v>
      </c>
      <c r="N60" s="116">
        <f t="shared" si="11"/>
        <v>38466.727679601157</v>
      </c>
      <c r="O60" s="46">
        <f t="shared" si="12"/>
        <v>40.878562890118125</v>
      </c>
    </row>
    <row r="61" spans="1:15" s="4" customFormat="1" ht="15" customHeight="1">
      <c r="A61" s="6">
        <f ca="1">'ISB-1 2011'!A35</f>
        <v>2050</v>
      </c>
      <c r="B61" s="12" t="str">
        <f ca="1">'ISB-1 2011'!B35</f>
        <v>Les Montets</v>
      </c>
      <c r="C61" s="17">
        <f>'ISB-3 2013'!C35</f>
        <v>1358</v>
      </c>
      <c r="D61" s="7">
        <v>97.982702456973769</v>
      </c>
      <c r="E61" s="7"/>
      <c r="F61" s="17">
        <f t="shared" si="4"/>
        <v>125169184899.93292</v>
      </c>
      <c r="G61" s="17">
        <f t="shared" si="7"/>
        <v>50419.241643030284</v>
      </c>
      <c r="H61" s="7">
        <f t="shared" si="5"/>
        <v>37.127571165707131</v>
      </c>
      <c r="I61" s="49">
        <f t="shared" si="13"/>
        <v>1.153705806223387E+19</v>
      </c>
      <c r="J61" s="116">
        <f t="shared" si="8"/>
        <v>39155.468863433271</v>
      </c>
      <c r="K61" s="129">
        <f t="shared" si="9"/>
        <v>28.833187675576781</v>
      </c>
      <c r="L61" s="13"/>
      <c r="M61" s="127">
        <f t="shared" si="10"/>
        <v>13037628.353888176</v>
      </c>
      <c r="N61" s="116">
        <f t="shared" si="11"/>
        <v>55629.294144042287</v>
      </c>
      <c r="O61" s="46">
        <f t="shared" si="12"/>
        <v>40.964134126687988</v>
      </c>
    </row>
    <row r="62" spans="1:15" ht="15" customHeight="1">
      <c r="A62" s="6">
        <f ca="1">'ISB-1 2011'!A63</f>
        <v>2129</v>
      </c>
      <c r="B62" s="12" t="str">
        <f ca="1">'ISB-1 2011'!B63</f>
        <v>Corbières</v>
      </c>
      <c r="C62" s="17">
        <f>'ISB-3 2013'!C63</f>
        <v>776</v>
      </c>
      <c r="D62" s="7">
        <v>98.216305378419662</v>
      </c>
      <c r="E62" s="7"/>
      <c r="F62" s="17">
        <f t="shared" si="4"/>
        <v>72209791983.626678</v>
      </c>
      <c r="G62" s="17">
        <f t="shared" si="7"/>
        <v>29086.735316891689</v>
      </c>
      <c r="H62" s="7">
        <f t="shared" si="5"/>
        <v>37.482906336200628</v>
      </c>
      <c r="I62" s="49">
        <f t="shared" si="13"/>
        <v>6.7193995596889631E+18</v>
      </c>
      <c r="J62" s="116">
        <f t="shared" si="8"/>
        <v>22804.881350265587</v>
      </c>
      <c r="K62" s="129">
        <f t="shared" si="9"/>
        <v>29.387733698795859</v>
      </c>
      <c r="M62" s="127">
        <f t="shared" si="10"/>
        <v>7485639.4903371017</v>
      </c>
      <c r="N62" s="116">
        <f t="shared" si="11"/>
        <v>31939.922642451562</v>
      </c>
      <c r="O62" s="46">
        <f t="shared" si="12"/>
        <v>41.159694126870569</v>
      </c>
    </row>
    <row r="63" spans="1:15" ht="15" customHeight="1">
      <c r="A63" s="6">
        <f ca="1">'ISB-1 2011'!A50</f>
        <v>2099</v>
      </c>
      <c r="B63" s="12" t="str">
        <f ca="1">'ISB-1 2011'!B50</f>
        <v>Siviriez</v>
      </c>
      <c r="C63" s="17">
        <f>'ISB-3 2013'!C50</f>
        <v>2195</v>
      </c>
      <c r="D63" s="7">
        <v>98.217439242083145</v>
      </c>
      <c r="E63" s="7"/>
      <c r="F63" s="17">
        <f t="shared" si="4"/>
        <v>204262645363.74237</v>
      </c>
      <c r="G63" s="17">
        <f t="shared" si="7"/>
        <v>82278.778786268551</v>
      </c>
      <c r="H63" s="7">
        <f t="shared" si="5"/>
        <v>37.484637260259021</v>
      </c>
      <c r="I63" s="49">
        <f t="shared" si="13"/>
        <v>1.9008304460589515E+19</v>
      </c>
      <c r="J63" s="116">
        <f t="shared" si="8"/>
        <v>64512.033261724006</v>
      </c>
      <c r="K63" s="129">
        <f t="shared" si="9"/>
        <v>29.390447955227337</v>
      </c>
      <c r="M63" s="127">
        <f t="shared" si="10"/>
        <v>21174430.489942685</v>
      </c>
      <c r="N63" s="116">
        <f t="shared" si="11"/>
        <v>90347.614618598309</v>
      </c>
      <c r="O63" s="46">
        <f t="shared" si="12"/>
        <v>41.160644473165519</v>
      </c>
    </row>
    <row r="64" spans="1:15" ht="15" customHeight="1">
      <c r="A64" s="6">
        <f ca="1">'ISB-1 2011'!A124</f>
        <v>2259</v>
      </c>
      <c r="B64" s="12" t="str">
        <f ca="1">'ISB-1 2011'!B124</f>
        <v>Galmiz</v>
      </c>
      <c r="C64" s="17">
        <f>'ISB-3 2013'!C124</f>
        <v>636</v>
      </c>
      <c r="D64" s="7">
        <v>98.218438654182606</v>
      </c>
      <c r="E64" s="7"/>
      <c r="F64" s="17">
        <f t="shared" si="4"/>
        <v>59187394156.805618</v>
      </c>
      <c r="G64" s="17">
        <f t="shared" si="7"/>
        <v>23841.199657878897</v>
      </c>
      <c r="H64" s="7">
        <f t="shared" si="5"/>
        <v>37.486162984086313</v>
      </c>
      <c r="I64" s="49">
        <f t="shared" si="13"/>
        <v>5.5080937532595395E+18</v>
      </c>
      <c r="J64" s="116">
        <f t="shared" si="8"/>
        <v>18693.846584565563</v>
      </c>
      <c r="K64" s="129">
        <f t="shared" si="9"/>
        <v>29.392840541769754</v>
      </c>
      <c r="M64" s="127">
        <f t="shared" si="10"/>
        <v>6135404.0358992144</v>
      </c>
      <c r="N64" s="116">
        <f t="shared" si="11"/>
        <v>26178.702639870404</v>
      </c>
      <c r="O64" s="46">
        <f t="shared" si="12"/>
        <v>41.161482138161013</v>
      </c>
    </row>
    <row r="65" spans="1:15" ht="15" customHeight="1">
      <c r="A65" s="6">
        <f ca="1">'ISB-1 2011'!A83</f>
        <v>2172</v>
      </c>
      <c r="B65" s="12" t="str">
        <f ca="1">'ISB-1 2011'!B83</f>
        <v>Autafond</v>
      </c>
      <c r="C65" s="17">
        <f>'ISB-3 2013'!C83</f>
        <v>71</v>
      </c>
      <c r="D65" s="7">
        <v>98.387588840716319</v>
      </c>
      <c r="E65" s="7"/>
      <c r="F65" s="17">
        <f t="shared" si="4"/>
        <v>6653032101.3204145</v>
      </c>
      <c r="G65" s="17">
        <f t="shared" si="7"/>
        <v>2679.8994772034448</v>
      </c>
      <c r="H65" s="7">
        <f t="shared" si="5"/>
        <v>37.745063059203446</v>
      </c>
      <c r="I65" s="49">
        <f t="shared" si="13"/>
        <v>6.2342022734084403E+17</v>
      </c>
      <c r="J65" s="116">
        <f t="shared" si="8"/>
        <v>2115.8176693575942</v>
      </c>
      <c r="K65" s="129">
        <f t="shared" si="9"/>
        <v>29.800248864191467</v>
      </c>
      <c r="M65" s="127">
        <f t="shared" si="10"/>
        <v>687288.35229017911</v>
      </c>
      <c r="N65" s="116">
        <f t="shared" si="11"/>
        <v>2932.5399431195096</v>
      </c>
      <c r="O65" s="46">
        <f t="shared" si="12"/>
        <v>41.303379480556472</v>
      </c>
    </row>
    <row r="66" spans="1:15" ht="15" customHeight="1">
      <c r="A66" s="6">
        <f ca="1">'ISB-1 2011'!A10</f>
        <v>2008</v>
      </c>
      <c r="B66" s="12" t="str">
        <f ca="1">'ISB-1 2011'!B10</f>
        <v>Châtillon (FR)</v>
      </c>
      <c r="C66" s="17">
        <f>'ISB-3 2013'!C10</f>
        <v>408</v>
      </c>
      <c r="D66" s="7">
        <v>98.519000258770674</v>
      </c>
      <c r="E66" s="7"/>
      <c r="F66" s="17">
        <f t="shared" si="4"/>
        <v>38436173710.327499</v>
      </c>
      <c r="G66" s="17">
        <f t="shared" si="7"/>
        <v>15482.426698582174</v>
      </c>
      <c r="H66" s="7">
        <f t="shared" si="5"/>
        <v>37.947124261230819</v>
      </c>
      <c r="I66" s="49">
        <f t="shared" si="13"/>
        <v>3.6209300232609577E+18</v>
      </c>
      <c r="J66" s="116">
        <f t="shared" si="8"/>
        <v>12289.026545387174</v>
      </c>
      <c r="K66" s="129">
        <f t="shared" si="9"/>
        <v>30.120163101439154</v>
      </c>
      <c r="M66" s="127">
        <f t="shared" si="10"/>
        <v>3960045.3120909636</v>
      </c>
      <c r="N66" s="116">
        <f t="shared" si="11"/>
        <v>16896.825059777544</v>
      </c>
      <c r="O66" s="46">
        <f t="shared" si="12"/>
        <v>41.413786911219468</v>
      </c>
    </row>
    <row r="67" spans="1:15" ht="15" customHeight="1">
      <c r="A67" s="6">
        <f ca="1">'ISB-1 2011'!A12</f>
        <v>2010</v>
      </c>
      <c r="B67" s="12" t="str">
        <f ca="1">'ISB-1 2011'!B12</f>
        <v>Cheyres</v>
      </c>
      <c r="C67" s="17">
        <f>'ISB-3 2013'!C12</f>
        <v>1338</v>
      </c>
      <c r="D67" s="7">
        <v>98.802795651157723</v>
      </c>
      <c r="E67" s="7"/>
      <c r="F67" s="17">
        <f t="shared" si="4"/>
        <v>127506711880.52748</v>
      </c>
      <c r="G67" s="17">
        <f t="shared" si="7"/>
        <v>51360.817940550478</v>
      </c>
      <c r="H67" s="7">
        <f t="shared" si="5"/>
        <v>38.38626154002278</v>
      </c>
      <c r="I67" s="49">
        <f t="shared" si="13"/>
        <v>1.2150942880854895E+19</v>
      </c>
      <c r="J67" s="116">
        <f t="shared" si="8"/>
        <v>41238.924435173351</v>
      </c>
      <c r="K67" s="129">
        <f t="shared" si="9"/>
        <v>30.821318710891891</v>
      </c>
      <c r="M67" s="127">
        <f t="shared" si="10"/>
        <v>13061545.869312169</v>
      </c>
      <c r="N67" s="116">
        <f t="shared" si="11"/>
        <v>55731.346025304825</v>
      </c>
      <c r="O67" s="46">
        <f t="shared" si="12"/>
        <v>41.652724981543216</v>
      </c>
    </row>
    <row r="68" spans="1:15" ht="15" customHeight="1">
      <c r="A68" s="6">
        <f ca="1">'ISB-1 2011'!A129</f>
        <v>2265</v>
      </c>
      <c r="B68" s="12" t="str">
        <f ca="1">'ISB-1 2011'!B129</f>
        <v>Kerzers</v>
      </c>
      <c r="C68" s="17">
        <f>'ISB-3 2013'!C129</f>
        <v>4774</v>
      </c>
      <c r="D68" s="7">
        <v>98.845657031197391</v>
      </c>
      <c r="E68" s="7"/>
      <c r="F68" s="17">
        <f t="shared" si="4"/>
        <v>455735421355.84772</v>
      </c>
      <c r="G68" s="17">
        <f t="shared" si="7"/>
        <v>183574.21080115243</v>
      </c>
      <c r="H68" s="7">
        <f t="shared" si="5"/>
        <v>38.452913867019781</v>
      </c>
      <c r="I68" s="49">
        <f t="shared" si="13"/>
        <v>4.3505398885293695E+19</v>
      </c>
      <c r="J68" s="116">
        <f t="shared" si="8"/>
        <v>147652.3982331875</v>
      </c>
      <c r="K68" s="129">
        <f t="shared" si="9"/>
        <v>30.928445377709991</v>
      </c>
      <c r="M68" s="127">
        <f t="shared" si="10"/>
        <v>46644194.725097537</v>
      </c>
      <c r="N68" s="116">
        <f t="shared" si="11"/>
        <v>199022.67176534462</v>
      </c>
      <c r="O68" s="46">
        <f t="shared" si="12"/>
        <v>41.688871337525057</v>
      </c>
    </row>
    <row r="69" spans="1:15" ht="15" customHeight="1">
      <c r="A69" s="6">
        <f ca="1">'ISB-1 2011'!A100</f>
        <v>2206</v>
      </c>
      <c r="B69" s="12" t="str">
        <f ca="1">'ISB-1 2011'!B100</f>
        <v>Marly</v>
      </c>
      <c r="C69" s="17">
        <f>'ISB-3 2013'!C100</f>
        <v>7919</v>
      </c>
      <c r="D69" s="7">
        <v>98.931696185357254</v>
      </c>
      <c r="E69" s="7"/>
      <c r="F69" s="17">
        <f t="shared" si="4"/>
        <v>758598821132.95032</v>
      </c>
      <c r="G69" s="17">
        <f t="shared" si="7"/>
        <v>305570.23522520857</v>
      </c>
      <c r="H69" s="7">
        <f t="shared" si="5"/>
        <v>38.58697249971064</v>
      </c>
      <c r="I69" s="49">
        <f t="shared" si="13"/>
        <v>7.266980318528879E+19</v>
      </c>
      <c r="J69" s="116">
        <f t="shared" si="8"/>
        <v>246633.08449905235</v>
      </c>
      <c r="K69" s="129">
        <f t="shared" si="9"/>
        <v>31.144473355101951</v>
      </c>
      <c r="M69" s="127">
        <f t="shared" si="10"/>
        <v>77507058.159575582</v>
      </c>
      <c r="N69" s="116">
        <f t="shared" si="11"/>
        <v>330709.14583269029</v>
      </c>
      <c r="O69" s="46">
        <f t="shared" si="12"/>
        <v>41.761478195818952</v>
      </c>
    </row>
    <row r="70" spans="1:15" ht="15" customHeight="1">
      <c r="A70" s="6">
        <f ca="1">'ISB-1 2011'!A77</f>
        <v>2153</v>
      </c>
      <c r="B70" s="12" t="str">
        <f ca="1">'ISB-1 2011'!B77</f>
        <v>Sorens</v>
      </c>
      <c r="C70" s="17">
        <f>'ISB-3 2013'!C77</f>
        <v>1031</v>
      </c>
      <c r="D70" s="7">
        <v>99.048700064441618</v>
      </c>
      <c r="E70" s="7"/>
      <c r="F70" s="17">
        <f t="shared" si="4"/>
        <v>99232466416.367935</v>
      </c>
      <c r="G70" s="17">
        <f t="shared" si="7"/>
        <v>39971.704753694721</v>
      </c>
      <c r="H70" s="7">
        <f t="shared" si="5"/>
        <v>38.769839722303317</v>
      </c>
      <c r="I70" s="49">
        <f t="shared" si="13"/>
        <v>9.5510013492488765E+18</v>
      </c>
      <c r="J70" s="116">
        <f t="shared" si="8"/>
        <v>32415.017236440312</v>
      </c>
      <c r="K70" s="129">
        <f t="shared" si="9"/>
        <v>31.44036589373454</v>
      </c>
      <c r="M70" s="127">
        <f t="shared" si="10"/>
        <v>10114774.978973845</v>
      </c>
      <c r="N70" s="116">
        <f t="shared" si="11"/>
        <v>43157.986808109112</v>
      </c>
      <c r="O70" s="46">
        <f t="shared" si="12"/>
        <v>41.860316981677123</v>
      </c>
    </row>
    <row r="71" spans="1:15" ht="15" customHeight="1">
      <c r="A71" s="6">
        <f ca="1">'ISB-1 2011'!A93</f>
        <v>2189</v>
      </c>
      <c r="B71" s="12" t="str">
        <f ca="1">'ISB-1 2011'!B93</f>
        <v>Ependes (FR)</v>
      </c>
      <c r="C71" s="17">
        <f>'ISB-3 2013'!C93</f>
        <v>1100</v>
      </c>
      <c r="D71" s="7">
        <v>99.197125628989028</v>
      </c>
      <c r="E71" s="7"/>
      <c r="F71" s="17">
        <f t="shared" si="4"/>
        <v>106509669586.48965</v>
      </c>
      <c r="G71" s="17">
        <f t="shared" si="7"/>
        <v>42903.025792599961</v>
      </c>
      <c r="H71" s="7">
        <f t="shared" si="5"/>
        <v>39.002750720545421</v>
      </c>
      <c r="I71" s="49">
        <f t="shared" si="13"/>
        <v>1.0313008832202908E+19</v>
      </c>
      <c r="J71" s="116">
        <f t="shared" si="8"/>
        <v>35001.184360811407</v>
      </c>
      <c r="K71" s="129">
        <f t="shared" si="9"/>
        <v>31.819258509828551</v>
      </c>
      <c r="M71" s="127">
        <f t="shared" si="10"/>
        <v>10824076.706358774</v>
      </c>
      <c r="N71" s="116">
        <f t="shared" si="11"/>
        <v>46184.453996660784</v>
      </c>
      <c r="O71" s="46">
        <f t="shared" si="12"/>
        <v>41.985867269691624</v>
      </c>
    </row>
    <row r="72" spans="1:15" ht="15" customHeight="1">
      <c r="A72" s="6">
        <f ca="1">'ISB-1 2011'!A18</f>
        <v>2022</v>
      </c>
      <c r="B72" s="12" t="str">
        <f ca="1">'ISB-1 2011'!B18</f>
        <v>Gletterens</v>
      </c>
      <c r="C72" s="17">
        <f>'ISB-3 2013'!C18</f>
        <v>954</v>
      </c>
      <c r="D72" s="7">
        <v>99.201547733460245</v>
      </c>
      <c r="E72" s="7"/>
      <c r="F72" s="17">
        <f t="shared" si="4"/>
        <v>92389404280.712021</v>
      </c>
      <c r="G72" s="17">
        <f t="shared" si="7"/>
        <v>37215.259517818689</v>
      </c>
      <c r="H72" s="7">
        <f t="shared" si="5"/>
        <v>39.00970599352064</v>
      </c>
      <c r="I72" s="49">
        <f t="shared" si="13"/>
        <v>8.9473815758331771E+18</v>
      </c>
      <c r="J72" s="116">
        <f t="shared" si="8"/>
        <v>30366.400065941758</v>
      </c>
      <c r="K72" s="129">
        <f t="shared" ref="K72:K103" si="14">J72/C72</f>
        <v>31.830608035578361</v>
      </c>
      <c r="M72" s="127">
        <f t="shared" ref="M72:M103" si="15">C72*D72^$M$1</f>
        <v>9388263.5073691495</v>
      </c>
      <c r="N72" s="116">
        <f t="shared" ref="N72:N103" si="16">M72*$J$6/M$172</f>
        <v>40058.088632160136</v>
      </c>
      <c r="O72" s="46">
        <f t="shared" ref="O72:O103" si="17">N72/C72</f>
        <v>41.989610725534732</v>
      </c>
    </row>
    <row r="73" spans="1:15" ht="15" customHeight="1">
      <c r="A73" s="6">
        <f ca="1">'ISB-1 2011'!A46</f>
        <v>2087</v>
      </c>
      <c r="B73" s="12" t="str">
        <f ca="1">'ISB-1 2011'!B46</f>
        <v>Mézières (FR)</v>
      </c>
      <c r="C73" s="17">
        <f>'ISB-3 2013'!C46</f>
        <v>1011</v>
      </c>
      <c r="D73" s="7">
        <v>99.332099284706629</v>
      </c>
      <c r="E73" s="7"/>
      <c r="F73" s="17">
        <f t="shared" ref="F73:F136" si="18">C73*D73^$F$1</f>
        <v>98425949121.916962</v>
      </c>
      <c r="G73" s="17">
        <f t="shared" si="7"/>
        <v>39646.832538614661</v>
      </c>
      <c r="H73" s="7">
        <f t="shared" ref="H73:H136" si="19">G73/C73</f>
        <v>39.215462451646552</v>
      </c>
      <c r="I73" s="49">
        <f t="shared" ref="I73:I104" si="20">C73*(D73^$I$1)</f>
        <v>9.5822625722553754E+18</v>
      </c>
      <c r="J73" s="116">
        <f t="shared" si="8"/>
        <v>32521.114287998946</v>
      </c>
      <c r="K73" s="129">
        <f t="shared" si="14"/>
        <v>32.167274271017753</v>
      </c>
      <c r="M73" s="127">
        <f t="shared" si="15"/>
        <v>9975401.4737381898</v>
      </c>
      <c r="N73" s="116">
        <f t="shared" si="16"/>
        <v>42563.30428547621</v>
      </c>
      <c r="O73" s="46">
        <f t="shared" si="17"/>
        <v>42.10020206278557</v>
      </c>
    </row>
    <row r="74" spans="1:15" ht="15" customHeight="1">
      <c r="A74" s="6">
        <f ca="1">'ISB-1 2011'!A127</f>
        <v>2262</v>
      </c>
      <c r="B74" s="12" t="str">
        <f ca="1">'ISB-1 2011'!B127</f>
        <v>Gurmels</v>
      </c>
      <c r="C74" s="17">
        <f>'ISB-3 2013'!C127</f>
        <v>4030</v>
      </c>
      <c r="D74" s="7">
        <v>99.335833684976677</v>
      </c>
      <c r="E74" s="7"/>
      <c r="F74" s="17">
        <f t="shared" si="18"/>
        <v>392399829575.29907</v>
      </c>
      <c r="G74" s="17">
        <f t="shared" ref="G74:G137" si="21">F74/$F$172*$G$6</f>
        <v>158062.08088562466</v>
      </c>
      <c r="H74" s="7">
        <f t="shared" si="19"/>
        <v>39.221360021246817</v>
      </c>
      <c r="I74" s="49">
        <f t="shared" si="20"/>
        <v>3.8207847704894235E+19</v>
      </c>
      <c r="J74" s="116">
        <f t="shared" ref="J74:J137" si="22">I74/I$172*$J$6</f>
        <v>129673.10930375208</v>
      </c>
      <c r="K74" s="129">
        <f t="shared" si="14"/>
        <v>32.176950199442203</v>
      </c>
      <c r="M74" s="127">
        <f t="shared" si="15"/>
        <v>39766459.651174068</v>
      </c>
      <c r="N74" s="116">
        <f t="shared" si="16"/>
        <v>169676.57160917763</v>
      </c>
      <c r="O74" s="46">
        <f t="shared" si="17"/>
        <v>42.103367644957224</v>
      </c>
    </row>
    <row r="75" spans="1:15" ht="15" customHeight="1">
      <c r="A75" s="6">
        <f ca="1">'ISB-1 2011'!A159</f>
        <v>2308</v>
      </c>
      <c r="B75" s="12" t="str">
        <f ca="1">'ISB-1 2011'!B159</f>
        <v>Ueberstorf</v>
      </c>
      <c r="C75" s="17">
        <f>'ISB-3 2013'!C159</f>
        <v>2387</v>
      </c>
      <c r="D75" s="7">
        <v>99.415105175424031</v>
      </c>
      <c r="E75" s="7"/>
      <c r="F75" s="17">
        <f t="shared" si="18"/>
        <v>233164229286.99026</v>
      </c>
      <c r="G75" s="17">
        <f t="shared" si="21"/>
        <v>93920.589387316373</v>
      </c>
      <c r="H75" s="7">
        <f t="shared" si="19"/>
        <v>39.34670690712877</v>
      </c>
      <c r="I75" s="49">
        <f t="shared" si="20"/>
        <v>2.2775684046500282E+19</v>
      </c>
      <c r="J75" s="116">
        <f t="shared" si="22"/>
        <v>77298.093042054243</v>
      </c>
      <c r="K75" s="129">
        <f t="shared" si="14"/>
        <v>32.382946393822472</v>
      </c>
      <c r="L75" s="4"/>
      <c r="M75" s="127">
        <f t="shared" si="15"/>
        <v>23591587.808115963</v>
      </c>
      <c r="N75" s="116">
        <f t="shared" si="16"/>
        <v>100661.20477435579</v>
      </c>
      <c r="O75" s="46">
        <f t="shared" si="17"/>
        <v>42.170592699772008</v>
      </c>
    </row>
    <row r="76" spans="1:15" ht="15" customHeight="1">
      <c r="A76" s="6">
        <f ca="1">'ISB-1 2011'!A29</f>
        <v>2041</v>
      </c>
      <c r="B76" s="12" t="str">
        <f ca="1">'ISB-1 2011'!B29</f>
        <v>Saint-Aubin (FR)</v>
      </c>
      <c r="C76" s="17">
        <f>'ISB-3 2013'!C29</f>
        <v>1557</v>
      </c>
      <c r="D76" s="7">
        <v>99.707874789985141</v>
      </c>
      <c r="E76" s="7"/>
      <c r="F76" s="17">
        <f t="shared" si="18"/>
        <v>153888600872.96683</v>
      </c>
      <c r="G76" s="17">
        <f t="shared" si="21"/>
        <v>61987.673401603446</v>
      </c>
      <c r="H76" s="7">
        <f t="shared" si="19"/>
        <v>39.812250097368945</v>
      </c>
      <c r="I76" s="49">
        <f t="shared" si="20"/>
        <v>1.5209827539267363E+19</v>
      </c>
      <c r="J76" s="116">
        <f t="shared" si="22"/>
        <v>51620.432645777961</v>
      </c>
      <c r="K76" s="129">
        <f t="shared" si="14"/>
        <v>33.153778192535619</v>
      </c>
      <c r="M76" s="127">
        <f t="shared" si="15"/>
        <v>15479165.079525746</v>
      </c>
      <c r="N76" s="116">
        <f t="shared" si="16"/>
        <v>66046.906994117802</v>
      </c>
      <c r="O76" s="46">
        <f t="shared" si="17"/>
        <v>42.41933654085922</v>
      </c>
    </row>
    <row r="77" spans="1:15" ht="15" customHeight="1">
      <c r="A77" s="6">
        <f ca="1">'ISB-1 2011'!A152</f>
        <v>2301</v>
      </c>
      <c r="B77" s="12" t="str">
        <f ca="1">'ISB-1 2011'!B152</f>
        <v>Rechthalten</v>
      </c>
      <c r="C77" s="17">
        <f>'ISB-3 2013'!C152</f>
        <v>1083</v>
      </c>
      <c r="D77" s="7">
        <v>100.05478992468235</v>
      </c>
      <c r="E77" s="7"/>
      <c r="F77" s="17">
        <f t="shared" si="18"/>
        <v>108537545090.77599</v>
      </c>
      <c r="G77" s="17">
        <f t="shared" si="21"/>
        <v>43719.871769142301</v>
      </c>
      <c r="H77" s="7">
        <f t="shared" si="19"/>
        <v>40.369226010288365</v>
      </c>
      <c r="I77" s="49">
        <f t="shared" si="20"/>
        <v>1.0877561121267063E+19</v>
      </c>
      <c r="J77" s="116">
        <f t="shared" si="22"/>
        <v>36917.210912553608</v>
      </c>
      <c r="K77" s="129">
        <f t="shared" si="14"/>
        <v>34.087914046679231</v>
      </c>
      <c r="M77" s="127">
        <f t="shared" si="15"/>
        <v>10841870.74878272</v>
      </c>
      <c r="N77" s="116">
        <f t="shared" si="16"/>
        <v>46260.378082939715</v>
      </c>
      <c r="O77" s="46">
        <f t="shared" si="17"/>
        <v>42.715030547497427</v>
      </c>
    </row>
    <row r="78" spans="1:15" ht="15" customHeight="1">
      <c r="A78" s="6">
        <f ca="1">'ISB-1 2011'!A118</f>
        <v>2243</v>
      </c>
      <c r="B78" s="12" t="str">
        <f ca="1">'ISB-1 2011'!B118</f>
        <v>Barberêche</v>
      </c>
      <c r="C78" s="17">
        <f>'ISB-3 2013'!C118</f>
        <v>531</v>
      </c>
      <c r="D78" s="7">
        <v>100.19751777761307</v>
      </c>
      <c r="E78" s="7"/>
      <c r="F78" s="17">
        <f t="shared" si="18"/>
        <v>53520772360.034454</v>
      </c>
      <c r="G78" s="17">
        <f t="shared" si="21"/>
        <v>21558.634872468836</v>
      </c>
      <c r="H78" s="7">
        <f t="shared" si="19"/>
        <v>40.600065673199317</v>
      </c>
      <c r="I78" s="49">
        <f t="shared" si="20"/>
        <v>5.3944878983326321E+18</v>
      </c>
      <c r="J78" s="116">
        <f t="shared" si="22"/>
        <v>18308.281175143245</v>
      </c>
      <c r="K78" s="129">
        <f t="shared" si="14"/>
        <v>34.478872269572967</v>
      </c>
      <c r="M78" s="127">
        <f t="shared" si="15"/>
        <v>5330997.1040301919</v>
      </c>
      <c r="N78" s="116">
        <f t="shared" si="16"/>
        <v>22746.43807381509</v>
      </c>
      <c r="O78" s="46">
        <f t="shared" si="17"/>
        <v>42.836983189858927</v>
      </c>
    </row>
    <row r="79" spans="1:15" ht="15" customHeight="1">
      <c r="A79" s="6">
        <f ca="1">'ISB-1 2011'!A66</f>
        <v>2134</v>
      </c>
      <c r="B79" s="12" t="str">
        <f ca="1">'ISB-1 2011'!B66</f>
        <v>Grandvillard</v>
      </c>
      <c r="C79" s="17">
        <f>'ISB-3 2013'!C66</f>
        <v>772</v>
      </c>
      <c r="D79" s="7">
        <v>100.22339533400601</v>
      </c>
      <c r="E79" s="7"/>
      <c r="F79" s="17">
        <f t="shared" si="18"/>
        <v>77892159857.65033</v>
      </c>
      <c r="G79" s="17">
        <f t="shared" si="21"/>
        <v>31375.642759838087</v>
      </c>
      <c r="H79" s="7">
        <f t="shared" si="19"/>
        <v>40.6420243003084</v>
      </c>
      <c r="I79" s="49">
        <f t="shared" si="20"/>
        <v>7.8590525483027907E+18</v>
      </c>
      <c r="J79" s="116">
        <f t="shared" si="22"/>
        <v>26672.734564670503</v>
      </c>
      <c r="K79" s="129">
        <f t="shared" si="14"/>
        <v>34.55017430656801</v>
      </c>
      <c r="M79" s="127">
        <f t="shared" si="15"/>
        <v>7754530.7665974256</v>
      </c>
      <c r="N79" s="116">
        <f t="shared" si="16"/>
        <v>33087.234982842943</v>
      </c>
      <c r="O79" s="46">
        <f t="shared" si="17"/>
        <v>42.85911267207635</v>
      </c>
    </row>
    <row r="80" spans="1:15" ht="15" customHeight="1">
      <c r="A80" s="6">
        <f ca="1">'ISB-1 2011'!A45</f>
        <v>2086</v>
      </c>
      <c r="B80" s="12" t="str">
        <f ca="1">'ISB-1 2011'!B45</f>
        <v>Massonnens</v>
      </c>
      <c r="C80" s="17">
        <f>'ISB-3 2013'!C45</f>
        <v>487</v>
      </c>
      <c r="D80" s="7">
        <v>100.37405372769651</v>
      </c>
      <c r="E80" s="7"/>
      <c r="F80" s="17">
        <f t="shared" si="18"/>
        <v>49432755217.280022</v>
      </c>
      <c r="G80" s="17">
        <f t="shared" si="21"/>
        <v>19911.945838533164</v>
      </c>
      <c r="H80" s="7">
        <f t="shared" si="19"/>
        <v>40.886952440519842</v>
      </c>
      <c r="I80" s="49">
        <f t="shared" si="20"/>
        <v>5.0176535695513866E+18</v>
      </c>
      <c r="J80" s="116">
        <f t="shared" si="22"/>
        <v>17029.348127595604</v>
      </c>
      <c r="K80" s="129">
        <f t="shared" si="14"/>
        <v>34.967860631613149</v>
      </c>
      <c r="M80" s="127">
        <f t="shared" si="15"/>
        <v>4906500.972262756</v>
      </c>
      <c r="N80" s="116">
        <f t="shared" si="16"/>
        <v>20935.186860318398</v>
      </c>
      <c r="O80" s="46">
        <f t="shared" si="17"/>
        <v>42.988063368210263</v>
      </c>
    </row>
    <row r="81" spans="1:15" ht="15" customHeight="1">
      <c r="A81" s="6">
        <f ca="1">'ISB-1 2011'!A38</f>
        <v>2061</v>
      </c>
      <c r="B81" s="12" t="str">
        <f ca="1">'ISB-1 2011'!B38</f>
        <v>Auboranges</v>
      </c>
      <c r="C81" s="17">
        <f>'ISB-3 2013'!C38</f>
        <v>273</v>
      </c>
      <c r="D81" s="7">
        <v>100.41862288712322</v>
      </c>
      <c r="E81" s="7"/>
      <c r="F81" s="17">
        <f t="shared" si="18"/>
        <v>27760014727.303577</v>
      </c>
      <c r="G81" s="17">
        <f t="shared" si="21"/>
        <v>11181.976551728336</v>
      </c>
      <c r="H81" s="7">
        <f t="shared" si="19"/>
        <v>40.959621068601962</v>
      </c>
      <c r="I81" s="49">
        <f t="shared" si="20"/>
        <v>2.8227780866670751E+18</v>
      </c>
      <c r="J81" s="116">
        <f t="shared" si="22"/>
        <v>9580.1892375562438</v>
      </c>
      <c r="K81" s="129">
        <f t="shared" si="14"/>
        <v>35.092268269436794</v>
      </c>
      <c r="M81" s="127">
        <f t="shared" si="15"/>
        <v>2752904.6515551312</v>
      </c>
      <c r="N81" s="116">
        <f t="shared" si="16"/>
        <v>11746.165671779676</v>
      </c>
      <c r="O81" s="46">
        <f t="shared" si="17"/>
        <v>43.026247881976836</v>
      </c>
    </row>
    <row r="82" spans="1:15" ht="15" customHeight="1">
      <c r="A82" s="6">
        <f ca="1">'ISB-1 2011'!A78</f>
        <v>2155</v>
      </c>
      <c r="B82" s="12" t="str">
        <f ca="1">'ISB-1 2011'!B78</f>
        <v>Vaulruz</v>
      </c>
      <c r="C82" s="17">
        <f>'ISB-3 2013'!C78</f>
        <v>1035</v>
      </c>
      <c r="D82" s="7">
        <v>100.70456484569053</v>
      </c>
      <c r="E82" s="7"/>
      <c r="F82" s="17">
        <f t="shared" si="18"/>
        <v>106447870676.15041</v>
      </c>
      <c r="G82" s="17">
        <f t="shared" si="21"/>
        <v>42878.132651399421</v>
      </c>
      <c r="H82" s="7">
        <f t="shared" si="19"/>
        <v>41.428147489274799</v>
      </c>
      <c r="I82" s="49">
        <f t="shared" si="20"/>
        <v>1.094797021399656E+19</v>
      </c>
      <c r="J82" s="116">
        <f t="shared" si="22"/>
        <v>37156.17140171826</v>
      </c>
      <c r="K82" s="129">
        <f t="shared" si="14"/>
        <v>35.899682513737453</v>
      </c>
      <c r="M82" s="127">
        <f t="shared" si="15"/>
        <v>10496358.709086483</v>
      </c>
      <c r="N82" s="116">
        <f t="shared" si="16"/>
        <v>44786.138262256536</v>
      </c>
      <c r="O82" s="46">
        <f t="shared" si="17"/>
        <v>43.271631171262356</v>
      </c>
    </row>
    <row r="83" spans="1:15" ht="15" customHeight="1">
      <c r="A83" s="6">
        <f ca="1">'ISB-1 2011'!A58</f>
        <v>2122</v>
      </c>
      <c r="B83" s="12" t="str">
        <f ca="1">'ISB-1 2011'!B58</f>
        <v>Pont-en-Ogoz</v>
      </c>
      <c r="C83" s="17">
        <f>'ISB-3 2013'!C58</f>
        <v>1711</v>
      </c>
      <c r="D83" s="7">
        <v>100.85479022491759</v>
      </c>
      <c r="E83" s="7"/>
      <c r="F83" s="17">
        <f t="shared" si="18"/>
        <v>177025622871.35718</v>
      </c>
      <c r="G83" s="17">
        <f t="shared" si="21"/>
        <v>71307.468077661732</v>
      </c>
      <c r="H83" s="7">
        <f t="shared" si="19"/>
        <v>41.675901857195633</v>
      </c>
      <c r="I83" s="49">
        <f t="shared" si="20"/>
        <v>1.8315646495027454E+19</v>
      </c>
      <c r="J83" s="116">
        <f t="shared" si="22"/>
        <v>62161.230547784733</v>
      </c>
      <c r="K83" s="129">
        <f t="shared" si="14"/>
        <v>36.330350992276287</v>
      </c>
      <c r="M83" s="127">
        <f t="shared" si="15"/>
        <v>17403759.385055061</v>
      </c>
      <c r="N83" s="116">
        <f t="shared" si="16"/>
        <v>74258.816386235863</v>
      </c>
      <c r="O83" s="46">
        <f t="shared" si="17"/>
        <v>43.400827811943813</v>
      </c>
    </row>
    <row r="84" spans="1:15" ht="15" customHeight="1">
      <c r="A84" s="6">
        <f ca="1">'ISB-1 2011'!A61</f>
        <v>2125</v>
      </c>
      <c r="B84" s="12" t="str">
        <f ca="1">'ISB-1 2011'!B61</f>
        <v>Bulle</v>
      </c>
      <c r="C84" s="17">
        <f>'ISB-3 2013'!C61</f>
        <v>20824</v>
      </c>
      <c r="D84" s="7">
        <v>100.96027740731989</v>
      </c>
      <c r="E84" s="7"/>
      <c r="F84" s="17">
        <f t="shared" si="18"/>
        <v>2163546809994.2463</v>
      </c>
      <c r="G84" s="17">
        <f t="shared" si="21"/>
        <v>871495.56423424231</v>
      </c>
      <c r="H84" s="7">
        <f t="shared" si="19"/>
        <v>41.850536123426927</v>
      </c>
      <c r="I84" s="49">
        <f t="shared" si="20"/>
        <v>2.2478557429102376E+20</v>
      </c>
      <c r="J84" s="116">
        <f t="shared" si="22"/>
        <v>762896.78942613688</v>
      </c>
      <c r="K84" s="129">
        <f t="shared" si="14"/>
        <v>36.635458577897467</v>
      </c>
      <c r="L84" s="4"/>
      <c r="M84" s="127">
        <f t="shared" si="15"/>
        <v>212258565.83733007</v>
      </c>
      <c r="N84" s="116">
        <f t="shared" si="16"/>
        <v>905670.40822543425</v>
      </c>
      <c r="O84" s="46">
        <f t="shared" si="17"/>
        <v>43.491663860230226</v>
      </c>
    </row>
    <row r="85" spans="1:15" ht="15" customHeight="1">
      <c r="A85" s="6">
        <f ca="1">'ISB-1 2011'!A96</f>
        <v>2196</v>
      </c>
      <c r="B85" s="12" t="str">
        <f ca="1">'ISB-1 2011'!B96</f>
        <v>Fribourg</v>
      </c>
      <c r="C85" s="17">
        <f>'ISB-3 2013'!C96</f>
        <v>37485</v>
      </c>
      <c r="D85" s="7">
        <v>101.07503066351819</v>
      </c>
      <c r="E85" s="7"/>
      <c r="F85" s="17">
        <f t="shared" si="18"/>
        <v>3912308040812.0903</v>
      </c>
      <c r="G85" s="17">
        <f t="shared" si="21"/>
        <v>1575911.8719944695</v>
      </c>
      <c r="H85" s="7">
        <f t="shared" si="19"/>
        <v>42.04113303973508</v>
      </c>
      <c r="I85" s="49">
        <f t="shared" si="20"/>
        <v>4.0832744314266871E+20</v>
      </c>
      <c r="J85" s="116">
        <f t="shared" si="22"/>
        <v>1385817.1121106718</v>
      </c>
      <c r="K85" s="129">
        <f t="shared" si="14"/>
        <v>36.969910953999516</v>
      </c>
      <c r="M85" s="127">
        <f t="shared" si="15"/>
        <v>382952825.95881337</v>
      </c>
      <c r="N85" s="116">
        <f t="shared" si="16"/>
        <v>1633993.1481634702</v>
      </c>
      <c r="O85" s="46">
        <f t="shared" si="17"/>
        <v>43.590586852433511</v>
      </c>
    </row>
    <row r="86" spans="1:15" ht="15" customHeight="1">
      <c r="A86" s="6">
        <f ca="1">'ISB-1 2011'!A99</f>
        <v>2200</v>
      </c>
      <c r="B86" s="12" t="str">
        <f ca="1">'ISB-1 2011'!B99</f>
        <v>Grolley</v>
      </c>
      <c r="C86" s="17">
        <f>'ISB-3 2013'!C99</f>
        <v>1886</v>
      </c>
      <c r="D86" s="7">
        <v>101.22942683872003</v>
      </c>
      <c r="E86" s="7"/>
      <c r="F86" s="17">
        <f t="shared" si="18"/>
        <v>198047242504.74872</v>
      </c>
      <c r="G86" s="17">
        <f t="shared" si="21"/>
        <v>79775.160192707262</v>
      </c>
      <c r="H86" s="7">
        <f t="shared" si="19"/>
        <v>42.298600314266842</v>
      </c>
      <c r="I86" s="49">
        <f t="shared" si="20"/>
        <v>2.0796771083634541E+19</v>
      </c>
      <c r="J86" s="116">
        <f t="shared" si="22"/>
        <v>70581.886494166683</v>
      </c>
      <c r="K86" s="129">
        <f t="shared" si="14"/>
        <v>37.424117971456354</v>
      </c>
      <c r="M86" s="127">
        <f t="shared" si="15"/>
        <v>19326590.474368624</v>
      </c>
      <c r="N86" s="116">
        <f t="shared" si="16"/>
        <v>82463.202441222107</v>
      </c>
      <c r="O86" s="46">
        <f t="shared" si="17"/>
        <v>43.723861315600267</v>
      </c>
    </row>
    <row r="87" spans="1:15" ht="15" customHeight="1">
      <c r="A87" s="6">
        <f ca="1">'ISB-1 2011'!A168</f>
        <v>2336</v>
      </c>
      <c r="B87" s="12" t="str">
        <f ca="1">'ISB-1 2011'!B168</f>
        <v>Semsales</v>
      </c>
      <c r="C87" s="17">
        <f>'ISB-3 2013'!C168</f>
        <v>1347</v>
      </c>
      <c r="D87" s="7">
        <v>101.32545637103841</v>
      </c>
      <c r="E87" s="7"/>
      <c r="F87" s="17">
        <f t="shared" si="18"/>
        <v>141984805110.0903</v>
      </c>
      <c r="G87" s="17">
        <f t="shared" si="21"/>
        <v>57192.720430410351</v>
      </c>
      <c r="H87" s="7">
        <f t="shared" si="19"/>
        <v>42.459332168084892</v>
      </c>
      <c r="I87" s="49">
        <f t="shared" si="20"/>
        <v>1.4966358487119768E+19</v>
      </c>
      <c r="J87" s="116">
        <f t="shared" si="22"/>
        <v>50794.126247808003</v>
      </c>
      <c r="K87" s="129">
        <f t="shared" si="14"/>
        <v>37.709076650191541</v>
      </c>
      <c r="M87" s="127">
        <f t="shared" si="15"/>
        <v>13829444.402552536</v>
      </c>
      <c r="N87" s="116">
        <f t="shared" si="16"/>
        <v>59007.835599857499</v>
      </c>
      <c r="O87" s="46">
        <f t="shared" si="17"/>
        <v>43.806856421572014</v>
      </c>
    </row>
    <row r="88" spans="1:15" s="4" customFormat="1" ht="15" customHeight="1">
      <c r="A88" s="6">
        <f ca="1">'ISB-1 2011'!A8</f>
        <v>2004</v>
      </c>
      <c r="B88" s="12" t="str">
        <f ca="1">'ISB-1 2011'!B8</f>
        <v>Bussy (FR)</v>
      </c>
      <c r="C88" s="17">
        <f>'ISB-3 2013'!C8</f>
        <v>406</v>
      </c>
      <c r="D88" s="7">
        <v>101.39313247469876</v>
      </c>
      <c r="E88" s="7"/>
      <c r="F88" s="17">
        <f t="shared" si="18"/>
        <v>42910166096.777924</v>
      </c>
      <c r="G88" s="17">
        <f t="shared" si="21"/>
        <v>17284.589934061089</v>
      </c>
      <c r="H88" s="7">
        <f t="shared" si="19"/>
        <v>42.572881610987906</v>
      </c>
      <c r="I88" s="49">
        <f t="shared" si="20"/>
        <v>4.5351782129385948E+18</v>
      </c>
      <c r="J88" s="116">
        <f t="shared" si="22"/>
        <v>15391.881392027479</v>
      </c>
      <c r="K88" s="129">
        <f t="shared" si="14"/>
        <v>37.911037911397734</v>
      </c>
      <c r="M88" s="127">
        <f t="shared" si="15"/>
        <v>4173910.3290909156</v>
      </c>
      <c r="N88" s="116">
        <f t="shared" si="16"/>
        <v>17809.349915900078</v>
      </c>
      <c r="O88" s="46">
        <f t="shared" si="17"/>
        <v>43.865393881527289</v>
      </c>
    </row>
    <row r="89" spans="1:15" s="232" customFormat="1" ht="15" customHeight="1">
      <c r="A89" s="225">
        <f ca="1">'ISB-1 2011'!A16</f>
        <v>2015</v>
      </c>
      <c r="B89" s="226" t="str">
        <f ca="1">'ISB-1 2011'!B16</f>
        <v>Estavayer-le-Lac</v>
      </c>
      <c r="C89" s="227">
        <f>'ISB-3 2013'!C16</f>
        <v>6094</v>
      </c>
      <c r="D89" s="228">
        <v>101.60445019784038</v>
      </c>
      <c r="E89" s="228"/>
      <c r="F89" s="227">
        <f t="shared" si="18"/>
        <v>649461438945.3468</v>
      </c>
      <c r="G89" s="227">
        <f t="shared" si="21"/>
        <v>261608.74383095186</v>
      </c>
      <c r="H89" s="228">
        <f t="shared" si="19"/>
        <v>42.928904468485698</v>
      </c>
      <c r="I89" s="229">
        <f t="shared" si="20"/>
        <v>6.9215648289622663E+19</v>
      </c>
      <c r="J89" s="116">
        <f t="shared" si="22"/>
        <v>234910.07385481684</v>
      </c>
      <c r="K89" s="234">
        <f t="shared" si="14"/>
        <v>38.547764006369682</v>
      </c>
      <c r="M89" s="233">
        <f t="shared" si="15"/>
        <v>62911191.444233067</v>
      </c>
      <c r="N89" s="230">
        <f t="shared" si="16"/>
        <v>268431.11943436327</v>
      </c>
      <c r="O89" s="231">
        <f t="shared" si="17"/>
        <v>44.048427869111137</v>
      </c>
    </row>
    <row r="90" spans="1:15" ht="15" customHeight="1">
      <c r="A90" s="6">
        <f ca="1">'ISB-1 2011'!A164</f>
        <v>2325</v>
      </c>
      <c r="B90" s="12" t="str">
        <f ca="1">'ISB-1 2011'!B164</f>
        <v>Châtel-Saint-Denis</v>
      </c>
      <c r="C90" s="17">
        <f>'ISB-3 2013'!C164</f>
        <v>6275</v>
      </c>
      <c r="D90" s="7">
        <v>101.63538831155466</v>
      </c>
      <c r="E90" s="7"/>
      <c r="F90" s="17">
        <f t="shared" si="18"/>
        <v>669566217178.3429</v>
      </c>
      <c r="G90" s="17">
        <f t="shared" si="21"/>
        <v>269707.12421682198</v>
      </c>
      <c r="H90" s="7">
        <f t="shared" si="19"/>
        <v>42.981215014632987</v>
      </c>
      <c r="I90" s="49">
        <f t="shared" si="20"/>
        <v>7.1445246085500535E+19</v>
      </c>
      <c r="J90" s="116">
        <f t="shared" si="22"/>
        <v>242477.07634397413</v>
      </c>
      <c r="K90" s="129">
        <f t="shared" si="14"/>
        <v>38.641765154418188</v>
      </c>
      <c r="M90" s="127">
        <f t="shared" si="15"/>
        <v>64819194.786684148</v>
      </c>
      <c r="N90" s="116">
        <f t="shared" si="16"/>
        <v>276572.23807066598</v>
      </c>
      <c r="O90" s="46">
        <f t="shared" si="17"/>
        <v>44.075257063054337</v>
      </c>
    </row>
    <row r="91" spans="1:15" s="235" customFormat="1" ht="15" customHeight="1">
      <c r="A91" s="225">
        <f ca="1">'ISB-1 2011'!A131</f>
        <v>2270</v>
      </c>
      <c r="B91" s="226" t="str">
        <f ca="1">'ISB-1 2011'!B131</f>
        <v>Lurtigen</v>
      </c>
      <c r="C91" s="227">
        <f>'ISB-3 2013'!C131</f>
        <v>180</v>
      </c>
      <c r="D91" s="228">
        <v>102.59269875661039</v>
      </c>
      <c r="E91" s="228"/>
      <c r="F91" s="227">
        <f t="shared" si="18"/>
        <v>19940604617.146351</v>
      </c>
      <c r="G91" s="227">
        <f t="shared" si="21"/>
        <v>8032.2498185459226</v>
      </c>
      <c r="H91" s="228">
        <f t="shared" si="19"/>
        <v>44.623610103032902</v>
      </c>
      <c r="I91" s="229">
        <f t="shared" si="20"/>
        <v>2.2090428472075466E+18</v>
      </c>
      <c r="J91" s="116">
        <f t="shared" si="22"/>
        <v>7497.2413205552684</v>
      </c>
      <c r="K91" s="234">
        <f t="shared" si="14"/>
        <v>41.651340669751491</v>
      </c>
      <c r="L91" s="232"/>
      <c r="M91" s="233">
        <f t="shared" si="15"/>
        <v>1894547.1308696291</v>
      </c>
      <c r="N91" s="230">
        <f t="shared" si="16"/>
        <v>8083.703320279652</v>
      </c>
      <c r="O91" s="231">
        <f t="shared" si="17"/>
        <v>44.909462890442512</v>
      </c>
    </row>
    <row r="92" spans="1:15" ht="15" customHeight="1">
      <c r="A92" s="6">
        <f ca="1">'ISB-1 2011'!A11</f>
        <v>2009</v>
      </c>
      <c r="B92" s="12" t="str">
        <f ca="1">'ISB-1 2011'!B11</f>
        <v>Cheiry</v>
      </c>
      <c r="C92" s="17">
        <f>'ISB-3 2013'!C11</f>
        <v>371</v>
      </c>
      <c r="D92" s="7">
        <v>102.6116221756177</v>
      </c>
      <c r="E92" s="7"/>
      <c r="F92" s="17">
        <f t="shared" si="18"/>
        <v>41130133876.971268</v>
      </c>
      <c r="G92" s="17">
        <f t="shared" si="21"/>
        <v>16567.577398631056</v>
      </c>
      <c r="H92" s="7">
        <f t="shared" si="19"/>
        <v>44.656542853452983</v>
      </c>
      <c r="I92" s="49">
        <f t="shared" si="20"/>
        <v>4.5598056947104568E+18</v>
      </c>
      <c r="J92" s="116">
        <f t="shared" si="22"/>
        <v>15475.464276893032</v>
      </c>
      <c r="K92" s="129">
        <f t="shared" si="14"/>
        <v>41.712841716692807</v>
      </c>
      <c r="M92" s="127">
        <f t="shared" si="15"/>
        <v>3906312.7970448476</v>
      </c>
      <c r="N92" s="116">
        <f t="shared" si="16"/>
        <v>16667.557757208044</v>
      </c>
      <c r="O92" s="46">
        <f t="shared" si="17"/>
        <v>44.92603169058772</v>
      </c>
    </row>
    <row r="93" spans="1:15" ht="15" customHeight="1">
      <c r="A93" s="6">
        <f ca="1">'ISB-1 2011'!A47</f>
        <v>2089</v>
      </c>
      <c r="B93" s="12" t="str">
        <f ca="1">'ISB-1 2011'!B47</f>
        <v>Montet (Glâne)</v>
      </c>
      <c r="C93" s="17">
        <f>'ISB-3 2013'!C47</f>
        <v>399</v>
      </c>
      <c r="D93" s="7">
        <v>102.63227971675781</v>
      </c>
      <c r="E93" s="7"/>
      <c r="F93" s="17">
        <f t="shared" si="18"/>
        <v>44269926277.642448</v>
      </c>
      <c r="G93" s="17">
        <f t="shared" si="21"/>
        <v>17832.313219072395</v>
      </c>
      <c r="H93" s="7">
        <f t="shared" si="19"/>
        <v>44.692514333514772</v>
      </c>
      <c r="I93" s="49">
        <f t="shared" si="20"/>
        <v>4.9118455454333266E+18</v>
      </c>
      <c r="J93" s="116">
        <f t="shared" si="22"/>
        <v>16670.247673085636</v>
      </c>
      <c r="K93" s="129">
        <f t="shared" si="14"/>
        <v>41.780069356104349</v>
      </c>
      <c r="M93" s="127">
        <f t="shared" si="15"/>
        <v>4202820.5511036674</v>
      </c>
      <c r="N93" s="116">
        <f t="shared" si="16"/>
        <v>17932.704808405306</v>
      </c>
      <c r="O93" s="46">
        <f t="shared" si="17"/>
        <v>44.944122326830339</v>
      </c>
    </row>
    <row r="94" spans="1:15" ht="15" customHeight="1">
      <c r="A94" s="6">
        <f ca="1">'ISB-1 2011'!A87</f>
        <v>2177</v>
      </c>
      <c r="B94" s="12" t="str">
        <f ca="1">'ISB-1 2011'!B87</f>
        <v>Chénens</v>
      </c>
      <c r="C94" s="17">
        <f>'ISB-3 2013'!C87</f>
        <v>705</v>
      </c>
      <c r="D94" s="7">
        <v>102.69225916100005</v>
      </c>
      <c r="E94" s="7"/>
      <c r="F94" s="17">
        <f t="shared" si="18"/>
        <v>78404312247.341736</v>
      </c>
      <c r="G94" s="17">
        <f t="shared" si="21"/>
        <v>31581.942218563097</v>
      </c>
      <c r="H94" s="7">
        <f t="shared" si="19"/>
        <v>44.79708116108241</v>
      </c>
      <c r="I94" s="49">
        <f t="shared" si="20"/>
        <v>8.7194839418137027E+18</v>
      </c>
      <c r="J94" s="116">
        <f t="shared" si="22"/>
        <v>29592.94129813767</v>
      </c>
      <c r="K94" s="129">
        <f t="shared" si="14"/>
        <v>41.975803259769748</v>
      </c>
      <c r="M94" s="127">
        <f t="shared" si="15"/>
        <v>7434718.5645709494</v>
      </c>
      <c r="N94" s="116">
        <f t="shared" si="16"/>
        <v>31722.651902663412</v>
      </c>
      <c r="O94" s="46">
        <f t="shared" si="17"/>
        <v>44.996669365480017</v>
      </c>
    </row>
    <row r="95" spans="1:15" ht="15" customHeight="1">
      <c r="A95" s="6">
        <f ca="1">'ISB-1 2011'!A106</f>
        <v>2220</v>
      </c>
      <c r="B95" s="12" t="str">
        <f ca="1">'ISB-1 2011'!B106</f>
        <v>Le Mouret</v>
      </c>
      <c r="C95" s="17">
        <f>'ISB-3 2013'!C106</f>
        <v>3051</v>
      </c>
      <c r="D95" s="7">
        <v>102.7245480753492</v>
      </c>
      <c r="E95" s="7"/>
      <c r="F95" s="17">
        <f t="shared" si="18"/>
        <v>339734119206.84338</v>
      </c>
      <c r="G95" s="17">
        <f t="shared" si="21"/>
        <v>136847.87245651442</v>
      </c>
      <c r="H95" s="7">
        <f t="shared" si="19"/>
        <v>44.85344885497031</v>
      </c>
      <c r="I95" s="49">
        <f t="shared" si="20"/>
        <v>3.7829980908964168E+19</v>
      </c>
      <c r="J95" s="116">
        <f t="shared" si="22"/>
        <v>128390.67217959494</v>
      </c>
      <c r="K95" s="129">
        <f t="shared" si="14"/>
        <v>42.081505139165827</v>
      </c>
      <c r="M95" s="127">
        <f t="shared" si="15"/>
        <v>32195167.303495709</v>
      </c>
      <c r="N95" s="116">
        <f t="shared" si="16"/>
        <v>137371.18311158888</v>
      </c>
      <c r="O95" s="46">
        <f t="shared" si="17"/>
        <v>45.024969882526669</v>
      </c>
    </row>
    <row r="96" spans="1:15" ht="15" customHeight="1">
      <c r="A96" s="6">
        <f ca="1">'ISB-1 2011'!A82</f>
        <v>2171</v>
      </c>
      <c r="B96" s="12" t="str">
        <f ca="1">'ISB-1 2011'!B82</f>
        <v>Arconciel</v>
      </c>
      <c r="C96" s="17">
        <f>'ISB-3 2013'!C82</f>
        <v>782</v>
      </c>
      <c r="D96" s="7">
        <v>102.89501682937765</v>
      </c>
      <c r="E96" s="7"/>
      <c r="F96" s="17">
        <f t="shared" si="18"/>
        <v>87656499457.317215</v>
      </c>
      <c r="G96" s="17">
        <f t="shared" si="21"/>
        <v>35308.804089871468</v>
      </c>
      <c r="H96" s="7">
        <f t="shared" si="19"/>
        <v>45.151923388582439</v>
      </c>
      <c r="I96" s="49">
        <f t="shared" si="20"/>
        <v>9.8256545998857441E+18</v>
      </c>
      <c r="J96" s="116">
        <f t="shared" si="22"/>
        <v>33347.159273477984</v>
      </c>
      <c r="K96" s="129">
        <f t="shared" si="14"/>
        <v>42.643426180918141</v>
      </c>
      <c r="M96" s="127">
        <f t="shared" si="15"/>
        <v>8279334.6698646052</v>
      </c>
      <c r="N96" s="116">
        <f t="shared" si="16"/>
        <v>35326.482023052129</v>
      </c>
      <c r="O96" s="46">
        <f t="shared" si="17"/>
        <v>45.174529441243131</v>
      </c>
    </row>
    <row r="97" spans="1:15" s="245" customFormat="1" ht="15" customHeight="1">
      <c r="A97" s="239">
        <f ca="1">'ISB-1 2011'!A140</f>
        <v>2280</v>
      </c>
      <c r="B97" s="240" t="str">
        <f ca="1">'ISB-1 2011'!B140</f>
        <v>Bas-Vully</v>
      </c>
      <c r="C97" s="241">
        <f>'ISB-3 2013'!C140</f>
        <v>2033</v>
      </c>
      <c r="D97" s="242">
        <v>102.93635487937078</v>
      </c>
      <c r="E97" s="242"/>
      <c r="F97" s="241">
        <f t="shared" si="18"/>
        <v>228250910948.86984</v>
      </c>
      <c r="G97" s="241">
        <f t="shared" si="21"/>
        <v>91941.461818842785</v>
      </c>
      <c r="H97" s="242">
        <f t="shared" si="19"/>
        <v>45.224526226681157</v>
      </c>
      <c r="I97" s="243">
        <f t="shared" si="20"/>
        <v>2.562640351647266E+19</v>
      </c>
      <c r="J97" s="244">
        <f t="shared" si="22"/>
        <v>86973.112171088054</v>
      </c>
      <c r="K97" s="247">
        <f t="shared" si="14"/>
        <v>42.780674948887388</v>
      </c>
      <c r="M97" s="246">
        <f t="shared" si="15"/>
        <v>21541450.785846632</v>
      </c>
      <c r="N97" s="244">
        <f t="shared" si="16"/>
        <v>91913.62643021626</v>
      </c>
      <c r="O97" s="247">
        <f t="shared" si="17"/>
        <v>45.210834446736968</v>
      </c>
    </row>
    <row r="98" spans="1:15" ht="15" customHeight="1">
      <c r="A98" s="6">
        <f ca="1">'ISB-1 2011'!A40</f>
        <v>2066</v>
      </c>
      <c r="B98" s="12" t="str">
        <f ca="1">'ISB-1 2011'!B40</f>
        <v>Chapelle (Glâne)</v>
      </c>
      <c r="C98" s="17">
        <f>'ISB-3 2013'!C40</f>
        <v>262</v>
      </c>
      <c r="D98" s="7">
        <v>103.00135179416841</v>
      </c>
      <c r="E98" s="7"/>
      <c r="F98" s="17">
        <f t="shared" si="18"/>
        <v>29489878897.277187</v>
      </c>
      <c r="G98" s="17">
        <f t="shared" si="21"/>
        <v>11878.780958222207</v>
      </c>
      <c r="H98" s="7">
        <f t="shared" si="19"/>
        <v>45.338858619168732</v>
      </c>
      <c r="I98" s="49">
        <f t="shared" si="20"/>
        <v>3.3192860968552458E+18</v>
      </c>
      <c r="J98" s="116">
        <f t="shared" si="22"/>
        <v>11265.281210613701</v>
      </c>
      <c r="K98" s="129">
        <f t="shared" si="14"/>
        <v>42.997256529059925</v>
      </c>
      <c r="L98" s="4"/>
      <c r="M98" s="127">
        <f t="shared" si="15"/>
        <v>2779630.9595136228</v>
      </c>
      <c r="N98" s="116">
        <f t="shared" si="16"/>
        <v>11860.202182596751</v>
      </c>
      <c r="O98" s="129">
        <f t="shared" si="17"/>
        <v>45.267947261819664</v>
      </c>
    </row>
    <row r="99" spans="1:15" ht="15" customHeight="1">
      <c r="A99" s="6">
        <f ca="1">'ISB-1 2011'!A59</f>
        <v>2123</v>
      </c>
      <c r="B99" s="12" t="str">
        <f ca="1">'ISB-1 2011'!B59</f>
        <v>Botterens</v>
      </c>
      <c r="C99" s="17">
        <f>'ISB-3 2013'!C59</f>
        <v>521</v>
      </c>
      <c r="D99" s="7">
        <v>103.09788713821877</v>
      </c>
      <c r="E99" s="7"/>
      <c r="F99" s="17">
        <f t="shared" si="18"/>
        <v>58862239780.646255</v>
      </c>
      <c r="G99" s="17">
        <f t="shared" si="21"/>
        <v>23710.224633347309</v>
      </c>
      <c r="H99" s="7">
        <f t="shared" si="19"/>
        <v>45.509068394140705</v>
      </c>
      <c r="I99" s="49">
        <f t="shared" si="20"/>
        <v>6.6502174126569953E+18</v>
      </c>
      <c r="J99" s="116">
        <f t="shared" si="22"/>
        <v>22570.084975886315</v>
      </c>
      <c r="K99" s="129">
        <f t="shared" si="14"/>
        <v>43.320700529532274</v>
      </c>
      <c r="M99" s="127">
        <f t="shared" si="15"/>
        <v>5537799.8271621102</v>
      </c>
      <c r="N99" s="116">
        <f t="shared" si="16"/>
        <v>23628.829349484757</v>
      </c>
      <c r="O99" s="129">
        <f t="shared" si="17"/>
        <v>45.352839442389168</v>
      </c>
    </row>
    <row r="100" spans="1:15" ht="15" customHeight="1">
      <c r="A100" s="6">
        <f ca="1">'ISB-1 2011'!A86</f>
        <v>2175</v>
      </c>
      <c r="B100" s="12" t="str">
        <f ca="1">'ISB-1 2011'!B86</f>
        <v>Belfaux</v>
      </c>
      <c r="C100" s="17">
        <f>'ISB-3 2013'!C86</f>
        <v>2992</v>
      </c>
      <c r="D100" s="7">
        <v>103.26212211638062</v>
      </c>
      <c r="E100" s="7"/>
      <c r="F100" s="17">
        <f t="shared" si="18"/>
        <v>340193313069.66187</v>
      </c>
      <c r="G100" s="17">
        <f t="shared" si="21"/>
        <v>137032.83975776314</v>
      </c>
      <c r="H100" s="7">
        <f t="shared" si="19"/>
        <v>45.799745908343297</v>
      </c>
      <c r="I100" s="49">
        <f t="shared" si="20"/>
        <v>3.8680310914877334E+19</v>
      </c>
      <c r="J100" s="116">
        <f t="shared" si="22"/>
        <v>131276.59594721175</v>
      </c>
      <c r="K100" s="129">
        <f t="shared" si="14"/>
        <v>43.875867629415694</v>
      </c>
      <c r="M100" s="127">
        <f t="shared" si="15"/>
        <v>31903893.065023087</v>
      </c>
      <c r="N100" s="116">
        <f t="shared" si="16"/>
        <v>136128.36656177189</v>
      </c>
      <c r="O100" s="129">
        <f t="shared" si="17"/>
        <v>45.497448717169753</v>
      </c>
    </row>
    <row r="101" spans="1:15" ht="15" customHeight="1">
      <c r="A101" s="6">
        <f ca="1">'ISB-1 2011'!A52</f>
        <v>2111</v>
      </c>
      <c r="B101" s="12" t="str">
        <f ca="1">'ISB-1 2011'!B52</f>
        <v>Villaz-Saint-Pierre</v>
      </c>
      <c r="C101" s="17">
        <f>'ISB-3 2013'!C52</f>
        <v>1189</v>
      </c>
      <c r="D101" s="7">
        <v>103.57993601529395</v>
      </c>
      <c r="E101" s="7"/>
      <c r="F101" s="17">
        <f t="shared" si="18"/>
        <v>136862480921.10353</v>
      </c>
      <c r="G101" s="17">
        <f t="shared" si="21"/>
        <v>55129.403478518921</v>
      </c>
      <c r="H101" s="7">
        <f t="shared" si="19"/>
        <v>46.36619300127748</v>
      </c>
      <c r="I101" s="49">
        <f t="shared" si="20"/>
        <v>1.5753859279965878E+19</v>
      </c>
      <c r="J101" s="116">
        <f t="shared" si="22"/>
        <v>53466.814779657565</v>
      </c>
      <c r="K101" s="129">
        <f t="shared" si="14"/>
        <v>44.967884591806197</v>
      </c>
      <c r="M101" s="127">
        <f t="shared" si="15"/>
        <v>12756546.939324612</v>
      </c>
      <c r="N101" s="116">
        <f t="shared" si="16"/>
        <v>54429.968602252564</v>
      </c>
      <c r="O101" s="129">
        <f t="shared" si="17"/>
        <v>45.777938269346144</v>
      </c>
    </row>
    <row r="102" spans="1:15" ht="15" customHeight="1">
      <c r="A102" s="6">
        <f ca="1">'ISB-1 2011'!A37</f>
        <v>2052</v>
      </c>
      <c r="B102" s="12" t="str">
        <f ca="1">'ISB-1 2011'!B37</f>
        <v>Vernay</v>
      </c>
      <c r="C102" s="17">
        <f>'ISB-3 2013'!C37</f>
        <v>1067</v>
      </c>
      <c r="D102" s="7">
        <v>103.63488679855571</v>
      </c>
      <c r="E102" s="7"/>
      <c r="F102" s="17">
        <f t="shared" si="18"/>
        <v>123080238418.31987</v>
      </c>
      <c r="G102" s="17">
        <f t="shared" si="21"/>
        <v>49577.795743066912</v>
      </c>
      <c r="H102" s="7">
        <f t="shared" si="19"/>
        <v>46.464663301843402</v>
      </c>
      <c r="I102" s="49">
        <f t="shared" si="20"/>
        <v>1.4197511798603993E+19</v>
      </c>
      <c r="J102" s="116">
        <f t="shared" si="22"/>
        <v>48184.747634079838</v>
      </c>
      <c r="K102" s="129">
        <f t="shared" si="14"/>
        <v>45.159088691733679</v>
      </c>
      <c r="M102" s="127">
        <f t="shared" si="15"/>
        <v>11459782.475786671</v>
      </c>
      <c r="N102" s="116">
        <f t="shared" si="16"/>
        <v>48896.900024164148</v>
      </c>
      <c r="O102" s="129">
        <f t="shared" si="17"/>
        <v>45.82652298422132</v>
      </c>
    </row>
    <row r="103" spans="1:15" ht="15" customHeight="1">
      <c r="A103" s="6">
        <f ca="1">'ISB-1 2011'!A102</f>
        <v>2211</v>
      </c>
      <c r="B103" s="12" t="str">
        <f ca="1">'ISB-1 2011'!B102</f>
        <v>Neyruz (FR)</v>
      </c>
      <c r="C103" s="17">
        <f>'ISB-3 2013'!C102</f>
        <v>2387</v>
      </c>
      <c r="D103" s="7">
        <v>103.67369581811917</v>
      </c>
      <c r="E103" s="7"/>
      <c r="F103" s="17">
        <f t="shared" si="18"/>
        <v>275757124751.37158</v>
      </c>
      <c r="G103" s="17">
        <f t="shared" si="21"/>
        <v>111077.37993773659</v>
      </c>
      <c r="H103" s="7">
        <f t="shared" si="19"/>
        <v>46.534302445637451</v>
      </c>
      <c r="I103" s="49">
        <f t="shared" si="20"/>
        <v>3.18567205073915E+19</v>
      </c>
      <c r="J103" s="116">
        <f t="shared" si="22"/>
        <v>108118.10265577724</v>
      </c>
      <c r="K103" s="129">
        <f t="shared" si="14"/>
        <v>45.29455494586395</v>
      </c>
      <c r="M103" s="127">
        <f t="shared" si="15"/>
        <v>25656037.433351316</v>
      </c>
      <c r="N103" s="116">
        <f t="shared" si="16"/>
        <v>109469.85250770874</v>
      </c>
      <c r="O103" s="129">
        <f t="shared" si="17"/>
        <v>45.860851490451921</v>
      </c>
    </row>
    <row r="104" spans="1:15" ht="15" customHeight="1">
      <c r="A104" s="6">
        <f ca="1">'ISB-1 2011'!A32</f>
        <v>2045</v>
      </c>
      <c r="B104" s="12" t="str">
        <f ca="1">'ISB-1 2011'!B32</f>
        <v>Vallon</v>
      </c>
      <c r="C104" s="17">
        <f>'ISB-3 2013'!C32</f>
        <v>382</v>
      </c>
      <c r="D104" s="7">
        <v>103.75646289069412</v>
      </c>
      <c r="E104" s="7"/>
      <c r="F104" s="17">
        <f t="shared" si="18"/>
        <v>44271475335.094254</v>
      </c>
      <c r="G104" s="17">
        <f t="shared" si="21"/>
        <v>17832.937192952581</v>
      </c>
      <c r="H104" s="7">
        <f t="shared" si="19"/>
        <v>46.683081656943926</v>
      </c>
      <c r="I104" s="49">
        <f t="shared" si="20"/>
        <v>5.1307945768216197E+18</v>
      </c>
      <c r="J104" s="116">
        <f t="shared" si="22"/>
        <v>17413.335896700177</v>
      </c>
      <c r="K104" s="129">
        <f t="shared" ref="K104:K135" si="23">J104/C104</f>
        <v>45.584648944241302</v>
      </c>
      <c r="M104" s="127">
        <f t="shared" ref="M104:M135" si="24">C104*D104^$M$1</f>
        <v>4112384.1719866111</v>
      </c>
      <c r="N104" s="116">
        <f t="shared" ref="N104:N135" si="25">M104*$J$6/M$172</f>
        <v>17546.828497264367</v>
      </c>
      <c r="O104" s="129">
        <f t="shared" ref="O104:O135" si="26">N104/C104</f>
        <v>45.934106013781069</v>
      </c>
    </row>
    <row r="105" spans="1:15" ht="15" customHeight="1">
      <c r="A105" s="6">
        <f ca="1">'ISB-1 2011'!A85</f>
        <v>2174</v>
      </c>
      <c r="B105" s="12" t="str">
        <f ca="1">'ISB-1 2011'!B85</f>
        <v>Avry</v>
      </c>
      <c r="C105" s="17">
        <f>'ISB-3 2013'!C85</f>
        <v>1846</v>
      </c>
      <c r="D105" s="7">
        <v>103.77718592138352</v>
      </c>
      <c r="E105" s="7"/>
      <c r="F105" s="17">
        <f t="shared" si="18"/>
        <v>214111136395.84784</v>
      </c>
      <c r="G105" s="17">
        <f t="shared" si="21"/>
        <v>86245.83704876274</v>
      </c>
      <c r="H105" s="7">
        <f t="shared" si="19"/>
        <v>46.720388433782631</v>
      </c>
      <c r="I105" s="49">
        <f t="shared" ref="I105:I136" si="27">C105*(D105^$I$1)</f>
        <v>2.4834007978722292E+19</v>
      </c>
      <c r="J105" s="116">
        <f t="shared" si="22"/>
        <v>84283.811429205467</v>
      </c>
      <c r="K105" s="129">
        <f t="shared" si="23"/>
        <v>45.657535985485083</v>
      </c>
      <c r="M105" s="127">
        <f t="shared" si="24"/>
        <v>19880874.170587547</v>
      </c>
      <c r="N105" s="116">
        <f t="shared" si="25"/>
        <v>84828.234634137305</v>
      </c>
      <c r="O105" s="129">
        <f t="shared" si="26"/>
        <v>45.952456464863111</v>
      </c>
    </row>
    <row r="106" spans="1:15" ht="15" customHeight="1">
      <c r="A106" s="6">
        <f ca="1">'ISB-1 2011'!A114</f>
        <v>2231</v>
      </c>
      <c r="B106" s="12" t="str">
        <f ca="1">'ISB-1 2011'!B114</f>
        <v>Vuisternens-en-Ogoz</v>
      </c>
      <c r="C106" s="17">
        <f>'ISB-3 2013'!C114</f>
        <v>975</v>
      </c>
      <c r="D106" s="7">
        <v>103.85440563021837</v>
      </c>
      <c r="E106" s="7"/>
      <c r="F106" s="17">
        <f t="shared" si="18"/>
        <v>113423831530.57292</v>
      </c>
      <c r="G106" s="17">
        <f t="shared" si="21"/>
        <v>45688.110652715273</v>
      </c>
      <c r="H106" s="7">
        <f t="shared" si="19"/>
        <v>46.859600669451559</v>
      </c>
      <c r="I106" s="49">
        <f t="shared" si="27"/>
        <v>1.3194836470846964E+19</v>
      </c>
      <c r="J106" s="116">
        <f t="shared" si="22"/>
        <v>44781.781092319936</v>
      </c>
      <c r="K106" s="129">
        <f t="shared" si="23"/>
        <v>45.930031889558911</v>
      </c>
      <c r="M106" s="127">
        <f t="shared" si="24"/>
        <v>10516094.129585784</v>
      </c>
      <c r="N106" s="116">
        <f t="shared" si="25"/>
        <v>44870.345871356287</v>
      </c>
      <c r="O106" s="129">
        <f t="shared" si="26"/>
        <v>46.020867560365424</v>
      </c>
    </row>
    <row r="107" spans="1:15" ht="15" customHeight="1">
      <c r="A107" s="6">
        <f ca="1">'ISB-1 2011'!A55</f>
        <v>2115</v>
      </c>
      <c r="B107" s="12" t="str">
        <f ca="1">'ISB-1 2011'!B55</f>
        <v>Torny</v>
      </c>
      <c r="C107" s="17">
        <f>'ISB-3 2013'!C55</f>
        <v>871</v>
      </c>
      <c r="D107" s="7">
        <v>103.91554268458111</v>
      </c>
      <c r="E107" s="7"/>
      <c r="F107" s="17">
        <f t="shared" si="18"/>
        <v>101564093118.69279</v>
      </c>
      <c r="G107" s="17">
        <f t="shared" si="21"/>
        <v>40910.904367560084</v>
      </c>
      <c r="H107" s="7">
        <f t="shared" si="19"/>
        <v>46.970039457589074</v>
      </c>
      <c r="I107" s="49">
        <f t="shared" si="27"/>
        <v>1.1843013789922503E+19</v>
      </c>
      <c r="J107" s="116">
        <f t="shared" si="22"/>
        <v>40193.847963588523</v>
      </c>
      <c r="K107" s="129">
        <f t="shared" si="23"/>
        <v>46.146782966232522</v>
      </c>
      <c r="M107" s="127">
        <f t="shared" si="24"/>
        <v>9405441.2499564011</v>
      </c>
      <c r="N107" s="116">
        <f t="shared" si="25"/>
        <v>40131.383074153629</v>
      </c>
      <c r="O107" s="129">
        <f t="shared" si="26"/>
        <v>46.075066675262491</v>
      </c>
    </row>
    <row r="108" spans="1:15" ht="15" customHeight="1">
      <c r="A108" s="6">
        <f ca="1">'ISB-1 2011'!A122</f>
        <v>2257</v>
      </c>
      <c r="B108" s="12" t="str">
        <f ca="1">'ISB-1 2011'!B122</f>
        <v>Cressier (FR)</v>
      </c>
      <c r="C108" s="17">
        <f>'ISB-3 2013'!C122</f>
        <v>848</v>
      </c>
      <c r="D108" s="7">
        <v>103.92343858848452</v>
      </c>
      <c r="E108" s="7"/>
      <c r="F108" s="17">
        <f t="shared" si="18"/>
        <v>98912205279.252731</v>
      </c>
      <c r="G108" s="17">
        <f t="shared" si="21"/>
        <v>39842.700768616509</v>
      </c>
      <c r="H108" s="7">
        <f t="shared" si="19"/>
        <v>46.984316944123243</v>
      </c>
      <c r="I108" s="49">
        <f t="shared" si="27"/>
        <v>1.1537292869345554E+19</v>
      </c>
      <c r="J108" s="116">
        <f t="shared" si="22"/>
        <v>39156.265772185994</v>
      </c>
      <c r="K108" s="129">
        <f t="shared" si="23"/>
        <v>46.174841712483484</v>
      </c>
      <c r="M108" s="127">
        <f t="shared" si="24"/>
        <v>9158468.7626702264</v>
      </c>
      <c r="N108" s="116">
        <f t="shared" si="25"/>
        <v>39077.594396657616</v>
      </c>
      <c r="O108" s="129">
        <f t="shared" si="26"/>
        <v>46.082068863983039</v>
      </c>
    </row>
    <row r="109" spans="1:15" ht="15" customHeight="1">
      <c r="A109" s="6">
        <f ca="1">'ISB-1 2011'!A94</f>
        <v>2192</v>
      </c>
      <c r="B109" s="12" t="str">
        <f ca="1">'ISB-1 2011'!B94</f>
        <v>Farvagny</v>
      </c>
      <c r="C109" s="17">
        <f>'ISB-3 2013'!C94</f>
        <v>2168</v>
      </c>
      <c r="D109" s="7">
        <v>104.1800215047431</v>
      </c>
      <c r="E109" s="7"/>
      <c r="F109" s="17">
        <f t="shared" si="18"/>
        <v>255385978148.3125</v>
      </c>
      <c r="G109" s="17">
        <f t="shared" si="21"/>
        <v>102871.70404437395</v>
      </c>
      <c r="H109" s="7">
        <f t="shared" si="19"/>
        <v>47.450047990947397</v>
      </c>
      <c r="I109" s="49">
        <f t="shared" si="27"/>
        <v>3.0083947340761227E+19</v>
      </c>
      <c r="J109" s="116">
        <f t="shared" si="22"/>
        <v>102101.51123762837</v>
      </c>
      <c r="K109" s="129">
        <f t="shared" si="23"/>
        <v>47.094793006286146</v>
      </c>
      <c r="M109" s="127">
        <f t="shared" si="24"/>
        <v>23530337.877419896</v>
      </c>
      <c r="N109" s="116">
        <f t="shared" si="25"/>
        <v>100399.86196579371</v>
      </c>
      <c r="O109" s="129">
        <f t="shared" si="26"/>
        <v>46.309899430716655</v>
      </c>
    </row>
    <row r="110" spans="1:15" ht="15" customHeight="1">
      <c r="A110" s="6">
        <f ca="1">'ISB-1 2011'!A48</f>
        <v>2096</v>
      </c>
      <c r="B110" s="12" t="str">
        <f ca="1">'ISB-1 2011'!B48</f>
        <v>Romont (FR)</v>
      </c>
      <c r="C110" s="17">
        <f>'ISB-3 2013'!C48</f>
        <v>4973</v>
      </c>
      <c r="D110" s="7">
        <v>104.19595947005514</v>
      </c>
      <c r="E110" s="7"/>
      <c r="F110" s="17">
        <f t="shared" si="18"/>
        <v>586167819116.24536</v>
      </c>
      <c r="G110" s="17">
        <f t="shared" si="21"/>
        <v>236113.52058429742</v>
      </c>
      <c r="H110" s="7">
        <f t="shared" si="19"/>
        <v>47.479091209390191</v>
      </c>
      <c r="I110" s="49">
        <f t="shared" si="27"/>
        <v>6.9091637274782908E+19</v>
      </c>
      <c r="J110" s="116">
        <f t="shared" si="22"/>
        <v>234489.19451069919</v>
      </c>
      <c r="K110" s="129">
        <f t="shared" si="23"/>
        <v>47.15246219800909</v>
      </c>
      <c r="M110" s="127">
        <f t="shared" si="24"/>
        <v>53990856.304239966</v>
      </c>
      <c r="N110" s="116">
        <f t="shared" si="25"/>
        <v>230369.59981617882</v>
      </c>
      <c r="O110" s="129">
        <f t="shared" si="26"/>
        <v>46.324069940916715</v>
      </c>
    </row>
    <row r="111" spans="1:15" ht="15" customHeight="1">
      <c r="A111" s="6">
        <f ca="1">'ISB-1 2011'!A69</f>
        <v>2138</v>
      </c>
      <c r="B111" s="12" t="str">
        <f ca="1">'ISB-1 2011'!B69</f>
        <v>Jaun</v>
      </c>
      <c r="C111" s="17">
        <f>'ISB-3 2013'!C69</f>
        <v>670</v>
      </c>
      <c r="D111" s="7">
        <v>104.21601966271628</v>
      </c>
      <c r="E111" s="7"/>
      <c r="F111" s="17">
        <f t="shared" si="18"/>
        <v>79033775866.485779</v>
      </c>
      <c r="G111" s="17">
        <f t="shared" si="21"/>
        <v>31835.495665799266</v>
      </c>
      <c r="H111" s="7">
        <f t="shared" si="19"/>
        <v>47.515665172834723</v>
      </c>
      <c r="I111" s="49">
        <f t="shared" si="27"/>
        <v>9.3228921309162844E+18</v>
      </c>
      <c r="J111" s="116">
        <f t="shared" si="22"/>
        <v>31640.840375432603</v>
      </c>
      <c r="K111" s="129">
        <f t="shared" si="23"/>
        <v>47.225134888705377</v>
      </c>
      <c r="M111" s="127">
        <f t="shared" si="24"/>
        <v>7276855.7654075753</v>
      </c>
      <c r="N111" s="116">
        <f t="shared" si="25"/>
        <v>31049.07877642514</v>
      </c>
      <c r="O111" s="129">
        <f t="shared" si="26"/>
        <v>46.34190862153006</v>
      </c>
    </row>
    <row r="112" spans="1:15" ht="15" customHeight="1">
      <c r="A112" s="6">
        <f ca="1">'ISB-1 2011'!A89</f>
        <v>2183</v>
      </c>
      <c r="B112" s="12" t="str">
        <f ca="1">'ISB-1 2011'!B89</f>
        <v>Corminboeuf</v>
      </c>
      <c r="C112" s="17">
        <f>'ISB-3 2013'!C89</f>
        <v>2180</v>
      </c>
      <c r="D112" s="7">
        <v>104.44707206767725</v>
      </c>
      <c r="E112" s="7"/>
      <c r="F112" s="17">
        <f t="shared" si="18"/>
        <v>259442770746.37527</v>
      </c>
      <c r="G112" s="17">
        <f t="shared" si="21"/>
        <v>104505.81555880862</v>
      </c>
      <c r="H112" s="7">
        <f t="shared" si="19"/>
        <v>47.938447504040653</v>
      </c>
      <c r="I112" s="49">
        <f t="shared" si="27"/>
        <v>3.0876399675484516E+19</v>
      </c>
      <c r="J112" s="116">
        <f t="shared" si="22"/>
        <v>104791.00474200663</v>
      </c>
      <c r="K112" s="46">
        <f t="shared" si="23"/>
        <v>48.069268230278269</v>
      </c>
      <c r="M112" s="127">
        <f t="shared" si="24"/>
        <v>23782036.082453035</v>
      </c>
      <c r="N112" s="116">
        <f t="shared" si="25"/>
        <v>101473.81445954923</v>
      </c>
      <c r="O112" s="129">
        <f t="shared" si="26"/>
        <v>46.54762131171983</v>
      </c>
    </row>
    <row r="113" spans="1:15" ht="15" customHeight="1">
      <c r="A113" s="6">
        <f ca="1">'ISB-1 2011'!A138</f>
        <v>2278</v>
      </c>
      <c r="B113" s="12" t="str">
        <f ca="1">'ISB-1 2011'!B138</f>
        <v>Ulmiz</v>
      </c>
      <c r="C113" s="17">
        <f>'ISB-3 2013'!C138</f>
        <v>398</v>
      </c>
      <c r="D113" s="7">
        <v>105.38300846184863</v>
      </c>
      <c r="E113" s="7"/>
      <c r="F113" s="17">
        <f t="shared" si="18"/>
        <v>49086881536.859795</v>
      </c>
      <c r="G113" s="17">
        <f t="shared" si="21"/>
        <v>19772.624897160789</v>
      </c>
      <c r="H113" s="7">
        <f t="shared" si="19"/>
        <v>49.679962053167813</v>
      </c>
      <c r="I113" s="49">
        <f t="shared" si="27"/>
        <v>6.0540752236525302E+18</v>
      </c>
      <c r="J113" s="116">
        <f t="shared" si="22"/>
        <v>20546.845880284189</v>
      </c>
      <c r="K113" s="46">
        <f t="shared" si="23"/>
        <v>51.625240905236652</v>
      </c>
      <c r="M113" s="127">
        <f t="shared" si="24"/>
        <v>4420020.2320430838</v>
      </c>
      <c r="N113" s="116">
        <f t="shared" si="25"/>
        <v>18859.458095966809</v>
      </c>
      <c r="O113" s="129">
        <f t="shared" si="26"/>
        <v>47.385573105444244</v>
      </c>
    </row>
    <row r="114" spans="1:15" ht="15" customHeight="1">
      <c r="A114" s="6">
        <f ca="1">'ISB-1 2011'!A54</f>
        <v>2114</v>
      </c>
      <c r="B114" s="12" t="str">
        <f ca="1">'ISB-1 2011'!B54</f>
        <v>Villorsonnens</v>
      </c>
      <c r="C114" s="17">
        <f>'ISB-3 2013'!C54</f>
        <v>1297</v>
      </c>
      <c r="D114" s="7">
        <v>105.47143289809536</v>
      </c>
      <c r="E114" s="7"/>
      <c r="F114" s="17">
        <f t="shared" si="18"/>
        <v>160501598094.87784</v>
      </c>
      <c r="G114" s="17">
        <f t="shared" si="21"/>
        <v>64651.446479480197</v>
      </c>
      <c r="H114" s="7">
        <f t="shared" si="19"/>
        <v>49.846913245551427</v>
      </c>
      <c r="I114" s="49">
        <f t="shared" si="27"/>
        <v>1.9861806469552579E+19</v>
      </c>
      <c r="J114" s="116">
        <f t="shared" si="22"/>
        <v>67408.722448565124</v>
      </c>
      <c r="K114" s="46">
        <f t="shared" si="23"/>
        <v>51.972800654252218</v>
      </c>
      <c r="L114" s="4"/>
      <c r="M114" s="127">
        <f t="shared" si="24"/>
        <v>14428117.435377927</v>
      </c>
      <c r="N114" s="116">
        <f t="shared" si="25"/>
        <v>61562.269376857868</v>
      </c>
      <c r="O114" s="129">
        <f t="shared" si="26"/>
        <v>47.465126736204986</v>
      </c>
    </row>
    <row r="115" spans="1:15" ht="15" customHeight="1">
      <c r="A115" s="6">
        <f ca="1">'ISB-1 2011'!A132</f>
        <v>2271</v>
      </c>
      <c r="B115" s="12" t="str">
        <f ca="1">'ISB-1 2011'!B132</f>
        <v>Meyriez</v>
      </c>
      <c r="C115" s="17">
        <f>'ISB-3 2013'!C132</f>
        <v>584</v>
      </c>
      <c r="D115" s="7">
        <v>105.53249133442313</v>
      </c>
      <c r="E115" s="7"/>
      <c r="F115" s="17">
        <f t="shared" si="18"/>
        <v>72436525412.429016</v>
      </c>
      <c r="G115" s="17">
        <f t="shared" si="21"/>
        <v>29178.06552363927</v>
      </c>
      <c r="H115" s="7">
        <f t="shared" si="19"/>
        <v>49.962440965135734</v>
      </c>
      <c r="I115" s="49">
        <f t="shared" si="27"/>
        <v>8.9846750236737597E+18</v>
      </c>
      <c r="J115" s="116">
        <f t="shared" si="22"/>
        <v>30492.969805632336</v>
      </c>
      <c r="K115" s="46">
        <f t="shared" si="23"/>
        <v>52.213989393206056</v>
      </c>
      <c r="M115" s="127">
        <f t="shared" si="24"/>
        <v>6504070.3287140541</v>
      </c>
      <c r="N115" s="116">
        <f t="shared" si="25"/>
        <v>27751.737634219975</v>
      </c>
      <c r="O115" s="129">
        <f t="shared" si="26"/>
        <v>47.520098688732837</v>
      </c>
    </row>
    <row r="116" spans="1:15" ht="15" customHeight="1">
      <c r="A116" s="6">
        <f ca="1">'ISB-1 2011'!A149</f>
        <v>2298</v>
      </c>
      <c r="B116" s="12" t="str">
        <f ca="1">'ISB-1 2011'!B149</f>
        <v>Oberschrot</v>
      </c>
      <c r="C116" s="17">
        <f>'ISB-3 2013'!C149</f>
        <v>1159</v>
      </c>
      <c r="D116" s="7">
        <v>105.55497702615233</v>
      </c>
      <c r="E116" s="7"/>
      <c r="F116" s="17">
        <f t="shared" si="18"/>
        <v>143879294028.58719</v>
      </c>
      <c r="G116" s="17">
        <f t="shared" si="21"/>
        <v>57955.837124412152</v>
      </c>
      <c r="H116" s="7">
        <f t="shared" si="19"/>
        <v>50.005036345480718</v>
      </c>
      <c r="I116" s="49">
        <f t="shared" si="27"/>
        <v>1.7861303925940156E+19</v>
      </c>
      <c r="J116" s="116">
        <f t="shared" si="22"/>
        <v>60619.243307947152</v>
      </c>
      <c r="K116" s="46">
        <f t="shared" si="23"/>
        <v>52.303057211343528</v>
      </c>
      <c r="M116" s="127">
        <f t="shared" si="24"/>
        <v>12913407.829815201</v>
      </c>
      <c r="N116" s="116">
        <f t="shared" si="25"/>
        <v>55099.266758323654</v>
      </c>
      <c r="O116" s="129">
        <f t="shared" si="26"/>
        <v>47.540350956275802</v>
      </c>
    </row>
    <row r="117" spans="1:15" ht="15" customHeight="1">
      <c r="A117" s="6">
        <f ca="1">'ISB-1 2011'!A109</f>
        <v>2223</v>
      </c>
      <c r="B117" s="12" t="str">
        <f ca="1">'ISB-1 2011'!B109</f>
        <v>Le Glèbe</v>
      </c>
      <c r="C117" s="17">
        <f>'ISB-3 2013'!C109</f>
        <v>1238</v>
      </c>
      <c r="D117" s="7">
        <v>105.77332140724879</v>
      </c>
      <c r="E117" s="7"/>
      <c r="F117" s="17">
        <f t="shared" si="18"/>
        <v>154961999811.49683</v>
      </c>
      <c r="G117" s="17">
        <f t="shared" si="21"/>
        <v>62420.047875435666</v>
      </c>
      <c r="H117" s="7">
        <f t="shared" si="19"/>
        <v>50.420070981773556</v>
      </c>
      <c r="I117" s="49">
        <f t="shared" si="27"/>
        <v>1.9396786256525316E+19</v>
      </c>
      <c r="J117" s="116">
        <f t="shared" si="22"/>
        <v>65830.496494094157</v>
      </c>
      <c r="K117" s="46">
        <f t="shared" si="23"/>
        <v>53.174876004922581</v>
      </c>
      <c r="M117" s="127">
        <f t="shared" si="24"/>
        <v>13850738.455643188</v>
      </c>
      <c r="N117" s="116">
        <f t="shared" si="25"/>
        <v>59098.693623321982</v>
      </c>
      <c r="O117" s="129">
        <f t="shared" si="26"/>
        <v>47.737232329016138</v>
      </c>
    </row>
    <row r="118" spans="1:15" ht="15" customHeight="1">
      <c r="A118" s="6">
        <f ca="1">'ISB-1 2011'!A133</f>
        <v>2272</v>
      </c>
      <c r="B118" s="12" t="str">
        <f ca="1">'ISB-1 2011'!B133</f>
        <v>Misery-Courtion</v>
      </c>
      <c r="C118" s="17">
        <f>'ISB-3 2013'!C133</f>
        <v>1677</v>
      </c>
      <c r="D118" s="7">
        <v>105.93553087238161</v>
      </c>
      <c r="E118" s="7"/>
      <c r="F118" s="17">
        <f t="shared" si="18"/>
        <v>211202790416.36478</v>
      </c>
      <c r="G118" s="17">
        <f t="shared" si="21"/>
        <v>85074.329869593043</v>
      </c>
      <c r="H118" s="7">
        <f t="shared" si="19"/>
        <v>50.730071478588577</v>
      </c>
      <c r="I118" s="49">
        <f t="shared" si="27"/>
        <v>2.6599057054060171E+19</v>
      </c>
      <c r="J118" s="116">
        <f t="shared" si="22"/>
        <v>90274.188156012227</v>
      </c>
      <c r="K118" s="46">
        <f t="shared" si="23"/>
        <v>53.830762168164718</v>
      </c>
      <c r="L118" s="4"/>
      <c r="M118" s="127">
        <f t="shared" si="24"/>
        <v>18819858.647934731</v>
      </c>
      <c r="N118" s="116">
        <f t="shared" si="25"/>
        <v>80301.065811791952</v>
      </c>
      <c r="O118" s="129">
        <f t="shared" si="26"/>
        <v>47.883760173996393</v>
      </c>
    </row>
    <row r="119" spans="1:15" ht="15" customHeight="1">
      <c r="A119" s="6">
        <f ca="1">'ISB-1 2011'!A101</f>
        <v>2208</v>
      </c>
      <c r="B119" s="12" t="str">
        <f ca="1">'ISB-1 2011'!B101</f>
        <v>Matran</v>
      </c>
      <c r="C119" s="17">
        <f>'ISB-3 2013'!C101</f>
        <v>1568</v>
      </c>
      <c r="D119" s="7">
        <v>106.08019190854168</v>
      </c>
      <c r="E119" s="7"/>
      <c r="F119" s="17">
        <f t="shared" si="18"/>
        <v>198556105208.6756</v>
      </c>
      <c r="G119" s="17">
        <f t="shared" si="21"/>
        <v>79980.134537254824</v>
      </c>
      <c r="H119" s="7">
        <f t="shared" si="19"/>
        <v>51.007738863045169</v>
      </c>
      <c r="I119" s="49">
        <f t="shared" si="27"/>
        <v>2.5143193185994035E+19</v>
      </c>
      <c r="J119" s="116">
        <f t="shared" si="22"/>
        <v>85333.151017431373</v>
      </c>
      <c r="K119" s="46">
        <f t="shared" si="23"/>
        <v>54.421652434586335</v>
      </c>
      <c r="M119" s="127">
        <f t="shared" si="24"/>
        <v>17644715.156873554</v>
      </c>
      <c r="N119" s="116">
        <f t="shared" si="25"/>
        <v>75286.932784583594</v>
      </c>
      <c r="O119" s="129">
        <f t="shared" si="26"/>
        <v>48.01462550037219</v>
      </c>
    </row>
    <row r="120" spans="1:15" s="4" customFormat="1" ht="15" customHeight="1">
      <c r="A120" s="6">
        <f ca="1">'ISB-1 2011'!A167</f>
        <v>2335</v>
      </c>
      <c r="B120" s="12" t="str">
        <f ca="1">'ISB-1 2011'!B167</f>
        <v>Saint-Martin (FR)</v>
      </c>
      <c r="C120" s="17">
        <f>'ISB-3 2013'!C167</f>
        <v>1013</v>
      </c>
      <c r="D120" s="7">
        <v>106.14421342924325</v>
      </c>
      <c r="E120" s="7"/>
      <c r="F120" s="17">
        <f t="shared" si="18"/>
        <v>128586311201.58006</v>
      </c>
      <c r="G120" s="17">
        <f t="shared" si="21"/>
        <v>51795.689982653486</v>
      </c>
      <c r="H120" s="7">
        <f t="shared" si="19"/>
        <v>51.130987149707295</v>
      </c>
      <c r="I120" s="49">
        <f t="shared" si="27"/>
        <v>1.6322250176139778E+19</v>
      </c>
      <c r="J120" s="116">
        <f t="shared" si="22"/>
        <v>55395.869129331761</v>
      </c>
      <c r="K120" s="46">
        <f t="shared" si="23"/>
        <v>54.684964589666102</v>
      </c>
      <c r="L120" s="13"/>
      <c r="M120" s="127">
        <f t="shared" si="24"/>
        <v>11413059.767091408</v>
      </c>
      <c r="N120" s="116">
        <f t="shared" si="25"/>
        <v>48697.542346934453</v>
      </c>
      <c r="O120" s="129">
        <f t="shared" si="26"/>
        <v>48.072598565581892</v>
      </c>
    </row>
    <row r="121" spans="1:15" ht="15" customHeight="1">
      <c r="A121" s="6">
        <f ca="1">'ISB-1 2011'!A24</f>
        <v>2034</v>
      </c>
      <c r="B121" s="12" t="str">
        <f ca="1">'ISB-1 2011'!B24</f>
        <v>Murist</v>
      </c>
      <c r="C121" s="17">
        <f>'ISB-3 2013'!C24</f>
        <v>612</v>
      </c>
      <c r="D121" s="7">
        <v>106.15199901362814</v>
      </c>
      <c r="E121" s="7"/>
      <c r="F121" s="17">
        <f t="shared" si="18"/>
        <v>77707713503.382034</v>
      </c>
      <c r="G121" s="17">
        <f t="shared" si="21"/>
        <v>31301.346156297335</v>
      </c>
      <c r="H121" s="7">
        <f t="shared" si="19"/>
        <v>51.145990451466233</v>
      </c>
      <c r="I121" s="49">
        <f t="shared" si="27"/>
        <v>9.866811663274025E+18</v>
      </c>
      <c r="J121" s="116">
        <f t="shared" si="22"/>
        <v>33486.841686907581</v>
      </c>
      <c r="K121" s="46">
        <f t="shared" si="23"/>
        <v>54.71706157991435</v>
      </c>
      <c r="M121" s="127">
        <f t="shared" si="24"/>
        <v>6896167.0994886579</v>
      </c>
      <c r="N121" s="116">
        <f t="shared" si="25"/>
        <v>29424.746405623147</v>
      </c>
      <c r="O121" s="129">
        <f t="shared" si="26"/>
        <v>48.079650989580308</v>
      </c>
    </row>
    <row r="122" spans="1:15" ht="15" customHeight="1">
      <c r="A122" s="6">
        <f ca="1">'ISB-1 2011'!A22</f>
        <v>2029</v>
      </c>
      <c r="B122" s="12" t="str">
        <f ca="1">'ISB-1 2011'!B22</f>
        <v>Montagny (FR)</v>
      </c>
      <c r="C122" s="17">
        <f>'ISB-3 2013'!C22</f>
        <v>2204</v>
      </c>
      <c r="D122" s="7">
        <v>106.19773010760474</v>
      </c>
      <c r="E122" s="7"/>
      <c r="F122" s="17">
        <f t="shared" si="18"/>
        <v>280331904010.87195</v>
      </c>
      <c r="G122" s="17">
        <f t="shared" si="21"/>
        <v>112920.14100654656</v>
      </c>
      <c r="H122" s="7">
        <f t="shared" si="19"/>
        <v>51.234183759776116</v>
      </c>
      <c r="I122" s="49">
        <f t="shared" si="27"/>
        <v>3.5656069149891432E+19</v>
      </c>
      <c r="J122" s="116">
        <f t="shared" si="22"/>
        <v>121012.66179470635</v>
      </c>
      <c r="K122" s="46">
        <f t="shared" si="23"/>
        <v>54.905926404131741</v>
      </c>
      <c r="M122" s="127">
        <f t="shared" si="24"/>
        <v>24856619.167536877</v>
      </c>
      <c r="N122" s="116">
        <f t="shared" si="25"/>
        <v>106058.87371263908</v>
      </c>
      <c r="O122" s="129">
        <f t="shared" si="26"/>
        <v>48.121086076515006</v>
      </c>
    </row>
    <row r="123" spans="1:15" ht="15" customHeight="1">
      <c r="A123" s="6">
        <f ca="1">'ISB-1 2011'!A13</f>
        <v>2011</v>
      </c>
      <c r="B123" s="12" t="str">
        <f ca="1">'ISB-1 2011'!B13</f>
        <v>Cugy (FR)</v>
      </c>
      <c r="C123" s="17">
        <f>'ISB-3 2013'!C13</f>
        <v>1510</v>
      </c>
      <c r="D123" s="7">
        <v>106.21340226880585</v>
      </c>
      <c r="E123" s="7"/>
      <c r="F123" s="17">
        <f t="shared" si="18"/>
        <v>192173822847.43076</v>
      </c>
      <c r="G123" s="17">
        <f t="shared" si="21"/>
        <v>77409.295421677685</v>
      </c>
      <c r="H123" s="7">
        <f t="shared" si="19"/>
        <v>51.264434054091183</v>
      </c>
      <c r="I123" s="49">
        <f t="shared" si="27"/>
        <v>2.4457468998540198E+19</v>
      </c>
      <c r="J123" s="116">
        <f t="shared" si="22"/>
        <v>83005.88076136465</v>
      </c>
      <c r="K123" s="46">
        <f t="shared" si="23"/>
        <v>54.97078196116864</v>
      </c>
      <c r="M123" s="127">
        <f t="shared" si="24"/>
        <v>17034743.10048791</v>
      </c>
      <c r="N123" s="116">
        <f t="shared" si="25"/>
        <v>72684.28803791049</v>
      </c>
      <c r="O123" s="129">
        <f t="shared" si="26"/>
        <v>48.135290091331449</v>
      </c>
    </row>
    <row r="124" spans="1:15" ht="15" customHeight="1">
      <c r="A124" s="6">
        <f ca="1">'ISB-1 2011'!A128</f>
        <v>2264</v>
      </c>
      <c r="B124" s="12" t="str">
        <f ca="1">'ISB-1 2011'!B128</f>
        <v>Jeuss</v>
      </c>
      <c r="C124" s="17">
        <f>'ISB-3 2013'!C128</f>
        <v>420</v>
      </c>
      <c r="D124" s="7">
        <v>106.26326850776499</v>
      </c>
      <c r="E124" s="7"/>
      <c r="F124" s="17">
        <f t="shared" si="18"/>
        <v>53552773841.898018</v>
      </c>
      <c r="G124" s="17">
        <f t="shared" si="21"/>
        <v>21571.525349053019</v>
      </c>
      <c r="H124" s="7">
        <f t="shared" si="19"/>
        <v>51.360774640602429</v>
      </c>
      <c r="I124" s="49">
        <f t="shared" si="27"/>
        <v>6.8283323480035164E+18</v>
      </c>
      <c r="J124" s="116">
        <f t="shared" si="22"/>
        <v>23174.586900679675</v>
      </c>
      <c r="K124" s="46">
        <f t="shared" si="23"/>
        <v>55.177587858761129</v>
      </c>
      <c r="M124" s="127">
        <f t="shared" si="24"/>
        <v>4742590.5382604105</v>
      </c>
      <c r="N124" s="116">
        <f t="shared" si="25"/>
        <v>20235.809527348571</v>
      </c>
      <c r="O124" s="129">
        <f t="shared" si="26"/>
        <v>48.180498874639454</v>
      </c>
    </row>
    <row r="125" spans="1:15" s="4" customFormat="1" ht="15" customHeight="1">
      <c r="A125" s="6">
        <f ca="1">'ISB-1 2011'!A41</f>
        <v>2067</v>
      </c>
      <c r="B125" s="12" t="str">
        <f ca="1">'ISB-1 2011'!B41</f>
        <v>Le Châtelard</v>
      </c>
      <c r="C125" s="17">
        <f>'ISB-3 2013'!C41</f>
        <v>373</v>
      </c>
      <c r="D125" s="7">
        <v>106.26910902538599</v>
      </c>
      <c r="E125" s="7"/>
      <c r="F125" s="17">
        <f t="shared" si="18"/>
        <v>47570420396.502151</v>
      </c>
      <c r="G125" s="17">
        <f t="shared" si="21"/>
        <v>19161.781096115967</v>
      </c>
      <c r="H125" s="7">
        <f t="shared" si="19"/>
        <v>51.372067281812242</v>
      </c>
      <c r="I125" s="49">
        <f t="shared" si="27"/>
        <v>6.0668763986593772E+18</v>
      </c>
      <c r="J125" s="116">
        <f t="shared" si="22"/>
        <v>20590.291618937157</v>
      </c>
      <c r="K125" s="46">
        <f t="shared" si="23"/>
        <v>55.201854206265836</v>
      </c>
      <c r="L125" s="13"/>
      <c r="M125" s="127">
        <f t="shared" si="24"/>
        <v>4212335.0778274164</v>
      </c>
      <c r="N125" s="116">
        <f t="shared" si="25"/>
        <v>17973.301640236223</v>
      </c>
      <c r="O125" s="129">
        <f t="shared" si="26"/>
        <v>48.185795282134649</v>
      </c>
    </row>
    <row r="126" spans="1:15" ht="15" customHeight="1">
      <c r="A126" s="6">
        <f ca="1">'ISB-1 2011'!A67</f>
        <v>2135</v>
      </c>
      <c r="B126" s="12" t="str">
        <f ca="1">'ISB-1 2011'!B67</f>
        <v>Gruyères</v>
      </c>
      <c r="C126" s="17">
        <f>'ISB-3 2013'!C67</f>
        <v>2077</v>
      </c>
      <c r="D126" s="7">
        <v>106.85671463499193</v>
      </c>
      <c r="E126" s="7"/>
      <c r="F126" s="17">
        <f t="shared" si="18"/>
        <v>270796948596.73792</v>
      </c>
      <c r="G126" s="17">
        <f t="shared" si="21"/>
        <v>109079.37763123914</v>
      </c>
      <c r="H126" s="7">
        <f t="shared" si="19"/>
        <v>52.517755238921112</v>
      </c>
      <c r="I126" s="49">
        <f t="shared" si="27"/>
        <v>3.5306204799857644E+19</v>
      </c>
      <c r="J126" s="116">
        <f t="shared" si="22"/>
        <v>119825.2618015472</v>
      </c>
      <c r="K126" s="46">
        <f t="shared" si="23"/>
        <v>57.691507848602406</v>
      </c>
      <c r="M126" s="127">
        <f t="shared" si="24"/>
        <v>23715928.449787173</v>
      </c>
      <c r="N126" s="116">
        <f t="shared" si="25"/>
        <v>101191.74468098872</v>
      </c>
      <c r="O126" s="129">
        <f t="shared" si="26"/>
        <v>48.720146692820762</v>
      </c>
    </row>
    <row r="127" spans="1:15" ht="15" customHeight="1">
      <c r="A127" s="6">
        <f ca="1">'ISB-1 2011'!A112</f>
        <v>2228</v>
      </c>
      <c r="B127" s="12" t="str">
        <f ca="1">'ISB-1 2011'!B112</f>
        <v>Villars-sur-Glâne</v>
      </c>
      <c r="C127" s="17">
        <f>'ISB-3 2013'!C112</f>
        <v>12057</v>
      </c>
      <c r="D127" s="7">
        <v>107.18416512327452</v>
      </c>
      <c r="E127" s="7"/>
      <c r="F127" s="17">
        <f t="shared" si="18"/>
        <v>1591335601359.0476</v>
      </c>
      <c r="G127" s="17">
        <f t="shared" si="21"/>
        <v>641003.88833099871</v>
      </c>
      <c r="H127" s="7">
        <f t="shared" si="19"/>
        <v>53.164459511569937</v>
      </c>
      <c r="I127" s="49">
        <f t="shared" si="27"/>
        <v>2.1003143370264255E+20</v>
      </c>
      <c r="J127" s="116">
        <f t="shared" si="22"/>
        <v>712822.9066998139</v>
      </c>
      <c r="K127" s="46">
        <f t="shared" si="23"/>
        <v>59.121083743867786</v>
      </c>
      <c r="M127" s="127">
        <f t="shared" si="24"/>
        <v>138516184.41751143</v>
      </c>
      <c r="N127" s="116">
        <f t="shared" si="25"/>
        <v>591024.48371096142</v>
      </c>
      <c r="O127" s="129">
        <f t="shared" si="26"/>
        <v>49.019199113457859</v>
      </c>
    </row>
    <row r="128" spans="1:15" ht="15" customHeight="1">
      <c r="A128" s="6">
        <f ca="1">'ISB-1 2011'!A76</f>
        <v>2152</v>
      </c>
      <c r="B128" s="12" t="str">
        <f ca="1">'ISB-1 2011'!B76</f>
        <v>Sâles</v>
      </c>
      <c r="C128" s="17">
        <f>'ISB-3 2013'!C76</f>
        <v>1458</v>
      </c>
      <c r="D128" s="7">
        <v>107.51820866701942</v>
      </c>
      <c r="E128" s="7"/>
      <c r="F128" s="17">
        <f t="shared" si="18"/>
        <v>194843357390.24625</v>
      </c>
      <c r="G128" s="17">
        <f t="shared" si="21"/>
        <v>78484.607266971187</v>
      </c>
      <c r="H128" s="7">
        <f t="shared" si="19"/>
        <v>53.830320484891075</v>
      </c>
      <c r="I128" s="49">
        <f t="shared" si="27"/>
        <v>2.6038363456175047E+19</v>
      </c>
      <c r="J128" s="116">
        <f t="shared" si="22"/>
        <v>88371.257565259308</v>
      </c>
      <c r="K128" s="46">
        <f t="shared" si="23"/>
        <v>60.611287767667562</v>
      </c>
      <c r="M128" s="127">
        <f t="shared" si="24"/>
        <v>16854720.854258578</v>
      </c>
      <c r="N128" s="116">
        <f t="shared" si="25"/>
        <v>71916.164402527356</v>
      </c>
      <c r="O128" s="129">
        <f t="shared" si="26"/>
        <v>49.325215639593523</v>
      </c>
    </row>
    <row r="129" spans="1:15" ht="15" customHeight="1">
      <c r="A129" s="6">
        <f ca="1">'ISB-1 2011'!A60</f>
        <v>2124</v>
      </c>
      <c r="B129" s="12" t="str">
        <f ca="1">'ISB-1 2011'!B60</f>
        <v>Broc</v>
      </c>
      <c r="C129" s="17">
        <f>'ISB-3 2013'!C60</f>
        <v>2500</v>
      </c>
      <c r="D129" s="7">
        <v>107.59953793595264</v>
      </c>
      <c r="E129" s="7"/>
      <c r="F129" s="17">
        <f t="shared" si="18"/>
        <v>335105560339.76825</v>
      </c>
      <c r="G129" s="17">
        <f t="shared" si="21"/>
        <v>134983.44849174531</v>
      </c>
      <c r="H129" s="7">
        <f t="shared" si="19"/>
        <v>53.993379396698124</v>
      </c>
      <c r="I129" s="49">
        <f t="shared" si="27"/>
        <v>4.4918294628252033E+19</v>
      </c>
      <c r="J129" s="116">
        <f t="shared" si="22"/>
        <v>152447.60641990704</v>
      </c>
      <c r="K129" s="46">
        <f t="shared" si="23"/>
        <v>60.979042567962814</v>
      </c>
      <c r="M129" s="127">
        <f t="shared" si="24"/>
        <v>28944151.410076279</v>
      </c>
      <c r="N129" s="116">
        <f t="shared" si="25"/>
        <v>123499.66334641233</v>
      </c>
      <c r="O129" s="129">
        <f t="shared" si="26"/>
        <v>49.399865338564929</v>
      </c>
    </row>
    <row r="130" spans="1:15" s="4" customFormat="1" ht="15" customHeight="1">
      <c r="A130" s="6">
        <f ca="1">'ISB-1 2011'!A135</f>
        <v>2275</v>
      </c>
      <c r="B130" s="12" t="str">
        <f ca="1">'ISB-1 2011'!B135</f>
        <v>Murten</v>
      </c>
      <c r="C130" s="17">
        <f>'ISB-3 2013'!C135</f>
        <v>6490</v>
      </c>
      <c r="D130" s="7">
        <v>107.64095791670323</v>
      </c>
      <c r="E130" s="7"/>
      <c r="F130" s="17">
        <f t="shared" si="18"/>
        <v>871274317803.9342</v>
      </c>
      <c r="G130" s="17">
        <f t="shared" si="21"/>
        <v>350956.91005611449</v>
      </c>
      <c r="H130" s="7">
        <f t="shared" si="19"/>
        <v>54.076565494008399</v>
      </c>
      <c r="I130" s="49">
        <f t="shared" si="27"/>
        <v>1.1696747871567192E+20</v>
      </c>
      <c r="J130" s="116">
        <f t="shared" si="22"/>
        <v>396974.379965892</v>
      </c>
      <c r="K130" s="46">
        <f t="shared" si="23"/>
        <v>61.167084740507242</v>
      </c>
      <c r="L130" s="13"/>
      <c r="M130" s="127">
        <f t="shared" si="24"/>
        <v>75196877.079753339</v>
      </c>
      <c r="N130" s="116">
        <f t="shared" si="25"/>
        <v>320852.00469266804</v>
      </c>
      <c r="O130" s="129">
        <f t="shared" si="26"/>
        <v>49.437905191474272</v>
      </c>
    </row>
    <row r="131" spans="1:15" ht="15" customHeight="1">
      <c r="A131" s="6">
        <f ca="1">'ISB-1 2011'!A111</f>
        <v>2226</v>
      </c>
      <c r="B131" s="12" t="str">
        <f ca="1">'ISB-1 2011'!B111</f>
        <v>Treyvaux</v>
      </c>
      <c r="C131" s="17">
        <f>'ISB-3 2013'!C111</f>
        <v>1447</v>
      </c>
      <c r="D131" s="7">
        <v>107.64196706352537</v>
      </c>
      <c r="E131" s="7"/>
      <c r="F131" s="17">
        <f t="shared" si="18"/>
        <v>194265210578.03561</v>
      </c>
      <c r="G131" s="17">
        <f t="shared" si="21"/>
        <v>78251.724678071216</v>
      </c>
      <c r="H131" s="7">
        <f t="shared" si="19"/>
        <v>54.07859341953781</v>
      </c>
      <c r="I131" s="49">
        <f t="shared" si="27"/>
        <v>2.6080837623309275E+19</v>
      </c>
      <c r="J131" s="116">
        <f t="shared" si="22"/>
        <v>88515.410079683119</v>
      </c>
      <c r="K131" s="46">
        <f t="shared" si="23"/>
        <v>61.171672480776174</v>
      </c>
      <c r="M131" s="127">
        <f t="shared" si="24"/>
        <v>16766089.577072453</v>
      </c>
      <c r="N131" s="116">
        <f t="shared" si="25"/>
        <v>71537.990147584846</v>
      </c>
      <c r="O131" s="129">
        <f t="shared" si="26"/>
        <v>49.438832168337832</v>
      </c>
    </row>
    <row r="132" spans="1:15" ht="15" customHeight="1">
      <c r="A132" s="6">
        <f ca="1">'ISB-1 2011'!A65</f>
        <v>2131</v>
      </c>
      <c r="B132" s="12" t="str">
        <f ca="1">'ISB-1 2011'!B65</f>
        <v>Echarlens</v>
      </c>
      <c r="C132" s="17">
        <f>'ISB-3 2013'!C65</f>
        <v>784</v>
      </c>
      <c r="D132" s="7">
        <v>107.64924312972146</v>
      </c>
      <c r="E132" s="7"/>
      <c r="F132" s="17">
        <f t="shared" si="18"/>
        <v>105283420349.71996</v>
      </c>
      <c r="G132" s="17">
        <f t="shared" si="21"/>
        <v>42409.08188274147</v>
      </c>
      <c r="H132" s="7">
        <f t="shared" si="19"/>
        <v>54.093216687170241</v>
      </c>
      <c r="I132" s="49">
        <f t="shared" si="27"/>
        <v>1.4138518623132432E+19</v>
      </c>
      <c r="J132" s="116">
        <f t="shared" si="22"/>
        <v>47984.531475604119</v>
      </c>
      <c r="K132" s="46">
        <f t="shared" si="23"/>
        <v>61.204759535209334</v>
      </c>
      <c r="M132" s="127">
        <f t="shared" si="24"/>
        <v>9085273.8843790758</v>
      </c>
      <c r="N132" s="116">
        <f t="shared" si="25"/>
        <v>38765.284572832832</v>
      </c>
      <c r="O132" s="129">
        <f t="shared" si="26"/>
        <v>49.445516036776574</v>
      </c>
    </row>
    <row r="133" spans="1:15" s="4" customFormat="1" ht="15" customHeight="1">
      <c r="A133" s="6">
        <f ca="1">'ISB-1 2011'!A39</f>
        <v>2063</v>
      </c>
      <c r="B133" s="12" t="str">
        <f ca="1">'ISB-1 2011'!B39</f>
        <v>Billens-Hennens</v>
      </c>
      <c r="C133" s="17">
        <f>'ISB-3 2013'!C39</f>
        <v>670</v>
      </c>
      <c r="D133" s="7">
        <v>107.8808216716273</v>
      </c>
      <c r="E133" s="7"/>
      <c r="F133" s="17">
        <f t="shared" si="18"/>
        <v>90751076428.205902</v>
      </c>
      <c r="G133" s="17">
        <f t="shared" si="21"/>
        <v>36555.326740018383</v>
      </c>
      <c r="H133" s="7">
        <f t="shared" si="19"/>
        <v>54.560189164206541</v>
      </c>
      <c r="I133" s="49">
        <f t="shared" si="27"/>
        <v>1.2292175929668762E+19</v>
      </c>
      <c r="J133" s="116">
        <f t="shared" si="22"/>
        <v>41718.253412759193</v>
      </c>
      <c r="K133" s="46">
        <f t="shared" si="23"/>
        <v>62.266049869789839</v>
      </c>
      <c r="L133" s="13"/>
      <c r="M133" s="127">
        <f t="shared" si="24"/>
        <v>7797642.0286454521</v>
      </c>
      <c r="N133" s="116">
        <f t="shared" si="25"/>
        <v>33271.183244926615</v>
      </c>
      <c r="O133" s="129">
        <f t="shared" si="26"/>
        <v>49.658482455114353</v>
      </c>
    </row>
    <row r="134" spans="1:15" ht="15" customHeight="1">
      <c r="A134" s="6">
        <f ca="1">'ISB-1 2011'!A95</f>
        <v>2194</v>
      </c>
      <c r="B134" s="12" t="str">
        <f ca="1">'ISB-1 2011'!B95</f>
        <v>Ferpicloz</v>
      </c>
      <c r="C134" s="17">
        <f>'ISB-3 2013'!C95</f>
        <v>280</v>
      </c>
      <c r="D134" s="7">
        <v>107.89714124546096</v>
      </c>
      <c r="E134" s="7"/>
      <c r="F134" s="17">
        <f t="shared" si="18"/>
        <v>37948776971.212769</v>
      </c>
      <c r="G134" s="17">
        <f t="shared" si="21"/>
        <v>15286.099032271199</v>
      </c>
      <c r="H134" s="7">
        <f t="shared" si="19"/>
        <v>54.593210829539998</v>
      </c>
      <c r="I134" s="49">
        <f t="shared" si="27"/>
        <v>5.1432488343244595E+18</v>
      </c>
      <c r="J134" s="116">
        <f t="shared" si="22"/>
        <v>17455.604236621766</v>
      </c>
      <c r="K134" s="46">
        <f t="shared" si="23"/>
        <v>62.341443702220595</v>
      </c>
      <c r="M134" s="127">
        <f t="shared" si="24"/>
        <v>3259702.0649040267</v>
      </c>
      <c r="N134" s="116">
        <f t="shared" si="25"/>
        <v>13908.582149176627</v>
      </c>
      <c r="O134" s="129">
        <f t="shared" si="26"/>
        <v>49.673507675630809</v>
      </c>
    </row>
    <row r="135" spans="1:15" ht="15" customHeight="1">
      <c r="A135" s="6">
        <f ca="1">'ISB-1 2011'!A9</f>
        <v>2005</v>
      </c>
      <c r="B135" s="12" t="str">
        <f ca="1">'ISB-1 2011'!B9</f>
        <v>Châbles</v>
      </c>
      <c r="C135" s="17">
        <f>'ISB-3 2013'!C9</f>
        <v>718</v>
      </c>
      <c r="D135" s="7">
        <v>108.03422810476624</v>
      </c>
      <c r="E135" s="7"/>
      <c r="F135" s="17">
        <f t="shared" si="18"/>
        <v>97806999825.726486</v>
      </c>
      <c r="G135" s="17">
        <f t="shared" si="21"/>
        <v>39397.514352558246</v>
      </c>
      <c r="H135" s="7">
        <f t="shared" si="19"/>
        <v>54.871189906069979</v>
      </c>
      <c r="I135" s="49">
        <f t="shared" si="27"/>
        <v>1.3323411162826826E+19</v>
      </c>
      <c r="J135" s="116">
        <f t="shared" si="22"/>
        <v>45218.149039961892</v>
      </c>
      <c r="K135" s="46">
        <f t="shared" si="23"/>
        <v>62.977923453985923</v>
      </c>
      <c r="M135" s="127">
        <f t="shared" si="24"/>
        <v>8380061.2094943328</v>
      </c>
      <c r="N135" s="116">
        <f t="shared" si="25"/>
        <v>35756.264660590081</v>
      </c>
      <c r="O135" s="129">
        <f t="shared" si="26"/>
        <v>49.799811505000115</v>
      </c>
    </row>
    <row r="136" spans="1:15" ht="15" customHeight="1">
      <c r="A136" s="6">
        <f ca="1">'ISB-1 2011'!A117</f>
        <v>2235</v>
      </c>
      <c r="B136" s="12" t="str">
        <f ca="1">'ISB-1 2011'!B117</f>
        <v>La Sonnaz</v>
      </c>
      <c r="C136" s="17">
        <f>'ISB-3 2013'!C117</f>
        <v>1030</v>
      </c>
      <c r="D136" s="7">
        <v>108.71587262867419</v>
      </c>
      <c r="E136" s="7"/>
      <c r="F136" s="17">
        <f t="shared" si="18"/>
        <v>143882855857.75015</v>
      </c>
      <c r="G136" s="17">
        <f t="shared" si="21"/>
        <v>57957.271860328998</v>
      </c>
      <c r="H136" s="7">
        <f t="shared" si="19"/>
        <v>56.269195980901941</v>
      </c>
      <c r="I136" s="49">
        <f t="shared" si="27"/>
        <v>2.0099297291050594E+19</v>
      </c>
      <c r="J136" s="116">
        <f t="shared" si="22"/>
        <v>68214.739408552254</v>
      </c>
      <c r="K136" s="46">
        <f t="shared" ref="K136:K167" si="28">J136/C136</f>
        <v>66.227902338400241</v>
      </c>
      <c r="M136" s="127">
        <f t="shared" ref="M136:M170" si="29">C136*D136^$M$1</f>
        <v>12173715.190256534</v>
      </c>
      <c r="N136" s="116">
        <f t="shared" ref="N136:N167" si="30">M136*$J$6/M$172</f>
        <v>51943.126829705376</v>
      </c>
      <c r="O136" s="129">
        <f t="shared" ref="O136:O167" si="31">N136/C136</f>
        <v>50.430220223014928</v>
      </c>
    </row>
    <row r="137" spans="1:15" ht="15" customHeight="1">
      <c r="A137" s="6">
        <f ca="1">'ISB-1 2011'!A53</f>
        <v>2113</v>
      </c>
      <c r="B137" s="12" t="str">
        <f ca="1">'ISB-1 2011'!B53</f>
        <v>Vuisternens-devant-Romont</v>
      </c>
      <c r="C137" s="17">
        <f>'ISB-3 2013'!C53</f>
        <v>2134</v>
      </c>
      <c r="D137" s="7">
        <v>109.12431388871369</v>
      </c>
      <c r="E137" s="7"/>
      <c r="F137" s="17">
        <f t="shared" ref="F137:F170" si="32">C137*D137^$F$1</f>
        <v>302608079699.27008</v>
      </c>
      <c r="G137" s="17">
        <f t="shared" si="21"/>
        <v>121893.17926523497</v>
      </c>
      <c r="H137" s="7">
        <f t="shared" ref="H137:H170" si="33">G137/C137</f>
        <v>57.11957791248124</v>
      </c>
      <c r="I137" s="49">
        <f t="shared" ref="I137:I170" si="34">C137*(D137^$I$1)</f>
        <v>4.2910801264892117E+19</v>
      </c>
      <c r="J137" s="116">
        <f t="shared" si="22"/>
        <v>145634.401228551</v>
      </c>
      <c r="K137" s="46">
        <f t="shared" si="28"/>
        <v>68.244799076171972</v>
      </c>
      <c r="M137" s="127">
        <f t="shared" si="29"/>
        <v>25411919.291510478</v>
      </c>
      <c r="N137" s="116">
        <f t="shared" si="30"/>
        <v>108428.24282612037</v>
      </c>
      <c r="O137" s="129">
        <f t="shared" si="31"/>
        <v>50.809860743261659</v>
      </c>
    </row>
    <row r="138" spans="1:15" ht="15" customHeight="1">
      <c r="A138" s="6">
        <f ca="1">'ISB-1 2011'!A108</f>
        <v>2222</v>
      </c>
      <c r="B138" s="12" t="str">
        <f ca="1">'ISB-1 2011'!B108</f>
        <v>Rossens (FR)</v>
      </c>
      <c r="C138" s="17">
        <f>'ISB-3 2013'!C108</f>
        <v>1254</v>
      </c>
      <c r="D138" s="7">
        <v>109.33435606289805</v>
      </c>
      <c r="E138" s="7"/>
      <c r="F138" s="17">
        <f t="shared" si="32"/>
        <v>179194279907.24063</v>
      </c>
      <c r="G138" s="17">
        <f t="shared" ref="G138:G170" si="35">F138/$F$172*$G$6</f>
        <v>72181.022085546982</v>
      </c>
      <c r="H138" s="7">
        <f t="shared" si="33"/>
        <v>57.56062367268499</v>
      </c>
      <c r="I138" s="49">
        <f t="shared" si="34"/>
        <v>2.5606531061781901E+19</v>
      </c>
      <c r="J138" s="116">
        <f t="shared" ref="J138:J170" si="36">I138/I$172*$J$6</f>
        <v>86905.667309782293</v>
      </c>
      <c r="K138" s="46">
        <f t="shared" si="28"/>
        <v>69.302764999826394</v>
      </c>
      <c r="M138" s="127">
        <f t="shared" si="29"/>
        <v>14990317.775273468</v>
      </c>
      <c r="N138" s="116">
        <f t="shared" si="30"/>
        <v>63961.080512366461</v>
      </c>
      <c r="O138" s="129">
        <f t="shared" si="31"/>
        <v>51.005646341600048</v>
      </c>
    </row>
    <row r="139" spans="1:15" ht="15" customHeight="1">
      <c r="A139" s="6">
        <f ca="1">'ISB-1 2011'!A115</f>
        <v>2233</v>
      </c>
      <c r="B139" s="12" t="str">
        <f ca="1">'ISB-1 2011'!B115</f>
        <v>Hauterive (FR)</v>
      </c>
      <c r="C139" s="17">
        <f>'ISB-3 2013'!C115</f>
        <v>2367</v>
      </c>
      <c r="D139" s="7">
        <v>109.78739533572482</v>
      </c>
      <c r="E139" s="7"/>
      <c r="F139" s="17">
        <f t="shared" si="32"/>
        <v>343881003062.32922</v>
      </c>
      <c r="G139" s="17">
        <f t="shared" si="35"/>
        <v>138518.27351682709</v>
      </c>
      <c r="H139" s="7">
        <f t="shared" si="33"/>
        <v>58.520605626035945</v>
      </c>
      <c r="I139" s="49">
        <f t="shared" si="34"/>
        <v>4.9959503281433756E+19</v>
      </c>
      <c r="J139" s="116">
        <f t="shared" si="36"/>
        <v>169556.89783449037</v>
      </c>
      <c r="K139" s="46">
        <f t="shared" si="28"/>
        <v>71.63367039902424</v>
      </c>
      <c r="M139" s="127">
        <f t="shared" si="29"/>
        <v>28530095.237284668</v>
      </c>
      <c r="N139" s="116">
        <f t="shared" si="30"/>
        <v>121732.95762331878</v>
      </c>
      <c r="O139" s="129">
        <f t="shared" si="31"/>
        <v>51.429217415850772</v>
      </c>
    </row>
    <row r="140" spans="1:15" ht="15" customHeight="1">
      <c r="A140" s="6">
        <f ca="1">'ISB-1 2011'!A68</f>
        <v>2137</v>
      </c>
      <c r="B140" s="12" t="str">
        <f ca="1">'ISB-1 2011'!B68</f>
        <v>Hauteville</v>
      </c>
      <c r="C140" s="17">
        <f>'ISB-3 2013'!C68</f>
        <v>583</v>
      </c>
      <c r="D140" s="7">
        <v>109.98997238160916</v>
      </c>
      <c r="E140" s="7"/>
      <c r="F140" s="17">
        <f t="shared" si="32"/>
        <v>85325909611.230682</v>
      </c>
      <c r="G140" s="17">
        <f t="shared" si="35"/>
        <v>34370.022130760917</v>
      </c>
      <c r="H140" s="7">
        <f t="shared" si="33"/>
        <v>58.953725781751146</v>
      </c>
      <c r="I140" s="49">
        <f t="shared" si="34"/>
        <v>1.2488011751258845E+19</v>
      </c>
      <c r="J140" s="116">
        <f t="shared" si="36"/>
        <v>42382.89801914429</v>
      </c>
      <c r="K140" s="46">
        <f t="shared" si="28"/>
        <v>72.697938283266367</v>
      </c>
      <c r="M140" s="127">
        <f t="shared" si="29"/>
        <v>7053013.9162876662</v>
      </c>
      <c r="N140" s="116">
        <f t="shared" si="30"/>
        <v>30093.984511698367</v>
      </c>
      <c r="O140" s="129">
        <f t="shared" si="31"/>
        <v>51.619184411146428</v>
      </c>
    </row>
    <row r="141" spans="1:15" ht="15" customHeight="1">
      <c r="A141" s="6">
        <f ca="1">'ISB-1 2011'!A91</f>
        <v>2185</v>
      </c>
      <c r="B141" s="12" t="str">
        <f ca="1">'ISB-1 2011'!B91</f>
        <v>Corserey</v>
      </c>
      <c r="C141" s="17">
        <f>'ISB-3 2013'!C91</f>
        <v>390</v>
      </c>
      <c r="D141" s="7">
        <v>110.03669313052984</v>
      </c>
      <c r="E141" s="7"/>
      <c r="F141" s="17">
        <f t="shared" si="32"/>
        <v>57176126278.553566</v>
      </c>
      <c r="G141" s="17">
        <f t="shared" si="35"/>
        <v>23031.043378252045</v>
      </c>
      <c r="H141" s="7">
        <f t="shared" si="33"/>
        <v>59.053957380133447</v>
      </c>
      <c r="I141" s="49">
        <f t="shared" si="34"/>
        <v>8.3823318364643676E+18</v>
      </c>
      <c r="J141" s="116">
        <f t="shared" si="36"/>
        <v>28448.685224185767</v>
      </c>
      <c r="K141" s="46">
        <f t="shared" si="28"/>
        <v>72.945346728681457</v>
      </c>
      <c r="L141" s="4"/>
      <c r="M141" s="127">
        <f t="shared" si="29"/>
        <v>4722148.7956899339</v>
      </c>
      <c r="N141" s="116">
        <f t="shared" si="30"/>
        <v>20148.588164735433</v>
      </c>
      <c r="O141" s="129">
        <f t="shared" si="31"/>
        <v>51.663046576244696</v>
      </c>
    </row>
    <row r="142" spans="1:15" ht="15" customHeight="1">
      <c r="A142" s="6">
        <f ca="1">'ISB-1 2011'!A73</f>
        <v>2147</v>
      </c>
      <c r="B142" s="12" t="str">
        <f ca="1">'ISB-1 2011'!B73</f>
        <v>Pont-la-Ville</v>
      </c>
      <c r="C142" s="17">
        <f>'ISB-3 2013'!C73</f>
        <v>605</v>
      </c>
      <c r="D142" s="7">
        <v>110.29242539737515</v>
      </c>
      <c r="E142" s="7"/>
      <c r="F142" s="17">
        <f t="shared" si="32"/>
        <v>89523720684.992569</v>
      </c>
      <c r="G142" s="17">
        <f t="shared" si="35"/>
        <v>36060.937119693648</v>
      </c>
      <c r="H142" s="7">
        <f t="shared" si="33"/>
        <v>59.604854743295284</v>
      </c>
      <c r="I142" s="49">
        <f t="shared" si="34"/>
        <v>1.3247101760800938E+19</v>
      </c>
      <c r="J142" s="116">
        <f t="shared" si="36"/>
        <v>44959.163569065051</v>
      </c>
      <c r="K142" s="46">
        <f t="shared" si="28"/>
        <v>74.31266705630587</v>
      </c>
      <c r="M142" s="127">
        <f t="shared" si="29"/>
        <v>7359473.5555215161</v>
      </c>
      <c r="N142" s="116">
        <f t="shared" si="30"/>
        <v>31401.594527221838</v>
      </c>
      <c r="O142" s="129">
        <f t="shared" si="31"/>
        <v>51.903462028465846</v>
      </c>
    </row>
    <row r="143" spans="1:15" ht="15" customHeight="1">
      <c r="A143" s="6">
        <f ca="1">'ISB-1 2011'!A104</f>
        <v>2216</v>
      </c>
      <c r="B143" s="12" t="str">
        <f ca="1">'ISB-1 2011'!B104</f>
        <v>Pierrafortscha</v>
      </c>
      <c r="C143" s="17">
        <f>'ISB-3 2013'!C104</f>
        <v>148</v>
      </c>
      <c r="D143" s="7">
        <v>110.76563353728066</v>
      </c>
      <c r="E143" s="7"/>
      <c r="F143" s="17">
        <f t="shared" si="32"/>
        <v>22278290299.309212</v>
      </c>
      <c r="G143" s="17">
        <f t="shared" si="35"/>
        <v>8973.8900424448693</v>
      </c>
      <c r="H143" s="7">
        <f t="shared" si="33"/>
        <v>60.634392178681551</v>
      </c>
      <c r="I143" s="49">
        <f t="shared" si="34"/>
        <v>3.3535285044614518E+18</v>
      </c>
      <c r="J143" s="116">
        <f t="shared" si="36"/>
        <v>11381.496065180723</v>
      </c>
      <c r="K143" s="46">
        <f t="shared" si="28"/>
        <v>76.902000440410291</v>
      </c>
      <c r="M143" s="127">
        <f t="shared" si="29"/>
        <v>1815815.7847914428</v>
      </c>
      <c r="N143" s="116">
        <f t="shared" si="30"/>
        <v>7747.7703506890857</v>
      </c>
      <c r="O143" s="129">
        <f t="shared" si="31"/>
        <v>52.34979966681815</v>
      </c>
    </row>
    <row r="144" spans="1:15" ht="15" customHeight="1">
      <c r="A144" s="6">
        <f ca="1">'ISB-1 2011'!A116</f>
        <v>2234</v>
      </c>
      <c r="B144" s="12" t="str">
        <f ca="1">'ISB-1 2011'!B116</f>
        <v>La Brillaz</v>
      </c>
      <c r="C144" s="17">
        <f>'ISB-3 2013'!C116</f>
        <v>1805</v>
      </c>
      <c r="D144" s="7">
        <v>111.65085382285415</v>
      </c>
      <c r="E144" s="7"/>
      <c r="F144" s="17">
        <f t="shared" si="32"/>
        <v>280495178569.10773</v>
      </c>
      <c r="G144" s="17">
        <f t="shared" si="35"/>
        <v>112985.90942560617</v>
      </c>
      <c r="H144" s="7">
        <f t="shared" si="33"/>
        <v>62.596071703936936</v>
      </c>
      <c r="I144" s="49">
        <f t="shared" si="34"/>
        <v>4.3588667701116699E+19</v>
      </c>
      <c r="J144" s="116">
        <f t="shared" si="36"/>
        <v>147935.00316658255</v>
      </c>
      <c r="K144" s="46">
        <f t="shared" si="28"/>
        <v>81.95845050780197</v>
      </c>
      <c r="M144" s="127">
        <f t="shared" si="29"/>
        <v>22500973.252667084</v>
      </c>
      <c r="N144" s="116">
        <f t="shared" si="30"/>
        <v>96007.742023613537</v>
      </c>
      <c r="O144" s="129">
        <f t="shared" si="31"/>
        <v>53.189884777625231</v>
      </c>
    </row>
    <row r="145" spans="1:15" ht="15" customHeight="1">
      <c r="A145" s="6">
        <f ca="1">'ISB-1 2011'!A14</f>
        <v>2013</v>
      </c>
      <c r="B145" s="12" t="str">
        <f ca="1">'ISB-1 2011'!B14</f>
        <v>Domdidier</v>
      </c>
      <c r="C145" s="17">
        <f>'ISB-3 2013'!C14</f>
        <v>2936</v>
      </c>
      <c r="D145" s="7">
        <v>111.77795035526086</v>
      </c>
      <c r="E145" s="7"/>
      <c r="F145" s="17">
        <f t="shared" si="32"/>
        <v>458332462674.7677</v>
      </c>
      <c r="G145" s="17">
        <f t="shared" si="35"/>
        <v>184620.32174227777</v>
      </c>
      <c r="H145" s="7">
        <f t="shared" si="33"/>
        <v>62.881580974890248</v>
      </c>
      <c r="I145" s="49">
        <f t="shared" si="34"/>
        <v>7.1549266465094468E+19</v>
      </c>
      <c r="J145" s="116">
        <f t="shared" si="36"/>
        <v>242830.10973536229</v>
      </c>
      <c r="K145" s="46">
        <f t="shared" si="28"/>
        <v>82.707803043379528</v>
      </c>
      <c r="M145" s="127">
        <f t="shared" si="29"/>
        <v>36683294.704989597</v>
      </c>
      <c r="N145" s="116">
        <f t="shared" si="30"/>
        <v>156521.24266204238</v>
      </c>
      <c r="O145" s="129">
        <f t="shared" si="31"/>
        <v>53.311049953011711</v>
      </c>
    </row>
    <row r="146" spans="1:15" ht="15" customHeight="1">
      <c r="A146" s="6">
        <f ca="1">'ISB-1 2011'!A79</f>
        <v>2160</v>
      </c>
      <c r="B146" s="12" t="str">
        <f ca="1">'ISB-1 2011'!B79</f>
        <v>Vuadens</v>
      </c>
      <c r="C146" s="17">
        <f>'ISB-3 2013'!C79</f>
        <v>2204</v>
      </c>
      <c r="D146" s="7">
        <v>111.82768648768888</v>
      </c>
      <c r="E146" s="7"/>
      <c r="F146" s="17">
        <f t="shared" si="32"/>
        <v>344674338751.69904</v>
      </c>
      <c r="G146" s="17">
        <f t="shared" si="35"/>
        <v>138837.83606617464</v>
      </c>
      <c r="H146" s="7">
        <f t="shared" si="33"/>
        <v>62.993573532747114</v>
      </c>
      <c r="I146" s="49">
        <f t="shared" si="34"/>
        <v>5.3902177764936917E+19</v>
      </c>
      <c r="J146" s="116">
        <f t="shared" si="36"/>
        <v>182937.88865075482</v>
      </c>
      <c r="K146" s="46">
        <f t="shared" si="28"/>
        <v>83.002671801612891</v>
      </c>
      <c r="M146" s="127">
        <f t="shared" si="29"/>
        <v>27561970.94927619</v>
      </c>
      <c r="N146" s="116">
        <f t="shared" si="30"/>
        <v>117602.13955397614</v>
      </c>
      <c r="O146" s="129">
        <f t="shared" si="31"/>
        <v>53.358502519952879</v>
      </c>
    </row>
    <row r="147" spans="1:15" ht="15" customHeight="1">
      <c r="A147" s="6">
        <f ca="1">'ISB-1 2011'!A25</f>
        <v>2035</v>
      </c>
      <c r="B147" s="12" t="str">
        <f ca="1">'ISB-1 2011'!B25</f>
        <v>Nuvilly</v>
      </c>
      <c r="C147" s="17">
        <f>'ISB-3 2013'!C25</f>
        <v>394</v>
      </c>
      <c r="D147" s="7">
        <v>111.86138951798966</v>
      </c>
      <c r="E147" s="7"/>
      <c r="F147" s="17">
        <f t="shared" si="32"/>
        <v>61690325363.005852</v>
      </c>
      <c r="G147" s="17">
        <f t="shared" si="35"/>
        <v>24849.402223088367</v>
      </c>
      <c r="H147" s="7">
        <f t="shared" si="33"/>
        <v>63.069548789564386</v>
      </c>
      <c r="I147" s="49">
        <f t="shared" si="34"/>
        <v>9.6591275213033574E+18</v>
      </c>
      <c r="J147" s="116">
        <f t="shared" si="36"/>
        <v>32781.985222590993</v>
      </c>
      <c r="K147" s="46">
        <f t="shared" si="28"/>
        <v>83.203008179164954</v>
      </c>
      <c r="M147" s="127">
        <f t="shared" si="29"/>
        <v>4930110.3631687909</v>
      </c>
      <c r="N147" s="116">
        <f t="shared" si="30"/>
        <v>21035.924027817258</v>
      </c>
      <c r="O147" s="129">
        <f t="shared" si="31"/>
        <v>53.390670121363598</v>
      </c>
    </row>
    <row r="148" spans="1:15" ht="15" customHeight="1">
      <c r="A148" s="6">
        <f ca="1">'ISB-1 2011'!A139</f>
        <v>2279</v>
      </c>
      <c r="B148" s="12" t="str">
        <f ca="1">'ISB-1 2011'!B139</f>
        <v>Villarepos</v>
      </c>
      <c r="C148" s="17">
        <f>'ISB-3 2013'!C139</f>
        <v>607</v>
      </c>
      <c r="D148" s="7">
        <v>111.92872267126324</v>
      </c>
      <c r="E148" s="7"/>
      <c r="F148" s="17">
        <f t="shared" si="32"/>
        <v>95269718413.311493</v>
      </c>
      <c r="G148" s="17">
        <f t="shared" si="35"/>
        <v>38375.47522406833</v>
      </c>
      <c r="H148" s="7">
        <f t="shared" si="33"/>
        <v>63.221540731578798</v>
      </c>
      <c r="I148" s="49">
        <f t="shared" si="34"/>
        <v>1.4952749994319047E+19</v>
      </c>
      <c r="J148" s="116">
        <f t="shared" si="36"/>
        <v>50747.940563965334</v>
      </c>
      <c r="K148" s="46">
        <f t="shared" si="28"/>
        <v>83.604514932397592</v>
      </c>
      <c r="M148" s="127">
        <f t="shared" si="29"/>
        <v>7604519.6480040783</v>
      </c>
      <c r="N148" s="116">
        <f t="shared" si="30"/>
        <v>32447.163612913351</v>
      </c>
      <c r="O148" s="129">
        <f t="shared" si="31"/>
        <v>53.454964765919854</v>
      </c>
    </row>
    <row r="149" spans="1:15" ht="15" customHeight="1">
      <c r="A149" s="6">
        <f ca="1">'ISB-1 2011'!A121</f>
        <v>2254</v>
      </c>
      <c r="B149" s="12" t="str">
        <f ca="1">'ISB-1 2011'!B121</f>
        <v>Courtepin</v>
      </c>
      <c r="C149" s="17">
        <f>'ISB-3 2013'!C121</f>
        <v>3606</v>
      </c>
      <c r="D149" s="7">
        <v>112.12851158975954</v>
      </c>
      <c r="E149" s="7"/>
      <c r="F149" s="17">
        <f t="shared" si="32"/>
        <v>570019813343.46594</v>
      </c>
      <c r="G149" s="17">
        <f t="shared" si="35"/>
        <v>229608.96272717224</v>
      </c>
      <c r="H149" s="7">
        <f t="shared" si="33"/>
        <v>63.674143851129294</v>
      </c>
      <c r="I149" s="49">
        <f t="shared" si="34"/>
        <v>9.0106097505302217E+19</v>
      </c>
      <c r="J149" s="116">
        <f t="shared" si="36"/>
        <v>305809.8933231167</v>
      </c>
      <c r="K149" s="46">
        <f t="shared" si="28"/>
        <v>84.80584950724257</v>
      </c>
      <c r="M149" s="127">
        <f t="shared" si="29"/>
        <v>45337528.019473426</v>
      </c>
      <c r="N149" s="116">
        <f t="shared" si="30"/>
        <v>193447.3520413618</v>
      </c>
      <c r="O149" s="129">
        <f t="shared" si="31"/>
        <v>53.645965624337713</v>
      </c>
    </row>
    <row r="150" spans="1:15" ht="15" customHeight="1">
      <c r="A150" s="6">
        <f ca="1">'ISB-1 2011'!A90</f>
        <v>2184</v>
      </c>
      <c r="B150" s="12" t="str">
        <f ca="1">'ISB-1 2011'!B90</f>
        <v>Corpataux-Magnedens</v>
      </c>
      <c r="C150" s="17">
        <f>'ISB-3 2013'!C90</f>
        <v>1264</v>
      </c>
      <c r="D150" s="7">
        <v>112.42449709587461</v>
      </c>
      <c r="E150" s="7"/>
      <c r="F150" s="17">
        <f t="shared" si="32"/>
        <v>201925370341.87204</v>
      </c>
      <c r="G150" s="17">
        <f t="shared" si="35"/>
        <v>81337.30397992456</v>
      </c>
      <c r="H150" s="7">
        <f t="shared" si="33"/>
        <v>64.349132895509939</v>
      </c>
      <c r="I150" s="49">
        <f t="shared" si="34"/>
        <v>3.2257796825713746E+19</v>
      </c>
      <c r="J150" s="116">
        <f t="shared" si="36"/>
        <v>109479.31027120346</v>
      </c>
      <c r="K150" s="46">
        <f t="shared" si="28"/>
        <v>86.613378379116668</v>
      </c>
      <c r="M150" s="127">
        <f t="shared" si="29"/>
        <v>15976034.179737043</v>
      </c>
      <c r="N150" s="116">
        <f t="shared" si="30"/>
        <v>68166.96108497525</v>
      </c>
      <c r="O150" s="129">
        <f t="shared" si="31"/>
        <v>53.929557820391814</v>
      </c>
    </row>
    <row r="151" spans="1:15" ht="15" customHeight="1">
      <c r="A151" s="6">
        <f ca="1">'ISB-1 2011'!A51</f>
        <v>2102</v>
      </c>
      <c r="B151" s="12" t="str">
        <f ca="1">'ISB-1 2011'!B51</f>
        <v>Ursy</v>
      </c>
      <c r="C151" s="17">
        <f>'ISB-3 2013'!C51</f>
        <v>2717</v>
      </c>
      <c r="D151" s="7">
        <v>112.45564170592235</v>
      </c>
      <c r="E151" s="7"/>
      <c r="F151" s="17">
        <f t="shared" si="32"/>
        <v>434524862602.57257</v>
      </c>
      <c r="G151" s="17">
        <f t="shared" si="35"/>
        <v>175030.41235731001</v>
      </c>
      <c r="H151" s="7">
        <f t="shared" si="33"/>
        <v>64.420468294924547</v>
      </c>
      <c r="I151" s="49">
        <f t="shared" si="34"/>
        <v>6.9492770047767609E+19</v>
      </c>
      <c r="J151" s="116">
        <f t="shared" si="36"/>
        <v>235850.59372685806</v>
      </c>
      <c r="K151" s="46">
        <f t="shared" si="28"/>
        <v>86.805518486145772</v>
      </c>
      <c r="M151" s="127">
        <f t="shared" si="29"/>
        <v>34359919.262000449</v>
      </c>
      <c r="N151" s="116">
        <f t="shared" si="30"/>
        <v>146607.8034676706</v>
      </c>
      <c r="O151" s="129">
        <f t="shared" si="31"/>
        <v>53.959441835727127</v>
      </c>
    </row>
    <row r="152" spans="1:15" ht="15" customHeight="1">
      <c r="A152" s="14">
        <f ca="1">'ISB-1 2011'!A170</f>
        <v>2338</v>
      </c>
      <c r="B152" s="14" t="str">
        <f ca="1">'ISB-1 2011'!B170</f>
        <v>La Verrerie</v>
      </c>
      <c r="C152" s="17">
        <f>'ISB-3 2013'!C170</f>
        <v>1154</v>
      </c>
      <c r="D152" s="7">
        <v>112.69101238848657</v>
      </c>
      <c r="E152" s="7"/>
      <c r="F152" s="17">
        <f t="shared" si="32"/>
        <v>186107095293.28329</v>
      </c>
      <c r="G152" s="17">
        <f t="shared" si="35"/>
        <v>74965.564540314779</v>
      </c>
      <c r="H152" s="7">
        <f t="shared" si="33"/>
        <v>64.9614944023525</v>
      </c>
      <c r="I152" s="49">
        <f t="shared" si="34"/>
        <v>3.0013735631285297E+19</v>
      </c>
      <c r="J152" s="116">
        <f t="shared" si="36"/>
        <v>101863.22064487902</v>
      </c>
      <c r="K152" s="46">
        <f t="shared" si="28"/>
        <v>88.269688600415094</v>
      </c>
      <c r="M152" s="127">
        <f t="shared" si="29"/>
        <v>14654950.971205905</v>
      </c>
      <c r="N152" s="116">
        <f t="shared" si="30"/>
        <v>62530.128648789367</v>
      </c>
      <c r="O152" s="129">
        <f t="shared" si="31"/>
        <v>54.185553421827876</v>
      </c>
    </row>
    <row r="153" spans="1:15" s="4" customFormat="1" ht="15" customHeight="1">
      <c r="A153" s="6">
        <f ca="1">'ISB-1 2011'!A71</f>
        <v>2143</v>
      </c>
      <c r="B153" s="12" t="str">
        <f ca="1">'ISB-1 2011'!B71</f>
        <v>Morlon</v>
      </c>
      <c r="C153" s="17">
        <f>'ISB-3 2013'!C71</f>
        <v>571</v>
      </c>
      <c r="D153" s="7">
        <v>112.93216661817689</v>
      </c>
      <c r="E153" s="7"/>
      <c r="F153" s="17">
        <f t="shared" si="32"/>
        <v>92876694228.744492</v>
      </c>
      <c r="G153" s="17">
        <f t="shared" si="35"/>
        <v>37411.544167748383</v>
      </c>
      <c r="H153" s="7">
        <f t="shared" si="33"/>
        <v>65.519341799909597</v>
      </c>
      <c r="I153" s="49">
        <f t="shared" si="34"/>
        <v>1.510697080710981E+19</v>
      </c>
      <c r="J153" s="116">
        <f t="shared" si="36"/>
        <v>51271.348542043314</v>
      </c>
      <c r="K153" s="46">
        <f t="shared" si="28"/>
        <v>89.792204101652032</v>
      </c>
      <c r="L153" s="13"/>
      <c r="M153" s="127">
        <f t="shared" si="29"/>
        <v>7282348.0007902058</v>
      </c>
      <c r="N153" s="116">
        <f t="shared" si="30"/>
        <v>31072.513190209265</v>
      </c>
      <c r="O153" s="129">
        <f t="shared" si="31"/>
        <v>54.417711366391011</v>
      </c>
    </row>
    <row r="154" spans="1:15" ht="15" customHeight="1">
      <c r="A154" s="6">
        <f ca="1">'ISB-1 2011'!A105</f>
        <v>2217</v>
      </c>
      <c r="B154" s="12" t="str">
        <f ca="1">'ISB-1 2011'!B105</f>
        <v>Ponthaux</v>
      </c>
      <c r="C154" s="17">
        <f>'ISB-3 2013'!C105</f>
        <v>694</v>
      </c>
      <c r="D154" s="7">
        <v>113.3980002980735</v>
      </c>
      <c r="E154" s="7"/>
      <c r="F154" s="17">
        <f t="shared" si="32"/>
        <v>114757493758.10735</v>
      </c>
      <c r="G154" s="17">
        <f t="shared" si="35"/>
        <v>46225.321454031888</v>
      </c>
      <c r="H154" s="7">
        <f t="shared" si="33"/>
        <v>66.607091432322605</v>
      </c>
      <c r="I154" s="49">
        <f t="shared" si="34"/>
        <v>1.8975911201213321E+19</v>
      </c>
      <c r="J154" s="116">
        <f t="shared" si="36"/>
        <v>64402.094206893235</v>
      </c>
      <c r="K154" s="46">
        <f t="shared" si="28"/>
        <v>92.798406638174683</v>
      </c>
      <c r="M154" s="127">
        <f t="shared" si="29"/>
        <v>8924219.8912917022</v>
      </c>
      <c r="N154" s="116">
        <f t="shared" si="30"/>
        <v>38078.095176775372</v>
      </c>
      <c r="O154" s="129">
        <f t="shared" si="31"/>
        <v>54.867572300829067</v>
      </c>
    </row>
    <row r="155" spans="1:15" ht="15" customHeight="1">
      <c r="A155" s="6">
        <f ca="1">'ISB-1 2011'!A162</f>
        <v>2321</v>
      </c>
      <c r="B155" s="12" t="str">
        <f ca="1">'ISB-1 2011'!B162</f>
        <v>Attalens</v>
      </c>
      <c r="C155" s="17">
        <f>'ISB-3 2013'!C162</f>
        <v>3172</v>
      </c>
      <c r="D155" s="7">
        <v>113.50640792141368</v>
      </c>
      <c r="E155" s="7"/>
      <c r="F155" s="17">
        <f t="shared" si="32"/>
        <v>526519789071.8432</v>
      </c>
      <c r="G155" s="17">
        <f t="shared" si="35"/>
        <v>212086.77276498603</v>
      </c>
      <c r="H155" s="7">
        <f t="shared" si="33"/>
        <v>66.862160392492441</v>
      </c>
      <c r="I155" s="49">
        <f t="shared" si="34"/>
        <v>8.7396938298946503E+19</v>
      </c>
      <c r="J155" s="116">
        <f t="shared" si="36"/>
        <v>296615.31370166293</v>
      </c>
      <c r="K155" s="46">
        <f t="shared" si="28"/>
        <v>93.510502428014803</v>
      </c>
      <c r="M155" s="127">
        <f t="shared" si="29"/>
        <v>40867111.115613334</v>
      </c>
      <c r="N155" s="116">
        <f t="shared" si="30"/>
        <v>174372.8601060884</v>
      </c>
      <c r="O155" s="129">
        <f t="shared" si="31"/>
        <v>54.972528406711348</v>
      </c>
    </row>
    <row r="156" spans="1:15" ht="15" customHeight="1">
      <c r="A156" s="6">
        <f ca="1">'ISB-1 2011'!A142</f>
        <v>2283</v>
      </c>
      <c r="B156" s="12" t="str">
        <f ca="1">'ISB-1 2011'!B142</f>
        <v>Wallenried</v>
      </c>
      <c r="C156" s="17">
        <f>'ISB-3 2013'!C142</f>
        <v>459</v>
      </c>
      <c r="D156" s="7">
        <v>113.75899688480959</v>
      </c>
      <c r="E156" s="7"/>
      <c r="F156" s="17">
        <f t="shared" si="32"/>
        <v>76869791108.961227</v>
      </c>
      <c r="G156" s="17">
        <f t="shared" si="35"/>
        <v>30963.823692472204</v>
      </c>
      <c r="H156" s="7">
        <f t="shared" si="33"/>
        <v>67.459310876845763</v>
      </c>
      <c r="I156" s="49">
        <f t="shared" si="34"/>
        <v>1.2873561623388529E+19</v>
      </c>
      <c r="J156" s="116">
        <f t="shared" si="36"/>
        <v>43691.410634062289</v>
      </c>
      <c r="K156" s="46">
        <f t="shared" si="28"/>
        <v>95.188258462009344</v>
      </c>
      <c r="M156" s="127">
        <f t="shared" si="29"/>
        <v>5939969.2018572958</v>
      </c>
      <c r="N156" s="116">
        <f t="shared" si="30"/>
        <v>25344.816171119535</v>
      </c>
      <c r="O156" s="129">
        <f t="shared" si="31"/>
        <v>55.217464425097027</v>
      </c>
    </row>
    <row r="157" spans="1:15" ht="15" customHeight="1">
      <c r="A157" s="6">
        <f ca="1">'ISB-1 2011'!A72</f>
        <v>2145</v>
      </c>
      <c r="B157" s="12" t="str">
        <f ca="1">'ISB-1 2011'!B72</f>
        <v>Le Pâquier (FR)</v>
      </c>
      <c r="C157" s="17">
        <f>'ISB-3 2013'!C72</f>
        <v>1110</v>
      </c>
      <c r="D157" s="7">
        <v>113.95007056800981</v>
      </c>
      <c r="E157" s="7"/>
      <c r="F157" s="17">
        <f t="shared" si="32"/>
        <v>187146354902.32077</v>
      </c>
      <c r="G157" s="17">
        <f t="shared" si="35"/>
        <v>75384.187393853295</v>
      </c>
      <c r="H157" s="7">
        <f t="shared" si="33"/>
        <v>67.913682336804769</v>
      </c>
      <c r="I157" s="49">
        <f t="shared" si="34"/>
        <v>3.1552935273176039E+19</v>
      </c>
      <c r="J157" s="116">
        <f t="shared" si="36"/>
        <v>107087.08996473155</v>
      </c>
      <c r="K157" s="46">
        <f t="shared" si="28"/>
        <v>96.474855824082482</v>
      </c>
      <c r="M157" s="127">
        <f t="shared" si="29"/>
        <v>14412926.626524402</v>
      </c>
      <c r="N157" s="116">
        <f t="shared" si="30"/>
        <v>61497.452835761513</v>
      </c>
      <c r="O157" s="129">
        <f t="shared" si="31"/>
        <v>55.403110662848206</v>
      </c>
    </row>
    <row r="158" spans="1:15" ht="15" customHeight="1">
      <c r="A158" s="6">
        <f ca="1">'ISB-1 2011'!A163</f>
        <v>2323</v>
      </c>
      <c r="B158" s="12" t="str">
        <f ca="1">'ISB-1 2011'!B163</f>
        <v>Bossonnens</v>
      </c>
      <c r="C158" s="17">
        <f>'ISB-3 2013'!C163</f>
        <v>1429</v>
      </c>
      <c r="D158" s="7">
        <v>114.87474805053743</v>
      </c>
      <c r="E158" s="7"/>
      <c r="F158" s="17">
        <f t="shared" si="32"/>
        <v>248845915254.65219</v>
      </c>
      <c r="G158" s="17">
        <f t="shared" si="35"/>
        <v>100237.30955135483</v>
      </c>
      <c r="H158" s="7">
        <f t="shared" si="33"/>
        <v>70.145073163999186</v>
      </c>
      <c r="I158" s="49">
        <f t="shared" si="34"/>
        <v>4.3334002476504924E+19</v>
      </c>
      <c r="J158" s="116">
        <f t="shared" si="36"/>
        <v>147070.69822687467</v>
      </c>
      <c r="K158" s="46">
        <f t="shared" si="28"/>
        <v>102.91861317485981</v>
      </c>
      <c r="M158" s="127">
        <f t="shared" si="29"/>
        <v>18857380.859994795</v>
      </c>
      <c r="N158" s="116">
        <f t="shared" si="30"/>
        <v>80461.16656899768</v>
      </c>
      <c r="O158" s="129">
        <f t="shared" si="31"/>
        <v>56.30592482085212</v>
      </c>
    </row>
    <row r="159" spans="1:15" s="4" customFormat="1" ht="15" customHeight="1">
      <c r="A159" s="6">
        <f ca="1">'ISB-1 2011'!A20</f>
        <v>2025</v>
      </c>
      <c r="B159" s="12" t="str">
        <f ca="1">'ISB-1 2011'!B20</f>
        <v>Lully (FR)</v>
      </c>
      <c r="C159" s="17">
        <f>'ISB-3 2013'!C20</f>
        <v>1050</v>
      </c>
      <c r="D159" s="7">
        <v>114.96089317430582</v>
      </c>
      <c r="E159" s="7"/>
      <c r="F159" s="17">
        <f t="shared" si="32"/>
        <v>183395981949.40262</v>
      </c>
      <c r="G159" s="17">
        <f t="shared" si="35"/>
        <v>73873.504390557922</v>
      </c>
      <c r="H159" s="7">
        <f t="shared" si="33"/>
        <v>70.355718467198017</v>
      </c>
      <c r="I159" s="49">
        <f t="shared" si="34"/>
        <v>3.2032463043033919E+19</v>
      </c>
      <c r="J159" s="116">
        <f t="shared" si="36"/>
        <v>108714.55292457265</v>
      </c>
      <c r="K159" s="46">
        <f t="shared" si="28"/>
        <v>103.53766945197395</v>
      </c>
      <c r="L159" s="13"/>
      <c r="M159" s="127">
        <f t="shared" si="29"/>
        <v>13876807.307405863</v>
      </c>
      <c r="N159" s="116">
        <f t="shared" si="30"/>
        <v>59209.924882822546</v>
      </c>
      <c r="O159" s="129">
        <f t="shared" si="31"/>
        <v>56.39040465030719</v>
      </c>
    </row>
    <row r="160" spans="1:15" ht="15" customHeight="1">
      <c r="A160" s="6">
        <f ca="1">'ISB-1 2011'!A166</f>
        <v>2333</v>
      </c>
      <c r="B160" s="12" t="str">
        <f ca="1">'ISB-1 2011'!B166</f>
        <v>Remaufens</v>
      </c>
      <c r="C160" s="17">
        <f>'ISB-3 2013'!C166</f>
        <v>993</v>
      </c>
      <c r="D160" s="7">
        <v>115.619041086698</v>
      </c>
      <c r="E160" s="7"/>
      <c r="F160" s="17">
        <f t="shared" si="32"/>
        <v>177446199032.33945</v>
      </c>
      <c r="G160" s="17">
        <f t="shared" si="35"/>
        <v>71476.879831096216</v>
      </c>
      <c r="H160" s="7">
        <f t="shared" si="33"/>
        <v>71.980745046421163</v>
      </c>
      <c r="I160" s="49">
        <f t="shared" si="34"/>
        <v>3.1709117372633055E+19</v>
      </c>
      <c r="J160" s="116">
        <f t="shared" si="36"/>
        <v>107617.15432770232</v>
      </c>
      <c r="K160" s="46">
        <f t="shared" si="28"/>
        <v>108.37578482145248</v>
      </c>
      <c r="M160" s="127">
        <f t="shared" si="29"/>
        <v>13274188.323174909</v>
      </c>
      <c r="N160" s="116">
        <f t="shared" si="30"/>
        <v>56638.65441701193</v>
      </c>
      <c r="O160" s="129">
        <f t="shared" si="31"/>
        <v>57.03791985600396</v>
      </c>
    </row>
    <row r="161" spans="1:15" ht="15" customHeight="1">
      <c r="A161" s="6">
        <f ca="1">'ISB-1 2011'!A17</f>
        <v>2016</v>
      </c>
      <c r="B161" s="12" t="str">
        <f ca="1">'ISB-1 2011'!B17</f>
        <v>Fétigny</v>
      </c>
      <c r="C161" s="17">
        <f>'ISB-3 2013'!C17</f>
        <v>896</v>
      </c>
      <c r="D161" s="7">
        <v>116.08702965443207</v>
      </c>
      <c r="E161" s="7"/>
      <c r="F161" s="17">
        <f t="shared" si="32"/>
        <v>162720700595.08057</v>
      </c>
      <c r="G161" s="17">
        <f t="shared" si="35"/>
        <v>65545.320361281236</v>
      </c>
      <c r="H161" s="7">
        <f t="shared" si="33"/>
        <v>73.153259331787098</v>
      </c>
      <c r="I161" s="49">
        <f t="shared" si="34"/>
        <v>2.9551368752403853E+19</v>
      </c>
      <c r="J161" s="116">
        <f t="shared" si="36"/>
        <v>100293.99980609443</v>
      </c>
      <c r="K161" s="46">
        <f t="shared" si="28"/>
        <v>111.9352676407304</v>
      </c>
      <c r="M161" s="127">
        <f t="shared" si="29"/>
        <v>12074673.814774135</v>
      </c>
      <c r="N161" s="116">
        <f t="shared" si="30"/>
        <v>51520.534494689338</v>
      </c>
      <c r="O161" s="129">
        <f t="shared" si="31"/>
        <v>57.500596534251493</v>
      </c>
    </row>
    <row r="162" spans="1:15" ht="15" customHeight="1">
      <c r="A162" s="6">
        <f ca="1">'ISB-1 2011'!A165</f>
        <v>2328</v>
      </c>
      <c r="B162" s="12" t="str">
        <f ca="1">'ISB-1 2011'!B165</f>
        <v>Granges (Veveyse)</v>
      </c>
      <c r="C162" s="17">
        <f>'ISB-3 2013'!C165</f>
        <v>829</v>
      </c>
      <c r="D162" s="7">
        <v>118.27063474154406</v>
      </c>
      <c r="E162" s="7"/>
      <c r="F162" s="17">
        <f t="shared" si="32"/>
        <v>162204254406.71979</v>
      </c>
      <c r="G162" s="17">
        <f t="shared" si="35"/>
        <v>65337.291322924866</v>
      </c>
      <c r="H162" s="7">
        <f t="shared" si="33"/>
        <v>78.814585431754963</v>
      </c>
      <c r="I162" s="49">
        <f t="shared" si="34"/>
        <v>3.1737298127430484E+19</v>
      </c>
      <c r="J162" s="116">
        <f t="shared" si="36"/>
        <v>107712.79661892306</v>
      </c>
      <c r="K162" s="46">
        <f t="shared" si="28"/>
        <v>129.93099712777209</v>
      </c>
      <c r="M162" s="127">
        <f t="shared" si="29"/>
        <v>11596004.781957047</v>
      </c>
      <c r="N162" s="116">
        <f t="shared" si="30"/>
        <v>49478.136928088607</v>
      </c>
      <c r="O162" s="129">
        <f t="shared" si="31"/>
        <v>59.684121746789636</v>
      </c>
    </row>
    <row r="163" spans="1:15" ht="15" customHeight="1">
      <c r="A163" s="14">
        <f ca="1">'ISB-1 2011'!A169</f>
        <v>2337</v>
      </c>
      <c r="B163" s="13" t="str">
        <f ca="1">'ISB-1 2011'!B169</f>
        <v>Le Flon</v>
      </c>
      <c r="C163" s="17">
        <f>'ISB-3 2013'!C169</f>
        <v>1153</v>
      </c>
      <c r="D163" s="7">
        <v>118.37653051554054</v>
      </c>
      <c r="E163" s="7"/>
      <c r="F163" s="17">
        <f t="shared" si="32"/>
        <v>226407983052.38467</v>
      </c>
      <c r="G163" s="17">
        <f t="shared" si="35"/>
        <v>91199.114355145139</v>
      </c>
      <c r="H163" s="7">
        <f t="shared" si="33"/>
        <v>79.097237081652338</v>
      </c>
      <c r="I163" s="49">
        <f t="shared" si="34"/>
        <v>4.4458434336382403E+19</v>
      </c>
      <c r="J163" s="116">
        <f t="shared" si="36"/>
        <v>150886.8926536504</v>
      </c>
      <c r="K163" s="46">
        <f t="shared" si="28"/>
        <v>130.86460767879478</v>
      </c>
      <c r="M163" s="127">
        <f t="shared" si="29"/>
        <v>16156992.432361895</v>
      </c>
      <c r="N163" s="116">
        <f t="shared" si="30"/>
        <v>68939.078496962829</v>
      </c>
      <c r="O163" s="129">
        <f t="shared" si="31"/>
        <v>59.791048132665075</v>
      </c>
    </row>
    <row r="164" spans="1:15" ht="15" customHeight="1">
      <c r="A164" s="6">
        <f ca="1">'ISB-1 2011'!A42</f>
        <v>2068</v>
      </c>
      <c r="B164" s="12" t="str">
        <f ca="1">'ISB-1 2011'!B42</f>
        <v>Châtonnaye</v>
      </c>
      <c r="C164" s="17">
        <f>'ISB-3 2013'!C42</f>
        <v>738</v>
      </c>
      <c r="D164" s="7">
        <v>118.63444665397631</v>
      </c>
      <c r="E164" s="7"/>
      <c r="F164" s="17">
        <f t="shared" si="32"/>
        <v>146183917972.42981</v>
      </c>
      <c r="G164" s="17">
        <f t="shared" si="35"/>
        <v>58884.15979115964</v>
      </c>
      <c r="H164" s="7">
        <f t="shared" si="33"/>
        <v>79.788834405365364</v>
      </c>
      <c r="I164" s="49">
        <f t="shared" si="34"/>
        <v>2.8956284381802287E+19</v>
      </c>
      <c r="J164" s="116">
        <f t="shared" si="36"/>
        <v>98274.350826387919</v>
      </c>
      <c r="K164" s="46">
        <f t="shared" si="28"/>
        <v>133.16307700052565</v>
      </c>
      <c r="M164" s="127">
        <f t="shared" si="29"/>
        <v>10386709.366476621</v>
      </c>
      <c r="N164" s="116">
        <f t="shared" si="30"/>
        <v>44318.283575255453</v>
      </c>
      <c r="O164" s="129">
        <f t="shared" si="31"/>
        <v>60.05187476321877</v>
      </c>
    </row>
    <row r="165" spans="1:15" ht="15" customHeight="1">
      <c r="A165" s="6">
        <f ca="1">'ISB-1 2011'!A21</f>
        <v>2027</v>
      </c>
      <c r="B165" s="12" t="str">
        <f ca="1">'ISB-1 2011'!B21</f>
        <v>Ménières</v>
      </c>
      <c r="C165" s="17">
        <f>'ISB-3 2013'!C21</f>
        <v>353</v>
      </c>
      <c r="D165" s="7">
        <v>118.64256678048169</v>
      </c>
      <c r="E165" s="7"/>
      <c r="F165" s="17">
        <f t="shared" si="32"/>
        <v>69941805795.208359</v>
      </c>
      <c r="G165" s="17">
        <f t="shared" si="35"/>
        <v>28173.170658239193</v>
      </c>
      <c r="H165" s="7">
        <f t="shared" si="33"/>
        <v>79.810681751385815</v>
      </c>
      <c r="I165" s="49">
        <f t="shared" si="34"/>
        <v>1.3857949569106635E+19</v>
      </c>
      <c r="J165" s="116">
        <f t="shared" si="36"/>
        <v>47032.311871638383</v>
      </c>
      <c r="K165" s="46">
        <f t="shared" si="28"/>
        <v>133.23601096781411</v>
      </c>
      <c r="M165" s="127">
        <f t="shared" si="29"/>
        <v>4968848.7042481536</v>
      </c>
      <c r="N165" s="116">
        <f t="shared" si="30"/>
        <v>21201.213796175583</v>
      </c>
      <c r="O165" s="129">
        <f t="shared" si="31"/>
        <v>60.060095739874171</v>
      </c>
    </row>
    <row r="166" spans="1:15" ht="15" customHeight="1">
      <c r="A166" s="6">
        <f ca="1">'ISB-1 2011'!A30</f>
        <v>2043</v>
      </c>
      <c r="B166" s="12" t="str">
        <f ca="1">'ISB-1 2011'!B30</f>
        <v>Sévaz</v>
      </c>
      <c r="C166" s="17">
        <f>'ISB-3 2013'!C30</f>
        <v>255</v>
      </c>
      <c r="D166" s="7">
        <v>119.80974137084145</v>
      </c>
      <c r="E166" s="7"/>
      <c r="F166" s="17">
        <f t="shared" si="32"/>
        <v>52542254429.908195</v>
      </c>
      <c r="G166" s="17">
        <f t="shared" si="35"/>
        <v>21164.479298071543</v>
      </c>
      <c r="H166" s="7">
        <f t="shared" si="33"/>
        <v>82.997958031653113</v>
      </c>
      <c r="I166" s="49">
        <f t="shared" si="34"/>
        <v>1.0826229414028265E+19</v>
      </c>
      <c r="J166" s="116">
        <f t="shared" si="36"/>
        <v>36742.996909845671</v>
      </c>
      <c r="K166" s="46">
        <f t="shared" si="28"/>
        <v>144.0901839601791</v>
      </c>
      <c r="M166" s="127">
        <f t="shared" si="29"/>
        <v>3660365.4024737189</v>
      </c>
      <c r="N166" s="116">
        <f t="shared" si="30"/>
        <v>15618.142972157981</v>
      </c>
      <c r="O166" s="129">
        <f t="shared" si="31"/>
        <v>61.24761949865875</v>
      </c>
    </row>
    <row r="167" spans="1:15" ht="15" customHeight="1">
      <c r="A167" s="6">
        <f ca="1">'ISB-1 2011'!A70</f>
        <v>2140</v>
      </c>
      <c r="B167" s="12" t="str">
        <f ca="1">'ISB-1 2011'!B70</f>
        <v>Marsens</v>
      </c>
      <c r="C167" s="17">
        <f>'ISB-3 2013'!C70</f>
        <v>1742</v>
      </c>
      <c r="D167" s="7">
        <v>119.96109279717193</v>
      </c>
      <c r="E167" s="7"/>
      <c r="F167" s="17">
        <f t="shared" si="32"/>
        <v>360752877673.80737</v>
      </c>
      <c r="G167" s="17">
        <f t="shared" si="35"/>
        <v>145314.41206871666</v>
      </c>
      <c r="H167" s="7">
        <f t="shared" si="33"/>
        <v>83.418146996967081</v>
      </c>
      <c r="I167" s="49">
        <f t="shared" si="34"/>
        <v>7.4708747847263519E+19</v>
      </c>
      <c r="J167" s="116">
        <f t="shared" si="36"/>
        <v>253553.03183706175</v>
      </c>
      <c r="K167" s="46">
        <f t="shared" si="28"/>
        <v>145.55283113493786</v>
      </c>
      <c r="M167" s="127">
        <f t="shared" si="29"/>
        <v>25068536.313629732</v>
      </c>
      <c r="N167" s="116">
        <f t="shared" si="30"/>
        <v>106963.08734215626</v>
      </c>
      <c r="O167" s="129">
        <f t="shared" si="31"/>
        <v>61.402461160824487</v>
      </c>
    </row>
    <row r="168" spans="1:15" ht="15" customHeight="1">
      <c r="A168" s="6">
        <f ca="1">'ISB-1 2011'!A92</f>
        <v>2186</v>
      </c>
      <c r="B168" s="12" t="str">
        <f ca="1">'ISB-1 2011'!B92</f>
        <v>Cottens (FR)</v>
      </c>
      <c r="C168" s="17">
        <f>'ISB-3 2013'!C92</f>
        <v>1421</v>
      </c>
      <c r="D168" s="7">
        <v>120.01684895013736</v>
      </c>
      <c r="E168" s="7"/>
      <c r="F168" s="17">
        <f t="shared" si="32"/>
        <v>294824084436.83307</v>
      </c>
      <c r="G168" s="17">
        <f t="shared" si="35"/>
        <v>118757.71794223625</v>
      </c>
      <c r="H168" s="7">
        <f t="shared" si="33"/>
        <v>83.573341268287294</v>
      </c>
      <c r="I168" s="49">
        <f t="shared" si="34"/>
        <v>6.1169064577070285E+19</v>
      </c>
      <c r="J168" s="116">
        <f t="shared" si="36"/>
        <v>207600.87975054028</v>
      </c>
      <c r="K168" s="46">
        <f t="shared" ref="K168:K170" si="37">J168/C168</f>
        <v>146.09491889552447</v>
      </c>
      <c r="M168" s="127">
        <f t="shared" si="29"/>
        <v>20468146.569358442</v>
      </c>
      <c r="N168" s="116">
        <f t="shared" ref="N168:N170" si="38">M168*$J$6/M$172</f>
        <v>87334.023887146686</v>
      </c>
      <c r="O168" s="129">
        <f t="shared" ref="O168:O170" si="39">N168/C168</f>
        <v>61.459552348449463</v>
      </c>
    </row>
    <row r="169" spans="1:15" ht="15" customHeight="1">
      <c r="A169" s="6">
        <f ca="1">'ISB-1 2011'!A23</f>
        <v>2033</v>
      </c>
      <c r="B169" s="12" t="str">
        <f ca="1">'ISB-1 2011'!B23</f>
        <v>Morens (FR)</v>
      </c>
      <c r="C169" s="17">
        <f>'ISB-3 2013'!C23</f>
        <v>142</v>
      </c>
      <c r="D169" s="7">
        <v>127.56687519114945</v>
      </c>
      <c r="E169" s="7"/>
      <c r="F169" s="17">
        <f t="shared" si="32"/>
        <v>37604516927.431938</v>
      </c>
      <c r="G169" s="17">
        <f t="shared" si="35"/>
        <v>15147.428077840186</v>
      </c>
      <c r="H169" s="7">
        <f t="shared" si="33"/>
        <v>106.6720287171844</v>
      </c>
      <c r="I169" s="49">
        <f t="shared" si="34"/>
        <v>9.9584485446867272E+18</v>
      </c>
      <c r="J169" s="116">
        <f t="shared" si="36"/>
        <v>33797.846887500498</v>
      </c>
      <c r="K169" s="46">
        <f t="shared" si="37"/>
        <v>238.01300625000351</v>
      </c>
      <c r="M169" s="127">
        <f t="shared" si="29"/>
        <v>2310809.6857368709</v>
      </c>
      <c r="N169" s="116">
        <f t="shared" si="38"/>
        <v>9859.8232922034149</v>
      </c>
      <c r="O169" s="129">
        <f t="shared" si="39"/>
        <v>69.435375297207145</v>
      </c>
    </row>
    <row r="170" spans="1:15" ht="15" customHeight="1">
      <c r="A170" s="6">
        <f ca="1">'ISB-1 2011'!A26</f>
        <v>2038</v>
      </c>
      <c r="B170" s="12" t="str">
        <f ca="1">'ISB-1 2011'!B26</f>
        <v>Prévondavaux</v>
      </c>
      <c r="C170" s="17">
        <f>'ISB-3 2013'!C26</f>
        <v>64</v>
      </c>
      <c r="D170" s="7">
        <v>142.87612855001564</v>
      </c>
      <c r="E170" s="7"/>
      <c r="F170" s="17">
        <f t="shared" si="32"/>
        <v>26669733088.121239</v>
      </c>
      <c r="G170" s="17">
        <f t="shared" si="35"/>
        <v>10742.801578520352</v>
      </c>
      <c r="H170" s="7">
        <f t="shared" si="33"/>
        <v>167.85627466438049</v>
      </c>
      <c r="I170" s="49">
        <f t="shared" si="34"/>
        <v>1.1113666609244201E+19</v>
      </c>
      <c r="J170" s="116">
        <f t="shared" si="36"/>
        <v>37718.526207415227</v>
      </c>
      <c r="K170" s="46">
        <f t="shared" si="37"/>
        <v>589.35197199086292</v>
      </c>
      <c r="M170" s="127">
        <f t="shared" si="29"/>
        <v>1306469.6390041979</v>
      </c>
      <c r="N170" s="116">
        <f t="shared" si="38"/>
        <v>5574.4788749673717</v>
      </c>
      <c r="O170" s="129">
        <f t="shared" si="39"/>
        <v>87.101232421365182</v>
      </c>
    </row>
    <row r="171" spans="1:15" ht="15" customHeight="1">
      <c r="A171" s="15"/>
      <c r="B171" s="4"/>
      <c r="C171" s="17"/>
      <c r="D171" s="7"/>
      <c r="E171" s="7"/>
      <c r="F171" s="7"/>
      <c r="G171" s="7"/>
      <c r="H171" s="7"/>
      <c r="I171" s="50"/>
      <c r="J171" s="45"/>
      <c r="K171" s="46"/>
      <c r="M171" s="50"/>
      <c r="N171" s="45"/>
      <c r="O171" s="46"/>
    </row>
    <row r="172" spans="1:15" ht="15" customHeight="1">
      <c r="A172" s="9"/>
      <c r="B172" s="16" t="s">
        <v>1</v>
      </c>
      <c r="C172" s="10">
        <f>'ISB-3 2013'!C172</f>
        <v>297622</v>
      </c>
      <c r="D172" s="5"/>
      <c r="E172" s="5"/>
      <c r="F172" s="10">
        <f>SUM(F8:F170)</f>
        <v>32747194123667.035</v>
      </c>
      <c r="G172" s="10">
        <f>SUM(G8:G170)</f>
        <v>13190856.000000002</v>
      </c>
      <c r="H172" s="5">
        <f>G172/C172</f>
        <v>44.320836497301954</v>
      </c>
      <c r="I172" s="50">
        <f>SUM(I8:I170)</f>
        <v>3.8866517495513418E+21</v>
      </c>
      <c r="J172" s="45">
        <f>SUM(J8:J170)</f>
        <v>13190855.999999993</v>
      </c>
      <c r="K172" s="51">
        <f t="shared" ref="K172" si="40">J172/C172</f>
        <v>44.320836497301919</v>
      </c>
      <c r="M172" s="128">
        <f>SUM(M8:M170)</f>
        <v>3091491287.8878255</v>
      </c>
      <c r="N172" s="45">
        <f>SUM(N8:N170)</f>
        <v>13190856</v>
      </c>
      <c r="O172" s="51">
        <f t="shared" ref="O172" si="41">N172/C172</f>
        <v>44.320836497301947</v>
      </c>
    </row>
    <row r="173" spans="1:15" s="17" customFormat="1" ht="15" customHeight="1">
      <c r="A173" s="3"/>
      <c r="B173" s="10"/>
      <c r="I173" s="52"/>
      <c r="J173" s="53"/>
      <c r="K173" s="54"/>
      <c r="M173" s="52"/>
      <c r="N173" s="53"/>
      <c r="O173" s="54"/>
    </row>
    <row r="174" spans="1:15" s="4" customFormat="1" ht="15" customHeight="1">
      <c r="A174" s="9"/>
      <c r="B174" s="16"/>
      <c r="I174" s="43"/>
      <c r="J174" s="43"/>
      <c r="K174" s="43"/>
      <c r="M174" s="43"/>
      <c r="N174" s="43"/>
      <c r="O174" s="43"/>
    </row>
    <row r="175" spans="1:15" ht="15" customHeight="1">
      <c r="A175" s="9"/>
      <c r="B175" s="16"/>
      <c r="J175" s="43"/>
      <c r="N175" s="43"/>
    </row>
    <row r="176" spans="1:15" ht="15" customHeight="1">
      <c r="A176" s="9"/>
      <c r="B176" s="16"/>
    </row>
    <row r="177" spans="1:2" ht="15" customHeight="1">
      <c r="A177" s="9"/>
      <c r="B177" s="16"/>
    </row>
    <row r="178" spans="1:2" ht="15" customHeight="1">
      <c r="A178" s="6"/>
      <c r="B178" s="12"/>
    </row>
    <row r="179" spans="1:2" ht="15" customHeight="1">
      <c r="A179" s="6"/>
      <c r="B179" s="12"/>
    </row>
    <row r="180" spans="1:2" ht="15" customHeight="1">
      <c r="A180" s="6"/>
      <c r="B180" s="12"/>
    </row>
    <row r="181" spans="1:2" ht="15" customHeight="1">
      <c r="A181" s="6"/>
      <c r="B181" s="12"/>
    </row>
    <row r="182" spans="1:2" ht="15" customHeight="1">
      <c r="A182" s="6"/>
      <c r="B182" s="12"/>
    </row>
    <row r="183" spans="1:2" ht="15" customHeight="1">
      <c r="A183" s="6"/>
      <c r="B183" s="12"/>
    </row>
  </sheetData>
  <sortState ref="A8:L170">
    <sortCondition ref="D8:D170"/>
  </sortState>
  <printOptions gridLinesSet="0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0"/>
  <sheetViews>
    <sheetView showGridLines="0" workbookViewId="0">
      <pane ySplit="7" topLeftCell="A8" activePane="bottomLeft" state="frozen"/>
      <selection pane="bottomLeft"/>
    </sheetView>
  </sheetViews>
  <sheetFormatPr baseColWidth="10" defaultColWidth="15.7109375" defaultRowHeight="15" customHeight="1"/>
  <cols>
    <col min="1" max="1" width="5.7109375" style="78" customWidth="1"/>
    <col min="2" max="2" width="22.7109375" style="77" customWidth="1"/>
    <col min="3" max="3" width="10.7109375" style="66" customWidth="1"/>
    <col min="4" max="5" width="10.7109375" style="30" customWidth="1"/>
    <col min="6" max="7" width="10.7109375" style="63" customWidth="1"/>
    <col min="8" max="8" width="10.7109375" style="64" customWidth="1"/>
    <col min="9" max="12" width="10.7109375" style="63" customWidth="1"/>
    <col min="13" max="57" width="10.7109375" style="77" customWidth="1"/>
    <col min="58" max="16384" width="15.7109375" style="77"/>
  </cols>
  <sheetData>
    <row r="1" spans="1:22" s="56" customFormat="1" ht="15" customHeight="1">
      <c r="A1" s="55" t="s">
        <v>50</v>
      </c>
      <c r="C1" s="57"/>
      <c r="D1" s="58"/>
      <c r="E1" s="59"/>
      <c r="F1" s="59"/>
      <c r="G1" s="59"/>
      <c r="H1" s="60"/>
      <c r="I1" s="59"/>
      <c r="J1" s="59"/>
      <c r="K1" s="59"/>
      <c r="L1" s="59"/>
    </row>
    <row r="2" spans="1:22" s="56" customFormat="1" ht="15" customHeight="1">
      <c r="A2" s="61"/>
      <c r="C2" s="62"/>
      <c r="D2" s="30"/>
      <c r="E2" s="63"/>
      <c r="F2" s="63"/>
      <c r="G2" s="63"/>
      <c r="H2" s="64"/>
      <c r="I2" s="63"/>
      <c r="J2" s="63"/>
      <c r="K2" s="65"/>
      <c r="L2" s="59"/>
    </row>
    <row r="3" spans="1:22" s="66" customFormat="1" ht="15" customHeight="1">
      <c r="A3" s="57"/>
      <c r="B3" s="57"/>
      <c r="C3" s="66" t="s">
        <v>3</v>
      </c>
      <c r="D3" s="30" t="s">
        <v>3</v>
      </c>
      <c r="E3" s="99" t="s">
        <v>5</v>
      </c>
      <c r="F3" s="30" t="s">
        <v>7</v>
      </c>
      <c r="G3" s="30" t="s">
        <v>3</v>
      </c>
      <c r="H3" s="62" t="s">
        <v>3</v>
      </c>
      <c r="I3" s="30" t="s">
        <v>10</v>
      </c>
      <c r="J3" s="30" t="s">
        <v>32</v>
      </c>
      <c r="K3" s="30" t="s">
        <v>11</v>
      </c>
      <c r="L3" s="30" t="s">
        <v>12</v>
      </c>
      <c r="M3" s="66" t="s">
        <v>13</v>
      </c>
    </row>
    <row r="4" spans="1:22" s="66" customFormat="1" ht="15" customHeight="1">
      <c r="A4" s="57"/>
      <c r="B4" s="57"/>
      <c r="C4" s="66" t="s">
        <v>2</v>
      </c>
      <c r="D4" s="30" t="s">
        <v>4</v>
      </c>
      <c r="E4" s="99" t="s">
        <v>6</v>
      </c>
      <c r="F4" s="30" t="s">
        <v>8</v>
      </c>
      <c r="G4" s="30" t="s">
        <v>9</v>
      </c>
      <c r="H4" s="67" t="s">
        <v>34</v>
      </c>
      <c r="I4" s="30"/>
      <c r="J4" s="30"/>
      <c r="K4" s="30"/>
      <c r="L4" s="30"/>
    </row>
    <row r="5" spans="1:22" s="68" customFormat="1" ht="15" customHeight="1">
      <c r="B5" s="69"/>
      <c r="C5" s="70">
        <v>2011</v>
      </c>
      <c r="D5" s="70">
        <f>C5-10</f>
        <v>2001</v>
      </c>
      <c r="E5" s="70">
        <v>2013</v>
      </c>
      <c r="F5" s="70">
        <v>2008</v>
      </c>
      <c r="G5" s="70">
        <f>C5</f>
        <v>2011</v>
      </c>
      <c r="H5" s="70">
        <f>C5</f>
        <v>2011</v>
      </c>
      <c r="I5" s="70">
        <f>$C$5</f>
        <v>2011</v>
      </c>
      <c r="J5" s="70">
        <f t="shared" ref="J5:M5" si="0">$C$5</f>
        <v>2011</v>
      </c>
      <c r="K5" s="70">
        <f t="shared" si="0"/>
        <v>2011</v>
      </c>
      <c r="L5" s="70">
        <f t="shared" si="0"/>
        <v>2011</v>
      </c>
      <c r="M5" s="70">
        <f t="shared" si="0"/>
        <v>2011</v>
      </c>
      <c r="N5" s="70"/>
      <c r="O5" s="70"/>
      <c r="P5" s="70"/>
      <c r="Q5" s="70"/>
      <c r="R5" s="70"/>
      <c r="S5" s="70"/>
      <c r="T5" s="70"/>
      <c r="U5" s="70"/>
      <c r="V5" s="70"/>
    </row>
    <row r="6" spans="1:22" s="56" customFormat="1" ht="15" customHeight="1">
      <c r="A6" s="71"/>
      <c r="B6" s="60" t="s">
        <v>0</v>
      </c>
      <c r="C6" s="72">
        <v>284668</v>
      </c>
      <c r="D6" s="72">
        <v>238647</v>
      </c>
      <c r="E6" s="100">
        <v>1585.29</v>
      </c>
      <c r="F6" s="60">
        <v>77133</v>
      </c>
      <c r="G6" s="60">
        <v>10387</v>
      </c>
      <c r="H6" s="60">
        <v>36706</v>
      </c>
      <c r="I6" s="73">
        <f>SUM(C6/E6)</f>
        <v>179.56840704224464</v>
      </c>
      <c r="J6" s="73">
        <f>SUM(F6/C6)</f>
        <v>0.27095774727050459</v>
      </c>
      <c r="K6" s="31">
        <f>SUM(C6-D6)/D6</f>
        <v>0.19284130954925058</v>
      </c>
      <c r="L6" s="73">
        <f>SUM(G6/C6)</f>
        <v>3.6488119493585512E-2</v>
      </c>
      <c r="M6" s="73">
        <f>SUM(H6/C6)</f>
        <v>0.12894318996163953</v>
      </c>
      <c r="N6" s="59"/>
      <c r="O6" s="73"/>
      <c r="P6" s="73"/>
    </row>
    <row r="7" spans="1:22" s="74" customFormat="1" ht="15" customHeight="1">
      <c r="A7" s="71"/>
      <c r="B7" s="60"/>
      <c r="C7" s="72"/>
      <c r="D7" s="72"/>
      <c r="E7" s="59"/>
      <c r="F7" s="64"/>
      <c r="G7" s="64"/>
      <c r="H7" s="60"/>
      <c r="I7" s="73"/>
      <c r="J7" s="73"/>
      <c r="K7" s="31"/>
      <c r="L7" s="73"/>
      <c r="M7" s="73"/>
      <c r="N7" s="59"/>
      <c r="O7" s="65"/>
      <c r="P7" s="65"/>
    </row>
    <row r="8" spans="1:22" s="56" customFormat="1" ht="15" customHeight="1">
      <c r="A8" s="61">
        <f ca="1">'ISB-1 2011'!A8</f>
        <v>2004</v>
      </c>
      <c r="B8" s="75" t="str">
        <f ca="1">'ISB-1 2011'!B8</f>
        <v>Bussy (FR)</v>
      </c>
      <c r="C8" s="62">
        <v>374</v>
      </c>
      <c r="D8" s="18">
        <v>242</v>
      </c>
      <c r="E8" s="22">
        <v>3.61</v>
      </c>
      <c r="F8" s="19">
        <v>62</v>
      </c>
      <c r="G8" s="18">
        <v>13</v>
      </c>
      <c r="H8" s="19">
        <v>52</v>
      </c>
      <c r="I8" s="76">
        <f>(C8/E8)</f>
        <v>103.601108033241</v>
      </c>
      <c r="J8" s="76">
        <f>F8/C8</f>
        <v>0.16577540106951871</v>
      </c>
      <c r="K8" s="32">
        <f>(C8-D8)/D8</f>
        <v>0.54545454545454541</v>
      </c>
      <c r="L8" s="76">
        <f>G8/C8</f>
        <v>3.4759358288770054E-2</v>
      </c>
      <c r="M8" s="76">
        <f>H8/C8</f>
        <v>0.13903743315508021</v>
      </c>
      <c r="N8" s="63"/>
      <c r="O8" s="73"/>
      <c r="P8" s="73"/>
    </row>
    <row r="9" spans="1:22" ht="15" customHeight="1">
      <c r="A9" s="61">
        <f ca="1">'ISB-1 2011'!A9</f>
        <v>2005</v>
      </c>
      <c r="B9" s="75" t="str">
        <f ca="1">'ISB-1 2011'!B9</f>
        <v>Châbles</v>
      </c>
      <c r="C9" s="62">
        <v>695</v>
      </c>
      <c r="D9" s="18">
        <v>521</v>
      </c>
      <c r="E9" s="22">
        <v>4.75</v>
      </c>
      <c r="F9" s="19">
        <v>52</v>
      </c>
      <c r="G9" s="18">
        <v>22</v>
      </c>
      <c r="H9" s="19">
        <v>102</v>
      </c>
      <c r="I9" s="76">
        <f>(C9/E9)</f>
        <v>146.31578947368422</v>
      </c>
      <c r="J9" s="76">
        <f>F9/C9</f>
        <v>7.4820143884892082E-2</v>
      </c>
      <c r="K9" s="32">
        <f>(C9-D9)/D9</f>
        <v>0.33397312859884837</v>
      </c>
      <c r="L9" s="76">
        <f>G9/C9</f>
        <v>3.1654676258992806E-2</v>
      </c>
      <c r="M9" s="76">
        <f>H9/C9</f>
        <v>0.14676258992805755</v>
      </c>
      <c r="N9" s="63"/>
      <c r="O9" s="76"/>
      <c r="P9" s="76"/>
    </row>
    <row r="10" spans="1:22" ht="15" customHeight="1">
      <c r="A10" s="61">
        <f ca="1">'ISB-1 2011'!A10</f>
        <v>2008</v>
      </c>
      <c r="B10" s="75" t="str">
        <f ca="1">'ISB-1 2011'!B10</f>
        <v>Châtillon (FR)</v>
      </c>
      <c r="C10" s="62">
        <v>379</v>
      </c>
      <c r="D10" s="18">
        <v>292</v>
      </c>
      <c r="E10" s="22">
        <v>1.3</v>
      </c>
      <c r="F10" s="19">
        <v>14</v>
      </c>
      <c r="G10" s="18">
        <v>9</v>
      </c>
      <c r="H10" s="19">
        <v>51</v>
      </c>
      <c r="I10" s="76">
        <f t="shared" ref="I10:I70" si="1">(C10/E10)</f>
        <v>291.53846153846155</v>
      </c>
      <c r="J10" s="76">
        <f t="shared" ref="J10:J70" si="2">F10/C10</f>
        <v>3.6939313984168866E-2</v>
      </c>
      <c r="K10" s="32">
        <f t="shared" ref="K10:K70" si="3">(C10-D10)/D10</f>
        <v>0.29794520547945208</v>
      </c>
      <c r="L10" s="76">
        <f t="shared" ref="L10:L70" si="4">G10/C10</f>
        <v>2.3746701846965697E-2</v>
      </c>
      <c r="M10" s="76">
        <f t="shared" ref="M10:M70" si="5">H10/C10</f>
        <v>0.13456464379947231</v>
      </c>
      <c r="N10" s="63"/>
      <c r="O10" s="76"/>
      <c r="P10" s="76"/>
    </row>
    <row r="11" spans="1:22" ht="15" customHeight="1">
      <c r="A11" s="61">
        <f ca="1">'ISB-1 2011'!A11</f>
        <v>2009</v>
      </c>
      <c r="B11" s="75" t="str">
        <f ca="1">'ISB-1 2011'!B11</f>
        <v>Cheiry</v>
      </c>
      <c r="C11" s="62">
        <v>357</v>
      </c>
      <c r="D11" s="18">
        <v>346</v>
      </c>
      <c r="E11" s="22">
        <v>6.44</v>
      </c>
      <c r="F11" s="19">
        <v>38</v>
      </c>
      <c r="G11" s="18">
        <v>22</v>
      </c>
      <c r="H11" s="19">
        <v>41</v>
      </c>
      <c r="I11" s="76">
        <f t="shared" si="1"/>
        <v>55.434782608695649</v>
      </c>
      <c r="J11" s="76">
        <f t="shared" si="2"/>
        <v>0.10644257703081232</v>
      </c>
      <c r="K11" s="32">
        <f t="shared" si="3"/>
        <v>3.1791907514450865E-2</v>
      </c>
      <c r="L11" s="76">
        <f t="shared" si="4"/>
        <v>6.1624649859943981E-2</v>
      </c>
      <c r="M11" s="76">
        <f t="shared" si="5"/>
        <v>0.11484593837535013</v>
      </c>
      <c r="N11" s="63"/>
      <c r="O11" s="76"/>
      <c r="P11" s="76"/>
    </row>
    <row r="12" spans="1:22" ht="15" customHeight="1">
      <c r="A12" s="61">
        <f ca="1">'ISB-1 2011'!A12</f>
        <v>2010</v>
      </c>
      <c r="B12" s="75" t="str">
        <f ca="1">'ISB-1 2011'!B12</f>
        <v>Cheyres</v>
      </c>
      <c r="C12" s="62">
        <v>1240</v>
      </c>
      <c r="D12" s="18">
        <v>729</v>
      </c>
      <c r="E12" s="22">
        <v>5.16</v>
      </c>
      <c r="F12" s="19">
        <v>82</v>
      </c>
      <c r="G12" s="18">
        <v>50</v>
      </c>
      <c r="H12" s="19">
        <v>148</v>
      </c>
      <c r="I12" s="76">
        <f t="shared" si="1"/>
        <v>240.31007751937983</v>
      </c>
      <c r="J12" s="76">
        <f t="shared" si="2"/>
        <v>6.6129032258064518E-2</v>
      </c>
      <c r="K12" s="32">
        <f t="shared" si="3"/>
        <v>0.70096021947873799</v>
      </c>
      <c r="L12" s="76">
        <f t="shared" si="4"/>
        <v>4.0322580645161289E-2</v>
      </c>
      <c r="M12" s="76">
        <f t="shared" si="5"/>
        <v>0.11935483870967742</v>
      </c>
      <c r="N12" s="63"/>
      <c r="O12" s="76"/>
      <c r="P12" s="76"/>
    </row>
    <row r="13" spans="1:22" ht="15" customHeight="1">
      <c r="A13" s="61">
        <f ca="1">'ISB-1 2011'!A13</f>
        <v>2011</v>
      </c>
      <c r="B13" s="75" t="str">
        <f ca="1">'ISB-1 2011'!B13</f>
        <v>Cugy (FR)</v>
      </c>
      <c r="C13" s="62">
        <v>1444</v>
      </c>
      <c r="D13" s="20">
        <v>1184</v>
      </c>
      <c r="E13" s="1">
        <v>9.8800000000000008</v>
      </c>
      <c r="F13" s="20">
        <v>187</v>
      </c>
      <c r="G13" s="20">
        <v>54</v>
      </c>
      <c r="H13" s="19">
        <v>210</v>
      </c>
      <c r="I13" s="76">
        <f t="shared" si="1"/>
        <v>146.15384615384613</v>
      </c>
      <c r="J13" s="76">
        <f t="shared" si="2"/>
        <v>0.12950138504155126</v>
      </c>
      <c r="K13" s="32">
        <f t="shared" si="3"/>
        <v>0.2195945945945946</v>
      </c>
      <c r="L13" s="76">
        <f t="shared" si="4"/>
        <v>3.7396121883656507E-2</v>
      </c>
      <c r="M13" s="76">
        <f t="shared" si="5"/>
        <v>0.14542936288088643</v>
      </c>
      <c r="N13" s="63"/>
      <c r="O13" s="76"/>
      <c r="P13" s="76"/>
    </row>
    <row r="14" spans="1:22" ht="15" customHeight="1">
      <c r="A14" s="61">
        <f ca="1">'ISB-1 2011'!A14</f>
        <v>2013</v>
      </c>
      <c r="B14" s="75" t="str">
        <f ca="1">'ISB-1 2011'!B14</f>
        <v>Domdidier</v>
      </c>
      <c r="C14" s="62">
        <v>2825</v>
      </c>
      <c r="D14" s="18">
        <v>2197</v>
      </c>
      <c r="E14" s="22">
        <v>8.91</v>
      </c>
      <c r="F14" s="19">
        <v>1310</v>
      </c>
      <c r="G14" s="18">
        <v>89</v>
      </c>
      <c r="H14" s="19">
        <v>423</v>
      </c>
      <c r="I14" s="76">
        <f t="shared" si="1"/>
        <v>317.0594837261504</v>
      </c>
      <c r="J14" s="76">
        <f t="shared" si="2"/>
        <v>0.46371681415929206</v>
      </c>
      <c r="K14" s="32">
        <f t="shared" si="3"/>
        <v>0.28584433318161129</v>
      </c>
      <c r="L14" s="76">
        <f t="shared" si="4"/>
        <v>3.1504424778761059E-2</v>
      </c>
      <c r="M14" s="76">
        <f t="shared" si="5"/>
        <v>0.14973451327433629</v>
      </c>
      <c r="N14" s="63"/>
      <c r="O14" s="76"/>
      <c r="P14" s="76"/>
    </row>
    <row r="15" spans="1:22" ht="15" customHeight="1">
      <c r="A15" s="61">
        <f ca="1">'ISB-1 2011'!A15</f>
        <v>2014</v>
      </c>
      <c r="B15" s="75" t="str">
        <f ca="1">'ISB-1 2011'!B15</f>
        <v>Dompierre (FR)</v>
      </c>
      <c r="C15" s="62">
        <v>807</v>
      </c>
      <c r="D15" s="18">
        <v>593</v>
      </c>
      <c r="E15" s="22">
        <v>4.4400000000000004</v>
      </c>
      <c r="F15" s="19">
        <v>86</v>
      </c>
      <c r="G15" s="18">
        <v>19</v>
      </c>
      <c r="H15" s="19">
        <v>112</v>
      </c>
      <c r="I15" s="76">
        <f t="shared" si="1"/>
        <v>181.75675675675674</v>
      </c>
      <c r="J15" s="76">
        <f t="shared" si="2"/>
        <v>0.10656753407682776</v>
      </c>
      <c r="K15" s="32">
        <f t="shared" si="3"/>
        <v>0.36087689713322091</v>
      </c>
      <c r="L15" s="76">
        <f t="shared" si="4"/>
        <v>2.3543990086741014E-2</v>
      </c>
      <c r="M15" s="76">
        <f t="shared" si="5"/>
        <v>0.13878562577447337</v>
      </c>
      <c r="N15" s="63"/>
      <c r="O15" s="76"/>
      <c r="P15" s="76"/>
    </row>
    <row r="16" spans="1:22" ht="15" customHeight="1">
      <c r="A16" s="61">
        <f ca="1">'ISB-1 2011'!A16</f>
        <v>2015</v>
      </c>
      <c r="B16" s="75" t="str">
        <f ca="1">'ISB-1 2011'!B16</f>
        <v>Estavayer-le-Lac</v>
      </c>
      <c r="C16" s="62">
        <v>5791</v>
      </c>
      <c r="D16" s="18">
        <v>4587</v>
      </c>
      <c r="E16" s="22">
        <v>8.8800000000000008</v>
      </c>
      <c r="F16" s="19">
        <v>2035</v>
      </c>
      <c r="G16" s="18">
        <v>217</v>
      </c>
      <c r="H16" s="19">
        <v>727</v>
      </c>
      <c r="I16" s="76">
        <f t="shared" si="1"/>
        <v>652.13963963963954</v>
      </c>
      <c r="J16" s="76">
        <f t="shared" si="2"/>
        <v>0.35140735624244518</v>
      </c>
      <c r="K16" s="32">
        <f t="shared" si="3"/>
        <v>0.26248092435142795</v>
      </c>
      <c r="L16" s="76">
        <f t="shared" si="4"/>
        <v>3.7471939216024867E-2</v>
      </c>
      <c r="M16" s="76">
        <f t="shared" si="5"/>
        <v>0.12553963046106026</v>
      </c>
      <c r="N16" s="63"/>
      <c r="O16" s="76"/>
      <c r="P16" s="76"/>
    </row>
    <row r="17" spans="1:16" ht="15" customHeight="1">
      <c r="A17" s="61">
        <f ca="1">'ISB-1 2011'!A17</f>
        <v>2016</v>
      </c>
      <c r="B17" s="75" t="str">
        <f ca="1">'ISB-1 2011'!B17</f>
        <v>Fétigny</v>
      </c>
      <c r="C17" s="62">
        <v>862</v>
      </c>
      <c r="D17" s="18">
        <v>602</v>
      </c>
      <c r="E17" s="22">
        <v>4.0999999999999996</v>
      </c>
      <c r="F17" s="19">
        <v>90</v>
      </c>
      <c r="G17" s="18">
        <v>27</v>
      </c>
      <c r="H17" s="19">
        <v>137</v>
      </c>
      <c r="I17" s="76">
        <f t="shared" si="1"/>
        <v>210.2439024390244</v>
      </c>
      <c r="J17" s="76">
        <f t="shared" si="2"/>
        <v>0.10440835266821345</v>
      </c>
      <c r="K17" s="32">
        <f t="shared" si="3"/>
        <v>0.43189368770764119</v>
      </c>
      <c r="L17" s="76">
        <f t="shared" si="4"/>
        <v>3.1322505800464036E-2</v>
      </c>
      <c r="M17" s="76">
        <f t="shared" si="5"/>
        <v>0.15893271461716937</v>
      </c>
      <c r="N17" s="63"/>
      <c r="O17" s="76"/>
      <c r="P17" s="76"/>
    </row>
    <row r="18" spans="1:16" ht="15" customHeight="1">
      <c r="A18" s="61">
        <f ca="1">'ISB-1 2011'!A18</f>
        <v>2022</v>
      </c>
      <c r="B18" s="75" t="str">
        <f ca="1">'ISB-1 2011'!B18</f>
        <v>Gletterens</v>
      </c>
      <c r="C18" s="62">
        <v>851</v>
      </c>
      <c r="D18" s="18">
        <v>540</v>
      </c>
      <c r="E18" s="22">
        <v>3.01</v>
      </c>
      <c r="F18" s="19">
        <v>59</v>
      </c>
      <c r="G18" s="18">
        <v>25</v>
      </c>
      <c r="H18" s="19">
        <v>111</v>
      </c>
      <c r="I18" s="76">
        <f t="shared" si="1"/>
        <v>282.72425249169436</v>
      </c>
      <c r="J18" s="76">
        <f t="shared" si="2"/>
        <v>6.9330199764982378E-2</v>
      </c>
      <c r="K18" s="32">
        <f t="shared" si="3"/>
        <v>0.57592592592592595</v>
      </c>
      <c r="L18" s="76">
        <f t="shared" si="4"/>
        <v>2.9377203290246769E-2</v>
      </c>
      <c r="M18" s="76">
        <f t="shared" si="5"/>
        <v>0.13043478260869565</v>
      </c>
      <c r="N18" s="63"/>
      <c r="O18" s="76"/>
      <c r="P18" s="76"/>
    </row>
    <row r="19" spans="1:16" ht="15" customHeight="1">
      <c r="A19" s="61">
        <f ca="1">'ISB-1 2011'!A19</f>
        <v>2024</v>
      </c>
      <c r="B19" s="75" t="str">
        <f ca="1">'ISB-1 2011'!B19</f>
        <v>Léchelles</v>
      </c>
      <c r="C19" s="62">
        <v>603</v>
      </c>
      <c r="D19" s="18">
        <v>516</v>
      </c>
      <c r="E19" s="22">
        <v>8.73</v>
      </c>
      <c r="F19" s="19">
        <v>67</v>
      </c>
      <c r="G19" s="18">
        <v>23</v>
      </c>
      <c r="H19" s="19">
        <v>76</v>
      </c>
      <c r="I19" s="76">
        <f t="shared" si="1"/>
        <v>69.072164948453604</v>
      </c>
      <c r="J19" s="76">
        <f t="shared" si="2"/>
        <v>0.1111111111111111</v>
      </c>
      <c r="K19" s="32">
        <f t="shared" si="3"/>
        <v>0.16860465116279069</v>
      </c>
      <c r="L19" s="76">
        <f t="shared" si="4"/>
        <v>3.8142620232172471E-2</v>
      </c>
      <c r="M19" s="76">
        <f t="shared" si="5"/>
        <v>0.12603648424543948</v>
      </c>
      <c r="N19" s="63"/>
      <c r="O19" s="76"/>
      <c r="P19" s="76"/>
    </row>
    <row r="20" spans="1:16" ht="15" customHeight="1">
      <c r="A20" s="61">
        <f ca="1">'ISB-1 2011'!A20</f>
        <v>2025</v>
      </c>
      <c r="B20" s="75" t="str">
        <f ca="1">'ISB-1 2011'!B20</f>
        <v>Lully (FR)</v>
      </c>
      <c r="C20" s="62">
        <v>1004</v>
      </c>
      <c r="D20" s="18">
        <v>704</v>
      </c>
      <c r="E20" s="22">
        <v>5.48</v>
      </c>
      <c r="F20" s="19">
        <v>77</v>
      </c>
      <c r="G20" s="18">
        <v>22</v>
      </c>
      <c r="H20" s="19">
        <v>174</v>
      </c>
      <c r="I20" s="76">
        <f t="shared" si="1"/>
        <v>183.21167883211677</v>
      </c>
      <c r="J20" s="76">
        <f t="shared" si="2"/>
        <v>7.6693227091633467E-2</v>
      </c>
      <c r="K20" s="32">
        <f t="shared" si="3"/>
        <v>0.42613636363636365</v>
      </c>
      <c r="L20" s="76">
        <f t="shared" si="4"/>
        <v>2.1912350597609563E-2</v>
      </c>
      <c r="M20" s="76">
        <f t="shared" si="5"/>
        <v>0.17330677290836655</v>
      </c>
      <c r="N20" s="63"/>
      <c r="O20" s="76"/>
      <c r="P20" s="76"/>
    </row>
    <row r="21" spans="1:16" ht="15" customHeight="1">
      <c r="A21" s="61">
        <f ca="1">'ISB-1 2011'!A21</f>
        <v>2027</v>
      </c>
      <c r="B21" s="75" t="str">
        <f ca="1">'ISB-1 2011'!B21</f>
        <v>Ménières</v>
      </c>
      <c r="C21" s="62">
        <v>349</v>
      </c>
      <c r="D21" s="18">
        <v>267</v>
      </c>
      <c r="E21" s="22">
        <v>4.38</v>
      </c>
      <c r="F21" s="19">
        <v>67</v>
      </c>
      <c r="G21" s="18">
        <v>14</v>
      </c>
      <c r="H21" s="19">
        <v>57</v>
      </c>
      <c r="I21" s="76">
        <f t="shared" si="1"/>
        <v>79.680365296803657</v>
      </c>
      <c r="J21" s="76">
        <f t="shared" si="2"/>
        <v>0.19197707736389685</v>
      </c>
      <c r="K21" s="32">
        <f t="shared" si="3"/>
        <v>0.30711610486891383</v>
      </c>
      <c r="L21" s="76">
        <f t="shared" si="4"/>
        <v>4.0114613180515762E-2</v>
      </c>
      <c r="M21" s="76">
        <f t="shared" si="5"/>
        <v>0.16332378223495703</v>
      </c>
      <c r="N21" s="63"/>
      <c r="O21" s="76"/>
      <c r="P21" s="76"/>
    </row>
    <row r="22" spans="1:16" ht="15" customHeight="1">
      <c r="A22" s="61">
        <f ca="1">'ISB-1 2011'!A22</f>
        <v>2029</v>
      </c>
      <c r="B22" s="75" t="str">
        <f ca="1">'ISB-1 2011'!B22</f>
        <v>Montagny (FR)</v>
      </c>
      <c r="C22" s="62">
        <v>2083</v>
      </c>
      <c r="D22" s="18">
        <v>1811</v>
      </c>
      <c r="E22" s="22">
        <v>17.52</v>
      </c>
      <c r="F22" s="19">
        <v>247</v>
      </c>
      <c r="G22" s="18">
        <v>87</v>
      </c>
      <c r="H22" s="19">
        <v>305</v>
      </c>
      <c r="I22" s="76">
        <f t="shared" si="1"/>
        <v>118.89269406392694</v>
      </c>
      <c r="J22" s="76">
        <f t="shared" si="2"/>
        <v>0.1185789726356217</v>
      </c>
      <c r="K22" s="32">
        <f t="shared" si="3"/>
        <v>0.15019326339039205</v>
      </c>
      <c r="L22" s="76">
        <f t="shared" si="4"/>
        <v>4.1766682669227076E-2</v>
      </c>
      <c r="M22" s="76">
        <f t="shared" si="5"/>
        <v>0.14642342774843975</v>
      </c>
      <c r="N22" s="63"/>
      <c r="O22" s="76"/>
      <c r="P22" s="76"/>
    </row>
    <row r="23" spans="1:16" ht="15" customHeight="1">
      <c r="A23" s="61">
        <f ca="1">'ISB-1 2011'!A23</f>
        <v>2033</v>
      </c>
      <c r="B23" s="75" t="str">
        <f ca="1">'ISB-1 2011'!B23</f>
        <v>Morens (FR)</v>
      </c>
      <c r="C23" s="62">
        <v>142</v>
      </c>
      <c r="D23" s="18">
        <v>132</v>
      </c>
      <c r="E23" s="22">
        <v>2.6</v>
      </c>
      <c r="F23" s="19">
        <v>13</v>
      </c>
      <c r="G23" s="18">
        <v>6</v>
      </c>
      <c r="H23" s="19">
        <v>27</v>
      </c>
      <c r="I23" s="76">
        <f t="shared" si="1"/>
        <v>54.615384615384613</v>
      </c>
      <c r="J23" s="76">
        <f t="shared" si="2"/>
        <v>9.154929577464789E-2</v>
      </c>
      <c r="K23" s="32">
        <f t="shared" si="3"/>
        <v>7.575757575757576E-2</v>
      </c>
      <c r="L23" s="76">
        <f t="shared" si="4"/>
        <v>4.2253521126760563E-2</v>
      </c>
      <c r="M23" s="76">
        <f t="shared" si="5"/>
        <v>0.19014084507042253</v>
      </c>
      <c r="N23" s="63"/>
      <c r="O23" s="76"/>
      <c r="P23" s="76"/>
    </row>
    <row r="24" spans="1:16" ht="15" customHeight="1">
      <c r="A24" s="61">
        <f ca="1">'ISB-1 2011'!A24</f>
        <v>2034</v>
      </c>
      <c r="B24" s="75" t="str">
        <f ca="1">'ISB-1 2011'!B24</f>
        <v>Murist</v>
      </c>
      <c r="C24" s="62">
        <v>584</v>
      </c>
      <c r="D24" s="18">
        <v>433</v>
      </c>
      <c r="E24" s="22">
        <v>8.2200000000000006</v>
      </c>
      <c r="F24" s="19">
        <v>81</v>
      </c>
      <c r="G24" s="18">
        <v>28</v>
      </c>
      <c r="H24" s="19">
        <v>84</v>
      </c>
      <c r="I24" s="76">
        <f t="shared" si="1"/>
        <v>71.046228710462287</v>
      </c>
      <c r="J24" s="76">
        <f t="shared" si="2"/>
        <v>0.1386986301369863</v>
      </c>
      <c r="K24" s="32">
        <f t="shared" si="3"/>
        <v>0.34872979214780603</v>
      </c>
      <c r="L24" s="76">
        <f t="shared" si="4"/>
        <v>4.7945205479452052E-2</v>
      </c>
      <c r="M24" s="76">
        <f t="shared" si="5"/>
        <v>0.14383561643835616</v>
      </c>
      <c r="N24" s="63"/>
      <c r="O24" s="76"/>
      <c r="P24" s="76"/>
    </row>
    <row r="25" spans="1:16" ht="15" customHeight="1">
      <c r="A25" s="61">
        <f ca="1">'ISB-1 2011'!A25</f>
        <v>2035</v>
      </c>
      <c r="B25" s="75" t="str">
        <f ca="1">'ISB-1 2011'!B25</f>
        <v>Nuvilly</v>
      </c>
      <c r="C25" s="62">
        <v>376</v>
      </c>
      <c r="D25" s="18">
        <v>310</v>
      </c>
      <c r="E25" s="22">
        <v>3.98</v>
      </c>
      <c r="F25" s="19">
        <v>43</v>
      </c>
      <c r="G25" s="18">
        <v>12</v>
      </c>
      <c r="H25" s="19">
        <v>66</v>
      </c>
      <c r="I25" s="76">
        <f t="shared" si="1"/>
        <v>94.472361809045225</v>
      </c>
      <c r="J25" s="76">
        <f t="shared" si="2"/>
        <v>0.11436170212765957</v>
      </c>
      <c r="K25" s="32">
        <f t="shared" si="3"/>
        <v>0.2129032258064516</v>
      </c>
      <c r="L25" s="76">
        <f t="shared" si="4"/>
        <v>3.1914893617021274E-2</v>
      </c>
      <c r="M25" s="76">
        <f t="shared" si="5"/>
        <v>0.17553191489361702</v>
      </c>
      <c r="N25" s="63"/>
      <c r="O25" s="76"/>
      <c r="P25" s="76"/>
    </row>
    <row r="26" spans="1:16" ht="15" customHeight="1">
      <c r="A26" s="61">
        <f ca="1">'ISB-1 2011'!A26</f>
        <v>2038</v>
      </c>
      <c r="B26" s="75" t="str">
        <f ca="1">'ISB-1 2011'!B26</f>
        <v>Prévondavaux</v>
      </c>
      <c r="C26" s="62">
        <v>64</v>
      </c>
      <c r="D26" s="18">
        <v>54</v>
      </c>
      <c r="E26" s="22">
        <v>1.82</v>
      </c>
      <c r="F26" s="19">
        <v>10</v>
      </c>
      <c r="G26" s="18">
        <v>2</v>
      </c>
      <c r="H26" s="19">
        <v>15</v>
      </c>
      <c r="I26" s="76">
        <f t="shared" si="1"/>
        <v>35.164835164835161</v>
      </c>
      <c r="J26" s="76">
        <f t="shared" si="2"/>
        <v>0.15625</v>
      </c>
      <c r="K26" s="32">
        <f t="shared" si="3"/>
        <v>0.18518518518518517</v>
      </c>
      <c r="L26" s="76">
        <f t="shared" si="4"/>
        <v>3.125E-2</v>
      </c>
      <c r="M26" s="76">
        <f t="shared" si="5"/>
        <v>0.234375</v>
      </c>
      <c r="N26" s="63"/>
      <c r="O26" s="76"/>
      <c r="P26" s="76"/>
    </row>
    <row r="27" spans="1:16" ht="15" customHeight="1">
      <c r="A27" s="61">
        <f ca="1">'ISB-1 2011'!A27</f>
        <v>2039</v>
      </c>
      <c r="B27" s="75" t="str">
        <f ca="1">'ISB-1 2011'!B27</f>
        <v>Rueyres-les-Prés</v>
      </c>
      <c r="C27" s="62">
        <v>349</v>
      </c>
      <c r="D27" s="18">
        <v>245</v>
      </c>
      <c r="E27" s="22">
        <v>3.21</v>
      </c>
      <c r="F27" s="19">
        <v>32</v>
      </c>
      <c r="G27" s="18">
        <v>8</v>
      </c>
      <c r="H27" s="19">
        <v>45</v>
      </c>
      <c r="I27" s="76">
        <f t="shared" si="1"/>
        <v>108.72274143302181</v>
      </c>
      <c r="J27" s="76">
        <f t="shared" si="2"/>
        <v>9.1690544412607447E-2</v>
      </c>
      <c r="K27" s="32">
        <f t="shared" si="3"/>
        <v>0.42448979591836733</v>
      </c>
      <c r="L27" s="76">
        <f t="shared" si="4"/>
        <v>2.2922636103151862E-2</v>
      </c>
      <c r="M27" s="76">
        <f t="shared" si="5"/>
        <v>0.12893982808022922</v>
      </c>
      <c r="N27" s="63"/>
      <c r="O27" s="76"/>
      <c r="P27" s="76"/>
    </row>
    <row r="28" spans="1:16" ht="15" customHeight="1">
      <c r="A28" s="61">
        <f ca="1">'ISB-1 2011'!A28</f>
        <v>2040</v>
      </c>
      <c r="B28" s="75" t="str">
        <f ca="1">'ISB-1 2011'!B28</f>
        <v>Russy</v>
      </c>
      <c r="C28" s="62">
        <v>212</v>
      </c>
      <c r="D28" s="18">
        <v>204</v>
      </c>
      <c r="E28" s="22">
        <v>3.71</v>
      </c>
      <c r="F28" s="19">
        <v>13</v>
      </c>
      <c r="G28" s="18">
        <v>14</v>
      </c>
      <c r="H28" s="19">
        <v>20</v>
      </c>
      <c r="I28" s="76">
        <f t="shared" si="1"/>
        <v>57.142857142857146</v>
      </c>
      <c r="J28" s="76">
        <f t="shared" si="2"/>
        <v>6.1320754716981132E-2</v>
      </c>
      <c r="K28" s="32">
        <f t="shared" si="3"/>
        <v>3.9215686274509803E-2</v>
      </c>
      <c r="L28" s="76">
        <f t="shared" si="4"/>
        <v>6.6037735849056603E-2</v>
      </c>
      <c r="M28" s="76">
        <f t="shared" si="5"/>
        <v>9.4339622641509441E-2</v>
      </c>
      <c r="N28" s="63"/>
      <c r="O28" s="76"/>
      <c r="P28" s="76"/>
    </row>
    <row r="29" spans="1:16" ht="15" customHeight="1">
      <c r="A29" s="61">
        <f ca="1">'ISB-1 2011'!A29</f>
        <v>2041</v>
      </c>
      <c r="B29" s="75" t="str">
        <f ca="1">'ISB-1 2011'!B29</f>
        <v>Saint-Aubin (FR)</v>
      </c>
      <c r="C29" s="62">
        <v>1445</v>
      </c>
      <c r="D29" s="18">
        <v>1282</v>
      </c>
      <c r="E29" s="22">
        <v>7.89</v>
      </c>
      <c r="F29" s="19">
        <v>299</v>
      </c>
      <c r="G29" s="18">
        <v>38</v>
      </c>
      <c r="H29" s="19">
        <v>202</v>
      </c>
      <c r="I29" s="76">
        <f t="shared" si="1"/>
        <v>183.14321926489228</v>
      </c>
      <c r="J29" s="76">
        <f t="shared" si="2"/>
        <v>0.2069204152249135</v>
      </c>
      <c r="K29" s="32">
        <f t="shared" si="3"/>
        <v>0.12714508580343215</v>
      </c>
      <c r="L29" s="76">
        <f t="shared" si="4"/>
        <v>2.6297577854671281E-2</v>
      </c>
      <c r="M29" s="76">
        <f t="shared" si="5"/>
        <v>0.1397923875432526</v>
      </c>
      <c r="N29" s="63"/>
      <c r="O29" s="76"/>
      <c r="P29" s="76"/>
    </row>
    <row r="30" spans="1:16" ht="15" customHeight="1">
      <c r="A30" s="61">
        <f ca="1">'ISB-1 2011'!A30</f>
        <v>2043</v>
      </c>
      <c r="B30" s="75" t="str">
        <f ca="1">'ISB-1 2011'!B30</f>
        <v>Sévaz</v>
      </c>
      <c r="C30" s="62">
        <v>249</v>
      </c>
      <c r="D30" s="18">
        <v>151</v>
      </c>
      <c r="E30" s="22">
        <v>2.5</v>
      </c>
      <c r="F30" s="19">
        <v>124</v>
      </c>
      <c r="G30" s="18">
        <v>6</v>
      </c>
      <c r="H30" s="19">
        <v>46</v>
      </c>
      <c r="I30" s="76">
        <f t="shared" si="1"/>
        <v>99.6</v>
      </c>
      <c r="J30" s="76">
        <f t="shared" si="2"/>
        <v>0.49799196787148592</v>
      </c>
      <c r="K30" s="32">
        <f t="shared" si="3"/>
        <v>0.64900662251655628</v>
      </c>
      <c r="L30" s="76">
        <f t="shared" si="4"/>
        <v>2.4096385542168676E-2</v>
      </c>
      <c r="M30" s="76">
        <f t="shared" si="5"/>
        <v>0.18473895582329317</v>
      </c>
      <c r="N30" s="63"/>
      <c r="O30" s="76"/>
      <c r="P30" s="76"/>
    </row>
    <row r="31" spans="1:16" ht="15" customHeight="1">
      <c r="A31" s="61">
        <f ca="1">'ISB-1 2011'!A31</f>
        <v>2044</v>
      </c>
      <c r="B31" s="75" t="str">
        <f ca="1">'ISB-1 2011'!B31</f>
        <v>Surpierre</v>
      </c>
      <c r="C31" s="62">
        <v>305</v>
      </c>
      <c r="D31" s="18">
        <v>280</v>
      </c>
      <c r="E31" s="22">
        <v>4.82</v>
      </c>
      <c r="F31" s="19">
        <v>36</v>
      </c>
      <c r="G31" s="18">
        <v>20</v>
      </c>
      <c r="H31" s="19">
        <v>33</v>
      </c>
      <c r="I31" s="76">
        <f t="shared" si="1"/>
        <v>63.278008298755182</v>
      </c>
      <c r="J31" s="76">
        <f t="shared" si="2"/>
        <v>0.11803278688524591</v>
      </c>
      <c r="K31" s="32">
        <f t="shared" si="3"/>
        <v>8.9285714285714288E-2</v>
      </c>
      <c r="L31" s="76">
        <f t="shared" si="4"/>
        <v>6.5573770491803282E-2</v>
      </c>
      <c r="M31" s="76">
        <f t="shared" si="5"/>
        <v>0.10819672131147541</v>
      </c>
      <c r="N31" s="63"/>
      <c r="O31" s="76"/>
      <c r="P31" s="76"/>
    </row>
    <row r="32" spans="1:16" ht="15" customHeight="1">
      <c r="A32" s="61">
        <f ca="1">'ISB-1 2011'!A32</f>
        <v>2045</v>
      </c>
      <c r="B32" s="75" t="str">
        <f ca="1">'ISB-1 2011'!B32</f>
        <v>Vallon</v>
      </c>
      <c r="C32" s="62">
        <v>332</v>
      </c>
      <c r="D32" s="18">
        <v>286</v>
      </c>
      <c r="E32" s="22">
        <v>3.51</v>
      </c>
      <c r="F32" s="19">
        <v>28</v>
      </c>
      <c r="G32" s="18">
        <v>13</v>
      </c>
      <c r="H32" s="19">
        <v>48</v>
      </c>
      <c r="I32" s="76">
        <f t="shared" si="1"/>
        <v>94.586894586894587</v>
      </c>
      <c r="J32" s="76">
        <f t="shared" si="2"/>
        <v>8.4337349397590355E-2</v>
      </c>
      <c r="K32" s="32">
        <f t="shared" si="3"/>
        <v>0.16083916083916083</v>
      </c>
      <c r="L32" s="76">
        <f t="shared" si="4"/>
        <v>3.9156626506024098E-2</v>
      </c>
      <c r="M32" s="76">
        <f t="shared" si="5"/>
        <v>0.14457831325301204</v>
      </c>
      <c r="N32" s="63"/>
      <c r="O32" s="76"/>
      <c r="P32" s="76"/>
    </row>
    <row r="33" spans="1:16" ht="15" customHeight="1">
      <c r="A33" s="61">
        <f ca="1">'ISB-1 2011'!A33</f>
        <v>2047</v>
      </c>
      <c r="B33" s="75" t="str">
        <f ca="1">'ISB-1 2011'!B33</f>
        <v>Villeneuve (FR)</v>
      </c>
      <c r="C33" s="62">
        <v>322</v>
      </c>
      <c r="D33" s="18">
        <v>261</v>
      </c>
      <c r="E33" s="22">
        <v>3.55</v>
      </c>
      <c r="F33" s="19">
        <v>49</v>
      </c>
      <c r="G33" s="18">
        <v>7</v>
      </c>
      <c r="H33" s="19">
        <v>45</v>
      </c>
      <c r="I33" s="76">
        <f t="shared" si="1"/>
        <v>90.704225352112687</v>
      </c>
      <c r="J33" s="76">
        <f t="shared" si="2"/>
        <v>0.15217391304347827</v>
      </c>
      <c r="K33" s="32">
        <f t="shared" si="3"/>
        <v>0.23371647509578544</v>
      </c>
      <c r="L33" s="76">
        <f t="shared" si="4"/>
        <v>2.1739130434782608E-2</v>
      </c>
      <c r="M33" s="76">
        <f t="shared" si="5"/>
        <v>0.13975155279503104</v>
      </c>
      <c r="N33" s="63"/>
      <c r="O33" s="76"/>
      <c r="P33" s="76"/>
    </row>
    <row r="34" spans="1:16" ht="15" customHeight="1">
      <c r="A34" s="61">
        <f ca="1">'ISB-1 2011'!A34</f>
        <v>2049</v>
      </c>
      <c r="B34" s="75" t="str">
        <f ca="1">'ISB-1 2011'!B34</f>
        <v>Vuissens</v>
      </c>
      <c r="C34" s="62">
        <v>204</v>
      </c>
      <c r="D34" s="18">
        <v>165</v>
      </c>
      <c r="E34" s="22">
        <v>5.6</v>
      </c>
      <c r="F34" s="19">
        <v>36</v>
      </c>
      <c r="G34" s="18">
        <v>4</v>
      </c>
      <c r="H34" s="19">
        <v>26</v>
      </c>
      <c r="I34" s="76">
        <f t="shared" si="1"/>
        <v>36.428571428571431</v>
      </c>
      <c r="J34" s="76">
        <f t="shared" si="2"/>
        <v>0.17647058823529413</v>
      </c>
      <c r="K34" s="32">
        <f t="shared" si="3"/>
        <v>0.23636363636363636</v>
      </c>
      <c r="L34" s="76">
        <f t="shared" si="4"/>
        <v>1.9607843137254902E-2</v>
      </c>
      <c r="M34" s="76">
        <f t="shared" si="5"/>
        <v>0.12745098039215685</v>
      </c>
      <c r="N34" s="63"/>
      <c r="O34" s="76"/>
      <c r="P34" s="76"/>
    </row>
    <row r="35" spans="1:16" ht="15" customHeight="1">
      <c r="A35" s="61">
        <f ca="1">'ISB-1 2011'!A35</f>
        <v>2050</v>
      </c>
      <c r="B35" s="75" t="str">
        <f ca="1">'ISB-1 2011'!B35</f>
        <v>Les Montets</v>
      </c>
      <c r="C35" s="62">
        <v>1335</v>
      </c>
      <c r="D35" s="18">
        <v>1061</v>
      </c>
      <c r="E35" s="22">
        <v>10.31</v>
      </c>
      <c r="F35" s="19">
        <v>208</v>
      </c>
      <c r="G35" s="18">
        <v>38</v>
      </c>
      <c r="H35" s="19">
        <v>170</v>
      </c>
      <c r="I35" s="76">
        <f t="shared" si="1"/>
        <v>129.48593598448107</v>
      </c>
      <c r="J35" s="76">
        <f t="shared" si="2"/>
        <v>0.15580524344569288</v>
      </c>
      <c r="K35" s="32">
        <f t="shared" si="3"/>
        <v>0.25824693685202638</v>
      </c>
      <c r="L35" s="76">
        <f t="shared" si="4"/>
        <v>2.8464419475655429E-2</v>
      </c>
      <c r="M35" s="76">
        <f t="shared" si="5"/>
        <v>0.12734082397003746</v>
      </c>
      <c r="N35" s="63"/>
      <c r="O35" s="76"/>
      <c r="P35" s="76"/>
    </row>
    <row r="36" spans="1:16" ht="15" customHeight="1">
      <c r="A36" s="61">
        <f ca="1">'ISB-1 2011'!A36</f>
        <v>2051</v>
      </c>
      <c r="B36" s="75" t="str">
        <f ca="1">'ISB-1 2011'!B36</f>
        <v>Delley-Portalban</v>
      </c>
      <c r="C36" s="62">
        <v>919</v>
      </c>
      <c r="D36" s="18">
        <v>702</v>
      </c>
      <c r="E36" s="22">
        <v>7.23</v>
      </c>
      <c r="F36" s="19">
        <v>123</v>
      </c>
      <c r="G36" s="18">
        <v>35</v>
      </c>
      <c r="H36" s="19">
        <v>80</v>
      </c>
      <c r="I36" s="76">
        <f t="shared" si="1"/>
        <v>127.10926694329183</v>
      </c>
      <c r="J36" s="76">
        <f t="shared" si="2"/>
        <v>0.13384113166485309</v>
      </c>
      <c r="K36" s="32">
        <f t="shared" si="3"/>
        <v>0.30911680911680911</v>
      </c>
      <c r="L36" s="76">
        <f t="shared" si="4"/>
        <v>3.8084874863982592E-2</v>
      </c>
      <c r="M36" s="76">
        <f t="shared" si="5"/>
        <v>8.7051142546245922E-2</v>
      </c>
      <c r="N36" s="63"/>
      <c r="O36" s="76"/>
      <c r="P36" s="76"/>
    </row>
    <row r="37" spans="1:16" ht="15" customHeight="1">
      <c r="A37" s="61">
        <f ca="1">'ISB-1 2011'!A37</f>
        <v>2052</v>
      </c>
      <c r="B37" s="75" t="str">
        <f ca="1">'ISB-1 2011'!B37</f>
        <v>Vernay</v>
      </c>
      <c r="C37" s="62">
        <v>1042</v>
      </c>
      <c r="D37" s="18">
        <v>842</v>
      </c>
      <c r="E37" s="22">
        <v>8.26</v>
      </c>
      <c r="F37" s="19">
        <v>92</v>
      </c>
      <c r="G37" s="18">
        <v>35</v>
      </c>
      <c r="H37" s="19">
        <v>159</v>
      </c>
      <c r="I37" s="76">
        <f t="shared" si="1"/>
        <v>126.1501210653753</v>
      </c>
      <c r="J37" s="76">
        <f t="shared" si="2"/>
        <v>8.829174664107485E-2</v>
      </c>
      <c r="K37" s="32">
        <f t="shared" si="3"/>
        <v>0.23752969121140141</v>
      </c>
      <c r="L37" s="76">
        <f t="shared" si="4"/>
        <v>3.358925143953935E-2</v>
      </c>
      <c r="M37" s="76">
        <f t="shared" si="5"/>
        <v>0.15259117082533588</v>
      </c>
      <c r="N37" s="63"/>
      <c r="O37" s="76"/>
      <c r="P37" s="76"/>
    </row>
    <row r="38" spans="1:16" ht="15" customHeight="1">
      <c r="A38" s="61">
        <f ca="1">'ISB-1 2011'!A38</f>
        <v>2061</v>
      </c>
      <c r="B38" s="75" t="str">
        <f ca="1">'ISB-1 2011'!B38</f>
        <v>Auboranges</v>
      </c>
      <c r="C38" s="62">
        <v>260</v>
      </c>
      <c r="D38" s="18">
        <v>197</v>
      </c>
      <c r="E38" s="22">
        <v>1.91</v>
      </c>
      <c r="F38" s="19">
        <v>29</v>
      </c>
      <c r="G38" s="18">
        <v>2</v>
      </c>
      <c r="H38" s="18">
        <v>46</v>
      </c>
      <c r="I38" s="76">
        <f t="shared" si="1"/>
        <v>136.12565445026178</v>
      </c>
      <c r="J38" s="76">
        <f t="shared" si="2"/>
        <v>0.11153846153846154</v>
      </c>
      <c r="K38" s="32">
        <f t="shared" si="3"/>
        <v>0.31979695431472083</v>
      </c>
      <c r="L38" s="76">
        <f t="shared" si="4"/>
        <v>7.6923076923076927E-3</v>
      </c>
      <c r="M38" s="76">
        <f t="shared" si="5"/>
        <v>0.17692307692307693</v>
      </c>
      <c r="N38" s="63"/>
      <c r="O38" s="76"/>
      <c r="P38" s="76"/>
    </row>
    <row r="39" spans="1:16" ht="15" customHeight="1">
      <c r="A39" s="61">
        <f ca="1">'ISB-1 2011'!A39</f>
        <v>2063</v>
      </c>
      <c r="B39" s="75" t="str">
        <f ca="1">'ISB-1 2011'!B39</f>
        <v>Billens-Hennens</v>
      </c>
      <c r="C39" s="62">
        <v>665</v>
      </c>
      <c r="D39" s="18">
        <v>513</v>
      </c>
      <c r="E39" s="22">
        <v>4.8899999999999997</v>
      </c>
      <c r="F39" s="19">
        <v>76</v>
      </c>
      <c r="G39" s="18">
        <v>29</v>
      </c>
      <c r="H39" s="18">
        <v>99</v>
      </c>
      <c r="I39" s="76">
        <f t="shared" si="1"/>
        <v>135.9918200408998</v>
      </c>
      <c r="J39" s="76">
        <f t="shared" si="2"/>
        <v>0.11428571428571428</v>
      </c>
      <c r="K39" s="32">
        <f t="shared" si="3"/>
        <v>0.29629629629629628</v>
      </c>
      <c r="L39" s="76">
        <f t="shared" si="4"/>
        <v>4.3609022556390979E-2</v>
      </c>
      <c r="M39" s="76">
        <f t="shared" si="5"/>
        <v>0.14887218045112782</v>
      </c>
      <c r="N39" s="63"/>
      <c r="O39" s="76"/>
      <c r="P39" s="76"/>
    </row>
    <row r="40" spans="1:16" s="56" customFormat="1" ht="15" customHeight="1">
      <c r="A40" s="61">
        <f ca="1">'ISB-1 2011'!A40</f>
        <v>2066</v>
      </c>
      <c r="B40" s="75" t="str">
        <f ca="1">'ISB-1 2011'!B40</f>
        <v>Chapelle (Glâne)</v>
      </c>
      <c r="C40" s="62">
        <v>260</v>
      </c>
      <c r="D40" s="18">
        <v>210</v>
      </c>
      <c r="E40" s="22">
        <v>2.02</v>
      </c>
      <c r="F40" s="19">
        <v>13</v>
      </c>
      <c r="G40" s="18">
        <v>6</v>
      </c>
      <c r="H40" s="18">
        <v>39</v>
      </c>
      <c r="I40" s="76">
        <f t="shared" si="1"/>
        <v>128.71287128712871</v>
      </c>
      <c r="J40" s="76">
        <f t="shared" si="2"/>
        <v>0.05</v>
      </c>
      <c r="K40" s="32">
        <f t="shared" si="3"/>
        <v>0.23809523809523808</v>
      </c>
      <c r="L40" s="76">
        <f t="shared" si="4"/>
        <v>2.3076923076923078E-2</v>
      </c>
      <c r="M40" s="76">
        <f t="shared" si="5"/>
        <v>0.15</v>
      </c>
      <c r="N40" s="63"/>
      <c r="O40" s="73"/>
      <c r="P40" s="73"/>
    </row>
    <row r="41" spans="1:16" ht="15" customHeight="1">
      <c r="A41" s="61">
        <f ca="1">'ISB-1 2011'!A41</f>
        <v>2067</v>
      </c>
      <c r="B41" s="75" t="str">
        <f ca="1">'ISB-1 2011'!B41</f>
        <v>Le Châtelard</v>
      </c>
      <c r="C41" s="62">
        <v>359</v>
      </c>
      <c r="D41" s="18">
        <v>349</v>
      </c>
      <c r="E41" s="22">
        <v>7.51</v>
      </c>
      <c r="F41" s="19">
        <v>76</v>
      </c>
      <c r="G41" s="18">
        <v>16</v>
      </c>
      <c r="H41" s="18">
        <v>49</v>
      </c>
      <c r="I41" s="76">
        <f t="shared" si="1"/>
        <v>47.802929427430094</v>
      </c>
      <c r="J41" s="76">
        <f t="shared" si="2"/>
        <v>0.2116991643454039</v>
      </c>
      <c r="K41" s="32">
        <f t="shared" si="3"/>
        <v>2.865329512893983E-2</v>
      </c>
      <c r="L41" s="76">
        <f t="shared" si="4"/>
        <v>4.456824512534819E-2</v>
      </c>
      <c r="M41" s="76">
        <f t="shared" si="5"/>
        <v>0.13649025069637882</v>
      </c>
      <c r="N41" s="63"/>
      <c r="O41" s="76"/>
      <c r="P41" s="76"/>
    </row>
    <row r="42" spans="1:16" ht="15" customHeight="1">
      <c r="A42" s="61">
        <f ca="1">'ISB-1 2011'!A42</f>
        <v>2068</v>
      </c>
      <c r="B42" s="75" t="str">
        <f ca="1">'ISB-1 2011'!B42</f>
        <v>Châtonnaye</v>
      </c>
      <c r="C42" s="62">
        <v>752</v>
      </c>
      <c r="D42" s="18">
        <v>567</v>
      </c>
      <c r="E42" s="22">
        <v>6.31</v>
      </c>
      <c r="F42" s="19">
        <v>71</v>
      </c>
      <c r="G42" s="18">
        <v>22</v>
      </c>
      <c r="H42" s="18">
        <v>133</v>
      </c>
      <c r="I42" s="76">
        <f t="shared" si="1"/>
        <v>119.17591125198099</v>
      </c>
      <c r="J42" s="76">
        <f t="shared" si="2"/>
        <v>9.4414893617021281E-2</v>
      </c>
      <c r="K42" s="32">
        <f t="shared" si="3"/>
        <v>0.32627865961199293</v>
      </c>
      <c r="L42" s="76">
        <f t="shared" si="4"/>
        <v>2.9255319148936171E-2</v>
      </c>
      <c r="M42" s="76">
        <f t="shared" si="5"/>
        <v>0.17686170212765959</v>
      </c>
      <c r="N42" s="63"/>
      <c r="O42" s="76"/>
      <c r="P42" s="76"/>
    </row>
    <row r="43" spans="1:16" ht="15" customHeight="1">
      <c r="A43" s="61">
        <f ca="1">'ISB-1 2011'!A43</f>
        <v>2072</v>
      </c>
      <c r="B43" s="75" t="str">
        <f ca="1">'ISB-1 2011'!B43</f>
        <v>Ecublens (FR)</v>
      </c>
      <c r="C43" s="62">
        <v>289</v>
      </c>
      <c r="D43" s="18">
        <v>268</v>
      </c>
      <c r="E43" s="22">
        <v>4.88</v>
      </c>
      <c r="F43" s="19">
        <v>39</v>
      </c>
      <c r="G43" s="18">
        <v>10</v>
      </c>
      <c r="H43" s="18">
        <v>30</v>
      </c>
      <c r="I43" s="76">
        <f t="shared" si="1"/>
        <v>59.221311475409834</v>
      </c>
      <c r="J43" s="76">
        <f t="shared" si="2"/>
        <v>0.13494809688581316</v>
      </c>
      <c r="K43" s="32">
        <f t="shared" si="3"/>
        <v>7.8358208955223885E-2</v>
      </c>
      <c r="L43" s="76">
        <f t="shared" si="4"/>
        <v>3.4602076124567477E-2</v>
      </c>
      <c r="M43" s="76">
        <f t="shared" si="5"/>
        <v>0.10380622837370242</v>
      </c>
      <c r="N43" s="63"/>
      <c r="O43" s="76"/>
      <c r="P43" s="76"/>
    </row>
    <row r="44" spans="1:16" s="56" customFormat="1" ht="15" customHeight="1">
      <c r="A44" s="61">
        <f ca="1">'ISB-1 2011'!A44</f>
        <v>2079</v>
      </c>
      <c r="B44" s="75" t="str">
        <f ca="1">'ISB-1 2011'!B44</f>
        <v>Grangettes</v>
      </c>
      <c r="C44" s="62">
        <v>187</v>
      </c>
      <c r="D44" s="18">
        <v>157</v>
      </c>
      <c r="E44" s="22">
        <v>3.31</v>
      </c>
      <c r="F44" s="19">
        <v>19</v>
      </c>
      <c r="G44" s="18">
        <v>7</v>
      </c>
      <c r="H44" s="18">
        <v>22</v>
      </c>
      <c r="I44" s="76">
        <f t="shared" si="1"/>
        <v>56.495468277945619</v>
      </c>
      <c r="J44" s="76">
        <f t="shared" si="2"/>
        <v>0.10160427807486631</v>
      </c>
      <c r="K44" s="32">
        <f t="shared" si="3"/>
        <v>0.19108280254777071</v>
      </c>
      <c r="L44" s="76">
        <f t="shared" si="4"/>
        <v>3.7433155080213901E-2</v>
      </c>
      <c r="M44" s="76">
        <f t="shared" si="5"/>
        <v>0.11764705882352941</v>
      </c>
      <c r="N44" s="63"/>
      <c r="O44" s="73"/>
      <c r="P44" s="73"/>
    </row>
    <row r="45" spans="1:16" ht="15" customHeight="1">
      <c r="A45" s="61">
        <f ca="1">'ISB-1 2011'!A45</f>
        <v>2086</v>
      </c>
      <c r="B45" s="75" t="str">
        <f ca="1">'ISB-1 2011'!B45</f>
        <v>Massonnens</v>
      </c>
      <c r="C45" s="62">
        <v>428</v>
      </c>
      <c r="D45" s="18">
        <v>388</v>
      </c>
      <c r="E45" s="22">
        <v>4.25</v>
      </c>
      <c r="F45" s="19">
        <v>50</v>
      </c>
      <c r="G45" s="18">
        <v>16</v>
      </c>
      <c r="H45" s="18">
        <v>50</v>
      </c>
      <c r="I45" s="76">
        <f t="shared" si="1"/>
        <v>100.70588235294117</v>
      </c>
      <c r="J45" s="76">
        <f t="shared" si="2"/>
        <v>0.11682242990654206</v>
      </c>
      <c r="K45" s="32">
        <f t="shared" si="3"/>
        <v>0.10309278350515463</v>
      </c>
      <c r="L45" s="76">
        <f t="shared" si="4"/>
        <v>3.7383177570093455E-2</v>
      </c>
      <c r="M45" s="76">
        <f t="shared" si="5"/>
        <v>0.11682242990654206</v>
      </c>
      <c r="N45" s="63"/>
      <c r="O45" s="76"/>
      <c r="P45" s="76"/>
    </row>
    <row r="46" spans="1:16" ht="15" customHeight="1">
      <c r="A46" s="61">
        <f ca="1">'ISB-1 2011'!A46</f>
        <v>2087</v>
      </c>
      <c r="B46" s="75" t="str">
        <f ca="1">'ISB-1 2011'!B46</f>
        <v>Mézières (FR)</v>
      </c>
      <c r="C46" s="62">
        <v>1018</v>
      </c>
      <c r="D46" s="18">
        <v>923</v>
      </c>
      <c r="E46" s="22">
        <v>8.93</v>
      </c>
      <c r="F46" s="19">
        <v>137</v>
      </c>
      <c r="G46" s="18">
        <v>35</v>
      </c>
      <c r="H46" s="18">
        <v>147</v>
      </c>
      <c r="I46" s="76">
        <f t="shared" si="1"/>
        <v>113.99776035834267</v>
      </c>
      <c r="J46" s="76">
        <f t="shared" si="2"/>
        <v>0.13457760314341846</v>
      </c>
      <c r="K46" s="32">
        <f t="shared" si="3"/>
        <v>0.10292524377031419</v>
      </c>
      <c r="L46" s="76">
        <f t="shared" si="4"/>
        <v>3.4381139489194502E-2</v>
      </c>
      <c r="M46" s="76">
        <f t="shared" si="5"/>
        <v>0.14440078585461691</v>
      </c>
      <c r="N46" s="63"/>
      <c r="O46" s="76"/>
      <c r="P46" s="76"/>
    </row>
    <row r="47" spans="1:16" ht="15" customHeight="1">
      <c r="A47" s="61">
        <f ca="1">'ISB-1 2011'!A47</f>
        <v>2089</v>
      </c>
      <c r="B47" s="75" t="str">
        <f ca="1">'ISB-1 2011'!B47</f>
        <v>Montet (Glâne)</v>
      </c>
      <c r="C47" s="62">
        <v>355</v>
      </c>
      <c r="D47" s="18">
        <v>175</v>
      </c>
      <c r="E47" s="22">
        <v>2.2000000000000002</v>
      </c>
      <c r="F47" s="19">
        <v>12</v>
      </c>
      <c r="G47" s="18">
        <v>7</v>
      </c>
      <c r="H47" s="18">
        <v>57</v>
      </c>
      <c r="I47" s="76">
        <f t="shared" si="1"/>
        <v>161.36363636363635</v>
      </c>
      <c r="J47" s="76">
        <f t="shared" si="2"/>
        <v>3.3802816901408447E-2</v>
      </c>
      <c r="K47" s="32">
        <f t="shared" si="3"/>
        <v>1.0285714285714285</v>
      </c>
      <c r="L47" s="76">
        <f t="shared" si="4"/>
        <v>1.9718309859154931E-2</v>
      </c>
      <c r="M47" s="76">
        <f t="shared" si="5"/>
        <v>0.16056338028169015</v>
      </c>
      <c r="N47" s="63"/>
      <c r="O47" s="76"/>
      <c r="P47" s="76"/>
    </row>
    <row r="48" spans="1:16" ht="15" customHeight="1">
      <c r="A48" s="61">
        <f ca="1">'ISB-1 2011'!A48</f>
        <v>2096</v>
      </c>
      <c r="B48" s="75" t="str">
        <f ca="1">'ISB-1 2011'!B48</f>
        <v>Romont (FR)</v>
      </c>
      <c r="C48" s="62">
        <v>4621</v>
      </c>
      <c r="D48" s="18">
        <v>3777</v>
      </c>
      <c r="E48" s="22">
        <v>10.89</v>
      </c>
      <c r="F48" s="19">
        <v>2003</v>
      </c>
      <c r="G48" s="18">
        <v>156</v>
      </c>
      <c r="H48" s="18">
        <v>610</v>
      </c>
      <c r="I48" s="76">
        <f t="shared" si="1"/>
        <v>424.33425160697885</v>
      </c>
      <c r="J48" s="76">
        <f t="shared" si="2"/>
        <v>0.43345596191300584</v>
      </c>
      <c r="K48" s="32">
        <f t="shared" si="3"/>
        <v>0.22345777071750067</v>
      </c>
      <c r="L48" s="76">
        <f t="shared" si="4"/>
        <v>3.3758926639255574E-2</v>
      </c>
      <c r="M48" s="76">
        <f t="shared" si="5"/>
        <v>0.132006059294525</v>
      </c>
      <c r="N48" s="63"/>
      <c r="O48" s="76"/>
      <c r="P48" s="76"/>
    </row>
    <row r="49" spans="1:16" ht="15" customHeight="1">
      <c r="A49" s="61">
        <f ca="1">'ISB-1 2011'!A49</f>
        <v>2097</v>
      </c>
      <c r="B49" s="75" t="str">
        <f ca="1">'ISB-1 2011'!B49</f>
        <v>Rue</v>
      </c>
      <c r="C49" s="62">
        <v>1265</v>
      </c>
      <c r="D49" s="18">
        <v>943</v>
      </c>
      <c r="E49" s="22">
        <v>11.19</v>
      </c>
      <c r="F49" s="19">
        <v>140</v>
      </c>
      <c r="G49" s="18">
        <v>44</v>
      </c>
      <c r="H49" s="18">
        <v>164</v>
      </c>
      <c r="I49" s="76">
        <f t="shared" si="1"/>
        <v>113.04736371760501</v>
      </c>
      <c r="J49" s="76">
        <f t="shared" si="2"/>
        <v>0.11067193675889328</v>
      </c>
      <c r="K49" s="32">
        <f t="shared" si="3"/>
        <v>0.34146341463414637</v>
      </c>
      <c r="L49" s="76">
        <f t="shared" si="4"/>
        <v>3.4782608695652174E-2</v>
      </c>
      <c r="M49" s="76">
        <f t="shared" si="5"/>
        <v>0.12964426877470356</v>
      </c>
      <c r="N49" s="63"/>
      <c r="O49" s="76"/>
      <c r="P49" s="76"/>
    </row>
    <row r="50" spans="1:16" ht="15" customHeight="1">
      <c r="A50" s="61">
        <f ca="1">'ISB-1 2011'!A50</f>
        <v>2099</v>
      </c>
      <c r="B50" s="75" t="str">
        <f ca="1">'ISB-1 2011'!B50</f>
        <v>Siviriez</v>
      </c>
      <c r="C50" s="62">
        <v>2124</v>
      </c>
      <c r="D50" s="18">
        <v>1809</v>
      </c>
      <c r="E50" s="22">
        <v>20.28</v>
      </c>
      <c r="F50" s="19">
        <v>329</v>
      </c>
      <c r="G50" s="18">
        <v>87</v>
      </c>
      <c r="H50" s="18">
        <v>274</v>
      </c>
      <c r="I50" s="76">
        <f t="shared" si="1"/>
        <v>104.73372781065088</v>
      </c>
      <c r="J50" s="76">
        <f t="shared" si="2"/>
        <v>0.15489642184557439</v>
      </c>
      <c r="K50" s="32">
        <f t="shared" si="3"/>
        <v>0.17412935323383086</v>
      </c>
      <c r="L50" s="76">
        <f t="shared" si="4"/>
        <v>4.0960451977401127E-2</v>
      </c>
      <c r="M50" s="76">
        <f t="shared" si="5"/>
        <v>0.12900188323917136</v>
      </c>
      <c r="N50" s="63"/>
      <c r="O50" s="76"/>
      <c r="P50" s="76"/>
    </row>
    <row r="51" spans="1:16" ht="15" customHeight="1">
      <c r="A51" s="61">
        <f ca="1">'ISB-1 2011'!A51</f>
        <v>2102</v>
      </c>
      <c r="B51" s="75" t="str">
        <f ca="1">'ISB-1 2011'!B51</f>
        <v>Ursy</v>
      </c>
      <c r="C51" s="62">
        <v>2489</v>
      </c>
      <c r="D51" s="18">
        <v>1946</v>
      </c>
      <c r="E51" s="22">
        <v>14.93</v>
      </c>
      <c r="F51" s="19">
        <v>575</v>
      </c>
      <c r="G51" s="18">
        <v>89</v>
      </c>
      <c r="H51" s="18">
        <v>392</v>
      </c>
      <c r="I51" s="76">
        <f t="shared" si="1"/>
        <v>166.71131949095781</v>
      </c>
      <c r="J51" s="76">
        <f t="shared" si="2"/>
        <v>0.23101647247890719</v>
      </c>
      <c r="K51" s="32">
        <f t="shared" si="3"/>
        <v>0.27903391572456321</v>
      </c>
      <c r="L51" s="76">
        <f t="shared" si="4"/>
        <v>3.5757332261952594E-2</v>
      </c>
      <c r="M51" s="76">
        <f t="shared" si="5"/>
        <v>0.15749296906388108</v>
      </c>
      <c r="N51" s="63"/>
      <c r="O51" s="76"/>
      <c r="P51" s="76"/>
    </row>
    <row r="52" spans="1:16" ht="15" customHeight="1">
      <c r="A52" s="61">
        <f ca="1">'ISB-1 2011'!A52</f>
        <v>2111</v>
      </c>
      <c r="B52" s="75" t="str">
        <f ca="1">'ISB-1 2011'!B52</f>
        <v>Villaz-Saint-Pierre</v>
      </c>
      <c r="C52" s="62">
        <v>1029</v>
      </c>
      <c r="D52" s="18">
        <v>877</v>
      </c>
      <c r="E52" s="22">
        <v>5.59</v>
      </c>
      <c r="F52" s="19">
        <v>309</v>
      </c>
      <c r="G52" s="18">
        <v>40</v>
      </c>
      <c r="H52" s="18">
        <v>134</v>
      </c>
      <c r="I52" s="76">
        <f t="shared" si="1"/>
        <v>184.07871198568873</v>
      </c>
      <c r="J52" s="76">
        <f t="shared" si="2"/>
        <v>0.30029154518950435</v>
      </c>
      <c r="K52" s="32">
        <f t="shared" si="3"/>
        <v>0.1733181299885975</v>
      </c>
      <c r="L52" s="76">
        <f t="shared" si="4"/>
        <v>3.8872691933916424E-2</v>
      </c>
      <c r="M52" s="76">
        <f t="shared" si="5"/>
        <v>0.13022351797862003</v>
      </c>
      <c r="N52" s="63"/>
      <c r="O52" s="76"/>
      <c r="P52" s="76"/>
    </row>
    <row r="53" spans="1:16" ht="15" customHeight="1">
      <c r="A53" s="61">
        <f ca="1">'ISB-1 2011'!A53</f>
        <v>2113</v>
      </c>
      <c r="B53" s="75" t="str">
        <f ca="1">'ISB-1 2011'!B53</f>
        <v>Vuisternens-devant-Romont</v>
      </c>
      <c r="C53" s="62">
        <v>2024</v>
      </c>
      <c r="D53" s="18">
        <v>1834</v>
      </c>
      <c r="E53" s="22">
        <v>24.04</v>
      </c>
      <c r="F53" s="19">
        <v>303</v>
      </c>
      <c r="G53" s="18">
        <v>75</v>
      </c>
      <c r="H53" s="18">
        <v>314</v>
      </c>
      <c r="I53" s="76">
        <f t="shared" si="1"/>
        <v>84.193011647254579</v>
      </c>
      <c r="J53" s="76">
        <f t="shared" si="2"/>
        <v>0.14970355731225296</v>
      </c>
      <c r="K53" s="32">
        <f t="shared" si="3"/>
        <v>0.10359869138495092</v>
      </c>
      <c r="L53" s="76">
        <f t="shared" si="4"/>
        <v>3.7055335968379448E-2</v>
      </c>
      <c r="M53" s="76">
        <f t="shared" si="5"/>
        <v>0.15513833992094861</v>
      </c>
      <c r="N53" s="63"/>
      <c r="O53" s="76"/>
      <c r="P53" s="76"/>
    </row>
    <row r="54" spans="1:16" s="56" customFormat="1" ht="15" customHeight="1">
      <c r="A54" s="61">
        <f ca="1">'ISB-1 2011'!A54</f>
        <v>2114</v>
      </c>
      <c r="B54" s="75" t="str">
        <f ca="1">'ISB-1 2011'!B54</f>
        <v>Villorsonnens</v>
      </c>
      <c r="C54" s="62">
        <v>1275</v>
      </c>
      <c r="D54" s="18">
        <v>1117</v>
      </c>
      <c r="E54" s="22">
        <v>15.46</v>
      </c>
      <c r="F54" s="19">
        <v>148</v>
      </c>
      <c r="G54" s="18">
        <v>47</v>
      </c>
      <c r="H54" s="18">
        <v>192</v>
      </c>
      <c r="I54" s="76">
        <f t="shared" si="1"/>
        <v>82.470892626131942</v>
      </c>
      <c r="J54" s="76">
        <f t="shared" si="2"/>
        <v>0.11607843137254902</v>
      </c>
      <c r="K54" s="32">
        <f t="shared" si="3"/>
        <v>0.14145031333930169</v>
      </c>
      <c r="L54" s="76">
        <f t="shared" si="4"/>
        <v>3.6862745098039218E-2</v>
      </c>
      <c r="M54" s="76">
        <f t="shared" si="5"/>
        <v>0.15058823529411763</v>
      </c>
      <c r="N54" s="63"/>
      <c r="O54" s="73"/>
      <c r="P54" s="73"/>
    </row>
    <row r="55" spans="1:16" ht="15" customHeight="1">
      <c r="A55" s="61">
        <f ca="1">'ISB-1 2011'!A55</f>
        <v>2115</v>
      </c>
      <c r="B55" s="75" t="str">
        <f ca="1">'ISB-1 2011'!B55</f>
        <v>Torny</v>
      </c>
      <c r="C55" s="62">
        <v>815</v>
      </c>
      <c r="D55" s="18">
        <v>689</v>
      </c>
      <c r="E55" s="22">
        <v>10.19</v>
      </c>
      <c r="F55" s="19">
        <v>76</v>
      </c>
      <c r="G55" s="18">
        <v>27</v>
      </c>
      <c r="H55" s="18">
        <v>119</v>
      </c>
      <c r="I55" s="76">
        <f t="shared" si="1"/>
        <v>79.98037291462218</v>
      </c>
      <c r="J55" s="76">
        <f t="shared" si="2"/>
        <v>9.3251533742331291E-2</v>
      </c>
      <c r="K55" s="32">
        <f t="shared" si="3"/>
        <v>0.18287373004354138</v>
      </c>
      <c r="L55" s="76">
        <f t="shared" si="4"/>
        <v>3.3128834355828224E-2</v>
      </c>
      <c r="M55" s="76">
        <f t="shared" si="5"/>
        <v>0.1460122699386503</v>
      </c>
      <c r="N55" s="63"/>
      <c r="O55" s="76"/>
      <c r="P55" s="76"/>
    </row>
    <row r="56" spans="1:16" ht="15" customHeight="1">
      <c r="A56" s="61">
        <f ca="1">'ISB-1 2011'!A56</f>
        <v>2116</v>
      </c>
      <c r="B56" s="75" t="str">
        <f ca="1">'ISB-1 2011'!B56</f>
        <v>La Folliaz</v>
      </c>
      <c r="C56" s="62">
        <v>882</v>
      </c>
      <c r="D56" s="20">
        <v>849</v>
      </c>
      <c r="E56" s="1">
        <v>9.86</v>
      </c>
      <c r="F56" s="20">
        <v>145</v>
      </c>
      <c r="G56" s="20">
        <v>25</v>
      </c>
      <c r="H56" s="18">
        <v>117</v>
      </c>
      <c r="I56" s="76">
        <f t="shared" si="1"/>
        <v>89.452332657200813</v>
      </c>
      <c r="J56" s="76">
        <f t="shared" si="2"/>
        <v>0.16439909297052155</v>
      </c>
      <c r="K56" s="32">
        <f t="shared" si="3"/>
        <v>3.8869257950530034E-2</v>
      </c>
      <c r="L56" s="76">
        <f t="shared" si="4"/>
        <v>2.834467120181406E-2</v>
      </c>
      <c r="M56" s="76">
        <f t="shared" si="5"/>
        <v>0.1326530612244898</v>
      </c>
      <c r="N56" s="63"/>
      <c r="O56" s="76"/>
      <c r="P56" s="76"/>
    </row>
    <row r="57" spans="1:16" ht="15" customHeight="1">
      <c r="A57" s="61">
        <f ca="1">'ISB-1 2011'!A57</f>
        <v>2121</v>
      </c>
      <c r="B57" s="75" t="str">
        <f ca="1">'ISB-1 2011'!B57</f>
        <v>Haut-Intyamon</v>
      </c>
      <c r="C57" s="62">
        <v>1412</v>
      </c>
      <c r="D57" s="18">
        <v>1356</v>
      </c>
      <c r="E57" s="22">
        <v>60.08</v>
      </c>
      <c r="F57" s="19">
        <v>264</v>
      </c>
      <c r="G57" s="18">
        <v>94</v>
      </c>
      <c r="H57" s="19">
        <v>137</v>
      </c>
      <c r="I57" s="76">
        <f t="shared" si="1"/>
        <v>23.501997336884155</v>
      </c>
      <c r="J57" s="76">
        <f t="shared" si="2"/>
        <v>0.18696883852691218</v>
      </c>
      <c r="K57" s="32">
        <f t="shared" si="3"/>
        <v>4.1297935103244837E-2</v>
      </c>
      <c r="L57" s="76">
        <f t="shared" si="4"/>
        <v>6.6572237960339939E-2</v>
      </c>
      <c r="M57" s="76">
        <f t="shared" si="5"/>
        <v>9.7025495750708221E-2</v>
      </c>
      <c r="N57" s="63"/>
      <c r="O57" s="76"/>
      <c r="P57" s="76"/>
    </row>
    <row r="58" spans="1:16" ht="15" customHeight="1">
      <c r="A58" s="61">
        <f ca="1">'ISB-1 2011'!A58</f>
        <v>2122</v>
      </c>
      <c r="B58" s="75" t="str">
        <f ca="1">'ISB-1 2011'!B58</f>
        <v>Pont-en-Ogoz</v>
      </c>
      <c r="C58" s="62">
        <v>1631</v>
      </c>
      <c r="D58" s="18">
        <v>1383</v>
      </c>
      <c r="E58" s="22">
        <v>10</v>
      </c>
      <c r="F58" s="19">
        <v>154</v>
      </c>
      <c r="G58" s="18">
        <v>32</v>
      </c>
      <c r="H58" s="19">
        <v>256</v>
      </c>
      <c r="I58" s="76">
        <f t="shared" si="1"/>
        <v>163.1</v>
      </c>
      <c r="J58" s="76">
        <f t="shared" si="2"/>
        <v>9.4420600858369105E-2</v>
      </c>
      <c r="K58" s="32">
        <f t="shared" si="3"/>
        <v>0.17932031814895155</v>
      </c>
      <c r="L58" s="76">
        <f t="shared" si="4"/>
        <v>1.9619865113427344E-2</v>
      </c>
      <c r="M58" s="76">
        <f t="shared" si="5"/>
        <v>0.15695892090741875</v>
      </c>
      <c r="N58" s="63"/>
      <c r="O58" s="76"/>
      <c r="P58" s="76"/>
    </row>
    <row r="59" spans="1:16" ht="15" customHeight="1">
      <c r="A59" s="61">
        <f ca="1">'ISB-1 2011'!A59</f>
        <v>2123</v>
      </c>
      <c r="B59" s="75" t="str">
        <f ca="1">'ISB-1 2011'!B59</f>
        <v>Botterens</v>
      </c>
      <c r="C59" s="62">
        <v>492</v>
      </c>
      <c r="D59" s="18">
        <v>390</v>
      </c>
      <c r="E59" s="22">
        <v>4.07</v>
      </c>
      <c r="F59" s="19">
        <v>91</v>
      </c>
      <c r="G59" s="18">
        <v>10</v>
      </c>
      <c r="H59" s="19">
        <v>73</v>
      </c>
      <c r="I59" s="76">
        <f t="shared" si="1"/>
        <v>120.88452088452088</v>
      </c>
      <c r="J59" s="76">
        <f t="shared" si="2"/>
        <v>0.18495934959349594</v>
      </c>
      <c r="K59" s="32">
        <f t="shared" si="3"/>
        <v>0.26153846153846155</v>
      </c>
      <c r="L59" s="76">
        <f t="shared" si="4"/>
        <v>2.032520325203252E-2</v>
      </c>
      <c r="M59" s="76">
        <f t="shared" si="5"/>
        <v>0.1483739837398374</v>
      </c>
      <c r="N59" s="63"/>
      <c r="O59" s="76"/>
      <c r="P59" s="76"/>
    </row>
    <row r="60" spans="1:16" ht="15" customHeight="1">
      <c r="A60" s="61">
        <f ca="1">'ISB-1 2011'!A60</f>
        <v>2124</v>
      </c>
      <c r="B60" s="75" t="str">
        <f ca="1">'ISB-1 2011'!B60</f>
        <v>Broc</v>
      </c>
      <c r="C60" s="62">
        <v>2278</v>
      </c>
      <c r="D60" s="18">
        <v>2088</v>
      </c>
      <c r="E60" s="22">
        <v>9.77</v>
      </c>
      <c r="F60" s="19">
        <v>594</v>
      </c>
      <c r="G60" s="18">
        <v>124</v>
      </c>
      <c r="H60" s="19">
        <v>294</v>
      </c>
      <c r="I60" s="76">
        <f t="shared" si="1"/>
        <v>233.16274309109519</v>
      </c>
      <c r="J60" s="76">
        <f t="shared" si="2"/>
        <v>0.26075504828797191</v>
      </c>
      <c r="K60" s="32">
        <f t="shared" si="3"/>
        <v>9.0996168582375483E-2</v>
      </c>
      <c r="L60" s="76">
        <f t="shared" si="4"/>
        <v>5.4433713784021072E-2</v>
      </c>
      <c r="M60" s="76">
        <f t="shared" si="5"/>
        <v>0.12906057945566285</v>
      </c>
      <c r="N60" s="63"/>
      <c r="O60" s="76"/>
      <c r="P60" s="76"/>
    </row>
    <row r="61" spans="1:16" s="56" customFormat="1" ht="15" customHeight="1">
      <c r="A61" s="61">
        <f ca="1">'ISB-1 2011'!A61</f>
        <v>2125</v>
      </c>
      <c r="B61" s="75" t="str">
        <f ca="1">'ISB-1 2011'!B61</f>
        <v>Bulle</v>
      </c>
      <c r="C61" s="62">
        <v>19592</v>
      </c>
      <c r="D61" s="18">
        <v>14637</v>
      </c>
      <c r="E61" s="22">
        <v>23.86</v>
      </c>
      <c r="F61" s="19">
        <v>7341</v>
      </c>
      <c r="G61" s="18">
        <v>778</v>
      </c>
      <c r="H61" s="19">
        <v>2297</v>
      </c>
      <c r="I61" s="76">
        <f t="shared" si="1"/>
        <v>821.12321877619445</v>
      </c>
      <c r="J61" s="76">
        <f t="shared" si="2"/>
        <v>0.37469375255206205</v>
      </c>
      <c r="K61" s="32">
        <f t="shared" si="3"/>
        <v>0.33852565416410468</v>
      </c>
      <c r="L61" s="76">
        <f t="shared" si="4"/>
        <v>3.9710085749285425E-2</v>
      </c>
      <c r="M61" s="76">
        <f t="shared" si="5"/>
        <v>0.11724173131890568</v>
      </c>
      <c r="N61" s="63"/>
      <c r="O61" s="73"/>
      <c r="P61" s="73"/>
    </row>
    <row r="62" spans="1:16" ht="15" customHeight="1">
      <c r="A62" s="61">
        <f ca="1">'ISB-1 2011'!A62</f>
        <v>2128</v>
      </c>
      <c r="B62" s="75" t="str">
        <f ca="1">'ISB-1 2011'!B62</f>
        <v>Châtel-sur-Montsalvens</v>
      </c>
      <c r="C62" s="62">
        <v>245</v>
      </c>
      <c r="D62" s="18">
        <v>205</v>
      </c>
      <c r="E62" s="22">
        <v>2</v>
      </c>
      <c r="F62" s="19">
        <v>14</v>
      </c>
      <c r="G62" s="18">
        <v>6</v>
      </c>
      <c r="H62" s="19">
        <v>31</v>
      </c>
      <c r="I62" s="76">
        <f t="shared" si="1"/>
        <v>122.5</v>
      </c>
      <c r="J62" s="76">
        <f t="shared" si="2"/>
        <v>5.7142857142857141E-2</v>
      </c>
      <c r="K62" s="32">
        <f t="shared" si="3"/>
        <v>0.1951219512195122</v>
      </c>
      <c r="L62" s="76">
        <f t="shared" si="4"/>
        <v>2.4489795918367346E-2</v>
      </c>
      <c r="M62" s="76">
        <f t="shared" si="5"/>
        <v>0.12653061224489795</v>
      </c>
      <c r="N62" s="63"/>
      <c r="O62" s="76"/>
      <c r="P62" s="76"/>
    </row>
    <row r="63" spans="1:16" ht="15" customHeight="1">
      <c r="A63" s="61">
        <f ca="1">'ISB-1 2011'!A63</f>
        <v>2129</v>
      </c>
      <c r="B63" s="75" t="str">
        <f ca="1">'ISB-1 2011'!B63</f>
        <v>Corbières</v>
      </c>
      <c r="C63" s="62">
        <v>735</v>
      </c>
      <c r="D63" s="18">
        <v>585</v>
      </c>
      <c r="E63" s="22">
        <v>9.58</v>
      </c>
      <c r="F63" s="19">
        <v>120</v>
      </c>
      <c r="G63" s="18">
        <v>15</v>
      </c>
      <c r="H63" s="19">
        <v>105</v>
      </c>
      <c r="I63" s="76">
        <f t="shared" si="1"/>
        <v>76.722338204592901</v>
      </c>
      <c r="J63" s="76">
        <f t="shared" si="2"/>
        <v>0.16326530612244897</v>
      </c>
      <c r="K63" s="32">
        <f t="shared" si="3"/>
        <v>0.25641025641025639</v>
      </c>
      <c r="L63" s="76">
        <f t="shared" si="4"/>
        <v>2.0408163265306121E-2</v>
      </c>
      <c r="M63" s="76">
        <f t="shared" si="5"/>
        <v>0.14285714285714285</v>
      </c>
      <c r="N63" s="63"/>
      <c r="O63" s="76"/>
      <c r="P63" s="76"/>
    </row>
    <row r="64" spans="1:16" ht="15" customHeight="1">
      <c r="A64" s="61">
        <f ca="1">'ISB-1 2011'!A64</f>
        <v>2130</v>
      </c>
      <c r="B64" s="75" t="str">
        <f ca="1">'ISB-1 2011'!B64</f>
        <v>Crésuz</v>
      </c>
      <c r="C64" s="62">
        <v>299</v>
      </c>
      <c r="D64" s="18">
        <v>259</v>
      </c>
      <c r="E64" s="22">
        <v>1.64</v>
      </c>
      <c r="F64" s="19">
        <v>10</v>
      </c>
      <c r="G64" s="18">
        <v>20</v>
      </c>
      <c r="H64" s="19">
        <v>11</v>
      </c>
      <c r="I64" s="76">
        <f t="shared" si="1"/>
        <v>182.31707317073173</v>
      </c>
      <c r="J64" s="76">
        <f t="shared" si="2"/>
        <v>3.3444816053511704E-2</v>
      </c>
      <c r="K64" s="32">
        <f t="shared" si="3"/>
        <v>0.15444015444015444</v>
      </c>
      <c r="L64" s="76">
        <f t="shared" si="4"/>
        <v>6.6889632107023408E-2</v>
      </c>
      <c r="M64" s="76">
        <f t="shared" si="5"/>
        <v>3.678929765886288E-2</v>
      </c>
      <c r="N64" s="63"/>
      <c r="O64" s="76"/>
      <c r="P64" s="76"/>
    </row>
    <row r="65" spans="1:16" ht="15" customHeight="1">
      <c r="A65" s="61">
        <f ca="1">'ISB-1 2011'!A65</f>
        <v>2131</v>
      </c>
      <c r="B65" s="75" t="str">
        <f ca="1">'ISB-1 2011'!B65</f>
        <v>Echarlens</v>
      </c>
      <c r="C65" s="62">
        <v>734</v>
      </c>
      <c r="D65" s="18">
        <v>568</v>
      </c>
      <c r="E65" s="22">
        <v>4.62</v>
      </c>
      <c r="F65" s="19">
        <v>55</v>
      </c>
      <c r="G65" s="18">
        <v>16</v>
      </c>
      <c r="H65" s="19">
        <v>126</v>
      </c>
      <c r="I65" s="76">
        <f t="shared" si="1"/>
        <v>158.87445887445887</v>
      </c>
      <c r="J65" s="76">
        <f t="shared" si="2"/>
        <v>7.4931880108991822E-2</v>
      </c>
      <c r="K65" s="32">
        <f t="shared" si="3"/>
        <v>0.29225352112676056</v>
      </c>
      <c r="L65" s="76">
        <f t="shared" si="4"/>
        <v>2.1798365122615803E-2</v>
      </c>
      <c r="M65" s="76">
        <f t="shared" si="5"/>
        <v>0.17166212534059946</v>
      </c>
      <c r="N65" s="63"/>
      <c r="O65" s="76"/>
      <c r="P65" s="76"/>
    </row>
    <row r="66" spans="1:16" ht="15" customHeight="1">
      <c r="A66" s="61">
        <f ca="1">'ISB-1 2011'!A66</f>
        <v>2134</v>
      </c>
      <c r="B66" s="75" t="str">
        <f ca="1">'ISB-1 2011'!B66</f>
        <v>Grandvillard</v>
      </c>
      <c r="C66" s="62">
        <v>738</v>
      </c>
      <c r="D66" s="18">
        <v>617</v>
      </c>
      <c r="E66" s="22">
        <v>24.3</v>
      </c>
      <c r="F66" s="19">
        <v>86</v>
      </c>
      <c r="G66" s="18">
        <v>26</v>
      </c>
      <c r="H66" s="19">
        <v>111</v>
      </c>
      <c r="I66" s="76">
        <f t="shared" si="1"/>
        <v>30.37037037037037</v>
      </c>
      <c r="J66" s="76">
        <f t="shared" si="2"/>
        <v>0.11653116531165311</v>
      </c>
      <c r="K66" s="32">
        <f t="shared" si="3"/>
        <v>0.19611021069692058</v>
      </c>
      <c r="L66" s="76">
        <f t="shared" si="4"/>
        <v>3.5230352303523033E-2</v>
      </c>
      <c r="M66" s="76">
        <f t="shared" si="5"/>
        <v>0.15040650406504066</v>
      </c>
      <c r="N66" s="63"/>
      <c r="O66" s="76"/>
      <c r="P66" s="76"/>
    </row>
    <row r="67" spans="1:16" ht="15" customHeight="1">
      <c r="A67" s="61">
        <f ca="1">'ISB-1 2011'!A67</f>
        <v>2135</v>
      </c>
      <c r="B67" s="75" t="str">
        <f ca="1">'ISB-1 2011'!B67</f>
        <v>Gruyères</v>
      </c>
      <c r="C67" s="62">
        <v>1867</v>
      </c>
      <c r="D67" s="18">
        <v>1487</v>
      </c>
      <c r="E67" s="22">
        <v>28.44</v>
      </c>
      <c r="F67" s="19">
        <v>484</v>
      </c>
      <c r="G67" s="18">
        <v>74</v>
      </c>
      <c r="H67" s="19">
        <v>277</v>
      </c>
      <c r="I67" s="76">
        <f t="shared" si="1"/>
        <v>65.646976090014064</v>
      </c>
      <c r="J67" s="76">
        <f t="shared" si="2"/>
        <v>0.2592394215318693</v>
      </c>
      <c r="K67" s="32">
        <f t="shared" si="3"/>
        <v>0.25554808338937457</v>
      </c>
      <c r="L67" s="76">
        <f t="shared" si="4"/>
        <v>3.9635779325120517E-2</v>
      </c>
      <c r="M67" s="76">
        <f t="shared" si="5"/>
        <v>0.1483663631494376</v>
      </c>
      <c r="N67" s="63"/>
      <c r="O67" s="76"/>
      <c r="P67" s="76"/>
    </row>
    <row r="68" spans="1:16" ht="15" customHeight="1">
      <c r="A68" s="61">
        <f ca="1">'ISB-1 2011'!A68</f>
        <v>2137</v>
      </c>
      <c r="B68" s="75" t="str">
        <f ca="1">'ISB-1 2011'!B68</f>
        <v>Hauteville</v>
      </c>
      <c r="C68" s="62">
        <v>562</v>
      </c>
      <c r="D68" s="18">
        <v>469</v>
      </c>
      <c r="E68" s="22">
        <v>10.52</v>
      </c>
      <c r="F68" s="19">
        <v>37</v>
      </c>
      <c r="G68" s="18">
        <v>18</v>
      </c>
      <c r="H68" s="19">
        <v>89</v>
      </c>
      <c r="I68" s="76">
        <f t="shared" si="1"/>
        <v>53.422053231939167</v>
      </c>
      <c r="J68" s="76">
        <f t="shared" si="2"/>
        <v>6.5836298932384338E-2</v>
      </c>
      <c r="K68" s="32">
        <f t="shared" si="3"/>
        <v>0.19829424307036247</v>
      </c>
      <c r="L68" s="76">
        <f t="shared" si="4"/>
        <v>3.2028469750889681E-2</v>
      </c>
      <c r="M68" s="76">
        <f t="shared" si="5"/>
        <v>0.15836298932384341</v>
      </c>
      <c r="N68" s="63"/>
      <c r="O68" s="76"/>
      <c r="P68" s="76"/>
    </row>
    <row r="69" spans="1:16" ht="15" customHeight="1">
      <c r="A69" s="61">
        <f ca="1">'ISB-1 2011'!A69</f>
        <v>2138</v>
      </c>
      <c r="B69" s="75" t="str">
        <f ca="1">'ISB-1 2011'!B69</f>
        <v>Jaun</v>
      </c>
      <c r="C69" s="62">
        <v>684</v>
      </c>
      <c r="D69" s="18">
        <v>725</v>
      </c>
      <c r="E69" s="22">
        <v>55.03</v>
      </c>
      <c r="F69" s="19">
        <v>135</v>
      </c>
      <c r="G69" s="18">
        <v>37</v>
      </c>
      <c r="H69" s="19">
        <v>97</v>
      </c>
      <c r="I69" s="76">
        <f t="shared" si="1"/>
        <v>12.429583863347265</v>
      </c>
      <c r="J69" s="76">
        <f t="shared" si="2"/>
        <v>0.19736842105263158</v>
      </c>
      <c r="K69" s="32">
        <f t="shared" si="3"/>
        <v>-5.6551724137931032E-2</v>
      </c>
      <c r="L69" s="76">
        <f t="shared" si="4"/>
        <v>5.4093567251461985E-2</v>
      </c>
      <c r="M69" s="76">
        <f t="shared" si="5"/>
        <v>0.14181286549707603</v>
      </c>
      <c r="N69" s="63"/>
      <c r="O69" s="76"/>
      <c r="P69" s="76"/>
    </row>
    <row r="70" spans="1:16" ht="15" customHeight="1">
      <c r="A70" s="61">
        <f ca="1">'ISB-1 2011'!A70</f>
        <v>2140</v>
      </c>
      <c r="B70" s="75" t="str">
        <f ca="1">'ISB-1 2011'!B70</f>
        <v>Marsens</v>
      </c>
      <c r="C70" s="62">
        <v>1653</v>
      </c>
      <c r="D70" s="18">
        <v>1265</v>
      </c>
      <c r="E70" s="22">
        <v>7.81</v>
      </c>
      <c r="F70" s="19">
        <v>378</v>
      </c>
      <c r="G70" s="18">
        <v>36</v>
      </c>
      <c r="H70" s="19">
        <v>309</v>
      </c>
      <c r="I70" s="76">
        <f t="shared" si="1"/>
        <v>211.65172855313702</v>
      </c>
      <c r="J70" s="76">
        <f t="shared" si="2"/>
        <v>0.22867513611615245</v>
      </c>
      <c r="K70" s="32">
        <f t="shared" si="3"/>
        <v>0.30671936758893281</v>
      </c>
      <c r="L70" s="76">
        <f t="shared" si="4"/>
        <v>2.1778584392014518E-2</v>
      </c>
      <c r="M70" s="76">
        <f t="shared" si="5"/>
        <v>0.18693284936479129</v>
      </c>
      <c r="N70" s="63"/>
      <c r="O70" s="76"/>
      <c r="P70" s="76"/>
    </row>
    <row r="71" spans="1:16" ht="15" customHeight="1">
      <c r="A71" s="61">
        <f ca="1">'ISB-1 2011'!A71</f>
        <v>2143</v>
      </c>
      <c r="B71" s="75" t="str">
        <f ca="1">'ISB-1 2011'!B71</f>
        <v>Morlon</v>
      </c>
      <c r="C71" s="62">
        <v>590</v>
      </c>
      <c r="D71" s="18">
        <v>528</v>
      </c>
      <c r="E71" s="22">
        <v>2.42</v>
      </c>
      <c r="F71" s="19">
        <v>71</v>
      </c>
      <c r="G71" s="18">
        <v>20</v>
      </c>
      <c r="H71" s="19">
        <v>99</v>
      </c>
      <c r="I71" s="76">
        <f t="shared" ref="I71:I132" si="6">(C71/E71)</f>
        <v>243.801652892562</v>
      </c>
      <c r="J71" s="76">
        <f t="shared" ref="J71:J132" si="7">F71/C71</f>
        <v>0.12033898305084746</v>
      </c>
      <c r="K71" s="32">
        <f t="shared" ref="K71:K132" si="8">(C71-D71)/D71</f>
        <v>0.11742424242424243</v>
      </c>
      <c r="L71" s="76">
        <f t="shared" ref="L71:L132" si="9">G71/C71</f>
        <v>3.3898305084745763E-2</v>
      </c>
      <c r="M71" s="76">
        <f t="shared" ref="M71:M132" si="10">H71/C71</f>
        <v>0.16779661016949152</v>
      </c>
      <c r="N71" s="63"/>
      <c r="O71" s="76"/>
      <c r="P71" s="76"/>
    </row>
    <row r="72" spans="1:16" ht="15" customHeight="1">
      <c r="A72" s="61">
        <f ca="1">'ISB-1 2011'!A72</f>
        <v>2145</v>
      </c>
      <c r="B72" s="75" t="str">
        <f ca="1">'ISB-1 2011'!B72</f>
        <v>Le Pâquier (FR)</v>
      </c>
      <c r="C72" s="62">
        <v>1086</v>
      </c>
      <c r="D72" s="18">
        <v>949</v>
      </c>
      <c r="E72" s="22">
        <v>4.49</v>
      </c>
      <c r="F72" s="19">
        <v>135</v>
      </c>
      <c r="G72" s="18">
        <v>37</v>
      </c>
      <c r="H72" s="19">
        <v>175</v>
      </c>
      <c r="I72" s="76">
        <f t="shared" si="6"/>
        <v>241.87082405345211</v>
      </c>
      <c r="J72" s="76">
        <f t="shared" si="7"/>
        <v>0.12430939226519337</v>
      </c>
      <c r="K72" s="32">
        <f t="shared" si="8"/>
        <v>0.14436248682824027</v>
      </c>
      <c r="L72" s="76">
        <f t="shared" si="9"/>
        <v>3.4069981583793742E-2</v>
      </c>
      <c r="M72" s="76">
        <f t="shared" si="10"/>
        <v>0.16114180478821363</v>
      </c>
      <c r="N72" s="63"/>
      <c r="O72" s="76"/>
      <c r="P72" s="76"/>
    </row>
    <row r="73" spans="1:16" ht="15" customHeight="1">
      <c r="A73" s="61">
        <f ca="1">'ISB-1 2011'!A73</f>
        <v>2147</v>
      </c>
      <c r="B73" s="75" t="str">
        <f ca="1">'ISB-1 2011'!B73</f>
        <v>Pont-la-Ville</v>
      </c>
      <c r="C73" s="62">
        <v>584</v>
      </c>
      <c r="D73" s="18">
        <v>486</v>
      </c>
      <c r="E73" s="22">
        <v>4.33</v>
      </c>
      <c r="F73" s="19">
        <v>48</v>
      </c>
      <c r="G73" s="18">
        <v>22</v>
      </c>
      <c r="H73" s="19">
        <v>90</v>
      </c>
      <c r="I73" s="76">
        <f t="shared" si="6"/>
        <v>134.8729792147806</v>
      </c>
      <c r="J73" s="76">
        <f t="shared" si="7"/>
        <v>8.2191780821917804E-2</v>
      </c>
      <c r="K73" s="32">
        <f t="shared" si="8"/>
        <v>0.20164609053497942</v>
      </c>
      <c r="L73" s="76">
        <f t="shared" si="9"/>
        <v>3.7671232876712327E-2</v>
      </c>
      <c r="M73" s="76">
        <f t="shared" si="10"/>
        <v>0.1541095890410959</v>
      </c>
      <c r="N73" s="63"/>
      <c r="O73" s="76"/>
      <c r="P73" s="76"/>
    </row>
    <row r="74" spans="1:16" ht="15" customHeight="1">
      <c r="A74" s="61">
        <f ca="1">'ISB-1 2011'!A74</f>
        <v>2148</v>
      </c>
      <c r="B74" s="75" t="str">
        <f ca="1">'ISB-1 2011'!B74</f>
        <v>Riaz</v>
      </c>
      <c r="C74" s="62">
        <v>2181</v>
      </c>
      <c r="D74" s="18">
        <v>1688</v>
      </c>
      <c r="E74" s="22">
        <v>7.75</v>
      </c>
      <c r="F74" s="19">
        <v>539</v>
      </c>
      <c r="G74" s="18">
        <v>52</v>
      </c>
      <c r="H74" s="19">
        <v>278</v>
      </c>
      <c r="I74" s="76">
        <f t="shared" si="6"/>
        <v>281.41935483870969</v>
      </c>
      <c r="J74" s="76">
        <f t="shared" si="7"/>
        <v>0.24713434204493351</v>
      </c>
      <c r="K74" s="32">
        <f t="shared" si="8"/>
        <v>0.29206161137440756</v>
      </c>
      <c r="L74" s="76">
        <f t="shared" si="9"/>
        <v>2.3842274186153142E-2</v>
      </c>
      <c r="M74" s="76">
        <f t="shared" si="10"/>
        <v>0.12746446584135718</v>
      </c>
      <c r="N74" s="63"/>
      <c r="O74" s="76"/>
      <c r="P74" s="76"/>
    </row>
    <row r="75" spans="1:16" ht="15" customHeight="1">
      <c r="A75" s="61">
        <f ca="1">'ISB-1 2011'!A75</f>
        <v>2149</v>
      </c>
      <c r="B75" s="75" t="str">
        <f ca="1">'ISB-1 2011'!B75</f>
        <v>La Roche</v>
      </c>
      <c r="C75" s="62">
        <v>1428</v>
      </c>
      <c r="D75" s="18">
        <v>1263</v>
      </c>
      <c r="E75" s="22">
        <v>24.03</v>
      </c>
      <c r="F75" s="19">
        <v>394</v>
      </c>
      <c r="G75" s="18">
        <v>61</v>
      </c>
      <c r="H75" s="19">
        <v>182</v>
      </c>
      <c r="I75" s="76">
        <f t="shared" si="6"/>
        <v>59.425717852684144</v>
      </c>
      <c r="J75" s="76">
        <f t="shared" si="7"/>
        <v>0.27591036414565828</v>
      </c>
      <c r="K75" s="32">
        <f t="shared" si="8"/>
        <v>0.13064133016627077</v>
      </c>
      <c r="L75" s="76">
        <f t="shared" si="9"/>
        <v>4.2717086834733894E-2</v>
      </c>
      <c r="M75" s="76">
        <f t="shared" si="10"/>
        <v>0.12745098039215685</v>
      </c>
      <c r="N75" s="63"/>
      <c r="O75" s="76"/>
      <c r="P75" s="76"/>
    </row>
    <row r="76" spans="1:16" ht="15" customHeight="1">
      <c r="A76" s="61">
        <f ca="1">'ISB-1 2011'!A76</f>
        <v>2152</v>
      </c>
      <c r="B76" s="75" t="str">
        <f ca="1">'ISB-1 2011'!B76</f>
        <v>Sâles</v>
      </c>
      <c r="C76" s="62">
        <v>1432</v>
      </c>
      <c r="D76" s="18">
        <v>1228</v>
      </c>
      <c r="E76" s="22">
        <v>18.82</v>
      </c>
      <c r="F76" s="19">
        <v>410</v>
      </c>
      <c r="G76" s="18">
        <v>46</v>
      </c>
      <c r="H76" s="19">
        <v>225</v>
      </c>
      <c r="I76" s="76">
        <f t="shared" si="6"/>
        <v>76.089266737513285</v>
      </c>
      <c r="J76" s="76">
        <f t="shared" si="7"/>
        <v>0.28631284916201116</v>
      </c>
      <c r="K76" s="32">
        <f t="shared" si="8"/>
        <v>0.16612377850162866</v>
      </c>
      <c r="L76" s="76">
        <f t="shared" si="9"/>
        <v>3.2122905027932962E-2</v>
      </c>
      <c r="M76" s="76">
        <f t="shared" si="10"/>
        <v>0.15712290502793297</v>
      </c>
      <c r="N76" s="63"/>
      <c r="O76" s="76"/>
      <c r="P76" s="76"/>
    </row>
    <row r="77" spans="1:16" ht="15" customHeight="1">
      <c r="A77" s="61">
        <f ca="1">'ISB-1 2011'!A77</f>
        <v>2153</v>
      </c>
      <c r="B77" s="75" t="str">
        <f ca="1">'ISB-1 2011'!B77</f>
        <v>Sorens</v>
      </c>
      <c r="C77" s="62">
        <v>949</v>
      </c>
      <c r="D77" s="18">
        <v>813</v>
      </c>
      <c r="E77" s="22">
        <v>8.7100000000000009</v>
      </c>
      <c r="F77" s="19">
        <v>143</v>
      </c>
      <c r="G77" s="18">
        <v>37</v>
      </c>
      <c r="H77" s="19">
        <v>124</v>
      </c>
      <c r="I77" s="76">
        <f t="shared" si="6"/>
        <v>108.955223880597</v>
      </c>
      <c r="J77" s="76">
        <f t="shared" si="7"/>
        <v>0.15068493150684931</v>
      </c>
      <c r="K77" s="32">
        <f t="shared" si="8"/>
        <v>0.16728167281672818</v>
      </c>
      <c r="L77" s="76">
        <f t="shared" si="9"/>
        <v>3.8988408851422553E-2</v>
      </c>
      <c r="M77" s="76">
        <f t="shared" si="10"/>
        <v>0.13066385669125394</v>
      </c>
      <c r="N77" s="63"/>
      <c r="O77" s="76"/>
      <c r="P77" s="76"/>
    </row>
    <row r="78" spans="1:16" ht="15" customHeight="1">
      <c r="A78" s="61">
        <f ca="1">'ISB-1 2011'!A78</f>
        <v>2155</v>
      </c>
      <c r="B78" s="75" t="str">
        <f ca="1">'ISB-1 2011'!B78</f>
        <v>Vaulruz</v>
      </c>
      <c r="C78" s="62">
        <v>1014</v>
      </c>
      <c r="D78" s="18">
        <v>872</v>
      </c>
      <c r="E78" s="22">
        <v>10.1</v>
      </c>
      <c r="F78" s="19">
        <v>290</v>
      </c>
      <c r="G78" s="18">
        <v>33</v>
      </c>
      <c r="H78" s="19">
        <v>151</v>
      </c>
      <c r="I78" s="76">
        <f t="shared" si="6"/>
        <v>100.3960396039604</v>
      </c>
      <c r="J78" s="76">
        <f t="shared" si="7"/>
        <v>0.28599605522682447</v>
      </c>
      <c r="K78" s="32">
        <f t="shared" si="8"/>
        <v>0.1628440366972477</v>
      </c>
      <c r="L78" s="76">
        <f t="shared" si="9"/>
        <v>3.2544378698224852E-2</v>
      </c>
      <c r="M78" s="76">
        <f t="shared" si="10"/>
        <v>0.14891518737672585</v>
      </c>
      <c r="N78" s="63"/>
      <c r="O78" s="76"/>
      <c r="P78" s="76"/>
    </row>
    <row r="79" spans="1:16" ht="15" customHeight="1">
      <c r="A79" s="61">
        <f ca="1">'ISB-1 2011'!A79</f>
        <v>2160</v>
      </c>
      <c r="B79" s="75" t="str">
        <f ca="1">'ISB-1 2011'!B79</f>
        <v>Vuadens</v>
      </c>
      <c r="C79" s="62">
        <v>2045</v>
      </c>
      <c r="D79" s="18">
        <v>1659</v>
      </c>
      <c r="E79" s="22">
        <v>10.45</v>
      </c>
      <c r="F79" s="19">
        <v>318</v>
      </c>
      <c r="G79" s="18">
        <v>83</v>
      </c>
      <c r="H79" s="19">
        <v>321</v>
      </c>
      <c r="I79" s="76">
        <f t="shared" si="6"/>
        <v>195.69377990430624</v>
      </c>
      <c r="J79" s="76">
        <f t="shared" si="7"/>
        <v>0.15550122249388754</v>
      </c>
      <c r="K79" s="32">
        <f t="shared" si="8"/>
        <v>0.2326702833031947</v>
      </c>
      <c r="L79" s="76">
        <f t="shared" si="9"/>
        <v>4.0586797066014667E-2</v>
      </c>
      <c r="M79" s="76">
        <f t="shared" si="10"/>
        <v>0.1569682151589242</v>
      </c>
      <c r="N79" s="63"/>
      <c r="O79" s="76"/>
      <c r="P79" s="76"/>
    </row>
    <row r="80" spans="1:16" ht="15" customHeight="1">
      <c r="A80" s="61">
        <f ca="1">'ISB-1 2011'!A80</f>
        <v>2162</v>
      </c>
      <c r="B80" s="75" t="str">
        <f ca="1">'ISB-1 2011'!B80</f>
        <v>Bas-Intyamon</v>
      </c>
      <c r="C80" s="62">
        <v>1165</v>
      </c>
      <c r="D80" s="18">
        <v>940</v>
      </c>
      <c r="E80" s="22">
        <v>33.33</v>
      </c>
      <c r="F80" s="19">
        <v>143</v>
      </c>
      <c r="G80" s="18">
        <v>47</v>
      </c>
      <c r="H80" s="19">
        <v>144</v>
      </c>
      <c r="I80" s="76">
        <f t="shared" si="6"/>
        <v>34.953495349534954</v>
      </c>
      <c r="J80" s="76">
        <f t="shared" si="7"/>
        <v>0.12274678111587983</v>
      </c>
      <c r="K80" s="32">
        <f t="shared" si="8"/>
        <v>0.23936170212765959</v>
      </c>
      <c r="L80" s="76">
        <f t="shared" si="9"/>
        <v>4.034334763948498E-2</v>
      </c>
      <c r="M80" s="76">
        <f t="shared" si="10"/>
        <v>0.12360515021459227</v>
      </c>
      <c r="N80" s="63"/>
      <c r="O80" s="76"/>
      <c r="P80" s="76"/>
    </row>
    <row r="81" spans="1:16" ht="15" customHeight="1">
      <c r="A81" s="61">
        <f ca="1">'ISB-1 2011'!A81</f>
        <v>2163</v>
      </c>
      <c r="B81" s="75" t="str">
        <f ca="1">'ISB-1 2011'!B81</f>
        <v>Val-de-Charmey</v>
      </c>
      <c r="C81" s="62">
        <v>2198</v>
      </c>
      <c r="D81" s="18">
        <v>1901</v>
      </c>
      <c r="E81" s="22">
        <v>111.73</v>
      </c>
      <c r="F81" s="19">
        <v>521</v>
      </c>
      <c r="G81" s="18">
        <v>108</v>
      </c>
      <c r="H81" s="19">
        <v>261</v>
      </c>
      <c r="I81" s="76">
        <f t="shared" si="6"/>
        <v>19.672424595005818</v>
      </c>
      <c r="J81" s="76">
        <f t="shared" si="7"/>
        <v>0.23703366696997269</v>
      </c>
      <c r="K81" s="32">
        <f t="shared" si="8"/>
        <v>0.15623356128353499</v>
      </c>
      <c r="L81" s="76">
        <f t="shared" si="9"/>
        <v>4.9135577797998181E-2</v>
      </c>
      <c r="M81" s="76">
        <f t="shared" si="10"/>
        <v>0.11874431301182893</v>
      </c>
      <c r="N81" s="63"/>
      <c r="O81" s="76"/>
      <c r="P81" s="76"/>
    </row>
    <row r="82" spans="1:16" ht="15" customHeight="1">
      <c r="A82" s="61">
        <f ca="1">'ISB-1 2011'!A82</f>
        <v>2171</v>
      </c>
      <c r="B82" s="75" t="str">
        <f ca="1">'ISB-1 2011'!B82</f>
        <v>Arconciel</v>
      </c>
      <c r="C82" s="62">
        <v>770</v>
      </c>
      <c r="D82" s="18">
        <v>622</v>
      </c>
      <c r="E82" s="22">
        <v>6.16</v>
      </c>
      <c r="F82" s="19">
        <v>32</v>
      </c>
      <c r="G82" s="18">
        <v>22</v>
      </c>
      <c r="H82" s="19">
        <v>110</v>
      </c>
      <c r="I82" s="76">
        <f t="shared" si="6"/>
        <v>125</v>
      </c>
      <c r="J82" s="76">
        <f t="shared" si="7"/>
        <v>4.1558441558441558E-2</v>
      </c>
      <c r="K82" s="32">
        <f t="shared" si="8"/>
        <v>0.23794212218649519</v>
      </c>
      <c r="L82" s="76">
        <f t="shared" si="9"/>
        <v>2.8571428571428571E-2</v>
      </c>
      <c r="M82" s="76">
        <f t="shared" si="10"/>
        <v>0.14285714285714285</v>
      </c>
      <c r="N82" s="63"/>
      <c r="O82" s="76"/>
      <c r="P82" s="76"/>
    </row>
    <row r="83" spans="1:16" ht="15" customHeight="1">
      <c r="A83" s="61">
        <f ca="1">'ISB-1 2011'!A83</f>
        <v>2172</v>
      </c>
      <c r="B83" s="75" t="str">
        <f ca="1">'ISB-1 2011'!B83</f>
        <v>Autafond</v>
      </c>
      <c r="C83" s="62">
        <v>77</v>
      </c>
      <c r="D83" s="18">
        <v>76</v>
      </c>
      <c r="E83" s="22">
        <v>2.41</v>
      </c>
      <c r="F83" s="19">
        <v>14</v>
      </c>
      <c r="G83" s="18">
        <v>0</v>
      </c>
      <c r="H83" s="19">
        <v>13</v>
      </c>
      <c r="I83" s="76">
        <f t="shared" si="6"/>
        <v>31.950207468879665</v>
      </c>
      <c r="J83" s="76">
        <f t="shared" si="7"/>
        <v>0.18181818181818182</v>
      </c>
      <c r="K83" s="32">
        <f t="shared" si="8"/>
        <v>1.3157894736842105E-2</v>
      </c>
      <c r="L83" s="76">
        <f t="shared" si="9"/>
        <v>0</v>
      </c>
      <c r="M83" s="76">
        <f t="shared" si="10"/>
        <v>0.16883116883116883</v>
      </c>
      <c r="N83" s="63"/>
      <c r="O83" s="76"/>
      <c r="P83" s="76"/>
    </row>
    <row r="84" spans="1:16" ht="15" customHeight="1">
      <c r="A84" s="61">
        <f ca="1">'ISB-1 2011'!A84</f>
        <v>2173</v>
      </c>
      <c r="B84" s="75" t="str">
        <f ca="1">'ISB-1 2011'!B84</f>
        <v>Autigny</v>
      </c>
      <c r="C84" s="62">
        <v>711</v>
      </c>
      <c r="D84" s="18">
        <v>597</v>
      </c>
      <c r="E84" s="22">
        <v>6.22</v>
      </c>
      <c r="F84" s="19">
        <v>61</v>
      </c>
      <c r="G84" s="18">
        <v>31</v>
      </c>
      <c r="H84" s="19">
        <v>94</v>
      </c>
      <c r="I84" s="76">
        <f t="shared" si="6"/>
        <v>114.30868167202573</v>
      </c>
      <c r="J84" s="76">
        <f t="shared" si="7"/>
        <v>8.5794655414908577E-2</v>
      </c>
      <c r="K84" s="32">
        <f t="shared" si="8"/>
        <v>0.19095477386934673</v>
      </c>
      <c r="L84" s="76">
        <f t="shared" si="9"/>
        <v>4.360056258790436E-2</v>
      </c>
      <c r="M84" s="76">
        <f t="shared" si="10"/>
        <v>0.13220815752461323</v>
      </c>
      <c r="N84" s="63"/>
      <c r="O84" s="76"/>
      <c r="P84" s="76"/>
    </row>
    <row r="85" spans="1:16" ht="15" customHeight="1">
      <c r="A85" s="61">
        <f ca="1">'ISB-1 2011'!A85</f>
        <v>2174</v>
      </c>
      <c r="B85" s="75" t="str">
        <f ca="1">'ISB-1 2011'!B85</f>
        <v>Avry</v>
      </c>
      <c r="C85" s="62">
        <v>1770</v>
      </c>
      <c r="D85" s="18">
        <v>1367</v>
      </c>
      <c r="E85" s="22">
        <v>5.82</v>
      </c>
      <c r="F85" s="19">
        <v>703</v>
      </c>
      <c r="G85" s="18">
        <v>34</v>
      </c>
      <c r="H85" s="19">
        <v>264</v>
      </c>
      <c r="I85" s="76">
        <f t="shared" si="6"/>
        <v>304.12371134020617</v>
      </c>
      <c r="J85" s="76">
        <f t="shared" si="7"/>
        <v>0.39717514124293785</v>
      </c>
      <c r="K85" s="32">
        <f t="shared" si="8"/>
        <v>0.29480614484272127</v>
      </c>
      <c r="L85" s="76">
        <f t="shared" si="9"/>
        <v>1.92090395480226E-2</v>
      </c>
      <c r="M85" s="76">
        <f t="shared" si="10"/>
        <v>0.14915254237288136</v>
      </c>
      <c r="N85" s="63"/>
      <c r="O85" s="76"/>
      <c r="P85" s="76"/>
    </row>
    <row r="86" spans="1:16" ht="15" customHeight="1">
      <c r="A86" s="61">
        <f ca="1">'ISB-1 2011'!A86</f>
        <v>2175</v>
      </c>
      <c r="B86" s="75" t="str">
        <f ca="1">'ISB-1 2011'!B86</f>
        <v>Belfaux</v>
      </c>
      <c r="C86" s="62">
        <v>2789</v>
      </c>
      <c r="D86" s="18">
        <v>2207</v>
      </c>
      <c r="E86" s="22">
        <v>6.47</v>
      </c>
      <c r="F86" s="19">
        <v>327</v>
      </c>
      <c r="G86" s="18">
        <v>80</v>
      </c>
      <c r="H86" s="19">
        <v>395</v>
      </c>
      <c r="I86" s="76">
        <f t="shared" si="6"/>
        <v>431.06646058732616</v>
      </c>
      <c r="J86" s="76">
        <f t="shared" si="7"/>
        <v>0.11724632484761563</v>
      </c>
      <c r="K86" s="32">
        <f t="shared" si="8"/>
        <v>0.26370638876302671</v>
      </c>
      <c r="L86" s="76">
        <f t="shared" si="9"/>
        <v>2.8684116170670491E-2</v>
      </c>
      <c r="M86" s="76">
        <f t="shared" si="10"/>
        <v>0.14162782359268555</v>
      </c>
      <c r="N86" s="63"/>
      <c r="O86" s="76"/>
      <c r="P86" s="76"/>
    </row>
    <row r="87" spans="1:16" ht="15" customHeight="1">
      <c r="A87" s="61">
        <f ca="1">'ISB-1 2011'!A87</f>
        <v>2177</v>
      </c>
      <c r="B87" s="75" t="str">
        <f ca="1">'ISB-1 2011'!B87</f>
        <v>Chénens</v>
      </c>
      <c r="C87" s="62">
        <v>661</v>
      </c>
      <c r="D87" s="18">
        <v>591</v>
      </c>
      <c r="E87" s="22">
        <v>3.94</v>
      </c>
      <c r="F87" s="19">
        <v>70</v>
      </c>
      <c r="G87" s="18">
        <v>21</v>
      </c>
      <c r="H87" s="19">
        <v>96</v>
      </c>
      <c r="I87" s="76">
        <f t="shared" si="6"/>
        <v>167.76649746192894</v>
      </c>
      <c r="J87" s="76">
        <f t="shared" si="7"/>
        <v>0.1059001512859304</v>
      </c>
      <c r="K87" s="32">
        <f t="shared" si="8"/>
        <v>0.11844331641285956</v>
      </c>
      <c r="L87" s="76">
        <f t="shared" si="9"/>
        <v>3.1770045385779121E-2</v>
      </c>
      <c r="M87" s="76">
        <f t="shared" si="10"/>
        <v>0.14523449319213314</v>
      </c>
      <c r="N87" s="63"/>
      <c r="O87" s="76"/>
      <c r="P87" s="76"/>
    </row>
    <row r="88" spans="1:16" s="56" customFormat="1" ht="15" customHeight="1">
      <c r="A88" s="61">
        <f ca="1">'ISB-1 2011'!A88</f>
        <v>2179</v>
      </c>
      <c r="B88" s="75" t="str">
        <f ca="1">'ISB-1 2011'!B88</f>
        <v>Chésopelloz</v>
      </c>
      <c r="C88" s="62">
        <v>120</v>
      </c>
      <c r="D88" s="18">
        <v>119</v>
      </c>
      <c r="E88" s="22">
        <v>1.61</v>
      </c>
      <c r="F88" s="19">
        <v>23</v>
      </c>
      <c r="G88" s="18">
        <v>5</v>
      </c>
      <c r="H88" s="19">
        <v>13</v>
      </c>
      <c r="I88" s="76">
        <f t="shared" si="6"/>
        <v>74.534161490683232</v>
      </c>
      <c r="J88" s="76">
        <f t="shared" si="7"/>
        <v>0.19166666666666668</v>
      </c>
      <c r="K88" s="32">
        <f t="shared" si="8"/>
        <v>8.4033613445378148E-3</v>
      </c>
      <c r="L88" s="76">
        <f t="shared" si="9"/>
        <v>4.1666666666666664E-2</v>
      </c>
      <c r="M88" s="76">
        <f t="shared" si="10"/>
        <v>0.10833333333333334</v>
      </c>
      <c r="N88" s="63"/>
      <c r="O88" s="73"/>
      <c r="P88" s="73"/>
    </row>
    <row r="89" spans="1:16" ht="15" customHeight="1">
      <c r="A89" s="61">
        <f ca="1">'ISB-1 2011'!A89</f>
        <v>2183</v>
      </c>
      <c r="B89" s="75" t="str">
        <f ca="1">'ISB-1 2011'!B89</f>
        <v>Corminboeuf</v>
      </c>
      <c r="C89" s="62">
        <v>2142</v>
      </c>
      <c r="D89" s="18">
        <v>1680</v>
      </c>
      <c r="E89" s="22">
        <v>5.62</v>
      </c>
      <c r="F89" s="19">
        <v>412</v>
      </c>
      <c r="G89" s="18">
        <v>62</v>
      </c>
      <c r="H89" s="19">
        <v>304</v>
      </c>
      <c r="I89" s="76">
        <f t="shared" si="6"/>
        <v>381.13879003558719</v>
      </c>
      <c r="J89" s="76">
        <f t="shared" si="7"/>
        <v>0.19234360410831</v>
      </c>
      <c r="K89" s="32">
        <f t="shared" si="8"/>
        <v>0.27500000000000002</v>
      </c>
      <c r="L89" s="76">
        <f t="shared" si="9"/>
        <v>2.8944911297852476E-2</v>
      </c>
      <c r="M89" s="76">
        <f t="shared" si="10"/>
        <v>0.1419234360410831</v>
      </c>
      <c r="N89" s="63"/>
      <c r="O89" s="76"/>
      <c r="P89" s="76"/>
    </row>
    <row r="90" spans="1:16" ht="15" customHeight="1">
      <c r="A90" s="61">
        <f ca="1">'ISB-1 2011'!A90</f>
        <v>2184</v>
      </c>
      <c r="B90" s="75" t="str">
        <f ca="1">'ISB-1 2011'!B90</f>
        <v>Corpataux-Magnedens</v>
      </c>
      <c r="C90" s="62">
        <v>1193</v>
      </c>
      <c r="D90" s="18">
        <v>842</v>
      </c>
      <c r="E90" s="22">
        <v>4.3499999999999996</v>
      </c>
      <c r="F90" s="19">
        <v>56</v>
      </c>
      <c r="G90" s="18">
        <v>24</v>
      </c>
      <c r="H90" s="19">
        <v>200</v>
      </c>
      <c r="I90" s="76">
        <f t="shared" si="6"/>
        <v>274.25287356321843</v>
      </c>
      <c r="J90" s="76">
        <f t="shared" si="7"/>
        <v>4.694048616932104E-2</v>
      </c>
      <c r="K90" s="32">
        <f t="shared" si="8"/>
        <v>0.4168646080760095</v>
      </c>
      <c r="L90" s="76">
        <f t="shared" si="9"/>
        <v>2.0117351215423303E-2</v>
      </c>
      <c r="M90" s="76">
        <f t="shared" si="10"/>
        <v>0.16764459346186086</v>
      </c>
      <c r="N90" s="63"/>
      <c r="O90" s="76"/>
      <c r="P90" s="76"/>
    </row>
    <row r="91" spans="1:16" s="56" customFormat="1" ht="15" customHeight="1">
      <c r="A91" s="61">
        <f ca="1">'ISB-1 2011'!A91</f>
        <v>2185</v>
      </c>
      <c r="B91" s="75" t="str">
        <f ca="1">'ISB-1 2011'!B91</f>
        <v>Corserey</v>
      </c>
      <c r="C91" s="62">
        <v>347</v>
      </c>
      <c r="D91" s="18">
        <v>270</v>
      </c>
      <c r="E91" s="22">
        <v>3.44</v>
      </c>
      <c r="F91" s="19">
        <v>49</v>
      </c>
      <c r="G91" s="18">
        <v>12</v>
      </c>
      <c r="H91" s="19">
        <v>56</v>
      </c>
      <c r="I91" s="76">
        <f t="shared" si="6"/>
        <v>100.87209302325581</v>
      </c>
      <c r="J91" s="76">
        <f t="shared" si="7"/>
        <v>0.14121037463976946</v>
      </c>
      <c r="K91" s="32">
        <f t="shared" si="8"/>
        <v>0.28518518518518521</v>
      </c>
      <c r="L91" s="76">
        <f t="shared" si="9"/>
        <v>3.4582132564841501E-2</v>
      </c>
      <c r="M91" s="76">
        <f t="shared" si="10"/>
        <v>0.16138328530259366</v>
      </c>
      <c r="N91" s="63"/>
      <c r="O91" s="73"/>
      <c r="P91" s="73"/>
    </row>
    <row r="92" spans="1:16" ht="15" customHeight="1">
      <c r="A92" s="61">
        <f ca="1">'ISB-1 2011'!A92</f>
        <v>2186</v>
      </c>
      <c r="B92" s="75" t="str">
        <f ca="1">'ISB-1 2011'!B92</f>
        <v>Cottens (FR)</v>
      </c>
      <c r="C92" s="62">
        <v>1350</v>
      </c>
      <c r="D92" s="18">
        <v>923</v>
      </c>
      <c r="E92" s="22">
        <v>4.97</v>
      </c>
      <c r="F92" s="19">
        <v>87</v>
      </c>
      <c r="G92" s="18">
        <v>33</v>
      </c>
      <c r="H92" s="19">
        <v>254</v>
      </c>
      <c r="I92" s="76">
        <f t="shared" si="6"/>
        <v>271.62977867203222</v>
      </c>
      <c r="J92" s="76">
        <f t="shared" si="7"/>
        <v>6.4444444444444443E-2</v>
      </c>
      <c r="K92" s="32">
        <f t="shared" si="8"/>
        <v>0.4626218851570964</v>
      </c>
      <c r="L92" s="76">
        <f t="shared" si="9"/>
        <v>2.4444444444444446E-2</v>
      </c>
      <c r="M92" s="76">
        <f t="shared" si="10"/>
        <v>0.18814814814814815</v>
      </c>
      <c r="N92" s="63"/>
      <c r="O92" s="76"/>
      <c r="P92" s="76"/>
    </row>
    <row r="93" spans="1:16" ht="15" customHeight="1">
      <c r="A93" s="61">
        <f ca="1">'ISB-1 2011'!A93</f>
        <v>2189</v>
      </c>
      <c r="B93" s="75" t="str">
        <f ca="1">'ISB-1 2011'!B93</f>
        <v>Ependes (FR)</v>
      </c>
      <c r="C93" s="62">
        <v>1071</v>
      </c>
      <c r="D93" s="18">
        <v>1066</v>
      </c>
      <c r="E93" s="22">
        <v>5.61</v>
      </c>
      <c r="F93" s="19">
        <v>111</v>
      </c>
      <c r="G93" s="18">
        <v>26</v>
      </c>
      <c r="H93" s="19">
        <v>162</v>
      </c>
      <c r="I93" s="76">
        <f t="shared" si="6"/>
        <v>190.90909090909091</v>
      </c>
      <c r="J93" s="76">
        <f t="shared" si="7"/>
        <v>0.10364145658263306</v>
      </c>
      <c r="K93" s="32">
        <f t="shared" si="8"/>
        <v>4.6904315196998128E-3</v>
      </c>
      <c r="L93" s="76">
        <f t="shared" si="9"/>
        <v>2.4276377217553689E-2</v>
      </c>
      <c r="M93" s="76">
        <f t="shared" si="10"/>
        <v>0.15126050420168066</v>
      </c>
      <c r="N93" s="63"/>
      <c r="O93" s="76"/>
      <c r="P93" s="76"/>
    </row>
    <row r="94" spans="1:16" ht="15" customHeight="1">
      <c r="A94" s="61">
        <f ca="1">'ISB-1 2011'!A94</f>
        <v>2192</v>
      </c>
      <c r="B94" s="75" t="str">
        <f ca="1">'ISB-1 2011'!B94</f>
        <v>Farvagny</v>
      </c>
      <c r="C94" s="62">
        <v>2114</v>
      </c>
      <c r="D94" s="18">
        <v>1776</v>
      </c>
      <c r="E94" s="22">
        <v>10.039999999999999</v>
      </c>
      <c r="F94" s="19">
        <v>423</v>
      </c>
      <c r="G94" s="18">
        <v>60</v>
      </c>
      <c r="H94" s="19">
        <v>320</v>
      </c>
      <c r="I94" s="76">
        <f t="shared" si="6"/>
        <v>210.55776892430282</v>
      </c>
      <c r="J94" s="76">
        <f t="shared" si="7"/>
        <v>0.20009460737937559</v>
      </c>
      <c r="K94" s="32">
        <f t="shared" si="8"/>
        <v>0.19031531531531531</v>
      </c>
      <c r="L94" s="76">
        <f t="shared" si="9"/>
        <v>2.8382213812677391E-2</v>
      </c>
      <c r="M94" s="76">
        <f t="shared" si="10"/>
        <v>0.15137180700094607</v>
      </c>
      <c r="N94" s="63"/>
      <c r="O94" s="76"/>
      <c r="P94" s="76"/>
    </row>
    <row r="95" spans="1:16" ht="15" customHeight="1">
      <c r="A95" s="61">
        <f ca="1">'ISB-1 2011'!A95</f>
        <v>2194</v>
      </c>
      <c r="B95" s="75" t="str">
        <f ca="1">'ISB-1 2011'!B95</f>
        <v>Ferpicloz</v>
      </c>
      <c r="C95" s="62">
        <v>264</v>
      </c>
      <c r="D95" s="18">
        <v>184</v>
      </c>
      <c r="E95" s="22">
        <v>1.02</v>
      </c>
      <c r="F95" s="19">
        <v>29</v>
      </c>
      <c r="G95" s="18">
        <v>15</v>
      </c>
      <c r="H95" s="19">
        <v>30</v>
      </c>
      <c r="I95" s="76">
        <f t="shared" si="6"/>
        <v>258.8235294117647</v>
      </c>
      <c r="J95" s="76">
        <f t="shared" si="7"/>
        <v>0.10984848484848485</v>
      </c>
      <c r="K95" s="32">
        <f t="shared" si="8"/>
        <v>0.43478260869565216</v>
      </c>
      <c r="L95" s="76">
        <f t="shared" si="9"/>
        <v>5.6818181818181816E-2</v>
      </c>
      <c r="M95" s="76">
        <f t="shared" si="10"/>
        <v>0.11363636363636363</v>
      </c>
      <c r="N95" s="63"/>
      <c r="O95" s="76"/>
      <c r="P95" s="76"/>
    </row>
    <row r="96" spans="1:16" ht="15" customHeight="1">
      <c r="A96" s="61">
        <f ca="1">'ISB-1 2011'!A96</f>
        <v>2196</v>
      </c>
      <c r="B96" s="75" t="str">
        <f ca="1">'ISB-1 2011'!B96</f>
        <v>Fribourg</v>
      </c>
      <c r="C96" s="62">
        <v>35680</v>
      </c>
      <c r="D96" s="18">
        <v>31941</v>
      </c>
      <c r="E96" s="22">
        <v>8.9600000000000009</v>
      </c>
      <c r="F96" s="19">
        <v>14729</v>
      </c>
      <c r="G96" s="18">
        <v>1798</v>
      </c>
      <c r="H96" s="19">
        <v>3553</v>
      </c>
      <c r="I96" s="76">
        <f t="shared" si="6"/>
        <v>3982.1428571428569</v>
      </c>
      <c r="J96" s="76">
        <f t="shared" si="7"/>
        <v>0.41280829596412555</v>
      </c>
      <c r="K96" s="32">
        <f t="shared" si="8"/>
        <v>0.11705957859804014</v>
      </c>
      <c r="L96" s="76">
        <f t="shared" si="9"/>
        <v>5.0392376681614351E-2</v>
      </c>
      <c r="M96" s="76">
        <f t="shared" si="10"/>
        <v>9.9579596412556051E-2</v>
      </c>
      <c r="N96" s="63"/>
      <c r="O96" s="76"/>
      <c r="P96" s="76"/>
    </row>
    <row r="97" spans="1:16" ht="15" customHeight="1">
      <c r="A97" s="61">
        <f ca="1">'ISB-1 2011'!A97</f>
        <v>2197</v>
      </c>
      <c r="B97" s="75" t="str">
        <f ca="1">'ISB-1 2011'!B97</f>
        <v>Givisiez</v>
      </c>
      <c r="C97" s="62">
        <v>3031</v>
      </c>
      <c r="D97" s="18">
        <v>1954</v>
      </c>
      <c r="E97" s="22">
        <v>3.46</v>
      </c>
      <c r="F97" s="19">
        <v>2651</v>
      </c>
      <c r="G97" s="18">
        <v>57</v>
      </c>
      <c r="H97" s="19">
        <v>329</v>
      </c>
      <c r="I97" s="76">
        <f t="shared" si="6"/>
        <v>876.01156069364163</v>
      </c>
      <c r="J97" s="76">
        <f t="shared" si="7"/>
        <v>0.8746288353678654</v>
      </c>
      <c r="K97" s="32">
        <f t="shared" si="8"/>
        <v>0.55117707267144322</v>
      </c>
      <c r="L97" s="76">
        <f t="shared" si="9"/>
        <v>1.8805674694820192E-2</v>
      </c>
      <c r="M97" s="76">
        <f t="shared" si="10"/>
        <v>0.10854503464203233</v>
      </c>
      <c r="N97" s="63"/>
      <c r="O97" s="76"/>
      <c r="P97" s="76"/>
    </row>
    <row r="98" spans="1:16" ht="15" customHeight="1">
      <c r="A98" s="61">
        <f ca="1">'ISB-1 2011'!A98</f>
        <v>2198</v>
      </c>
      <c r="B98" s="75" t="str">
        <f ca="1">'ISB-1 2011'!B98</f>
        <v>Granges-Paccot</v>
      </c>
      <c r="C98" s="62">
        <v>2729</v>
      </c>
      <c r="D98" s="18">
        <v>2051</v>
      </c>
      <c r="E98" s="22">
        <v>3.66</v>
      </c>
      <c r="F98" s="19">
        <v>1977</v>
      </c>
      <c r="G98" s="18">
        <v>52</v>
      </c>
      <c r="H98" s="19">
        <v>332</v>
      </c>
      <c r="I98" s="76">
        <f t="shared" si="6"/>
        <v>745.62841530054641</v>
      </c>
      <c r="J98" s="76">
        <f t="shared" si="7"/>
        <v>0.72444118724807627</v>
      </c>
      <c r="K98" s="32">
        <f t="shared" si="8"/>
        <v>0.33057045343734764</v>
      </c>
      <c r="L98" s="76">
        <f t="shared" si="9"/>
        <v>1.9054598754122389E-2</v>
      </c>
      <c r="M98" s="76">
        <f t="shared" si="10"/>
        <v>0.12165628435324295</v>
      </c>
      <c r="N98" s="63"/>
      <c r="O98" s="76"/>
      <c r="P98" s="76"/>
    </row>
    <row r="99" spans="1:16" ht="15" customHeight="1">
      <c r="A99" s="61">
        <f ca="1">'ISB-1 2011'!A99</f>
        <v>2200</v>
      </c>
      <c r="B99" s="75" t="str">
        <f ca="1">'ISB-1 2011'!B99</f>
        <v>Grolley</v>
      </c>
      <c r="C99" s="62">
        <v>1776</v>
      </c>
      <c r="D99" s="18">
        <v>1502</v>
      </c>
      <c r="E99" s="22">
        <v>5.34</v>
      </c>
      <c r="F99" s="19">
        <v>492</v>
      </c>
      <c r="G99" s="18">
        <v>42</v>
      </c>
      <c r="H99" s="19">
        <v>257</v>
      </c>
      <c r="I99" s="76">
        <f t="shared" si="6"/>
        <v>332.58426966292137</v>
      </c>
      <c r="J99" s="76">
        <f t="shared" si="7"/>
        <v>0.27702702702702703</v>
      </c>
      <c r="K99" s="32">
        <f t="shared" si="8"/>
        <v>0.18242343541944075</v>
      </c>
      <c r="L99" s="76">
        <f t="shared" si="9"/>
        <v>2.364864864864865E-2</v>
      </c>
      <c r="M99" s="76">
        <f t="shared" si="10"/>
        <v>0.1447072072072072</v>
      </c>
      <c r="N99" s="63"/>
      <c r="O99" s="76"/>
      <c r="P99" s="76"/>
    </row>
    <row r="100" spans="1:16" ht="15" customHeight="1">
      <c r="A100" s="61">
        <f ca="1">'ISB-1 2011'!A100</f>
        <v>2206</v>
      </c>
      <c r="B100" s="75" t="str">
        <f ca="1">'ISB-1 2011'!B100</f>
        <v>Marly</v>
      </c>
      <c r="C100" s="62">
        <v>7653</v>
      </c>
      <c r="D100" s="18">
        <v>6818</v>
      </c>
      <c r="E100" s="22">
        <v>7.72</v>
      </c>
      <c r="F100" s="19">
        <v>1438</v>
      </c>
      <c r="G100" s="18">
        <v>256</v>
      </c>
      <c r="H100" s="19">
        <v>916</v>
      </c>
      <c r="I100" s="76">
        <f t="shared" si="6"/>
        <v>991.32124352331607</v>
      </c>
      <c r="J100" s="76">
        <f t="shared" si="7"/>
        <v>0.1879001698680256</v>
      </c>
      <c r="K100" s="32">
        <f t="shared" si="8"/>
        <v>0.12246993253153417</v>
      </c>
      <c r="L100" s="76">
        <f t="shared" si="9"/>
        <v>3.3450934274140857E-2</v>
      </c>
      <c r="M100" s="76">
        <f t="shared" si="10"/>
        <v>0.11969162419966026</v>
      </c>
      <c r="N100" s="63"/>
      <c r="O100" s="76"/>
      <c r="P100" s="76"/>
    </row>
    <row r="101" spans="1:16" ht="15" customHeight="1">
      <c r="A101" s="61">
        <f ca="1">'ISB-1 2011'!A101</f>
        <v>2208</v>
      </c>
      <c r="B101" s="75" t="str">
        <f ca="1">'ISB-1 2011'!B101</f>
        <v>Matran</v>
      </c>
      <c r="C101" s="62">
        <v>1546</v>
      </c>
      <c r="D101" s="18">
        <v>1303</v>
      </c>
      <c r="E101" s="22">
        <v>2.91</v>
      </c>
      <c r="F101" s="19">
        <v>825</v>
      </c>
      <c r="G101" s="18">
        <v>48</v>
      </c>
      <c r="H101" s="19">
        <v>216</v>
      </c>
      <c r="I101" s="76">
        <f t="shared" si="6"/>
        <v>531.27147766323026</v>
      </c>
      <c r="J101" s="76">
        <f t="shared" si="7"/>
        <v>0.53363518758085382</v>
      </c>
      <c r="K101" s="32">
        <f t="shared" si="8"/>
        <v>0.18649270913277052</v>
      </c>
      <c r="L101" s="76">
        <f t="shared" si="9"/>
        <v>3.1047865459249677E-2</v>
      </c>
      <c r="M101" s="76">
        <f t="shared" si="10"/>
        <v>0.13971539456662355</v>
      </c>
      <c r="N101" s="63"/>
      <c r="O101" s="76"/>
      <c r="P101" s="76"/>
    </row>
    <row r="102" spans="1:16" ht="15" customHeight="1">
      <c r="A102" s="61">
        <f ca="1">'ISB-1 2011'!A102</f>
        <v>2211</v>
      </c>
      <c r="B102" s="75" t="str">
        <f ca="1">'ISB-1 2011'!B102</f>
        <v>Neyruz (FR)</v>
      </c>
      <c r="C102" s="62">
        <v>2208</v>
      </c>
      <c r="D102" s="18">
        <v>1709</v>
      </c>
      <c r="E102" s="22">
        <v>5.53</v>
      </c>
      <c r="F102" s="19">
        <v>152</v>
      </c>
      <c r="G102" s="18">
        <v>32</v>
      </c>
      <c r="H102" s="19">
        <v>348</v>
      </c>
      <c r="I102" s="76">
        <f t="shared" si="6"/>
        <v>399.27667269439422</v>
      </c>
      <c r="J102" s="76">
        <f t="shared" si="7"/>
        <v>6.8840579710144928E-2</v>
      </c>
      <c r="K102" s="32">
        <f t="shared" si="8"/>
        <v>0.29198361614979518</v>
      </c>
      <c r="L102" s="76">
        <f t="shared" si="9"/>
        <v>1.4492753623188406E-2</v>
      </c>
      <c r="M102" s="76">
        <f t="shared" si="10"/>
        <v>0.15760869565217392</v>
      </c>
      <c r="N102" s="63"/>
      <c r="O102" s="76"/>
      <c r="P102" s="76"/>
    </row>
    <row r="103" spans="1:16" ht="15" customHeight="1">
      <c r="A103" s="61">
        <f ca="1">'ISB-1 2011'!A103</f>
        <v>2213</v>
      </c>
      <c r="B103" s="75" t="str">
        <f ca="1">'ISB-1 2011'!B103</f>
        <v>Noréaz</v>
      </c>
      <c r="C103" s="62">
        <v>577</v>
      </c>
      <c r="D103" s="18">
        <v>479</v>
      </c>
      <c r="E103" s="22">
        <v>6.81</v>
      </c>
      <c r="F103" s="19">
        <v>151</v>
      </c>
      <c r="G103" s="18">
        <v>17</v>
      </c>
      <c r="H103" s="19">
        <v>80</v>
      </c>
      <c r="I103" s="76">
        <f t="shared" si="6"/>
        <v>84.728340675477241</v>
      </c>
      <c r="J103" s="76">
        <f t="shared" si="7"/>
        <v>0.26169844020797228</v>
      </c>
      <c r="K103" s="32">
        <f t="shared" si="8"/>
        <v>0.20459290187891441</v>
      </c>
      <c r="L103" s="76">
        <f t="shared" si="9"/>
        <v>2.9462738301559793E-2</v>
      </c>
      <c r="M103" s="76">
        <f t="shared" si="10"/>
        <v>0.13864818024263431</v>
      </c>
      <c r="N103" s="63"/>
      <c r="O103" s="76"/>
      <c r="P103" s="76"/>
    </row>
    <row r="104" spans="1:16" ht="15" customHeight="1">
      <c r="A104" s="61">
        <f ca="1">'ISB-1 2011'!A104</f>
        <v>2216</v>
      </c>
      <c r="B104" s="75" t="str">
        <f ca="1">'ISB-1 2011'!B104</f>
        <v>Pierrafortscha</v>
      </c>
      <c r="C104" s="62">
        <v>148</v>
      </c>
      <c r="D104" s="18">
        <v>140</v>
      </c>
      <c r="E104" s="22">
        <v>5</v>
      </c>
      <c r="F104" s="19">
        <v>34</v>
      </c>
      <c r="G104" s="18">
        <v>5</v>
      </c>
      <c r="H104" s="19">
        <v>26</v>
      </c>
      <c r="I104" s="76">
        <f t="shared" si="6"/>
        <v>29.6</v>
      </c>
      <c r="J104" s="76">
        <f t="shared" si="7"/>
        <v>0.22972972972972974</v>
      </c>
      <c r="K104" s="32">
        <f t="shared" si="8"/>
        <v>5.7142857142857141E-2</v>
      </c>
      <c r="L104" s="76">
        <f t="shared" si="9"/>
        <v>3.3783783783783786E-2</v>
      </c>
      <c r="M104" s="76">
        <f t="shared" si="10"/>
        <v>0.17567567567567569</v>
      </c>
      <c r="N104" s="63"/>
      <c r="O104" s="76"/>
      <c r="P104" s="76"/>
    </row>
    <row r="105" spans="1:16" ht="15" customHeight="1">
      <c r="A105" s="61">
        <f ca="1">'ISB-1 2011'!A105</f>
        <v>2217</v>
      </c>
      <c r="B105" s="75" t="str">
        <f ca="1">'ISB-1 2011'!B105</f>
        <v>Ponthaux</v>
      </c>
      <c r="C105" s="62">
        <v>659</v>
      </c>
      <c r="D105" s="18">
        <v>482</v>
      </c>
      <c r="E105" s="22">
        <v>5.91</v>
      </c>
      <c r="F105" s="19">
        <v>65</v>
      </c>
      <c r="G105" s="18">
        <v>12</v>
      </c>
      <c r="H105" s="19">
        <v>109</v>
      </c>
      <c r="I105" s="76">
        <f t="shared" si="6"/>
        <v>111.50592216582064</v>
      </c>
      <c r="J105" s="76">
        <f t="shared" si="7"/>
        <v>9.8634294385432475E-2</v>
      </c>
      <c r="K105" s="32">
        <f t="shared" si="8"/>
        <v>0.36721991701244816</v>
      </c>
      <c r="L105" s="76">
        <f t="shared" si="9"/>
        <v>1.8209408194233688E-2</v>
      </c>
      <c r="M105" s="76">
        <f t="shared" si="10"/>
        <v>0.165402124430956</v>
      </c>
      <c r="N105" s="63"/>
      <c r="O105" s="76"/>
      <c r="P105" s="76"/>
    </row>
    <row r="106" spans="1:16" ht="15" customHeight="1">
      <c r="A106" s="61">
        <f ca="1">'ISB-1 2011'!A106</f>
        <v>2220</v>
      </c>
      <c r="B106" s="75" t="str">
        <f ca="1">'ISB-1 2011'!B106</f>
        <v>Le Mouret</v>
      </c>
      <c r="C106" s="62">
        <v>2990</v>
      </c>
      <c r="D106" s="18">
        <v>2708</v>
      </c>
      <c r="E106" s="22">
        <v>18.559999999999999</v>
      </c>
      <c r="F106" s="19">
        <v>559</v>
      </c>
      <c r="G106" s="18">
        <v>100</v>
      </c>
      <c r="H106" s="19">
        <v>422</v>
      </c>
      <c r="I106" s="76">
        <f t="shared" si="6"/>
        <v>161.09913793103451</v>
      </c>
      <c r="J106" s="76">
        <f t="shared" si="7"/>
        <v>0.18695652173913044</v>
      </c>
      <c r="K106" s="32">
        <f t="shared" si="8"/>
        <v>0.10413589364844904</v>
      </c>
      <c r="L106" s="76">
        <f t="shared" si="9"/>
        <v>3.3444816053511704E-2</v>
      </c>
      <c r="M106" s="76">
        <f t="shared" si="10"/>
        <v>0.14113712374581941</v>
      </c>
      <c r="N106" s="63"/>
      <c r="O106" s="76"/>
      <c r="P106" s="76"/>
    </row>
    <row r="107" spans="1:16" ht="15" customHeight="1">
      <c r="A107" s="61">
        <f ca="1">'ISB-1 2011'!A107</f>
        <v>2221</v>
      </c>
      <c r="B107" s="75" t="str">
        <f ca="1">'ISB-1 2011'!B107</f>
        <v>Prez-vers-Noréaz</v>
      </c>
      <c r="C107" s="62">
        <v>916</v>
      </c>
      <c r="D107" s="18">
        <v>816</v>
      </c>
      <c r="E107" s="22">
        <v>5.68</v>
      </c>
      <c r="F107" s="19">
        <v>96</v>
      </c>
      <c r="G107" s="18">
        <v>32</v>
      </c>
      <c r="H107" s="19">
        <v>122</v>
      </c>
      <c r="I107" s="76">
        <f t="shared" si="6"/>
        <v>161.26760563380282</v>
      </c>
      <c r="J107" s="76">
        <f t="shared" si="7"/>
        <v>0.10480349344978165</v>
      </c>
      <c r="K107" s="32">
        <f t="shared" si="8"/>
        <v>0.12254901960784313</v>
      </c>
      <c r="L107" s="76">
        <f t="shared" si="9"/>
        <v>3.4934497816593885E-2</v>
      </c>
      <c r="M107" s="76">
        <f t="shared" si="10"/>
        <v>0.1331877729257642</v>
      </c>
      <c r="N107" s="63"/>
      <c r="O107" s="76"/>
      <c r="P107" s="76"/>
    </row>
    <row r="108" spans="1:16" ht="15" customHeight="1">
      <c r="A108" s="61">
        <f ca="1">'ISB-1 2011'!A108</f>
        <v>2222</v>
      </c>
      <c r="B108" s="75" t="str">
        <f ca="1">'ISB-1 2011'!B108</f>
        <v>Rossens (FR)</v>
      </c>
      <c r="C108" s="62">
        <v>1248</v>
      </c>
      <c r="D108" s="18">
        <v>1199</v>
      </c>
      <c r="E108" s="22">
        <v>5.0999999999999996</v>
      </c>
      <c r="F108" s="19">
        <v>440</v>
      </c>
      <c r="G108" s="18">
        <v>29</v>
      </c>
      <c r="H108" s="19">
        <v>197</v>
      </c>
      <c r="I108" s="76">
        <f t="shared" si="6"/>
        <v>244.70588235294119</v>
      </c>
      <c r="J108" s="76">
        <f t="shared" si="7"/>
        <v>0.35256410256410259</v>
      </c>
      <c r="K108" s="32">
        <f t="shared" si="8"/>
        <v>4.0867389491242703E-2</v>
      </c>
      <c r="L108" s="76">
        <f t="shared" si="9"/>
        <v>2.3237179487179488E-2</v>
      </c>
      <c r="M108" s="76">
        <f t="shared" si="10"/>
        <v>0.1578525641025641</v>
      </c>
      <c r="N108" s="63"/>
      <c r="O108" s="76"/>
      <c r="P108" s="76"/>
    </row>
    <row r="109" spans="1:16" ht="15" customHeight="1">
      <c r="A109" s="61">
        <f ca="1">'ISB-1 2011'!A109</f>
        <v>2223</v>
      </c>
      <c r="B109" s="75" t="str">
        <f ca="1">'ISB-1 2011'!B109</f>
        <v>Le Glèbe</v>
      </c>
      <c r="C109" s="62">
        <v>1164</v>
      </c>
      <c r="D109" s="18">
        <v>924</v>
      </c>
      <c r="E109" s="22">
        <v>10.37</v>
      </c>
      <c r="F109" s="19">
        <v>148</v>
      </c>
      <c r="G109" s="18">
        <v>21</v>
      </c>
      <c r="H109" s="19">
        <v>182</v>
      </c>
      <c r="I109" s="76">
        <f t="shared" si="6"/>
        <v>112.24686595949856</v>
      </c>
      <c r="J109" s="76">
        <f t="shared" si="7"/>
        <v>0.12714776632302405</v>
      </c>
      <c r="K109" s="32">
        <f t="shared" si="8"/>
        <v>0.25974025974025972</v>
      </c>
      <c r="L109" s="76">
        <f t="shared" si="9"/>
        <v>1.804123711340206E-2</v>
      </c>
      <c r="M109" s="76">
        <f t="shared" si="10"/>
        <v>0.1563573883161512</v>
      </c>
      <c r="N109" s="63"/>
      <c r="O109" s="76"/>
      <c r="P109" s="76"/>
    </row>
    <row r="110" spans="1:16" ht="15" customHeight="1">
      <c r="A110" s="61">
        <f ca="1">'ISB-1 2011'!A110</f>
        <v>2225</v>
      </c>
      <c r="B110" s="75" t="str">
        <f ca="1">'ISB-1 2011'!B110</f>
        <v>Senèdes</v>
      </c>
      <c r="C110" s="62">
        <v>128</v>
      </c>
      <c r="D110" s="18">
        <v>109</v>
      </c>
      <c r="E110" s="22">
        <v>0.51</v>
      </c>
      <c r="F110" s="19">
        <v>42</v>
      </c>
      <c r="G110" s="18">
        <v>2</v>
      </c>
      <c r="H110" s="19">
        <v>16</v>
      </c>
      <c r="I110" s="76">
        <f t="shared" si="6"/>
        <v>250.98039215686273</v>
      </c>
      <c r="J110" s="76">
        <f t="shared" si="7"/>
        <v>0.328125</v>
      </c>
      <c r="K110" s="32">
        <f t="shared" si="8"/>
        <v>0.1743119266055046</v>
      </c>
      <c r="L110" s="76">
        <f t="shared" si="9"/>
        <v>1.5625E-2</v>
      </c>
      <c r="M110" s="76">
        <f t="shared" si="10"/>
        <v>0.125</v>
      </c>
      <c r="N110" s="63"/>
      <c r="O110" s="76"/>
      <c r="P110" s="76"/>
    </row>
    <row r="111" spans="1:16" ht="15" customHeight="1">
      <c r="A111" s="61">
        <f ca="1">'ISB-1 2011'!A111</f>
        <v>2226</v>
      </c>
      <c r="B111" s="75" t="str">
        <f ca="1">'ISB-1 2011'!B111</f>
        <v>Treyvaux</v>
      </c>
      <c r="C111" s="62">
        <v>1451</v>
      </c>
      <c r="D111" s="18">
        <v>1297</v>
      </c>
      <c r="E111" s="22">
        <v>11.4</v>
      </c>
      <c r="F111" s="19">
        <v>334</v>
      </c>
      <c r="G111" s="18">
        <v>55</v>
      </c>
      <c r="H111" s="19">
        <v>222</v>
      </c>
      <c r="I111" s="76">
        <f t="shared" si="6"/>
        <v>127.28070175438596</v>
      </c>
      <c r="J111" s="76">
        <f t="shared" si="7"/>
        <v>0.23018607856650586</v>
      </c>
      <c r="K111" s="32">
        <f t="shared" si="8"/>
        <v>0.11873554356206631</v>
      </c>
      <c r="L111" s="76">
        <f t="shared" si="9"/>
        <v>3.7904893177119231E-2</v>
      </c>
      <c r="M111" s="76">
        <f t="shared" si="10"/>
        <v>0.15299793246037216</v>
      </c>
      <c r="N111" s="63"/>
      <c r="O111" s="76"/>
      <c r="P111" s="76"/>
    </row>
    <row r="112" spans="1:16" ht="15" customHeight="1">
      <c r="A112" s="61">
        <f ca="1">'ISB-1 2011'!A112</f>
        <v>2228</v>
      </c>
      <c r="B112" s="75" t="str">
        <f ca="1">'ISB-1 2011'!B112</f>
        <v>Villars-sur-Glâne</v>
      </c>
      <c r="C112" s="62">
        <v>11762</v>
      </c>
      <c r="D112" s="18">
        <v>9032</v>
      </c>
      <c r="E112" s="22">
        <v>5.48</v>
      </c>
      <c r="F112" s="19">
        <v>5210</v>
      </c>
      <c r="G112" s="18">
        <v>378</v>
      </c>
      <c r="H112" s="19">
        <v>1512</v>
      </c>
      <c r="I112" s="76">
        <f t="shared" si="6"/>
        <v>2146.3503649635036</v>
      </c>
      <c r="J112" s="76">
        <f t="shared" si="7"/>
        <v>0.44295187893215437</v>
      </c>
      <c r="K112" s="32">
        <f t="shared" si="8"/>
        <v>0.30225863596102748</v>
      </c>
      <c r="L112" s="76">
        <f t="shared" si="9"/>
        <v>3.2137391600068017E-2</v>
      </c>
      <c r="M112" s="76">
        <f t="shared" si="10"/>
        <v>0.12854956640027207</v>
      </c>
      <c r="N112" s="63"/>
      <c r="O112" s="76"/>
      <c r="P112" s="76"/>
    </row>
    <row r="113" spans="1:16" ht="15" customHeight="1">
      <c r="A113" s="61">
        <f ca="1">'ISB-1 2011'!A113</f>
        <v>2230</v>
      </c>
      <c r="B113" s="75" t="str">
        <f ca="1">'ISB-1 2011'!B113</f>
        <v>Villarsel-sur-Marly</v>
      </c>
      <c r="C113" s="62">
        <v>82</v>
      </c>
      <c r="D113" s="18">
        <v>69</v>
      </c>
      <c r="E113" s="22">
        <v>1.39</v>
      </c>
      <c r="F113" s="19">
        <v>8</v>
      </c>
      <c r="G113" s="18">
        <v>2</v>
      </c>
      <c r="H113" s="19">
        <v>9</v>
      </c>
      <c r="I113" s="76">
        <f t="shared" si="6"/>
        <v>58.992805755395686</v>
      </c>
      <c r="J113" s="76">
        <f t="shared" si="7"/>
        <v>9.7560975609756101E-2</v>
      </c>
      <c r="K113" s="32">
        <f t="shared" si="8"/>
        <v>0.18840579710144928</v>
      </c>
      <c r="L113" s="76">
        <f t="shared" si="9"/>
        <v>2.4390243902439025E-2</v>
      </c>
      <c r="M113" s="76">
        <f t="shared" si="10"/>
        <v>0.10975609756097561</v>
      </c>
      <c r="N113" s="63"/>
      <c r="O113" s="76"/>
      <c r="P113" s="76"/>
    </row>
    <row r="114" spans="1:16" ht="15" customHeight="1">
      <c r="A114" s="61">
        <f ca="1">'ISB-1 2011'!A114</f>
        <v>2231</v>
      </c>
      <c r="B114" s="75" t="str">
        <f ca="1">'ISB-1 2011'!B114</f>
        <v>Vuisternens-en-Ogoz</v>
      </c>
      <c r="C114" s="62">
        <v>859</v>
      </c>
      <c r="D114" s="18">
        <v>739</v>
      </c>
      <c r="E114" s="22">
        <v>6.19</v>
      </c>
      <c r="F114" s="19">
        <v>105</v>
      </c>
      <c r="G114" s="18">
        <v>25</v>
      </c>
      <c r="H114" s="19">
        <v>124</v>
      </c>
      <c r="I114" s="76">
        <f t="shared" si="6"/>
        <v>138.77221324717286</v>
      </c>
      <c r="J114" s="76">
        <f t="shared" si="7"/>
        <v>0.12223515715948778</v>
      </c>
      <c r="K114" s="32">
        <f t="shared" si="8"/>
        <v>0.16238159675236807</v>
      </c>
      <c r="L114" s="76">
        <f t="shared" si="9"/>
        <v>2.9103608847497089E-2</v>
      </c>
      <c r="M114" s="76">
        <f t="shared" si="10"/>
        <v>0.14435389988358557</v>
      </c>
      <c r="N114" s="63"/>
      <c r="O114" s="76"/>
      <c r="P114" s="76"/>
    </row>
    <row r="115" spans="1:16" ht="15" customHeight="1">
      <c r="A115" s="61">
        <f ca="1">'ISB-1 2011'!A115</f>
        <v>2233</v>
      </c>
      <c r="B115" s="75" t="str">
        <f ca="1">'ISB-1 2011'!B115</f>
        <v>Hauterive (FR)</v>
      </c>
      <c r="C115" s="62">
        <v>2226</v>
      </c>
      <c r="D115" s="18">
        <v>1644</v>
      </c>
      <c r="E115" s="22">
        <v>11.97</v>
      </c>
      <c r="F115" s="19">
        <v>667</v>
      </c>
      <c r="G115" s="18">
        <v>52</v>
      </c>
      <c r="H115" s="19">
        <v>347</v>
      </c>
      <c r="I115" s="76">
        <f t="shared" si="6"/>
        <v>185.96491228070175</v>
      </c>
      <c r="J115" s="76">
        <f t="shared" si="7"/>
        <v>0.29964061096136568</v>
      </c>
      <c r="K115" s="32">
        <f t="shared" si="8"/>
        <v>0.354014598540146</v>
      </c>
      <c r="L115" s="76">
        <f t="shared" si="9"/>
        <v>2.3360287511230909E-2</v>
      </c>
      <c r="M115" s="76">
        <f t="shared" si="10"/>
        <v>0.15588499550763701</v>
      </c>
      <c r="N115" s="63"/>
      <c r="O115" s="76"/>
      <c r="P115" s="76"/>
    </row>
    <row r="116" spans="1:16" ht="15" customHeight="1">
      <c r="A116" s="61">
        <f ca="1">'ISB-1 2011'!A116</f>
        <v>2234</v>
      </c>
      <c r="B116" s="75" t="str">
        <f ca="1">'ISB-1 2011'!B116</f>
        <v>La Brillaz</v>
      </c>
      <c r="C116" s="62">
        <v>1752</v>
      </c>
      <c r="D116" s="18">
        <v>1300</v>
      </c>
      <c r="E116" s="22">
        <v>10.32</v>
      </c>
      <c r="F116" s="19">
        <v>141</v>
      </c>
      <c r="G116" s="18">
        <v>44</v>
      </c>
      <c r="H116" s="19">
        <v>291</v>
      </c>
      <c r="I116" s="76">
        <f t="shared" si="6"/>
        <v>169.76744186046511</v>
      </c>
      <c r="J116" s="76">
        <f t="shared" si="7"/>
        <v>8.0479452054794523E-2</v>
      </c>
      <c r="K116" s="32">
        <f t="shared" si="8"/>
        <v>0.34769230769230769</v>
      </c>
      <c r="L116" s="76">
        <f t="shared" si="9"/>
        <v>2.5114155251141551E-2</v>
      </c>
      <c r="M116" s="76">
        <f t="shared" si="10"/>
        <v>0.1660958904109589</v>
      </c>
      <c r="N116" s="63"/>
      <c r="O116" s="76"/>
      <c r="P116" s="76"/>
    </row>
    <row r="117" spans="1:16" ht="15" customHeight="1">
      <c r="A117" s="61">
        <f ca="1">'ISB-1 2011'!A117</f>
        <v>2235</v>
      </c>
      <c r="B117" s="75" t="str">
        <f ca="1">'ISB-1 2011'!B117</f>
        <v>La Sonnaz</v>
      </c>
      <c r="C117" s="62">
        <v>1015</v>
      </c>
      <c r="D117" s="18">
        <v>833</v>
      </c>
      <c r="E117" s="22">
        <v>6.65</v>
      </c>
      <c r="F117" s="19">
        <v>102</v>
      </c>
      <c r="G117" s="18">
        <v>28</v>
      </c>
      <c r="H117" s="19">
        <v>175</v>
      </c>
      <c r="I117" s="76">
        <f t="shared" si="6"/>
        <v>152.63157894736841</v>
      </c>
      <c r="J117" s="76">
        <f t="shared" si="7"/>
        <v>0.10049261083743842</v>
      </c>
      <c r="K117" s="32">
        <f t="shared" si="8"/>
        <v>0.21848739495798319</v>
      </c>
      <c r="L117" s="76">
        <f t="shared" si="9"/>
        <v>2.7586206896551724E-2</v>
      </c>
      <c r="M117" s="76">
        <f t="shared" si="10"/>
        <v>0.17241379310344829</v>
      </c>
      <c r="N117" s="63"/>
      <c r="O117" s="76"/>
      <c r="P117" s="76"/>
    </row>
    <row r="118" spans="1:16" ht="15" customHeight="1">
      <c r="A118" s="61">
        <f ca="1">'ISB-1 2011'!A118</f>
        <v>2243</v>
      </c>
      <c r="B118" s="75" t="str">
        <f ca="1">'ISB-1 2011'!B118</f>
        <v>Barberêche</v>
      </c>
      <c r="C118" s="62">
        <v>523</v>
      </c>
      <c r="D118" s="18">
        <v>547</v>
      </c>
      <c r="E118" s="22">
        <v>7.85</v>
      </c>
      <c r="F118" s="19">
        <v>89</v>
      </c>
      <c r="G118" s="18">
        <v>31</v>
      </c>
      <c r="H118" s="19">
        <v>65</v>
      </c>
      <c r="I118" s="76">
        <f t="shared" si="6"/>
        <v>66.624203821656053</v>
      </c>
      <c r="J118" s="76">
        <f t="shared" si="7"/>
        <v>0.17017208413001911</v>
      </c>
      <c r="K118" s="32">
        <f t="shared" si="8"/>
        <v>-4.3875685557586835E-2</v>
      </c>
      <c r="L118" s="76">
        <f t="shared" si="9"/>
        <v>5.9273422562141492E-2</v>
      </c>
      <c r="M118" s="76">
        <f t="shared" si="10"/>
        <v>0.124282982791587</v>
      </c>
      <c r="N118" s="63"/>
      <c r="O118" s="76"/>
      <c r="P118" s="76"/>
    </row>
    <row r="119" spans="1:16" ht="15" customHeight="1">
      <c r="A119" s="61">
        <f ca="1">'ISB-1 2011'!A119</f>
        <v>2250</v>
      </c>
      <c r="B119" s="75" t="str">
        <f ca="1">'ISB-1 2011'!B119</f>
        <v>Courgevaux</v>
      </c>
      <c r="C119" s="62">
        <v>1343</v>
      </c>
      <c r="D119" s="18">
        <v>974</v>
      </c>
      <c r="E119" s="22">
        <v>3.38</v>
      </c>
      <c r="F119" s="19">
        <v>345</v>
      </c>
      <c r="G119" s="18">
        <v>36</v>
      </c>
      <c r="H119" s="19">
        <v>173</v>
      </c>
      <c r="I119" s="76">
        <f t="shared" si="6"/>
        <v>397.3372781065089</v>
      </c>
      <c r="J119" s="76">
        <f t="shared" si="7"/>
        <v>0.25688756515264333</v>
      </c>
      <c r="K119" s="32">
        <f t="shared" si="8"/>
        <v>0.3788501026694045</v>
      </c>
      <c r="L119" s="76">
        <f t="shared" si="9"/>
        <v>2.6805658972449738E-2</v>
      </c>
      <c r="M119" s="76">
        <f t="shared" si="10"/>
        <v>0.12881608339538347</v>
      </c>
      <c r="N119" s="63"/>
      <c r="O119" s="76"/>
      <c r="P119" s="76"/>
    </row>
    <row r="120" spans="1:16" s="56" customFormat="1" ht="15" customHeight="1">
      <c r="A120" s="61">
        <f ca="1">'ISB-1 2011'!A120</f>
        <v>2251</v>
      </c>
      <c r="B120" s="75" t="str">
        <f ca="1">'ISB-1 2011'!B120</f>
        <v>Courlevon</v>
      </c>
      <c r="C120" s="62">
        <v>305</v>
      </c>
      <c r="D120" s="18">
        <v>263</v>
      </c>
      <c r="E120" s="22">
        <v>3.24</v>
      </c>
      <c r="F120" s="19">
        <v>25</v>
      </c>
      <c r="G120" s="18">
        <v>11</v>
      </c>
      <c r="H120" s="19">
        <v>28</v>
      </c>
      <c r="I120" s="76">
        <f t="shared" si="6"/>
        <v>94.135802469135797</v>
      </c>
      <c r="J120" s="76">
        <f t="shared" si="7"/>
        <v>8.1967213114754092E-2</v>
      </c>
      <c r="K120" s="32">
        <f t="shared" si="8"/>
        <v>0.1596958174904943</v>
      </c>
      <c r="L120" s="76">
        <f t="shared" si="9"/>
        <v>3.6065573770491806E-2</v>
      </c>
      <c r="M120" s="76">
        <f t="shared" si="10"/>
        <v>9.1803278688524587E-2</v>
      </c>
      <c r="N120" s="63"/>
      <c r="O120" s="73"/>
      <c r="P120" s="73"/>
    </row>
    <row r="121" spans="1:16" ht="15" customHeight="1">
      <c r="A121" s="61">
        <f ca="1">'ISB-1 2011'!A121</f>
        <v>2254</v>
      </c>
      <c r="B121" s="75" t="str">
        <f ca="1">'ISB-1 2011'!B121</f>
        <v>Courtepin</v>
      </c>
      <c r="C121" s="62">
        <v>3379</v>
      </c>
      <c r="D121" s="18">
        <v>2666</v>
      </c>
      <c r="E121" s="22">
        <v>4.04</v>
      </c>
      <c r="F121" s="19">
        <v>1516</v>
      </c>
      <c r="G121" s="18">
        <v>79</v>
      </c>
      <c r="H121" s="19">
        <v>519</v>
      </c>
      <c r="I121" s="76">
        <f t="shared" si="6"/>
        <v>836.38613861386136</v>
      </c>
      <c r="J121" s="76">
        <f t="shared" si="7"/>
        <v>0.44865344776561111</v>
      </c>
      <c r="K121" s="32">
        <f t="shared" si="8"/>
        <v>0.26744186046511625</v>
      </c>
      <c r="L121" s="76">
        <f t="shared" si="9"/>
        <v>2.337969813554306E-2</v>
      </c>
      <c r="M121" s="76">
        <f t="shared" si="10"/>
        <v>0.15359573838413731</v>
      </c>
      <c r="N121" s="63"/>
      <c r="O121" s="76"/>
      <c r="P121" s="76"/>
    </row>
    <row r="122" spans="1:16" ht="15" customHeight="1">
      <c r="A122" s="61">
        <f ca="1">'ISB-1 2011'!A122</f>
        <v>2257</v>
      </c>
      <c r="B122" s="75" t="str">
        <f ca="1">'ISB-1 2011'!B122</f>
        <v>Cressier (FR)</v>
      </c>
      <c r="C122" s="62">
        <v>826</v>
      </c>
      <c r="D122" s="18">
        <v>746</v>
      </c>
      <c r="E122" s="22">
        <v>4.17</v>
      </c>
      <c r="F122" s="19">
        <v>395</v>
      </c>
      <c r="G122" s="18">
        <v>34</v>
      </c>
      <c r="H122" s="19">
        <v>105</v>
      </c>
      <c r="I122" s="76">
        <f t="shared" si="6"/>
        <v>198.08153477218227</v>
      </c>
      <c r="J122" s="76">
        <f t="shared" si="7"/>
        <v>0.47820823244552058</v>
      </c>
      <c r="K122" s="32">
        <f t="shared" si="8"/>
        <v>0.10723860589812333</v>
      </c>
      <c r="L122" s="76">
        <f t="shared" si="9"/>
        <v>4.1162227602905568E-2</v>
      </c>
      <c r="M122" s="76">
        <f t="shared" si="10"/>
        <v>0.1271186440677966</v>
      </c>
      <c r="N122" s="63"/>
      <c r="O122" s="76"/>
      <c r="P122" s="76"/>
    </row>
    <row r="123" spans="1:16" ht="15" customHeight="1">
      <c r="A123" s="61">
        <f ca="1">'ISB-1 2011'!A123</f>
        <v>2258</v>
      </c>
      <c r="B123" s="75" t="str">
        <f ca="1">'ISB-1 2011'!B123</f>
        <v>Fräschels</v>
      </c>
      <c r="C123" s="62">
        <v>493</v>
      </c>
      <c r="D123" s="18">
        <v>493</v>
      </c>
      <c r="E123" s="22">
        <v>3.11</v>
      </c>
      <c r="F123" s="19">
        <v>67</v>
      </c>
      <c r="G123" s="18">
        <v>31</v>
      </c>
      <c r="H123" s="19">
        <v>47</v>
      </c>
      <c r="I123" s="76">
        <f t="shared" si="6"/>
        <v>158.52090032154342</v>
      </c>
      <c r="J123" s="76">
        <f t="shared" si="7"/>
        <v>0.13590263691683571</v>
      </c>
      <c r="K123" s="32">
        <f t="shared" si="8"/>
        <v>0</v>
      </c>
      <c r="L123" s="76">
        <f t="shared" si="9"/>
        <v>6.2880324543610547E-2</v>
      </c>
      <c r="M123" s="76">
        <f t="shared" si="10"/>
        <v>9.5334685598377281E-2</v>
      </c>
      <c r="N123" s="63"/>
      <c r="O123" s="76"/>
      <c r="P123" s="76"/>
    </row>
    <row r="124" spans="1:16" ht="15" customHeight="1">
      <c r="A124" s="61">
        <f ca="1">'ISB-1 2011'!A124</f>
        <v>2259</v>
      </c>
      <c r="B124" s="75" t="str">
        <f ca="1">'ISB-1 2011'!B124</f>
        <v>Galmiz</v>
      </c>
      <c r="C124" s="62">
        <v>611</v>
      </c>
      <c r="D124" s="18">
        <v>539</v>
      </c>
      <c r="E124" s="22">
        <v>9.0500000000000007</v>
      </c>
      <c r="F124" s="19">
        <v>105</v>
      </c>
      <c r="G124" s="18">
        <v>26</v>
      </c>
      <c r="H124" s="19">
        <v>81</v>
      </c>
      <c r="I124" s="76">
        <f t="shared" si="6"/>
        <v>67.513812154696126</v>
      </c>
      <c r="J124" s="76">
        <f t="shared" si="7"/>
        <v>0.1718494271685761</v>
      </c>
      <c r="K124" s="32">
        <f t="shared" si="8"/>
        <v>0.13358070500927643</v>
      </c>
      <c r="L124" s="76">
        <f t="shared" si="9"/>
        <v>4.2553191489361701E-2</v>
      </c>
      <c r="M124" s="76">
        <f t="shared" si="10"/>
        <v>0.132569558101473</v>
      </c>
      <c r="N124" s="63"/>
      <c r="O124" s="76"/>
      <c r="P124" s="76"/>
    </row>
    <row r="125" spans="1:16" s="56" customFormat="1" ht="15" customHeight="1">
      <c r="A125" s="61">
        <f ca="1">'ISB-1 2011'!A125</f>
        <v>2260</v>
      </c>
      <c r="B125" s="75" t="str">
        <f ca="1">'ISB-1 2011'!B125</f>
        <v>Gempenach</v>
      </c>
      <c r="C125" s="62">
        <v>290</v>
      </c>
      <c r="D125" s="18">
        <v>288</v>
      </c>
      <c r="E125" s="22">
        <v>1.67</v>
      </c>
      <c r="F125" s="19">
        <v>77</v>
      </c>
      <c r="G125" s="18">
        <v>14</v>
      </c>
      <c r="H125" s="19">
        <v>23</v>
      </c>
      <c r="I125" s="76">
        <f t="shared" si="6"/>
        <v>173.65269461077844</v>
      </c>
      <c r="J125" s="76">
        <f t="shared" si="7"/>
        <v>0.26551724137931032</v>
      </c>
      <c r="K125" s="32">
        <f t="shared" si="8"/>
        <v>6.9444444444444441E-3</v>
      </c>
      <c r="L125" s="76">
        <f t="shared" si="9"/>
        <v>4.8275862068965517E-2</v>
      </c>
      <c r="M125" s="76">
        <f t="shared" si="10"/>
        <v>7.9310344827586213E-2</v>
      </c>
      <c r="N125" s="63"/>
      <c r="O125" s="73"/>
      <c r="P125" s="73"/>
    </row>
    <row r="126" spans="1:16" ht="15" customHeight="1">
      <c r="A126" s="61">
        <f ca="1">'ISB-1 2011'!A126</f>
        <v>2261</v>
      </c>
      <c r="B126" s="75" t="str">
        <f ca="1">'ISB-1 2011'!B126</f>
        <v>Greng</v>
      </c>
      <c r="C126" s="62">
        <v>166</v>
      </c>
      <c r="D126" s="18">
        <v>180</v>
      </c>
      <c r="E126" s="22">
        <v>0.97</v>
      </c>
      <c r="F126" s="19">
        <v>50</v>
      </c>
      <c r="G126" s="18">
        <v>5</v>
      </c>
      <c r="H126" s="19">
        <v>15</v>
      </c>
      <c r="I126" s="76">
        <f t="shared" si="6"/>
        <v>171.13402061855672</v>
      </c>
      <c r="J126" s="76">
        <f t="shared" si="7"/>
        <v>0.30120481927710846</v>
      </c>
      <c r="K126" s="32">
        <f t="shared" si="8"/>
        <v>-7.7777777777777779E-2</v>
      </c>
      <c r="L126" s="76">
        <f t="shared" si="9"/>
        <v>3.0120481927710843E-2</v>
      </c>
      <c r="M126" s="76">
        <f t="shared" si="10"/>
        <v>9.036144578313253E-2</v>
      </c>
      <c r="N126" s="63"/>
      <c r="O126" s="76"/>
      <c r="P126" s="76"/>
    </row>
    <row r="127" spans="1:16" ht="15" customHeight="1">
      <c r="A127" s="61">
        <f ca="1">'ISB-1 2011'!A127</f>
        <v>2262</v>
      </c>
      <c r="B127" s="75" t="str">
        <f ca="1">'ISB-1 2011'!B127</f>
        <v>Gurmels</v>
      </c>
      <c r="C127" s="62">
        <v>3844</v>
      </c>
      <c r="D127" s="18">
        <v>3418</v>
      </c>
      <c r="E127" s="22">
        <v>17.260000000000002</v>
      </c>
      <c r="F127" s="19">
        <v>420</v>
      </c>
      <c r="G127" s="18">
        <v>130</v>
      </c>
      <c r="H127" s="19">
        <v>528</v>
      </c>
      <c r="I127" s="76">
        <f t="shared" si="6"/>
        <v>222.71147161066045</v>
      </c>
      <c r="J127" s="76">
        <f t="shared" si="7"/>
        <v>0.10926118626430802</v>
      </c>
      <c r="K127" s="32">
        <f t="shared" si="8"/>
        <v>0.12463428905792862</v>
      </c>
      <c r="L127" s="76">
        <f t="shared" si="9"/>
        <v>3.3818938605619145E-2</v>
      </c>
      <c r="M127" s="76">
        <f t="shared" si="10"/>
        <v>0.13735691987513007</v>
      </c>
      <c r="N127" s="63"/>
      <c r="O127" s="76"/>
      <c r="P127" s="76"/>
    </row>
    <row r="128" spans="1:16" ht="15" customHeight="1">
      <c r="A128" s="61">
        <f ca="1">'ISB-1 2011'!A128</f>
        <v>2264</v>
      </c>
      <c r="B128" s="75" t="str">
        <f ca="1">'ISB-1 2011'!B128</f>
        <v>Jeuss</v>
      </c>
      <c r="C128" s="62">
        <v>429</v>
      </c>
      <c r="D128" s="18">
        <v>368</v>
      </c>
      <c r="E128" s="22">
        <v>1.75</v>
      </c>
      <c r="F128" s="19">
        <v>52</v>
      </c>
      <c r="G128" s="18">
        <v>9</v>
      </c>
      <c r="H128" s="19">
        <v>69</v>
      </c>
      <c r="I128" s="76">
        <f t="shared" si="6"/>
        <v>245.14285714285714</v>
      </c>
      <c r="J128" s="76">
        <f t="shared" si="7"/>
        <v>0.12121212121212122</v>
      </c>
      <c r="K128" s="32">
        <f t="shared" si="8"/>
        <v>0.16576086956521738</v>
      </c>
      <c r="L128" s="76">
        <f t="shared" si="9"/>
        <v>2.097902097902098E-2</v>
      </c>
      <c r="M128" s="76">
        <f t="shared" si="10"/>
        <v>0.16083916083916083</v>
      </c>
      <c r="N128" s="63"/>
      <c r="O128" s="76"/>
      <c r="P128" s="76"/>
    </row>
    <row r="129" spans="1:16" ht="15" customHeight="1">
      <c r="A129" s="61">
        <f ca="1">'ISB-1 2011'!A129</f>
        <v>2265</v>
      </c>
      <c r="B129" s="75" t="str">
        <f ca="1">'ISB-1 2011'!B129</f>
        <v>Kerzers</v>
      </c>
      <c r="C129" s="62">
        <v>4654</v>
      </c>
      <c r="D129" s="18">
        <v>3979</v>
      </c>
      <c r="E129" s="22">
        <v>12.28</v>
      </c>
      <c r="F129" s="19">
        <v>1289</v>
      </c>
      <c r="G129" s="18">
        <v>155</v>
      </c>
      <c r="H129" s="19">
        <v>591</v>
      </c>
      <c r="I129" s="76">
        <f t="shared" si="6"/>
        <v>378.99022801302931</v>
      </c>
      <c r="J129" s="76">
        <f t="shared" si="7"/>
        <v>0.27696605070906749</v>
      </c>
      <c r="K129" s="32">
        <f t="shared" si="8"/>
        <v>0.16964061321940185</v>
      </c>
      <c r="L129" s="76">
        <f t="shared" si="9"/>
        <v>3.3304684142672972E-2</v>
      </c>
      <c r="M129" s="76">
        <f t="shared" si="10"/>
        <v>0.12698753760206274</v>
      </c>
      <c r="N129" s="63"/>
      <c r="O129" s="76"/>
      <c r="P129" s="76"/>
    </row>
    <row r="130" spans="1:16" s="56" customFormat="1" ht="15" customHeight="1">
      <c r="A130" s="61">
        <f ca="1">'ISB-1 2011'!A130</f>
        <v>2266</v>
      </c>
      <c r="B130" s="75" t="str">
        <f ca="1">'ISB-1 2011'!B130</f>
        <v>Kleinbösingen</v>
      </c>
      <c r="C130" s="62">
        <v>597</v>
      </c>
      <c r="D130" s="18">
        <v>532</v>
      </c>
      <c r="E130" s="22">
        <v>3</v>
      </c>
      <c r="F130" s="19">
        <v>56</v>
      </c>
      <c r="G130" s="18">
        <v>16</v>
      </c>
      <c r="H130" s="19">
        <v>60</v>
      </c>
      <c r="I130" s="76">
        <f t="shared" si="6"/>
        <v>199</v>
      </c>
      <c r="J130" s="76">
        <f t="shared" si="7"/>
        <v>9.380234505862646E-2</v>
      </c>
      <c r="K130" s="32">
        <f t="shared" si="8"/>
        <v>0.12218045112781954</v>
      </c>
      <c r="L130" s="76">
        <f t="shared" si="9"/>
        <v>2.6800670016750419E-2</v>
      </c>
      <c r="M130" s="76">
        <f t="shared" si="10"/>
        <v>0.10050251256281408</v>
      </c>
      <c r="N130" s="63"/>
      <c r="O130" s="73"/>
      <c r="P130" s="73"/>
    </row>
    <row r="131" spans="1:16" ht="15" customHeight="1">
      <c r="A131" s="61">
        <f ca="1">'ISB-1 2011'!A131</f>
        <v>2270</v>
      </c>
      <c r="B131" s="75" t="str">
        <f ca="1">'ISB-1 2011'!B131</f>
        <v>Lurtigen</v>
      </c>
      <c r="C131" s="62">
        <v>185</v>
      </c>
      <c r="D131" s="18">
        <v>188</v>
      </c>
      <c r="E131" s="22">
        <v>2.31</v>
      </c>
      <c r="F131" s="19">
        <v>31</v>
      </c>
      <c r="G131" s="18">
        <v>12</v>
      </c>
      <c r="H131" s="19">
        <v>24</v>
      </c>
      <c r="I131" s="76">
        <f t="shared" si="6"/>
        <v>80.086580086580085</v>
      </c>
      <c r="J131" s="76">
        <f t="shared" si="7"/>
        <v>0.16756756756756758</v>
      </c>
      <c r="K131" s="32">
        <f t="shared" si="8"/>
        <v>-1.5957446808510637E-2</v>
      </c>
      <c r="L131" s="76">
        <f t="shared" si="9"/>
        <v>6.4864864864864868E-2</v>
      </c>
      <c r="M131" s="76">
        <f t="shared" si="10"/>
        <v>0.12972972972972974</v>
      </c>
      <c r="N131" s="63"/>
      <c r="O131" s="76"/>
      <c r="P131" s="76"/>
    </row>
    <row r="132" spans="1:16" ht="15" customHeight="1">
      <c r="A132" s="61">
        <f ca="1">'ISB-1 2011'!A132</f>
        <v>2271</v>
      </c>
      <c r="B132" s="75" t="str">
        <f ca="1">'ISB-1 2011'!B132</f>
        <v>Meyriez</v>
      </c>
      <c r="C132" s="62">
        <v>601</v>
      </c>
      <c r="D132" s="18">
        <v>561</v>
      </c>
      <c r="E132" s="22">
        <v>0.35</v>
      </c>
      <c r="F132" s="19">
        <v>158</v>
      </c>
      <c r="G132" s="18">
        <v>30</v>
      </c>
      <c r="H132" s="19">
        <v>79</v>
      </c>
      <c r="I132" s="76">
        <f t="shared" si="6"/>
        <v>1717.1428571428573</v>
      </c>
      <c r="J132" s="76">
        <f t="shared" si="7"/>
        <v>0.26289517470881862</v>
      </c>
      <c r="K132" s="32">
        <f t="shared" si="8"/>
        <v>7.130124777183601E-2</v>
      </c>
      <c r="L132" s="76">
        <f t="shared" si="9"/>
        <v>4.9916805324459232E-2</v>
      </c>
      <c r="M132" s="76">
        <f t="shared" si="10"/>
        <v>0.13144758735440931</v>
      </c>
      <c r="N132" s="63"/>
      <c r="O132" s="76"/>
      <c r="P132" s="76"/>
    </row>
    <row r="133" spans="1:16" s="56" customFormat="1" ht="15" customHeight="1">
      <c r="A133" s="61">
        <f ca="1">'ISB-1 2011'!A133</f>
        <v>2272</v>
      </c>
      <c r="B133" s="75" t="str">
        <f ca="1">'ISB-1 2011'!B133</f>
        <v>Misery-Courtion</v>
      </c>
      <c r="C133" s="62">
        <v>1559</v>
      </c>
      <c r="D133" s="18">
        <v>1245</v>
      </c>
      <c r="E133" s="22">
        <v>11.4</v>
      </c>
      <c r="F133" s="19">
        <v>196</v>
      </c>
      <c r="G133" s="18">
        <v>51</v>
      </c>
      <c r="H133" s="19">
        <v>224</v>
      </c>
      <c r="I133" s="76">
        <f t="shared" ref="I133:I172" si="11">(C133/E133)</f>
        <v>136.75438596491227</v>
      </c>
      <c r="J133" s="76">
        <f t="shared" ref="J133:J172" si="12">F133/C133</f>
        <v>0.12572161642078256</v>
      </c>
      <c r="K133" s="32">
        <f t="shared" ref="K133:K172" si="13">(C133-D133)/D133</f>
        <v>0.25220883534136546</v>
      </c>
      <c r="L133" s="76">
        <f t="shared" ref="L133:L172" si="14">G133/C133</f>
        <v>3.2713277742142402E-2</v>
      </c>
      <c r="M133" s="76">
        <f t="shared" ref="M133:M172" si="15">H133/C133</f>
        <v>0.14368184733803721</v>
      </c>
      <c r="N133" s="63"/>
      <c r="O133" s="73"/>
      <c r="P133" s="73"/>
    </row>
    <row r="134" spans="1:16" ht="15" customHeight="1">
      <c r="A134" s="61">
        <f ca="1">'ISB-1 2011'!A134</f>
        <v>2274</v>
      </c>
      <c r="B134" s="75" t="str">
        <f ca="1">'ISB-1 2011'!B134</f>
        <v>Muntelier</v>
      </c>
      <c r="C134" s="62">
        <v>941</v>
      </c>
      <c r="D134" s="18">
        <v>731</v>
      </c>
      <c r="E134" s="22">
        <v>1.1000000000000001</v>
      </c>
      <c r="F134" s="19">
        <v>331</v>
      </c>
      <c r="G134" s="18">
        <v>30</v>
      </c>
      <c r="H134" s="19">
        <v>107</v>
      </c>
      <c r="I134" s="76">
        <f t="shared" si="11"/>
        <v>855.45454545454538</v>
      </c>
      <c r="J134" s="76">
        <f t="shared" si="12"/>
        <v>0.35175345377258238</v>
      </c>
      <c r="K134" s="32">
        <f t="shared" si="13"/>
        <v>0.2872777017783858</v>
      </c>
      <c r="L134" s="76">
        <f t="shared" si="14"/>
        <v>3.1880977683315624E-2</v>
      </c>
      <c r="M134" s="76">
        <f t="shared" si="15"/>
        <v>0.11370882040382571</v>
      </c>
      <c r="N134" s="63"/>
      <c r="O134" s="76"/>
      <c r="P134" s="76"/>
    </row>
    <row r="135" spans="1:16" ht="15" customHeight="1">
      <c r="A135" s="61">
        <f ca="1">'ISB-1 2011'!A135</f>
        <v>2275</v>
      </c>
      <c r="B135" s="75" t="str">
        <f ca="1">'ISB-1 2011'!B135</f>
        <v>Murten</v>
      </c>
      <c r="C135" s="62">
        <v>6381</v>
      </c>
      <c r="D135" s="18">
        <v>5818</v>
      </c>
      <c r="E135" s="22">
        <v>13.58</v>
      </c>
      <c r="F135" s="19">
        <v>2621</v>
      </c>
      <c r="G135" s="18">
        <v>353</v>
      </c>
      <c r="H135" s="19">
        <v>760</v>
      </c>
      <c r="I135" s="76">
        <f t="shared" si="11"/>
        <v>469.88217967599411</v>
      </c>
      <c r="J135" s="76">
        <f t="shared" si="12"/>
        <v>0.4107506660398057</v>
      </c>
      <c r="K135" s="32">
        <f t="shared" si="13"/>
        <v>9.6768649020281886E-2</v>
      </c>
      <c r="L135" s="76">
        <f t="shared" si="14"/>
        <v>5.532048268296505E-2</v>
      </c>
      <c r="M135" s="76">
        <f t="shared" si="15"/>
        <v>0.11910358877918821</v>
      </c>
      <c r="N135" s="63"/>
      <c r="O135" s="76"/>
      <c r="P135" s="76"/>
    </row>
    <row r="136" spans="1:16" ht="15" customHeight="1">
      <c r="A136" s="61">
        <f ca="1">'ISB-1 2011'!A136</f>
        <v>2276</v>
      </c>
      <c r="B136" s="75" t="str">
        <f ca="1">'ISB-1 2011'!B136</f>
        <v>Ried bei Kerzers</v>
      </c>
      <c r="C136" s="62">
        <v>1022</v>
      </c>
      <c r="D136" s="18">
        <v>829</v>
      </c>
      <c r="E136" s="22">
        <v>7.56</v>
      </c>
      <c r="F136" s="19">
        <v>380</v>
      </c>
      <c r="G136" s="18">
        <v>28</v>
      </c>
      <c r="H136" s="19">
        <v>132</v>
      </c>
      <c r="I136" s="76">
        <f t="shared" si="11"/>
        <v>135.18518518518519</v>
      </c>
      <c r="J136" s="76">
        <f t="shared" si="12"/>
        <v>0.37181996086105673</v>
      </c>
      <c r="K136" s="32">
        <f t="shared" si="13"/>
        <v>0.23281061519903498</v>
      </c>
      <c r="L136" s="76">
        <f t="shared" si="14"/>
        <v>2.7397260273972601E-2</v>
      </c>
      <c r="M136" s="76">
        <f t="shared" si="15"/>
        <v>0.12915851272015655</v>
      </c>
      <c r="N136" s="63"/>
      <c r="O136" s="76"/>
      <c r="P136" s="76"/>
    </row>
    <row r="137" spans="1:16" ht="15" customHeight="1">
      <c r="A137" s="61">
        <f ca="1">'ISB-1 2011'!A137</f>
        <v>2277</v>
      </c>
      <c r="B137" s="75" t="str">
        <f ca="1">'ISB-1 2011'!B137</f>
        <v>Salvenach</v>
      </c>
      <c r="C137" s="62">
        <v>486</v>
      </c>
      <c r="D137" s="18">
        <v>421</v>
      </c>
      <c r="E137" s="22">
        <v>3.81</v>
      </c>
      <c r="F137" s="19">
        <v>63</v>
      </c>
      <c r="G137" s="18">
        <v>12</v>
      </c>
      <c r="H137" s="19">
        <v>55</v>
      </c>
      <c r="I137" s="76">
        <f t="shared" si="11"/>
        <v>127.55905511811024</v>
      </c>
      <c r="J137" s="76">
        <f t="shared" si="12"/>
        <v>0.12962962962962962</v>
      </c>
      <c r="K137" s="32">
        <f t="shared" si="13"/>
        <v>0.15439429928741091</v>
      </c>
      <c r="L137" s="76">
        <f t="shared" si="14"/>
        <v>2.4691358024691357E-2</v>
      </c>
      <c r="M137" s="76">
        <f t="shared" si="15"/>
        <v>0.11316872427983539</v>
      </c>
      <c r="N137" s="63"/>
      <c r="O137" s="76"/>
      <c r="P137" s="76"/>
    </row>
    <row r="138" spans="1:16" ht="15" customHeight="1">
      <c r="A138" s="61">
        <f ca="1">'ISB-1 2011'!A138</f>
        <v>2278</v>
      </c>
      <c r="B138" s="75" t="str">
        <f ca="1">'ISB-1 2011'!B138</f>
        <v>Ulmiz</v>
      </c>
      <c r="C138" s="62">
        <v>404</v>
      </c>
      <c r="D138" s="18">
        <v>352</v>
      </c>
      <c r="E138" s="22">
        <v>2.84</v>
      </c>
      <c r="F138" s="19">
        <v>58</v>
      </c>
      <c r="G138" s="18">
        <v>20</v>
      </c>
      <c r="H138" s="19">
        <v>56</v>
      </c>
      <c r="I138" s="76">
        <f t="shared" si="11"/>
        <v>142.25352112676057</v>
      </c>
      <c r="J138" s="76">
        <f t="shared" si="12"/>
        <v>0.14356435643564355</v>
      </c>
      <c r="K138" s="32">
        <f t="shared" si="13"/>
        <v>0.14772727272727273</v>
      </c>
      <c r="L138" s="76">
        <f t="shared" si="14"/>
        <v>4.9504950495049507E-2</v>
      </c>
      <c r="M138" s="76">
        <f t="shared" si="15"/>
        <v>0.13861386138613863</v>
      </c>
      <c r="N138" s="63"/>
      <c r="O138" s="76"/>
      <c r="P138" s="76"/>
    </row>
    <row r="139" spans="1:16" ht="15" customHeight="1">
      <c r="A139" s="61">
        <f ca="1">'ISB-1 2011'!A139</f>
        <v>2279</v>
      </c>
      <c r="B139" s="75" t="str">
        <f ca="1">'ISB-1 2011'!B139</f>
        <v>Villarepos</v>
      </c>
      <c r="C139" s="62">
        <v>565</v>
      </c>
      <c r="D139" s="18">
        <v>475</v>
      </c>
      <c r="E139" s="22">
        <v>4.76</v>
      </c>
      <c r="F139" s="19">
        <v>39</v>
      </c>
      <c r="G139" s="18">
        <v>26</v>
      </c>
      <c r="H139" s="19">
        <v>91</v>
      </c>
      <c r="I139" s="76">
        <f t="shared" si="11"/>
        <v>118.69747899159664</v>
      </c>
      <c r="J139" s="76">
        <f t="shared" si="12"/>
        <v>6.9026548672566371E-2</v>
      </c>
      <c r="K139" s="32">
        <f t="shared" si="13"/>
        <v>0.18947368421052632</v>
      </c>
      <c r="L139" s="76">
        <f t="shared" si="14"/>
        <v>4.6017699115044247E-2</v>
      </c>
      <c r="M139" s="76">
        <f t="shared" si="15"/>
        <v>0.16106194690265488</v>
      </c>
      <c r="N139" s="63"/>
      <c r="O139" s="76"/>
      <c r="P139" s="76"/>
    </row>
    <row r="140" spans="1:16" ht="15" customHeight="1">
      <c r="A140" s="61">
        <f ca="1">'ISB-1 2011'!A140</f>
        <v>2280</v>
      </c>
      <c r="B140" s="75" t="str">
        <f ca="1">'ISB-1 2011'!B140</f>
        <v>Bas-Vully</v>
      </c>
      <c r="C140" s="62">
        <v>1991</v>
      </c>
      <c r="D140" s="18">
        <v>1589</v>
      </c>
      <c r="E140" s="22">
        <v>9.9</v>
      </c>
      <c r="F140" s="19">
        <v>518</v>
      </c>
      <c r="G140" s="18">
        <v>91</v>
      </c>
      <c r="H140" s="19">
        <v>254</v>
      </c>
      <c r="I140" s="76">
        <f t="shared" si="11"/>
        <v>201.11111111111111</v>
      </c>
      <c r="J140" s="76">
        <f t="shared" si="12"/>
        <v>0.26017076845806125</v>
      </c>
      <c r="K140" s="32">
        <f t="shared" si="13"/>
        <v>0.25298930144745124</v>
      </c>
      <c r="L140" s="76">
        <f t="shared" si="14"/>
        <v>4.5705675539929685E-2</v>
      </c>
      <c r="M140" s="76">
        <f t="shared" si="15"/>
        <v>0.12757408337518836</v>
      </c>
      <c r="N140" s="63"/>
      <c r="O140" s="76"/>
      <c r="P140" s="76"/>
    </row>
    <row r="141" spans="1:16" ht="15" customHeight="1">
      <c r="A141" s="61">
        <f ca="1">'ISB-1 2011'!A141</f>
        <v>2281</v>
      </c>
      <c r="B141" s="75" t="str">
        <f ca="1">'ISB-1 2011'!B141</f>
        <v>Haut-Vully</v>
      </c>
      <c r="C141" s="62">
        <v>1366</v>
      </c>
      <c r="D141" s="18">
        <v>1095</v>
      </c>
      <c r="E141" s="22">
        <v>7.64</v>
      </c>
      <c r="F141" s="19">
        <v>196</v>
      </c>
      <c r="G141" s="18">
        <v>64</v>
      </c>
      <c r="H141" s="19">
        <v>153</v>
      </c>
      <c r="I141" s="76">
        <f t="shared" si="11"/>
        <v>178.79581151832463</v>
      </c>
      <c r="J141" s="76">
        <f t="shared" si="12"/>
        <v>0.14348462664714495</v>
      </c>
      <c r="K141" s="32">
        <f t="shared" si="13"/>
        <v>0.24748858447488584</v>
      </c>
      <c r="L141" s="76">
        <f t="shared" si="14"/>
        <v>4.6852122986822842E-2</v>
      </c>
      <c r="M141" s="76">
        <f t="shared" si="15"/>
        <v>0.11200585651537336</v>
      </c>
      <c r="N141" s="63"/>
      <c r="O141" s="76"/>
      <c r="P141" s="76"/>
    </row>
    <row r="142" spans="1:16" ht="15" customHeight="1">
      <c r="A142" s="61">
        <f ca="1">'ISB-1 2011'!A142</f>
        <v>2283</v>
      </c>
      <c r="B142" s="75" t="str">
        <f ca="1">'ISB-1 2011'!B142</f>
        <v>Wallenried</v>
      </c>
      <c r="C142" s="62">
        <v>458</v>
      </c>
      <c r="D142" s="18">
        <v>333</v>
      </c>
      <c r="E142" s="22">
        <v>3.88</v>
      </c>
      <c r="F142" s="19">
        <v>40</v>
      </c>
      <c r="G142" s="18">
        <v>13</v>
      </c>
      <c r="H142" s="19">
        <v>78</v>
      </c>
      <c r="I142" s="76">
        <f t="shared" si="11"/>
        <v>118.04123711340206</v>
      </c>
      <c r="J142" s="76">
        <f t="shared" si="12"/>
        <v>8.7336244541484712E-2</v>
      </c>
      <c r="K142" s="32">
        <f t="shared" si="13"/>
        <v>0.37537537537537535</v>
      </c>
      <c r="L142" s="76">
        <f t="shared" si="14"/>
        <v>2.8384279475982533E-2</v>
      </c>
      <c r="M142" s="76">
        <f t="shared" si="15"/>
        <v>0.1703056768558952</v>
      </c>
      <c r="N142" s="63"/>
      <c r="O142" s="76"/>
      <c r="P142" s="76"/>
    </row>
    <row r="143" spans="1:16" ht="15" customHeight="1">
      <c r="A143" s="61">
        <f ca="1">'ISB-1 2011'!A143</f>
        <v>2291</v>
      </c>
      <c r="B143" s="75" t="str">
        <f ca="1">'ISB-1 2011'!B143</f>
        <v>Alterswil</v>
      </c>
      <c r="C143" s="62">
        <v>1946</v>
      </c>
      <c r="D143" s="18">
        <v>1899</v>
      </c>
      <c r="E143" s="22">
        <v>16.14</v>
      </c>
      <c r="F143" s="19">
        <v>322</v>
      </c>
      <c r="G143" s="18">
        <v>91</v>
      </c>
      <c r="H143" s="19">
        <v>210</v>
      </c>
      <c r="I143" s="76">
        <f t="shared" si="11"/>
        <v>120.57001239157373</v>
      </c>
      <c r="J143" s="76">
        <f t="shared" si="12"/>
        <v>0.16546762589928057</v>
      </c>
      <c r="K143" s="32">
        <f t="shared" si="13"/>
        <v>2.4749868351764088E-2</v>
      </c>
      <c r="L143" s="76">
        <f t="shared" si="14"/>
        <v>4.6762589928057555E-2</v>
      </c>
      <c r="M143" s="76">
        <f t="shared" si="15"/>
        <v>0.1079136690647482</v>
      </c>
      <c r="N143" s="63"/>
      <c r="O143" s="76"/>
      <c r="P143" s="76"/>
    </row>
    <row r="144" spans="1:16" ht="15" customHeight="1">
      <c r="A144" s="61">
        <f ca="1">'ISB-1 2011'!A144</f>
        <v>2292</v>
      </c>
      <c r="B144" s="75" t="str">
        <f ca="1">'ISB-1 2011'!B144</f>
        <v>Brünisried</v>
      </c>
      <c r="C144" s="62">
        <v>644</v>
      </c>
      <c r="D144" s="18">
        <v>572</v>
      </c>
      <c r="E144" s="22">
        <v>3.25</v>
      </c>
      <c r="F144" s="19">
        <v>42</v>
      </c>
      <c r="G144" s="18">
        <v>32</v>
      </c>
      <c r="H144" s="19">
        <v>70</v>
      </c>
      <c r="I144" s="76">
        <f t="shared" si="11"/>
        <v>198.15384615384616</v>
      </c>
      <c r="J144" s="76">
        <f t="shared" si="12"/>
        <v>6.5217391304347824E-2</v>
      </c>
      <c r="K144" s="32">
        <f t="shared" si="13"/>
        <v>0.12587412587412589</v>
      </c>
      <c r="L144" s="76">
        <f t="shared" si="14"/>
        <v>4.9689440993788817E-2</v>
      </c>
      <c r="M144" s="76">
        <f t="shared" si="15"/>
        <v>0.10869565217391304</v>
      </c>
      <c r="N144" s="63"/>
      <c r="O144" s="76"/>
      <c r="P144" s="76"/>
    </row>
    <row r="145" spans="1:16" ht="15" customHeight="1">
      <c r="A145" s="61">
        <f ca="1">'ISB-1 2011'!A145</f>
        <v>2293</v>
      </c>
      <c r="B145" s="75" t="str">
        <f ca="1">'ISB-1 2011'!B145</f>
        <v>Düdingen</v>
      </c>
      <c r="C145" s="62">
        <v>7383</v>
      </c>
      <c r="D145" s="18">
        <v>6742</v>
      </c>
      <c r="E145" s="22">
        <v>28.93</v>
      </c>
      <c r="F145" s="19">
        <v>2233</v>
      </c>
      <c r="G145" s="18">
        <v>292</v>
      </c>
      <c r="H145" s="19">
        <v>785</v>
      </c>
      <c r="I145" s="76">
        <f t="shared" si="11"/>
        <v>255.20221223643276</v>
      </c>
      <c r="J145" s="76">
        <f t="shared" si="12"/>
        <v>0.30245157794934308</v>
      </c>
      <c r="K145" s="32">
        <f t="shared" si="13"/>
        <v>9.507564520913675E-2</v>
      </c>
      <c r="L145" s="76">
        <f t="shared" si="14"/>
        <v>3.9550318298794525E-2</v>
      </c>
      <c r="M145" s="76">
        <f t="shared" si="15"/>
        <v>0.10632534200189625</v>
      </c>
      <c r="N145" s="63"/>
      <c r="O145" s="76"/>
      <c r="P145" s="76"/>
    </row>
    <row r="146" spans="1:16" ht="15" customHeight="1">
      <c r="A146" s="61">
        <f ca="1">'ISB-1 2011'!A146</f>
        <v>2294</v>
      </c>
      <c r="B146" s="75" t="str">
        <f ca="1">'ISB-1 2011'!B146</f>
        <v>Giffers</v>
      </c>
      <c r="C146" s="62">
        <v>1410</v>
      </c>
      <c r="D146" s="18">
        <v>1349</v>
      </c>
      <c r="E146" s="22">
        <v>5.22</v>
      </c>
      <c r="F146" s="19">
        <v>184</v>
      </c>
      <c r="G146" s="18">
        <v>49</v>
      </c>
      <c r="H146" s="19">
        <v>182</v>
      </c>
      <c r="I146" s="76">
        <f t="shared" si="11"/>
        <v>270.11494252873564</v>
      </c>
      <c r="J146" s="76">
        <f t="shared" si="12"/>
        <v>0.13049645390070921</v>
      </c>
      <c r="K146" s="32">
        <f t="shared" si="13"/>
        <v>4.5218680504077097E-2</v>
      </c>
      <c r="L146" s="76">
        <f t="shared" si="14"/>
        <v>3.4751773049645392E-2</v>
      </c>
      <c r="M146" s="76">
        <f t="shared" si="15"/>
        <v>0.12907801418439716</v>
      </c>
      <c r="N146" s="63"/>
      <c r="O146" s="76"/>
      <c r="P146" s="76"/>
    </row>
    <row r="147" spans="1:16" ht="15" customHeight="1">
      <c r="A147" s="61">
        <f ca="1">'ISB-1 2011'!A147</f>
        <v>2295</v>
      </c>
      <c r="B147" s="75" t="str">
        <f ca="1">'ISB-1 2011'!B147</f>
        <v>Bösingen</v>
      </c>
      <c r="C147" s="62">
        <v>3308</v>
      </c>
      <c r="D147" s="18">
        <v>3148</v>
      </c>
      <c r="E147" s="22">
        <v>14.33</v>
      </c>
      <c r="F147" s="19">
        <v>681</v>
      </c>
      <c r="G147" s="18">
        <v>82</v>
      </c>
      <c r="H147" s="19">
        <v>354</v>
      </c>
      <c r="I147" s="76">
        <f t="shared" si="11"/>
        <v>230.844382414515</v>
      </c>
      <c r="J147" s="76">
        <f t="shared" si="12"/>
        <v>0.20586457073760581</v>
      </c>
      <c r="K147" s="32">
        <f t="shared" si="13"/>
        <v>5.0825921219822108E-2</v>
      </c>
      <c r="L147" s="76">
        <f t="shared" si="14"/>
        <v>2.4788391777509067E-2</v>
      </c>
      <c r="M147" s="76">
        <f t="shared" si="15"/>
        <v>0.10701330108827085</v>
      </c>
      <c r="N147" s="63"/>
      <c r="O147" s="76"/>
      <c r="P147" s="76"/>
    </row>
    <row r="148" spans="1:16" ht="15" customHeight="1">
      <c r="A148" s="61">
        <f ca="1">'ISB-1 2011'!A148</f>
        <v>2296</v>
      </c>
      <c r="B148" s="75" t="str">
        <f ca="1">'ISB-1 2011'!B148</f>
        <v>Heitenried</v>
      </c>
      <c r="C148" s="62">
        <v>1327</v>
      </c>
      <c r="D148" s="18">
        <v>1146</v>
      </c>
      <c r="E148" s="22">
        <v>9.1300000000000008</v>
      </c>
      <c r="F148" s="19">
        <v>150</v>
      </c>
      <c r="G148" s="18">
        <v>38</v>
      </c>
      <c r="H148" s="19">
        <v>163</v>
      </c>
      <c r="I148" s="76">
        <f t="shared" si="11"/>
        <v>145.34501642935376</v>
      </c>
      <c r="J148" s="76">
        <f t="shared" si="12"/>
        <v>0.11303692539562923</v>
      </c>
      <c r="K148" s="32">
        <f t="shared" si="13"/>
        <v>0.15794066317626526</v>
      </c>
      <c r="L148" s="76">
        <f t="shared" si="14"/>
        <v>2.8636021100226075E-2</v>
      </c>
      <c r="M148" s="76">
        <f t="shared" si="15"/>
        <v>0.12283345892991711</v>
      </c>
      <c r="N148" s="63"/>
      <c r="O148" s="76"/>
      <c r="P148" s="76"/>
    </row>
    <row r="149" spans="1:16" ht="15" customHeight="1">
      <c r="A149" s="61">
        <f ca="1">'ISB-1 2011'!A149</f>
        <v>2298</v>
      </c>
      <c r="B149" s="75" t="str">
        <f ca="1">'ISB-1 2011'!B149</f>
        <v>Oberschrot</v>
      </c>
      <c r="C149" s="62">
        <v>1140</v>
      </c>
      <c r="D149" s="18">
        <v>1033</v>
      </c>
      <c r="E149" s="22">
        <v>5.34</v>
      </c>
      <c r="F149" s="19">
        <v>168</v>
      </c>
      <c r="G149" s="18">
        <v>48</v>
      </c>
      <c r="H149" s="19">
        <v>159</v>
      </c>
      <c r="I149" s="76">
        <f t="shared" si="11"/>
        <v>213.48314606741573</v>
      </c>
      <c r="J149" s="76">
        <f t="shared" si="12"/>
        <v>0.14736842105263157</v>
      </c>
      <c r="K149" s="32">
        <f t="shared" si="13"/>
        <v>0.10358180058083252</v>
      </c>
      <c r="L149" s="76">
        <f t="shared" si="14"/>
        <v>4.2105263157894736E-2</v>
      </c>
      <c r="M149" s="76">
        <f t="shared" si="15"/>
        <v>0.13947368421052631</v>
      </c>
      <c r="N149" s="63"/>
      <c r="O149" s="76"/>
      <c r="P149" s="76"/>
    </row>
    <row r="150" spans="1:16" ht="15" customHeight="1">
      <c r="A150" s="61">
        <f ca="1">'ISB-1 2011'!A150</f>
        <v>2299</v>
      </c>
      <c r="B150" s="75" t="str">
        <f ca="1">'ISB-1 2011'!B150</f>
        <v>Plaffeien</v>
      </c>
      <c r="C150" s="62">
        <v>1904</v>
      </c>
      <c r="D150" s="18">
        <v>1910</v>
      </c>
      <c r="E150" s="22">
        <v>59.05</v>
      </c>
      <c r="F150" s="19">
        <v>647</v>
      </c>
      <c r="G150" s="18">
        <v>82</v>
      </c>
      <c r="H150" s="19">
        <v>182</v>
      </c>
      <c r="I150" s="76">
        <f t="shared" si="11"/>
        <v>32.243861134631672</v>
      </c>
      <c r="J150" s="76">
        <f t="shared" si="12"/>
        <v>0.33981092436974791</v>
      </c>
      <c r="K150" s="32">
        <f t="shared" si="13"/>
        <v>-3.1413612565445027E-3</v>
      </c>
      <c r="L150" s="76">
        <f t="shared" si="14"/>
        <v>4.3067226890756302E-2</v>
      </c>
      <c r="M150" s="76">
        <f t="shared" si="15"/>
        <v>9.5588235294117641E-2</v>
      </c>
      <c r="N150" s="63"/>
      <c r="O150" s="76"/>
      <c r="P150" s="76"/>
    </row>
    <row r="151" spans="1:16" ht="15" customHeight="1">
      <c r="A151" s="61">
        <f ca="1">'ISB-1 2011'!A151</f>
        <v>2300</v>
      </c>
      <c r="B151" s="75" t="str">
        <f ca="1">'ISB-1 2011'!B151</f>
        <v>Plasselb</v>
      </c>
      <c r="C151" s="62">
        <v>1014</v>
      </c>
      <c r="D151" s="18">
        <v>988</v>
      </c>
      <c r="E151" s="22">
        <v>18.16</v>
      </c>
      <c r="F151" s="19">
        <v>87</v>
      </c>
      <c r="G151" s="18">
        <v>26</v>
      </c>
      <c r="H151" s="19">
        <v>112</v>
      </c>
      <c r="I151" s="76">
        <f t="shared" si="11"/>
        <v>55.837004405286343</v>
      </c>
      <c r="J151" s="76">
        <f t="shared" si="12"/>
        <v>8.5798816568047331E-2</v>
      </c>
      <c r="K151" s="32">
        <f t="shared" si="13"/>
        <v>2.6315789473684209E-2</v>
      </c>
      <c r="L151" s="76">
        <f t="shared" si="14"/>
        <v>2.564102564102564E-2</v>
      </c>
      <c r="M151" s="76">
        <f t="shared" si="15"/>
        <v>0.11045364891518737</v>
      </c>
      <c r="N151" s="63"/>
      <c r="O151" s="76"/>
      <c r="P151" s="76"/>
    </row>
    <row r="152" spans="1:16" ht="15" customHeight="1">
      <c r="A152" s="61">
        <f ca="1">'ISB-1 2011'!A152</f>
        <v>2301</v>
      </c>
      <c r="B152" s="75" t="str">
        <f ca="1">'ISB-1 2011'!B152</f>
        <v>Rechthalten</v>
      </c>
      <c r="C152" s="62">
        <v>1084</v>
      </c>
      <c r="D152" s="18">
        <v>1034</v>
      </c>
      <c r="E152" s="22">
        <v>7.31</v>
      </c>
      <c r="F152" s="19">
        <v>103</v>
      </c>
      <c r="G152" s="18">
        <v>56</v>
      </c>
      <c r="H152" s="19">
        <v>127</v>
      </c>
      <c r="I152" s="76">
        <f t="shared" si="11"/>
        <v>148.29001367989056</v>
      </c>
      <c r="J152" s="76">
        <f t="shared" si="12"/>
        <v>9.5018450184501849E-2</v>
      </c>
      <c r="K152" s="32">
        <f t="shared" si="13"/>
        <v>4.8355899419729204E-2</v>
      </c>
      <c r="L152" s="76">
        <f t="shared" si="14"/>
        <v>5.1660516605166053E-2</v>
      </c>
      <c r="M152" s="76">
        <f t="shared" si="15"/>
        <v>0.11715867158671586</v>
      </c>
      <c r="N152" s="63"/>
      <c r="O152" s="76"/>
      <c r="P152" s="76"/>
    </row>
    <row r="153" spans="1:16" s="56" customFormat="1" ht="15" customHeight="1">
      <c r="A153" s="61">
        <f ca="1">'ISB-1 2011'!A153</f>
        <v>2302</v>
      </c>
      <c r="B153" s="75" t="str">
        <f ca="1">'ISB-1 2011'!B153</f>
        <v>St. Antoni</v>
      </c>
      <c r="C153" s="62">
        <v>1924</v>
      </c>
      <c r="D153" s="18">
        <v>1932</v>
      </c>
      <c r="E153" s="22">
        <v>16.78</v>
      </c>
      <c r="F153" s="19">
        <v>344</v>
      </c>
      <c r="G153" s="18">
        <v>67</v>
      </c>
      <c r="H153" s="19">
        <v>203</v>
      </c>
      <c r="I153" s="76">
        <f t="shared" si="11"/>
        <v>114.66030989272943</v>
      </c>
      <c r="J153" s="76">
        <f t="shared" si="12"/>
        <v>0.1787941787941788</v>
      </c>
      <c r="K153" s="32">
        <f t="shared" si="13"/>
        <v>-4.140786749482402E-3</v>
      </c>
      <c r="L153" s="76">
        <f t="shared" si="14"/>
        <v>3.4823284823284825E-2</v>
      </c>
      <c r="M153" s="76">
        <f t="shared" si="15"/>
        <v>0.10550935550935552</v>
      </c>
      <c r="N153" s="63"/>
      <c r="O153" s="73"/>
      <c r="P153" s="73"/>
    </row>
    <row r="154" spans="1:16" ht="15" customHeight="1">
      <c r="A154" s="61">
        <f ca="1">'ISB-1 2011'!A154</f>
        <v>2303</v>
      </c>
      <c r="B154" s="75" t="str">
        <f ca="1">'ISB-1 2011'!B154</f>
        <v>St. Silvester</v>
      </c>
      <c r="C154" s="62">
        <v>935</v>
      </c>
      <c r="D154" s="18">
        <v>960</v>
      </c>
      <c r="E154" s="22">
        <v>7.04</v>
      </c>
      <c r="F154" s="19">
        <v>52</v>
      </c>
      <c r="G154" s="18">
        <v>23</v>
      </c>
      <c r="H154" s="19">
        <v>118</v>
      </c>
      <c r="I154" s="76">
        <f t="shared" si="11"/>
        <v>132.8125</v>
      </c>
      <c r="J154" s="76">
        <f t="shared" si="12"/>
        <v>5.5614973262032089E-2</v>
      </c>
      <c r="K154" s="32">
        <f t="shared" si="13"/>
        <v>-2.6041666666666668E-2</v>
      </c>
      <c r="L154" s="76">
        <f t="shared" si="14"/>
        <v>2.4598930481283421E-2</v>
      </c>
      <c r="M154" s="76">
        <f t="shared" si="15"/>
        <v>0.12620320855614972</v>
      </c>
      <c r="N154" s="63"/>
      <c r="O154" s="76"/>
      <c r="P154" s="76"/>
    </row>
    <row r="155" spans="1:16" ht="15" customHeight="1">
      <c r="A155" s="61">
        <f ca="1">'ISB-1 2011'!A155</f>
        <v>2304</v>
      </c>
      <c r="B155" s="75" t="str">
        <f ca="1">'ISB-1 2011'!B155</f>
        <v>St. Ursen</v>
      </c>
      <c r="C155" s="62">
        <v>1248</v>
      </c>
      <c r="D155" s="18">
        <v>1189</v>
      </c>
      <c r="E155" s="22">
        <v>15.72</v>
      </c>
      <c r="F155" s="19">
        <v>231</v>
      </c>
      <c r="G155" s="18">
        <v>70</v>
      </c>
      <c r="H155" s="19">
        <v>135</v>
      </c>
      <c r="I155" s="76">
        <f t="shared" si="11"/>
        <v>79.389312977099237</v>
      </c>
      <c r="J155" s="76">
        <f t="shared" si="12"/>
        <v>0.18509615384615385</v>
      </c>
      <c r="K155" s="32">
        <f t="shared" si="13"/>
        <v>4.9621530698065602E-2</v>
      </c>
      <c r="L155" s="76">
        <f t="shared" si="14"/>
        <v>5.6089743589743592E-2</v>
      </c>
      <c r="M155" s="76">
        <f t="shared" si="15"/>
        <v>0.10817307692307693</v>
      </c>
      <c r="N155" s="63"/>
      <c r="O155" s="76"/>
      <c r="P155" s="76"/>
    </row>
    <row r="156" spans="1:16" ht="15" customHeight="1">
      <c r="A156" s="61">
        <f ca="1">'ISB-1 2011'!A156</f>
        <v>2305</v>
      </c>
      <c r="B156" s="75" t="str">
        <f ca="1">'ISB-1 2011'!B156</f>
        <v>Schmitten (FR)</v>
      </c>
      <c r="C156" s="62">
        <v>3901</v>
      </c>
      <c r="D156" s="18">
        <v>3324</v>
      </c>
      <c r="E156" s="22">
        <v>13.5</v>
      </c>
      <c r="F156" s="19">
        <v>970</v>
      </c>
      <c r="G156" s="18">
        <v>118</v>
      </c>
      <c r="H156" s="19">
        <v>500</v>
      </c>
      <c r="I156" s="76">
        <f t="shared" si="11"/>
        <v>288.96296296296299</v>
      </c>
      <c r="J156" s="76">
        <f t="shared" si="12"/>
        <v>0.24865419123301719</v>
      </c>
      <c r="K156" s="32">
        <f t="shared" si="13"/>
        <v>0.17358604091456076</v>
      </c>
      <c r="L156" s="76">
        <f t="shared" si="14"/>
        <v>3.0248654191233019E-2</v>
      </c>
      <c r="M156" s="76">
        <f t="shared" si="15"/>
        <v>0.12817226352217381</v>
      </c>
      <c r="N156" s="63"/>
      <c r="O156" s="76"/>
      <c r="P156" s="76"/>
    </row>
    <row r="157" spans="1:16" ht="15" customHeight="1">
      <c r="A157" s="61">
        <f ca="1">'ISB-1 2011'!A157</f>
        <v>2306</v>
      </c>
      <c r="B157" s="75" t="str">
        <f ca="1">'ISB-1 2011'!B157</f>
        <v>Tafers</v>
      </c>
      <c r="C157" s="62">
        <v>3022</v>
      </c>
      <c r="D157" s="18">
        <v>2514</v>
      </c>
      <c r="E157" s="22">
        <v>8.42</v>
      </c>
      <c r="F157" s="19">
        <v>773</v>
      </c>
      <c r="G157" s="18">
        <v>100</v>
      </c>
      <c r="H157" s="19">
        <v>345</v>
      </c>
      <c r="I157" s="76">
        <f t="shared" si="11"/>
        <v>358.90736342042754</v>
      </c>
      <c r="J157" s="76">
        <f t="shared" si="12"/>
        <v>0.2557908669755129</v>
      </c>
      <c r="K157" s="32">
        <f t="shared" si="13"/>
        <v>0.20206841686555291</v>
      </c>
      <c r="L157" s="76">
        <f t="shared" si="14"/>
        <v>3.3090668431502317E-2</v>
      </c>
      <c r="M157" s="76">
        <f t="shared" si="15"/>
        <v>0.114162806088683</v>
      </c>
      <c r="N157" s="63"/>
      <c r="O157" s="76"/>
      <c r="P157" s="76"/>
    </row>
    <row r="158" spans="1:16" ht="15" customHeight="1">
      <c r="A158" s="61">
        <f ca="1">'ISB-1 2011'!A158</f>
        <v>2307</v>
      </c>
      <c r="B158" s="75" t="str">
        <f ca="1">'ISB-1 2011'!B158</f>
        <v>Tentlingen</v>
      </c>
      <c r="C158" s="62">
        <v>1234</v>
      </c>
      <c r="D158" s="18">
        <v>1114</v>
      </c>
      <c r="E158" s="22">
        <v>3.61</v>
      </c>
      <c r="F158" s="19">
        <v>189</v>
      </c>
      <c r="G158" s="18">
        <v>31</v>
      </c>
      <c r="H158" s="19">
        <v>144</v>
      </c>
      <c r="I158" s="76">
        <f t="shared" si="11"/>
        <v>341.82825484764544</v>
      </c>
      <c r="J158" s="76">
        <f t="shared" si="12"/>
        <v>0.15316045380875204</v>
      </c>
      <c r="K158" s="32">
        <f t="shared" si="13"/>
        <v>0.10771992818671454</v>
      </c>
      <c r="L158" s="76">
        <f t="shared" si="14"/>
        <v>2.5121555915721232E-2</v>
      </c>
      <c r="M158" s="76">
        <f t="shared" si="15"/>
        <v>0.1166936790923825</v>
      </c>
      <c r="N158" s="63"/>
      <c r="O158" s="76"/>
      <c r="P158" s="76"/>
    </row>
    <row r="159" spans="1:16" s="56" customFormat="1" ht="15" customHeight="1">
      <c r="A159" s="61">
        <f ca="1">'ISB-1 2011'!A159</f>
        <v>2308</v>
      </c>
      <c r="B159" s="75" t="str">
        <f ca="1">'ISB-1 2011'!B159</f>
        <v>Ueberstorf</v>
      </c>
      <c r="C159" s="62">
        <v>2382</v>
      </c>
      <c r="D159" s="18">
        <v>2144</v>
      </c>
      <c r="E159" s="22">
        <v>16.11</v>
      </c>
      <c r="F159" s="19">
        <v>256</v>
      </c>
      <c r="G159" s="18">
        <v>93</v>
      </c>
      <c r="H159" s="19">
        <v>290</v>
      </c>
      <c r="I159" s="76">
        <f t="shared" si="11"/>
        <v>147.85847299813781</v>
      </c>
      <c r="J159" s="76">
        <f t="shared" si="12"/>
        <v>0.10747271200671704</v>
      </c>
      <c r="K159" s="32">
        <f t="shared" si="13"/>
        <v>0.11100746268656717</v>
      </c>
      <c r="L159" s="76">
        <f t="shared" si="14"/>
        <v>3.9042821158690177E-2</v>
      </c>
      <c r="M159" s="76">
        <f t="shared" si="15"/>
        <v>0.12174643157010916</v>
      </c>
      <c r="N159" s="63"/>
      <c r="O159" s="73"/>
      <c r="P159" s="73"/>
    </row>
    <row r="160" spans="1:16" ht="15" customHeight="1">
      <c r="A160" s="61">
        <f ca="1">'ISB-1 2011'!A160</f>
        <v>2309</v>
      </c>
      <c r="B160" s="75" t="str">
        <f ca="1">'ISB-1 2011'!B160</f>
        <v>Wünnewil-Flamatt</v>
      </c>
      <c r="C160" s="62">
        <v>5319</v>
      </c>
      <c r="D160" s="18">
        <v>5081</v>
      </c>
      <c r="E160" s="22">
        <v>13.27</v>
      </c>
      <c r="F160" s="19">
        <v>1241</v>
      </c>
      <c r="G160" s="18">
        <v>187</v>
      </c>
      <c r="H160" s="19">
        <v>605</v>
      </c>
      <c r="I160" s="76">
        <f t="shared" si="11"/>
        <v>400.8289374529013</v>
      </c>
      <c r="J160" s="76">
        <f t="shared" si="12"/>
        <v>0.23331453280691861</v>
      </c>
      <c r="K160" s="32">
        <f t="shared" si="13"/>
        <v>4.6841172997441449E-2</v>
      </c>
      <c r="L160" s="76">
        <f t="shared" si="14"/>
        <v>3.5156984395563078E-2</v>
      </c>
      <c r="M160" s="76">
        <f t="shared" si="15"/>
        <v>0.11374318480917466</v>
      </c>
      <c r="N160" s="63"/>
      <c r="O160" s="76"/>
      <c r="P160" s="76"/>
    </row>
    <row r="161" spans="1:16" ht="15" customHeight="1">
      <c r="A161" s="61">
        <f ca="1">'ISB-1 2011'!A161</f>
        <v>2310</v>
      </c>
      <c r="B161" s="75" t="str">
        <f ca="1">'ISB-1 2011'!B161</f>
        <v>Zumholz</v>
      </c>
      <c r="C161" s="62">
        <v>408</v>
      </c>
      <c r="D161" s="18">
        <v>446</v>
      </c>
      <c r="E161" s="22">
        <v>1.9</v>
      </c>
      <c r="F161" s="19">
        <v>58</v>
      </c>
      <c r="G161" s="18">
        <v>16</v>
      </c>
      <c r="H161" s="19">
        <v>42</v>
      </c>
      <c r="I161" s="76">
        <f t="shared" si="11"/>
        <v>214.73684210526318</v>
      </c>
      <c r="J161" s="76">
        <f t="shared" si="12"/>
        <v>0.14215686274509803</v>
      </c>
      <c r="K161" s="32">
        <f t="shared" si="13"/>
        <v>-8.520179372197309E-2</v>
      </c>
      <c r="L161" s="76">
        <f t="shared" si="14"/>
        <v>3.9215686274509803E-2</v>
      </c>
      <c r="M161" s="76">
        <f t="shared" si="15"/>
        <v>0.10294117647058823</v>
      </c>
      <c r="N161" s="63"/>
      <c r="O161" s="76"/>
      <c r="P161" s="76"/>
    </row>
    <row r="162" spans="1:16" ht="15" customHeight="1">
      <c r="A162" s="61">
        <f ca="1">'ISB-1 2011'!A162</f>
        <v>2321</v>
      </c>
      <c r="B162" s="75" t="str">
        <f ca="1">'ISB-1 2011'!B162</f>
        <v>Attalens</v>
      </c>
      <c r="C162" s="62">
        <v>3006</v>
      </c>
      <c r="D162" s="18">
        <v>2231</v>
      </c>
      <c r="E162" s="22">
        <v>9.74</v>
      </c>
      <c r="F162" s="19">
        <v>351</v>
      </c>
      <c r="G162" s="18">
        <v>91</v>
      </c>
      <c r="H162" s="19">
        <v>496</v>
      </c>
      <c r="I162" s="76">
        <f t="shared" si="11"/>
        <v>308.62422997946612</v>
      </c>
      <c r="J162" s="76">
        <f t="shared" si="12"/>
        <v>0.11676646706586827</v>
      </c>
      <c r="K162" s="32">
        <f t="shared" si="13"/>
        <v>0.34737785746302108</v>
      </c>
      <c r="L162" s="76">
        <f t="shared" si="14"/>
        <v>3.0272787757817696E-2</v>
      </c>
      <c r="M162" s="76">
        <f t="shared" si="15"/>
        <v>0.16500332667997339</v>
      </c>
      <c r="N162" s="63"/>
      <c r="O162" s="76"/>
      <c r="P162" s="76"/>
    </row>
    <row r="163" spans="1:16" ht="15" customHeight="1">
      <c r="A163" s="61">
        <f ca="1">'ISB-1 2011'!A163</f>
        <v>2323</v>
      </c>
      <c r="B163" s="75" t="str">
        <f ca="1">'ISB-1 2011'!B163</f>
        <v>Bossonnens</v>
      </c>
      <c r="C163" s="62">
        <v>1372</v>
      </c>
      <c r="D163" s="18">
        <v>1064</v>
      </c>
      <c r="E163" s="22">
        <v>4.12</v>
      </c>
      <c r="F163" s="19">
        <v>187</v>
      </c>
      <c r="G163" s="18">
        <v>37</v>
      </c>
      <c r="H163" s="19">
        <v>238</v>
      </c>
      <c r="I163" s="76">
        <f t="shared" si="11"/>
        <v>333.00970873786406</v>
      </c>
      <c r="J163" s="76">
        <f t="shared" si="12"/>
        <v>0.13629737609329445</v>
      </c>
      <c r="K163" s="32">
        <f t="shared" si="13"/>
        <v>0.28947368421052633</v>
      </c>
      <c r="L163" s="76">
        <f t="shared" si="14"/>
        <v>2.696793002915452E-2</v>
      </c>
      <c r="M163" s="76">
        <f t="shared" si="15"/>
        <v>0.17346938775510204</v>
      </c>
      <c r="N163" s="63"/>
      <c r="O163" s="76"/>
      <c r="P163" s="76"/>
    </row>
    <row r="164" spans="1:16" ht="15" customHeight="1">
      <c r="A164" s="61">
        <f ca="1">'ISB-1 2011'!A164</f>
        <v>2325</v>
      </c>
      <c r="B164" s="75" t="str">
        <f ca="1">'ISB-1 2011'!B164</f>
        <v>Châtel-Saint-Denis</v>
      </c>
      <c r="C164" s="62">
        <v>5943</v>
      </c>
      <c r="D164" s="18">
        <v>4317</v>
      </c>
      <c r="E164" s="22">
        <v>47.89</v>
      </c>
      <c r="F164" s="19">
        <v>2003</v>
      </c>
      <c r="G164" s="18">
        <v>192</v>
      </c>
      <c r="H164" s="19">
        <v>808</v>
      </c>
      <c r="I164" s="76">
        <f t="shared" si="11"/>
        <v>124.09688870327834</v>
      </c>
      <c r="J164" s="76">
        <f t="shared" si="12"/>
        <v>0.33703516742386003</v>
      </c>
      <c r="K164" s="32">
        <f t="shared" si="13"/>
        <v>0.37665045170257122</v>
      </c>
      <c r="L164" s="76">
        <f t="shared" si="14"/>
        <v>3.2306915699141847E-2</v>
      </c>
      <c r="M164" s="76">
        <f t="shared" si="15"/>
        <v>0.1359582702338886</v>
      </c>
      <c r="N164" s="63"/>
      <c r="O164" s="76"/>
      <c r="P164" s="76"/>
    </row>
    <row r="165" spans="1:16" ht="15" customHeight="1">
      <c r="A165" s="61">
        <f ca="1">'ISB-1 2011'!A165</f>
        <v>2328</v>
      </c>
      <c r="B165" s="75" t="str">
        <f ca="1">'ISB-1 2011'!B165</f>
        <v>Granges (Veveyse)</v>
      </c>
      <c r="C165" s="62">
        <v>818</v>
      </c>
      <c r="D165" s="18">
        <v>636</v>
      </c>
      <c r="E165" s="22">
        <v>4.46</v>
      </c>
      <c r="F165" s="19">
        <v>216</v>
      </c>
      <c r="G165" s="18">
        <v>21</v>
      </c>
      <c r="H165" s="19">
        <v>140</v>
      </c>
      <c r="I165" s="76">
        <f t="shared" si="11"/>
        <v>183.40807174887894</v>
      </c>
      <c r="J165" s="76">
        <f t="shared" si="12"/>
        <v>0.26405867970660146</v>
      </c>
      <c r="K165" s="32">
        <f t="shared" si="13"/>
        <v>0.28616352201257861</v>
      </c>
      <c r="L165" s="76">
        <f t="shared" si="14"/>
        <v>2.567237163814181E-2</v>
      </c>
      <c r="M165" s="76">
        <f t="shared" si="15"/>
        <v>0.17114914425427874</v>
      </c>
      <c r="N165" s="63"/>
      <c r="O165" s="76"/>
      <c r="P165" s="76"/>
    </row>
    <row r="166" spans="1:16" ht="15" customHeight="1">
      <c r="A166" s="61">
        <f ca="1">'ISB-1 2011'!A166</f>
        <v>2333</v>
      </c>
      <c r="B166" s="75" t="str">
        <f ca="1">'ISB-1 2011'!B166</f>
        <v>Remaufens</v>
      </c>
      <c r="C166" s="62">
        <v>936</v>
      </c>
      <c r="D166" s="18">
        <v>760</v>
      </c>
      <c r="E166" s="22">
        <v>5.91</v>
      </c>
      <c r="F166" s="19">
        <v>159</v>
      </c>
      <c r="G166" s="18">
        <v>37</v>
      </c>
      <c r="H166" s="19">
        <v>150</v>
      </c>
      <c r="I166" s="76">
        <f t="shared" si="11"/>
        <v>158.37563451776649</v>
      </c>
      <c r="J166" s="76">
        <f t="shared" si="12"/>
        <v>0.16987179487179488</v>
      </c>
      <c r="K166" s="32">
        <f t="shared" si="13"/>
        <v>0.23157894736842105</v>
      </c>
      <c r="L166" s="76">
        <f t="shared" si="14"/>
        <v>3.9529914529914528E-2</v>
      </c>
      <c r="M166" s="76">
        <f t="shared" si="15"/>
        <v>0.16025641025641027</v>
      </c>
      <c r="N166" s="63"/>
      <c r="O166" s="76"/>
      <c r="P166" s="76"/>
    </row>
    <row r="167" spans="1:16" ht="15" customHeight="1">
      <c r="A167" s="61">
        <f ca="1">'ISB-1 2011'!A167</f>
        <v>2335</v>
      </c>
      <c r="B167" s="75" t="str">
        <f ca="1">'ISB-1 2011'!B167</f>
        <v>Saint-Martin (FR)</v>
      </c>
      <c r="C167" s="62">
        <v>965</v>
      </c>
      <c r="D167" s="18">
        <v>853</v>
      </c>
      <c r="E167" s="22">
        <v>9.7799999999999994</v>
      </c>
      <c r="F167" s="19">
        <v>110</v>
      </c>
      <c r="G167" s="18">
        <v>38</v>
      </c>
      <c r="H167" s="19">
        <v>142</v>
      </c>
      <c r="I167" s="76">
        <f t="shared" si="11"/>
        <v>98.670756646216773</v>
      </c>
      <c r="J167" s="76">
        <f t="shared" si="12"/>
        <v>0.11398963730569948</v>
      </c>
      <c r="K167" s="32">
        <f t="shared" si="13"/>
        <v>0.13130128956623682</v>
      </c>
      <c r="L167" s="76">
        <f t="shared" si="14"/>
        <v>3.9378238341968914E-2</v>
      </c>
      <c r="M167" s="76">
        <f t="shared" si="15"/>
        <v>0.14715025906735751</v>
      </c>
      <c r="N167" s="63"/>
      <c r="O167" s="76"/>
      <c r="P167" s="76"/>
    </row>
    <row r="168" spans="1:16" ht="15" customHeight="1">
      <c r="A168" s="61">
        <f ca="1">'ISB-1 2011'!A168</f>
        <v>2336</v>
      </c>
      <c r="B168" s="75" t="str">
        <f ca="1">'ISB-1 2011'!B168</f>
        <v>Semsales</v>
      </c>
      <c r="C168" s="62">
        <v>1304</v>
      </c>
      <c r="D168" s="18">
        <v>1024</v>
      </c>
      <c r="E168" s="22">
        <v>29.36</v>
      </c>
      <c r="F168" s="19">
        <v>215</v>
      </c>
      <c r="G168" s="18">
        <v>44</v>
      </c>
      <c r="H168" s="19">
        <v>181</v>
      </c>
      <c r="I168" s="76">
        <f t="shared" si="11"/>
        <v>44.414168937329698</v>
      </c>
      <c r="J168" s="76">
        <f t="shared" si="12"/>
        <v>0.16487730061349692</v>
      </c>
      <c r="K168" s="32">
        <f t="shared" si="13"/>
        <v>0.2734375</v>
      </c>
      <c r="L168" s="76">
        <f t="shared" si="14"/>
        <v>3.3742331288343558E-2</v>
      </c>
      <c r="M168" s="76">
        <f t="shared" si="15"/>
        <v>0.1388036809815951</v>
      </c>
      <c r="N168" s="63"/>
      <c r="O168" s="76"/>
      <c r="P168" s="76"/>
    </row>
    <row r="169" spans="1:16" ht="15" customHeight="1">
      <c r="A169" s="78">
        <f ca="1">'ISB-1 2011'!A169</f>
        <v>2337</v>
      </c>
      <c r="B169" s="77" t="str">
        <f ca="1">'ISB-1 2011'!B169</f>
        <v>Le Flon</v>
      </c>
      <c r="C169" s="62">
        <v>1041</v>
      </c>
      <c r="D169" s="18">
        <v>857</v>
      </c>
      <c r="E169" s="22">
        <v>9.57</v>
      </c>
      <c r="F169" s="19">
        <v>92</v>
      </c>
      <c r="G169" s="18">
        <v>42</v>
      </c>
      <c r="H169" s="19">
        <v>178</v>
      </c>
      <c r="I169" s="76">
        <f t="shared" si="11"/>
        <v>108.77742946708463</v>
      </c>
      <c r="J169" s="76">
        <f t="shared" si="12"/>
        <v>8.8376560999039386E-2</v>
      </c>
      <c r="K169" s="32">
        <f t="shared" si="13"/>
        <v>0.21470245040840141</v>
      </c>
      <c r="L169" s="76">
        <f t="shared" si="14"/>
        <v>4.0345821325648415E-2</v>
      </c>
      <c r="M169" s="76">
        <f t="shared" si="15"/>
        <v>0.17098943323727187</v>
      </c>
      <c r="N169" s="63"/>
      <c r="O169" s="76"/>
      <c r="P169" s="76"/>
    </row>
    <row r="170" spans="1:16" ht="15" customHeight="1">
      <c r="A170" s="78">
        <f ca="1">'ISB-1 2011'!A170</f>
        <v>2338</v>
      </c>
      <c r="B170" s="78" t="str">
        <f ca="1">'ISB-1 2011'!B170</f>
        <v>La Verrerie</v>
      </c>
      <c r="C170" s="62">
        <v>1117</v>
      </c>
      <c r="D170" s="18">
        <v>893</v>
      </c>
      <c r="E170" s="22">
        <v>13.43</v>
      </c>
      <c r="F170" s="19">
        <v>204</v>
      </c>
      <c r="G170" s="18">
        <v>34</v>
      </c>
      <c r="H170" s="19">
        <v>191</v>
      </c>
      <c r="I170" s="76">
        <f t="shared" si="11"/>
        <v>83.172002978406553</v>
      </c>
      <c r="J170" s="76">
        <f t="shared" si="12"/>
        <v>0.18263205013428827</v>
      </c>
      <c r="K170" s="32">
        <f t="shared" si="13"/>
        <v>0.25083986562150057</v>
      </c>
      <c r="L170" s="76">
        <f t="shared" si="14"/>
        <v>3.043867502238138E-2</v>
      </c>
      <c r="M170" s="76">
        <f t="shared" si="15"/>
        <v>0.17099373321396599</v>
      </c>
      <c r="N170" s="63"/>
      <c r="O170" s="76"/>
      <c r="P170" s="76"/>
    </row>
    <row r="171" spans="1:16" ht="15" customHeight="1">
      <c r="A171" s="79"/>
      <c r="B171" s="56"/>
      <c r="C171" s="72"/>
      <c r="D171" s="20"/>
      <c r="E171" s="1"/>
      <c r="F171" s="20"/>
      <c r="G171" s="20"/>
      <c r="H171" s="19"/>
      <c r="I171" s="76"/>
      <c r="J171" s="76"/>
      <c r="K171" s="32"/>
      <c r="L171" s="76"/>
      <c r="M171" s="76"/>
      <c r="N171" s="63"/>
      <c r="O171" s="76"/>
      <c r="P171" s="76"/>
    </row>
    <row r="172" spans="1:16" ht="15" customHeight="1">
      <c r="A172" s="71"/>
      <c r="B172" s="80" t="s">
        <v>1</v>
      </c>
      <c r="C172" s="72">
        <f t="shared" ref="C172:H172" si="16">SUM(C8:C170)</f>
        <v>284668</v>
      </c>
      <c r="D172" s="21">
        <f t="shared" si="16"/>
        <v>238647</v>
      </c>
      <c r="E172" s="2">
        <f t="shared" si="16"/>
        <v>1585.29</v>
      </c>
      <c r="F172" s="21">
        <f t="shared" si="16"/>
        <v>77133</v>
      </c>
      <c r="G172" s="21">
        <f t="shared" si="16"/>
        <v>10387</v>
      </c>
      <c r="H172" s="21">
        <f t="shared" si="16"/>
        <v>36706</v>
      </c>
      <c r="I172" s="73">
        <f t="shared" si="11"/>
        <v>179.56840704224464</v>
      </c>
      <c r="J172" s="73">
        <f t="shared" si="12"/>
        <v>0.27095774727050459</v>
      </c>
      <c r="K172" s="31">
        <f t="shared" si="13"/>
        <v>0.19284130954925058</v>
      </c>
      <c r="L172" s="73">
        <f t="shared" si="14"/>
        <v>3.6488119493585512E-2</v>
      </c>
      <c r="M172" s="73">
        <f t="shared" si="15"/>
        <v>0.12894318996163953</v>
      </c>
      <c r="N172" s="59"/>
      <c r="O172" s="76"/>
      <c r="P172" s="76"/>
    </row>
    <row r="173" spans="1:16" ht="15" customHeight="1">
      <c r="A173" s="71"/>
      <c r="B173" s="80"/>
      <c r="C173" s="72"/>
      <c r="E173" s="63"/>
    </row>
    <row r="174" spans="1:16" ht="15" customHeight="1">
      <c r="A174" s="71"/>
      <c r="B174" s="80"/>
      <c r="C174" s="72"/>
      <c r="E174" s="63"/>
    </row>
    <row r="175" spans="1:16" ht="15" customHeight="1">
      <c r="A175" s="71"/>
      <c r="B175" s="80"/>
      <c r="C175" s="72"/>
      <c r="E175" s="63"/>
    </row>
    <row r="176" spans="1:16" ht="15" customHeight="1">
      <c r="A176" s="61"/>
      <c r="B176" s="75"/>
      <c r="C176" s="62"/>
      <c r="E176" s="63"/>
    </row>
    <row r="177" spans="1:7" ht="15" customHeight="1">
      <c r="A177" s="61"/>
      <c r="B177" s="75"/>
      <c r="C177" s="62"/>
      <c r="E177" s="63"/>
    </row>
    <row r="178" spans="1:7" ht="15" customHeight="1">
      <c r="A178" s="61"/>
      <c r="B178" s="75"/>
      <c r="C178" s="62"/>
      <c r="E178" s="63"/>
    </row>
    <row r="179" spans="1:7" ht="15" customHeight="1">
      <c r="A179" s="61"/>
      <c r="B179" s="75"/>
      <c r="C179" s="62"/>
      <c r="E179" s="63"/>
    </row>
    <row r="180" spans="1:7" ht="15" customHeight="1">
      <c r="A180" s="61"/>
      <c r="B180" s="75"/>
      <c r="C180" s="62"/>
      <c r="E180" s="63"/>
      <c r="F180" s="59"/>
      <c r="G180" s="59"/>
    </row>
    <row r="181" spans="1:7" ht="15" customHeight="1">
      <c r="A181" s="61"/>
      <c r="B181" s="75"/>
      <c r="C181" s="62"/>
    </row>
    <row r="182" spans="1:7" ht="15" customHeight="1">
      <c r="C182" s="62"/>
    </row>
    <row r="183" spans="1:7" ht="15" customHeight="1">
      <c r="C183" s="62"/>
    </row>
    <row r="184" spans="1:7" ht="15" customHeight="1">
      <c r="C184" s="62"/>
    </row>
    <row r="185" spans="1:7" ht="15" customHeight="1">
      <c r="C185" s="62"/>
    </row>
    <row r="186" spans="1:7" ht="15" customHeight="1">
      <c r="C186" s="62"/>
    </row>
    <row r="187" spans="1:7" ht="15" customHeight="1">
      <c r="C187" s="62"/>
    </row>
    <row r="188" spans="1:7" ht="15" customHeight="1">
      <c r="C188" s="62"/>
    </row>
    <row r="189" spans="1:7" ht="15" customHeight="1">
      <c r="C189" s="62"/>
    </row>
    <row r="190" spans="1:7" ht="15" customHeight="1">
      <c r="C190" s="62"/>
    </row>
  </sheetData>
  <phoneticPr fontId="2" type="noConversion"/>
  <printOptions gridLinesSet="0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0"/>
  <sheetViews>
    <sheetView showGridLines="0" workbookViewId="0">
      <pane ySplit="7" topLeftCell="A8" activePane="bottomLeft" state="frozen"/>
      <selection activeCell="I61" sqref="I61"/>
      <selection pane="bottomLeft"/>
    </sheetView>
  </sheetViews>
  <sheetFormatPr baseColWidth="10" defaultColWidth="15.7109375" defaultRowHeight="15" customHeight="1"/>
  <cols>
    <col min="1" max="1" width="5.7109375" style="78" customWidth="1"/>
    <col min="2" max="2" width="22.7109375" style="77" customWidth="1"/>
    <col min="3" max="3" width="10.7109375" style="66" customWidth="1"/>
    <col min="4" max="5" width="10.7109375" style="30" customWidth="1"/>
    <col min="6" max="7" width="10.7109375" style="63" customWidth="1"/>
    <col min="8" max="8" width="10.7109375" style="64" customWidth="1"/>
    <col min="9" max="12" width="10.7109375" style="63" customWidth="1"/>
    <col min="13" max="57" width="10.7109375" style="77" customWidth="1"/>
    <col min="58" max="16384" width="15.7109375" style="77"/>
  </cols>
  <sheetData>
    <row r="1" spans="1:14" s="56" customFormat="1" ht="15" customHeight="1">
      <c r="A1" s="55" t="s">
        <v>51</v>
      </c>
      <c r="C1" s="57"/>
      <c r="D1" s="58"/>
      <c r="E1" s="59"/>
      <c r="F1" s="59"/>
      <c r="G1" s="59"/>
      <c r="H1" s="60"/>
      <c r="I1" s="59"/>
      <c r="J1" s="59"/>
      <c r="K1" s="59"/>
      <c r="L1" s="59"/>
    </row>
    <row r="2" spans="1:14" s="56" customFormat="1" ht="15" customHeight="1">
      <c r="A2" s="61"/>
      <c r="C2" s="62"/>
      <c r="D2" s="30"/>
      <c r="E2" s="63"/>
      <c r="F2" s="63"/>
      <c r="G2" s="63"/>
      <c r="H2" s="64"/>
      <c r="I2" s="63"/>
      <c r="J2" s="63"/>
      <c r="K2" s="65"/>
      <c r="L2" s="59"/>
    </row>
    <row r="3" spans="1:14" s="66" customFormat="1" ht="15" customHeight="1">
      <c r="A3" s="57"/>
      <c r="B3" s="57"/>
      <c r="C3" s="66" t="s">
        <v>3</v>
      </c>
      <c r="D3" s="30" t="s">
        <v>3</v>
      </c>
      <c r="E3" s="99" t="s">
        <v>5</v>
      </c>
      <c r="F3" s="30" t="s">
        <v>7</v>
      </c>
      <c r="G3" s="30" t="s">
        <v>3</v>
      </c>
      <c r="H3" s="62" t="s">
        <v>3</v>
      </c>
      <c r="I3" s="30" t="s">
        <v>10</v>
      </c>
      <c r="J3" s="30" t="s">
        <v>32</v>
      </c>
      <c r="K3" s="30" t="s">
        <v>11</v>
      </c>
      <c r="L3" s="30" t="s">
        <v>12</v>
      </c>
      <c r="M3" s="66" t="s">
        <v>13</v>
      </c>
    </row>
    <row r="4" spans="1:14" s="66" customFormat="1" ht="15" customHeight="1">
      <c r="A4" s="57"/>
      <c r="B4" s="57"/>
      <c r="C4" s="66" t="s">
        <v>2</v>
      </c>
      <c r="D4" s="30" t="s">
        <v>4</v>
      </c>
      <c r="E4" s="99" t="s">
        <v>6</v>
      </c>
      <c r="F4" s="30" t="s">
        <v>8</v>
      </c>
      <c r="G4" s="30" t="s">
        <v>9</v>
      </c>
      <c r="H4" s="67" t="s">
        <v>34</v>
      </c>
      <c r="I4" s="30"/>
      <c r="J4" s="30"/>
      <c r="K4" s="30"/>
      <c r="L4" s="30"/>
    </row>
    <row r="5" spans="1:14" s="68" customFormat="1" ht="15" customHeight="1">
      <c r="B5" s="69"/>
      <c r="C5" s="70">
        <v>2012</v>
      </c>
      <c r="D5" s="70">
        <f>C5-10</f>
        <v>2002</v>
      </c>
      <c r="E5" s="70">
        <v>2013</v>
      </c>
      <c r="F5" s="70">
        <v>2008</v>
      </c>
      <c r="G5" s="70">
        <f>C5</f>
        <v>2012</v>
      </c>
      <c r="H5" s="70">
        <f>C5</f>
        <v>2012</v>
      </c>
      <c r="I5" s="70">
        <f>$C$5</f>
        <v>2012</v>
      </c>
      <c r="J5" s="70">
        <f t="shared" ref="J5:M5" si="0">$C$5</f>
        <v>2012</v>
      </c>
      <c r="K5" s="70">
        <f t="shared" si="0"/>
        <v>2012</v>
      </c>
      <c r="L5" s="70">
        <f t="shared" si="0"/>
        <v>2012</v>
      </c>
      <c r="M5" s="70">
        <f t="shared" si="0"/>
        <v>2012</v>
      </c>
      <c r="N5" s="70"/>
    </row>
    <row r="6" spans="1:14" s="56" customFormat="1" ht="15" customHeight="1">
      <c r="A6" s="71"/>
      <c r="B6" s="60" t="s">
        <v>0</v>
      </c>
      <c r="C6" s="72">
        <v>291395</v>
      </c>
      <c r="D6" s="72">
        <v>242270</v>
      </c>
      <c r="E6" s="100">
        <v>1585.29</v>
      </c>
      <c r="F6" s="60">
        <v>77133</v>
      </c>
      <c r="G6" s="60">
        <v>10744</v>
      </c>
      <c r="H6" s="60">
        <v>37184</v>
      </c>
      <c r="I6" s="73">
        <f>SUM(C6/E6)</f>
        <v>183.81179468740734</v>
      </c>
      <c r="J6" s="73">
        <f>SUM(F6/C6)</f>
        <v>0.26470255151941524</v>
      </c>
      <c r="K6" s="31">
        <f>SUM(C6-D6)/D6</f>
        <v>0.20276963718165683</v>
      </c>
      <c r="L6" s="73">
        <f>SUM(G6/C6)</f>
        <v>3.6870914051373563E-2</v>
      </c>
      <c r="M6" s="73">
        <f>SUM(H6/C6)</f>
        <v>0.12760685667221469</v>
      </c>
      <c r="N6" s="59"/>
    </row>
    <row r="7" spans="1:14" s="56" customFormat="1" ht="15" customHeight="1">
      <c r="A7" s="71"/>
      <c r="B7" s="60"/>
      <c r="C7" s="72"/>
      <c r="D7" s="72"/>
      <c r="E7" s="59"/>
      <c r="F7" s="64"/>
      <c r="G7" s="64"/>
      <c r="H7" s="60"/>
      <c r="I7" s="73"/>
      <c r="J7" s="73"/>
      <c r="K7" s="31"/>
      <c r="L7" s="73"/>
      <c r="M7" s="73"/>
      <c r="N7" s="59"/>
    </row>
    <row r="8" spans="1:14" s="56" customFormat="1" ht="15" customHeight="1">
      <c r="A8" s="61">
        <f ca="1">'ISB-1 2011'!A8</f>
        <v>2004</v>
      </c>
      <c r="B8" s="75" t="str">
        <f ca="1">'ISB-1 2011'!B8</f>
        <v>Bussy (FR)</v>
      </c>
      <c r="C8" s="62">
        <v>385</v>
      </c>
      <c r="D8" s="18">
        <v>266</v>
      </c>
      <c r="E8" s="22">
        <v>3.61</v>
      </c>
      <c r="F8" s="19">
        <v>62</v>
      </c>
      <c r="G8" s="18">
        <v>14</v>
      </c>
      <c r="H8" s="19">
        <v>51</v>
      </c>
      <c r="I8" s="76">
        <f>C8/E8</f>
        <v>106.64819944598338</v>
      </c>
      <c r="J8" s="76">
        <f>F8/C8</f>
        <v>0.16103896103896104</v>
      </c>
      <c r="K8" s="32">
        <f>(C8-D8)/D8</f>
        <v>0.44736842105263158</v>
      </c>
      <c r="L8" s="76">
        <f>G8/C8</f>
        <v>3.6363636363636362E-2</v>
      </c>
      <c r="M8" s="76">
        <f>H8/C8</f>
        <v>0.13246753246753246</v>
      </c>
      <c r="N8" s="63"/>
    </row>
    <row r="9" spans="1:14" ht="15" customHeight="1">
      <c r="A9" s="61">
        <f ca="1">'ISB-1 2011'!A9</f>
        <v>2005</v>
      </c>
      <c r="B9" s="75" t="str">
        <f ca="1">'ISB-1 2011'!B9</f>
        <v>Châbles</v>
      </c>
      <c r="C9" s="62">
        <v>710</v>
      </c>
      <c r="D9" s="18">
        <v>544</v>
      </c>
      <c r="E9" s="22">
        <v>4.75</v>
      </c>
      <c r="F9" s="19">
        <v>52</v>
      </c>
      <c r="G9" s="18">
        <v>23</v>
      </c>
      <c r="H9" s="19">
        <v>113</v>
      </c>
      <c r="I9" s="76">
        <f t="shared" ref="I9:I69" si="1">C9/E9</f>
        <v>149.47368421052633</v>
      </c>
      <c r="J9" s="76">
        <f t="shared" ref="J9:J69" si="2">F9/C9</f>
        <v>7.3239436619718309E-2</v>
      </c>
      <c r="K9" s="32">
        <f>(C9-D9)/D9</f>
        <v>0.30514705882352944</v>
      </c>
      <c r="L9" s="76">
        <f t="shared" ref="L9:L69" si="3">G9/C9</f>
        <v>3.2394366197183097E-2</v>
      </c>
      <c r="M9" s="76">
        <f>H9/C9</f>
        <v>0.1591549295774648</v>
      </c>
      <c r="N9" s="63"/>
    </row>
    <row r="10" spans="1:14" ht="15" customHeight="1">
      <c r="A10" s="61">
        <f ca="1">'ISB-1 2011'!A10</f>
        <v>2008</v>
      </c>
      <c r="B10" s="75" t="str">
        <f ca="1">'ISB-1 2011'!B10</f>
        <v>Châtillon (FR)</v>
      </c>
      <c r="C10" s="62">
        <v>405</v>
      </c>
      <c r="D10" s="18">
        <v>291</v>
      </c>
      <c r="E10" s="22">
        <v>1.3</v>
      </c>
      <c r="F10" s="19">
        <v>14</v>
      </c>
      <c r="G10" s="18">
        <v>12</v>
      </c>
      <c r="H10" s="19">
        <v>55</v>
      </c>
      <c r="I10" s="76">
        <f t="shared" si="1"/>
        <v>311.53846153846155</v>
      </c>
      <c r="J10" s="76">
        <f t="shared" si="2"/>
        <v>3.4567901234567898E-2</v>
      </c>
      <c r="K10" s="32">
        <f t="shared" ref="K10:K70" si="4">(C10-D10)/D10</f>
        <v>0.39175257731958762</v>
      </c>
      <c r="L10" s="76">
        <f t="shared" si="3"/>
        <v>2.9629629629629631E-2</v>
      </c>
      <c r="M10" s="76">
        <f t="shared" ref="M10:M70" si="5">H10/C10</f>
        <v>0.13580246913580246</v>
      </c>
      <c r="N10" s="63"/>
    </row>
    <row r="11" spans="1:14" ht="15" customHeight="1">
      <c r="A11" s="61">
        <f ca="1">'ISB-1 2011'!A11</f>
        <v>2009</v>
      </c>
      <c r="B11" s="75" t="str">
        <f ca="1">'ISB-1 2011'!B11</f>
        <v>Cheiry</v>
      </c>
      <c r="C11" s="62">
        <v>365</v>
      </c>
      <c r="D11" s="18">
        <v>348</v>
      </c>
      <c r="E11" s="22">
        <v>6.44</v>
      </c>
      <c r="F11" s="19">
        <v>38</v>
      </c>
      <c r="G11" s="18">
        <v>23</v>
      </c>
      <c r="H11" s="19">
        <v>45</v>
      </c>
      <c r="I11" s="76">
        <f t="shared" si="1"/>
        <v>56.677018633540371</v>
      </c>
      <c r="J11" s="76">
        <f t="shared" si="2"/>
        <v>0.10410958904109589</v>
      </c>
      <c r="K11" s="32">
        <f t="shared" si="4"/>
        <v>4.8850574712643681E-2</v>
      </c>
      <c r="L11" s="76">
        <f t="shared" si="3"/>
        <v>6.3013698630136991E-2</v>
      </c>
      <c r="M11" s="76">
        <f t="shared" si="5"/>
        <v>0.12328767123287671</v>
      </c>
      <c r="N11" s="63"/>
    </row>
    <row r="12" spans="1:14" ht="15" customHeight="1">
      <c r="A12" s="61">
        <f ca="1">'ISB-1 2011'!A12</f>
        <v>2010</v>
      </c>
      <c r="B12" s="75" t="str">
        <f ca="1">'ISB-1 2011'!B12</f>
        <v>Cheyres</v>
      </c>
      <c r="C12" s="62">
        <v>1242</v>
      </c>
      <c r="D12" s="18">
        <v>756</v>
      </c>
      <c r="E12" s="22">
        <v>5.16</v>
      </c>
      <c r="F12" s="19">
        <v>82</v>
      </c>
      <c r="G12" s="18">
        <v>52</v>
      </c>
      <c r="H12" s="19">
        <v>152</v>
      </c>
      <c r="I12" s="76">
        <f t="shared" si="1"/>
        <v>240.69767441860463</v>
      </c>
      <c r="J12" s="76">
        <f t="shared" si="2"/>
        <v>6.602254428341385E-2</v>
      </c>
      <c r="K12" s="32">
        <f t="shared" si="4"/>
        <v>0.6428571428571429</v>
      </c>
      <c r="L12" s="76">
        <f t="shared" si="3"/>
        <v>4.1867954911433171E-2</v>
      </c>
      <c r="M12" s="76">
        <f t="shared" si="5"/>
        <v>0.12238325281803543</v>
      </c>
      <c r="N12" s="63"/>
    </row>
    <row r="13" spans="1:14" ht="15" customHeight="1">
      <c r="A13" s="61">
        <f ca="1">'ISB-1 2011'!A13</f>
        <v>2011</v>
      </c>
      <c r="B13" s="75" t="str">
        <f ca="1">'ISB-1 2011'!B13</f>
        <v>Cugy (FR)</v>
      </c>
      <c r="C13" s="62">
        <v>1496</v>
      </c>
      <c r="D13" s="20">
        <v>1176</v>
      </c>
      <c r="E13" s="1">
        <v>9.8800000000000008</v>
      </c>
      <c r="F13" s="20">
        <v>187</v>
      </c>
      <c r="G13" s="20">
        <v>57</v>
      </c>
      <c r="H13" s="19">
        <v>215</v>
      </c>
      <c r="I13" s="76">
        <f t="shared" si="1"/>
        <v>151.41700404858298</v>
      </c>
      <c r="J13" s="76">
        <f t="shared" si="2"/>
        <v>0.125</v>
      </c>
      <c r="K13" s="32">
        <f t="shared" si="4"/>
        <v>0.27210884353741499</v>
      </c>
      <c r="L13" s="76">
        <f t="shared" si="3"/>
        <v>3.8101604278074866E-2</v>
      </c>
      <c r="M13" s="76">
        <f t="shared" si="5"/>
        <v>0.14371657754010694</v>
      </c>
      <c r="N13" s="63"/>
    </row>
    <row r="14" spans="1:14" ht="15" customHeight="1">
      <c r="A14" s="61">
        <f ca="1">'ISB-1 2011'!A14</f>
        <v>2013</v>
      </c>
      <c r="B14" s="75" t="str">
        <f ca="1">'ISB-1 2011'!B14</f>
        <v>Domdidier</v>
      </c>
      <c r="C14" s="62">
        <v>2884</v>
      </c>
      <c r="D14" s="18">
        <v>2202</v>
      </c>
      <c r="E14" s="22">
        <v>8.91</v>
      </c>
      <c r="F14" s="19">
        <v>1310</v>
      </c>
      <c r="G14" s="18">
        <v>92</v>
      </c>
      <c r="H14" s="19">
        <v>433</v>
      </c>
      <c r="I14" s="76">
        <f t="shared" si="1"/>
        <v>323.68125701459036</v>
      </c>
      <c r="J14" s="76">
        <f t="shared" si="2"/>
        <v>0.45423023578363386</v>
      </c>
      <c r="K14" s="32">
        <f t="shared" si="4"/>
        <v>0.3097184377838329</v>
      </c>
      <c r="L14" s="76">
        <f t="shared" si="3"/>
        <v>3.1900138696255201E-2</v>
      </c>
      <c r="M14" s="76">
        <f t="shared" si="5"/>
        <v>0.1501386962552011</v>
      </c>
      <c r="N14" s="63"/>
    </row>
    <row r="15" spans="1:14" ht="15" customHeight="1">
      <c r="A15" s="61">
        <f ca="1">'ISB-1 2011'!A15</f>
        <v>2014</v>
      </c>
      <c r="B15" s="75" t="str">
        <f ca="1">'ISB-1 2011'!B15</f>
        <v>Dompierre (FR)</v>
      </c>
      <c r="C15" s="62">
        <v>911</v>
      </c>
      <c r="D15" s="18">
        <v>615</v>
      </c>
      <c r="E15" s="22">
        <v>4.4400000000000004</v>
      </c>
      <c r="F15" s="19">
        <v>86</v>
      </c>
      <c r="G15" s="18">
        <v>22</v>
      </c>
      <c r="H15" s="19">
        <v>121</v>
      </c>
      <c r="I15" s="76">
        <f t="shared" si="1"/>
        <v>205.18018018018017</v>
      </c>
      <c r="J15" s="76">
        <f t="shared" si="2"/>
        <v>9.4401756311745341E-2</v>
      </c>
      <c r="K15" s="32">
        <f t="shared" si="4"/>
        <v>0.4813008130081301</v>
      </c>
      <c r="L15" s="76">
        <f t="shared" si="3"/>
        <v>2.4149286498353458E-2</v>
      </c>
      <c r="M15" s="76">
        <f t="shared" si="5"/>
        <v>0.13282107574094401</v>
      </c>
      <c r="N15" s="63"/>
    </row>
    <row r="16" spans="1:14" ht="15" customHeight="1">
      <c r="A16" s="61">
        <f ca="1">'ISB-1 2011'!A16</f>
        <v>2015</v>
      </c>
      <c r="B16" s="75" t="str">
        <f ca="1">'ISB-1 2011'!B16</f>
        <v>Estavayer-le-Lac</v>
      </c>
      <c r="C16" s="62">
        <v>6011</v>
      </c>
      <c r="D16" s="18">
        <v>4683</v>
      </c>
      <c r="E16" s="22">
        <v>8.8800000000000008</v>
      </c>
      <c r="F16" s="19">
        <v>2035</v>
      </c>
      <c r="G16" s="18">
        <v>214</v>
      </c>
      <c r="H16" s="19">
        <v>726</v>
      </c>
      <c r="I16" s="76">
        <f t="shared" si="1"/>
        <v>676.91441441441441</v>
      </c>
      <c r="J16" s="76">
        <f t="shared" si="2"/>
        <v>0.33854599900182997</v>
      </c>
      <c r="K16" s="32">
        <f t="shared" si="4"/>
        <v>0.28357890241298311</v>
      </c>
      <c r="L16" s="76">
        <f t="shared" si="3"/>
        <v>3.5601397438030279E-2</v>
      </c>
      <c r="M16" s="76">
        <f t="shared" si="5"/>
        <v>0.12077857261686907</v>
      </c>
      <c r="N16" s="63"/>
    </row>
    <row r="17" spans="1:14" ht="15" customHeight="1">
      <c r="A17" s="61">
        <f ca="1">'ISB-1 2011'!A17</f>
        <v>2016</v>
      </c>
      <c r="B17" s="75" t="str">
        <f ca="1">'ISB-1 2011'!B17</f>
        <v>Fétigny</v>
      </c>
      <c r="C17" s="62">
        <v>878</v>
      </c>
      <c r="D17" s="18">
        <v>653</v>
      </c>
      <c r="E17" s="22">
        <v>4.0999999999999996</v>
      </c>
      <c r="F17" s="19">
        <v>90</v>
      </c>
      <c r="G17" s="18">
        <v>28</v>
      </c>
      <c r="H17" s="19">
        <v>149</v>
      </c>
      <c r="I17" s="76">
        <f t="shared" si="1"/>
        <v>214.14634146341464</v>
      </c>
      <c r="J17" s="76">
        <f t="shared" si="2"/>
        <v>0.10250569476082004</v>
      </c>
      <c r="K17" s="32">
        <f t="shared" si="4"/>
        <v>0.3445635528330781</v>
      </c>
      <c r="L17" s="76">
        <f t="shared" si="3"/>
        <v>3.1890660592255128E-2</v>
      </c>
      <c r="M17" s="76">
        <f t="shared" si="5"/>
        <v>0.16970387243735763</v>
      </c>
      <c r="N17" s="63"/>
    </row>
    <row r="18" spans="1:14" ht="15" customHeight="1">
      <c r="A18" s="61">
        <f ca="1">'ISB-1 2011'!A18</f>
        <v>2022</v>
      </c>
      <c r="B18" s="75" t="str">
        <f ca="1">'ISB-1 2011'!B18</f>
        <v>Gletterens</v>
      </c>
      <c r="C18" s="62">
        <v>911</v>
      </c>
      <c r="D18" s="18">
        <v>567</v>
      </c>
      <c r="E18" s="22">
        <v>3.01</v>
      </c>
      <c r="F18" s="19">
        <v>59</v>
      </c>
      <c r="G18" s="18">
        <v>27</v>
      </c>
      <c r="H18" s="19">
        <v>120</v>
      </c>
      <c r="I18" s="76">
        <f t="shared" si="1"/>
        <v>302.65780730897012</v>
      </c>
      <c r="J18" s="76">
        <f t="shared" si="2"/>
        <v>6.4763995609220637E-2</v>
      </c>
      <c r="K18" s="32">
        <f t="shared" si="4"/>
        <v>0.60670194003527333</v>
      </c>
      <c r="L18" s="76">
        <f t="shared" si="3"/>
        <v>2.9637760702524697E-2</v>
      </c>
      <c r="M18" s="76">
        <f t="shared" si="5"/>
        <v>0.13172338090010977</v>
      </c>
      <c r="N18" s="63"/>
    </row>
    <row r="19" spans="1:14" ht="15" customHeight="1">
      <c r="A19" s="61">
        <f ca="1">'ISB-1 2011'!A19</f>
        <v>2024</v>
      </c>
      <c r="B19" s="75" t="str">
        <f ca="1">'ISB-1 2011'!B19</f>
        <v>Léchelles</v>
      </c>
      <c r="C19" s="62">
        <v>629</v>
      </c>
      <c r="D19" s="18">
        <v>513</v>
      </c>
      <c r="E19" s="22">
        <v>8.73</v>
      </c>
      <c r="F19" s="19">
        <v>67</v>
      </c>
      <c r="G19" s="18">
        <v>20</v>
      </c>
      <c r="H19" s="19">
        <v>78</v>
      </c>
      <c r="I19" s="76">
        <f t="shared" si="1"/>
        <v>72.050400916380298</v>
      </c>
      <c r="J19" s="76">
        <f t="shared" si="2"/>
        <v>0.10651828298887123</v>
      </c>
      <c r="K19" s="32">
        <f t="shared" si="4"/>
        <v>0.22612085769980506</v>
      </c>
      <c r="L19" s="76">
        <f t="shared" si="3"/>
        <v>3.1796502384737677E-2</v>
      </c>
      <c r="M19" s="76">
        <f t="shared" si="5"/>
        <v>0.12400635930047695</v>
      </c>
      <c r="N19" s="63"/>
    </row>
    <row r="20" spans="1:14" ht="15" customHeight="1">
      <c r="A20" s="61">
        <f ca="1">'ISB-1 2011'!A20</f>
        <v>2025</v>
      </c>
      <c r="B20" s="75" t="str">
        <f ca="1">'ISB-1 2011'!B20</f>
        <v>Lully (FR)</v>
      </c>
      <c r="C20" s="62">
        <v>1036</v>
      </c>
      <c r="D20" s="18">
        <v>720</v>
      </c>
      <c r="E20" s="22">
        <v>5.48</v>
      </c>
      <c r="F20" s="19">
        <v>77</v>
      </c>
      <c r="G20" s="18">
        <v>23</v>
      </c>
      <c r="H20" s="19">
        <v>185</v>
      </c>
      <c r="I20" s="76">
        <f t="shared" si="1"/>
        <v>189.05109489051094</v>
      </c>
      <c r="J20" s="76">
        <f t="shared" si="2"/>
        <v>7.4324324324324328E-2</v>
      </c>
      <c r="K20" s="32">
        <f t="shared" si="4"/>
        <v>0.43888888888888888</v>
      </c>
      <c r="L20" s="76">
        <f t="shared" si="3"/>
        <v>2.2200772200772202E-2</v>
      </c>
      <c r="M20" s="76">
        <f t="shared" si="5"/>
        <v>0.17857142857142858</v>
      </c>
      <c r="N20" s="63"/>
    </row>
    <row r="21" spans="1:14" ht="15" customHeight="1">
      <c r="A21" s="61">
        <f ca="1">'ISB-1 2011'!A21</f>
        <v>2027</v>
      </c>
      <c r="B21" s="75" t="str">
        <f ca="1">'ISB-1 2011'!B21</f>
        <v>Ménières</v>
      </c>
      <c r="C21" s="62">
        <v>340</v>
      </c>
      <c r="D21" s="18">
        <v>280</v>
      </c>
      <c r="E21" s="22">
        <v>4.38</v>
      </c>
      <c r="F21" s="19">
        <v>67</v>
      </c>
      <c r="G21" s="18">
        <v>18</v>
      </c>
      <c r="H21" s="19">
        <v>55</v>
      </c>
      <c r="I21" s="76">
        <f t="shared" si="1"/>
        <v>77.625570776255714</v>
      </c>
      <c r="J21" s="76">
        <f t="shared" si="2"/>
        <v>0.19705882352941176</v>
      </c>
      <c r="K21" s="32">
        <f t="shared" si="4"/>
        <v>0.21428571428571427</v>
      </c>
      <c r="L21" s="76">
        <f t="shared" si="3"/>
        <v>5.2941176470588235E-2</v>
      </c>
      <c r="M21" s="76">
        <f t="shared" si="5"/>
        <v>0.16176470588235295</v>
      </c>
      <c r="N21" s="63"/>
    </row>
    <row r="22" spans="1:14" ht="15" customHeight="1">
      <c r="A22" s="61">
        <f ca="1">'ISB-1 2011'!A22</f>
        <v>2029</v>
      </c>
      <c r="B22" s="75" t="str">
        <f ca="1">'ISB-1 2011'!B22</f>
        <v>Montagny (FR)</v>
      </c>
      <c r="C22" s="62">
        <v>2103</v>
      </c>
      <c r="D22" s="18">
        <v>1860</v>
      </c>
      <c r="E22" s="22">
        <v>17.52</v>
      </c>
      <c r="F22" s="19">
        <v>247</v>
      </c>
      <c r="G22" s="18">
        <v>89</v>
      </c>
      <c r="H22" s="19">
        <v>296</v>
      </c>
      <c r="I22" s="76">
        <f t="shared" si="1"/>
        <v>120.03424657534246</v>
      </c>
      <c r="J22" s="76">
        <f t="shared" si="2"/>
        <v>0.11745126010461246</v>
      </c>
      <c r="K22" s="32">
        <f t="shared" si="4"/>
        <v>0.13064516129032258</v>
      </c>
      <c r="L22" s="76">
        <f t="shared" si="3"/>
        <v>4.232049453162149E-2</v>
      </c>
      <c r="M22" s="76">
        <f t="shared" si="5"/>
        <v>0.14075130765572991</v>
      </c>
      <c r="N22" s="63"/>
    </row>
    <row r="23" spans="1:14" ht="15" customHeight="1">
      <c r="A23" s="61">
        <f ca="1">'ISB-1 2011'!A23</f>
        <v>2033</v>
      </c>
      <c r="B23" s="75" t="str">
        <f ca="1">'ISB-1 2011'!B23</f>
        <v>Morens (FR)</v>
      </c>
      <c r="C23" s="62">
        <v>137</v>
      </c>
      <c r="D23" s="18">
        <v>139</v>
      </c>
      <c r="E23" s="22">
        <v>2.6</v>
      </c>
      <c r="F23" s="19">
        <v>13</v>
      </c>
      <c r="G23" s="18">
        <v>7</v>
      </c>
      <c r="H23" s="19">
        <v>25</v>
      </c>
      <c r="I23" s="76">
        <f t="shared" si="1"/>
        <v>52.692307692307693</v>
      </c>
      <c r="J23" s="76">
        <f t="shared" si="2"/>
        <v>9.4890510948905105E-2</v>
      </c>
      <c r="K23" s="32">
        <f t="shared" si="4"/>
        <v>-1.4388489208633094E-2</v>
      </c>
      <c r="L23" s="76">
        <f t="shared" si="3"/>
        <v>5.1094890510948905E-2</v>
      </c>
      <c r="M23" s="76">
        <f t="shared" si="5"/>
        <v>0.18248175182481752</v>
      </c>
      <c r="N23" s="63"/>
    </row>
    <row r="24" spans="1:14" ht="15" customHeight="1">
      <c r="A24" s="61">
        <f ca="1">'ISB-1 2011'!A24</f>
        <v>2034</v>
      </c>
      <c r="B24" s="75" t="str">
        <f ca="1">'ISB-1 2011'!B24</f>
        <v>Murist</v>
      </c>
      <c r="C24" s="62">
        <v>595</v>
      </c>
      <c r="D24" s="18">
        <v>441</v>
      </c>
      <c r="E24" s="22">
        <v>8.2200000000000006</v>
      </c>
      <c r="F24" s="19">
        <v>81</v>
      </c>
      <c r="G24" s="18">
        <v>23</v>
      </c>
      <c r="H24" s="19">
        <v>86</v>
      </c>
      <c r="I24" s="76">
        <f t="shared" si="1"/>
        <v>72.384428223844282</v>
      </c>
      <c r="J24" s="76">
        <f t="shared" si="2"/>
        <v>0.13613445378151259</v>
      </c>
      <c r="K24" s="32">
        <f t="shared" si="4"/>
        <v>0.34920634920634919</v>
      </c>
      <c r="L24" s="76">
        <f t="shared" si="3"/>
        <v>3.8655462184873951E-2</v>
      </c>
      <c r="M24" s="76">
        <f t="shared" si="5"/>
        <v>0.14453781512605043</v>
      </c>
      <c r="N24" s="63"/>
    </row>
    <row r="25" spans="1:14" ht="15" customHeight="1">
      <c r="A25" s="61">
        <f ca="1">'ISB-1 2011'!A25</f>
        <v>2035</v>
      </c>
      <c r="B25" s="75" t="str">
        <f ca="1">'ISB-1 2011'!B25</f>
        <v>Nuvilly</v>
      </c>
      <c r="C25" s="62">
        <v>388</v>
      </c>
      <c r="D25" s="18">
        <v>315</v>
      </c>
      <c r="E25" s="22">
        <v>3.98</v>
      </c>
      <c r="F25" s="19">
        <v>43</v>
      </c>
      <c r="G25" s="18">
        <v>13</v>
      </c>
      <c r="H25" s="19">
        <v>60</v>
      </c>
      <c r="I25" s="76">
        <f t="shared" si="1"/>
        <v>97.48743718592965</v>
      </c>
      <c r="J25" s="76">
        <f t="shared" si="2"/>
        <v>0.11082474226804123</v>
      </c>
      <c r="K25" s="32">
        <f t="shared" si="4"/>
        <v>0.23174603174603176</v>
      </c>
      <c r="L25" s="76">
        <f t="shared" si="3"/>
        <v>3.3505154639175257E-2</v>
      </c>
      <c r="M25" s="76">
        <f t="shared" si="5"/>
        <v>0.15463917525773196</v>
      </c>
      <c r="N25" s="63"/>
    </row>
    <row r="26" spans="1:14" ht="15" customHeight="1">
      <c r="A26" s="61">
        <f ca="1">'ISB-1 2011'!A26</f>
        <v>2038</v>
      </c>
      <c r="B26" s="75" t="str">
        <f ca="1">'ISB-1 2011'!B26</f>
        <v>Prévondavaux</v>
      </c>
      <c r="C26" s="62">
        <v>65</v>
      </c>
      <c r="D26" s="18">
        <v>60</v>
      </c>
      <c r="E26" s="22">
        <v>1.82</v>
      </c>
      <c r="F26" s="19">
        <v>10</v>
      </c>
      <c r="G26" s="18">
        <v>2</v>
      </c>
      <c r="H26" s="19">
        <v>16</v>
      </c>
      <c r="I26" s="76">
        <f t="shared" si="1"/>
        <v>35.714285714285715</v>
      </c>
      <c r="J26" s="76">
        <f t="shared" si="2"/>
        <v>0.15384615384615385</v>
      </c>
      <c r="K26" s="32">
        <f t="shared" si="4"/>
        <v>8.3333333333333329E-2</v>
      </c>
      <c r="L26" s="76">
        <f t="shared" si="3"/>
        <v>3.0769230769230771E-2</v>
      </c>
      <c r="M26" s="76">
        <f t="shared" si="5"/>
        <v>0.24615384615384617</v>
      </c>
      <c r="N26" s="63"/>
    </row>
    <row r="27" spans="1:14" ht="15" customHeight="1">
      <c r="A27" s="61">
        <f ca="1">'ISB-1 2011'!A27</f>
        <v>2039</v>
      </c>
      <c r="B27" s="75" t="str">
        <f ca="1">'ISB-1 2011'!B27</f>
        <v>Rueyres-les-Prés</v>
      </c>
      <c r="C27" s="62">
        <v>362</v>
      </c>
      <c r="D27" s="18">
        <v>251</v>
      </c>
      <c r="E27" s="22">
        <v>3.21</v>
      </c>
      <c r="F27" s="19">
        <v>32</v>
      </c>
      <c r="G27" s="18">
        <v>8</v>
      </c>
      <c r="H27" s="19">
        <v>47</v>
      </c>
      <c r="I27" s="76">
        <f t="shared" si="1"/>
        <v>112.77258566978193</v>
      </c>
      <c r="J27" s="76">
        <f t="shared" si="2"/>
        <v>8.8397790055248615E-2</v>
      </c>
      <c r="K27" s="32">
        <f t="shared" si="4"/>
        <v>0.44223107569721115</v>
      </c>
      <c r="L27" s="76">
        <f t="shared" si="3"/>
        <v>2.2099447513812154E-2</v>
      </c>
      <c r="M27" s="76">
        <f t="shared" si="5"/>
        <v>0.12983425414364641</v>
      </c>
      <c r="N27" s="63"/>
    </row>
    <row r="28" spans="1:14" ht="15" customHeight="1">
      <c r="A28" s="61">
        <f ca="1">'ISB-1 2011'!A28</f>
        <v>2040</v>
      </c>
      <c r="B28" s="75" t="str">
        <f ca="1">'ISB-1 2011'!B28</f>
        <v>Russy</v>
      </c>
      <c r="C28" s="62">
        <v>211</v>
      </c>
      <c r="D28" s="18">
        <v>204</v>
      </c>
      <c r="E28" s="22">
        <v>3.71</v>
      </c>
      <c r="F28" s="19">
        <v>13</v>
      </c>
      <c r="G28" s="18">
        <v>16</v>
      </c>
      <c r="H28" s="19">
        <v>19</v>
      </c>
      <c r="I28" s="76">
        <f t="shared" si="1"/>
        <v>56.873315363881403</v>
      </c>
      <c r="J28" s="76">
        <f t="shared" si="2"/>
        <v>6.1611374407582936E-2</v>
      </c>
      <c r="K28" s="32">
        <f t="shared" si="4"/>
        <v>3.4313725490196081E-2</v>
      </c>
      <c r="L28" s="76">
        <f t="shared" si="3"/>
        <v>7.582938388625593E-2</v>
      </c>
      <c r="M28" s="76">
        <f t="shared" si="5"/>
        <v>9.004739336492891E-2</v>
      </c>
      <c r="N28" s="63"/>
    </row>
    <row r="29" spans="1:14" ht="15" customHeight="1">
      <c r="A29" s="61">
        <f ca="1">'ISB-1 2011'!A29</f>
        <v>2041</v>
      </c>
      <c r="B29" s="75" t="str">
        <f ca="1">'ISB-1 2011'!B29</f>
        <v>Saint-Aubin (FR)</v>
      </c>
      <c r="C29" s="62">
        <v>1526</v>
      </c>
      <c r="D29" s="18">
        <v>1274</v>
      </c>
      <c r="E29" s="22">
        <v>7.89</v>
      </c>
      <c r="F29" s="19">
        <v>299</v>
      </c>
      <c r="G29" s="18">
        <v>39</v>
      </c>
      <c r="H29" s="19">
        <v>209</v>
      </c>
      <c r="I29" s="76">
        <f t="shared" si="1"/>
        <v>193.40937896070977</v>
      </c>
      <c r="J29" s="76">
        <f t="shared" si="2"/>
        <v>0.19593709043250326</v>
      </c>
      <c r="K29" s="32">
        <f t="shared" si="4"/>
        <v>0.19780219780219779</v>
      </c>
      <c r="L29" s="76">
        <f t="shared" si="3"/>
        <v>2.5557011795543906E-2</v>
      </c>
      <c r="M29" s="76">
        <f t="shared" si="5"/>
        <v>0.13695937090432503</v>
      </c>
      <c r="N29" s="63"/>
    </row>
    <row r="30" spans="1:14" ht="15" customHeight="1">
      <c r="A30" s="61">
        <f ca="1">'ISB-1 2011'!A30</f>
        <v>2043</v>
      </c>
      <c r="B30" s="75" t="str">
        <f ca="1">'ISB-1 2011'!B30</f>
        <v>Sévaz</v>
      </c>
      <c r="C30" s="62">
        <v>249</v>
      </c>
      <c r="D30" s="18">
        <v>163</v>
      </c>
      <c r="E30" s="22">
        <v>2.5</v>
      </c>
      <c r="F30" s="19">
        <v>124</v>
      </c>
      <c r="G30" s="18">
        <v>7</v>
      </c>
      <c r="H30" s="19">
        <v>44</v>
      </c>
      <c r="I30" s="76">
        <f t="shared" si="1"/>
        <v>99.6</v>
      </c>
      <c r="J30" s="76">
        <f t="shared" si="2"/>
        <v>0.49799196787148592</v>
      </c>
      <c r="K30" s="32">
        <f t="shared" si="4"/>
        <v>0.52760736196319014</v>
      </c>
      <c r="L30" s="76">
        <f t="shared" si="3"/>
        <v>2.8112449799196786E-2</v>
      </c>
      <c r="M30" s="76">
        <f t="shared" si="5"/>
        <v>0.17670682730923695</v>
      </c>
      <c r="N30" s="63"/>
    </row>
    <row r="31" spans="1:14" ht="15" customHeight="1">
      <c r="A31" s="61">
        <f ca="1">'ISB-1 2011'!A31</f>
        <v>2044</v>
      </c>
      <c r="B31" s="75" t="str">
        <f ca="1">'ISB-1 2011'!B31</f>
        <v>Surpierre</v>
      </c>
      <c r="C31" s="62">
        <v>311</v>
      </c>
      <c r="D31" s="18">
        <v>298</v>
      </c>
      <c r="E31" s="22">
        <v>4.82</v>
      </c>
      <c r="F31" s="19">
        <v>36</v>
      </c>
      <c r="G31" s="18">
        <v>18</v>
      </c>
      <c r="H31" s="19">
        <v>34</v>
      </c>
      <c r="I31" s="76">
        <f t="shared" si="1"/>
        <v>64.522821576763477</v>
      </c>
      <c r="J31" s="76">
        <f t="shared" si="2"/>
        <v>0.1157556270096463</v>
      </c>
      <c r="K31" s="32">
        <f t="shared" si="4"/>
        <v>4.3624161073825503E-2</v>
      </c>
      <c r="L31" s="76">
        <f t="shared" si="3"/>
        <v>5.7877813504823149E-2</v>
      </c>
      <c r="M31" s="76">
        <f t="shared" si="5"/>
        <v>0.10932475884244373</v>
      </c>
      <c r="N31" s="63"/>
    </row>
    <row r="32" spans="1:14" ht="15" customHeight="1">
      <c r="A32" s="61">
        <f ca="1">'ISB-1 2011'!A32</f>
        <v>2045</v>
      </c>
      <c r="B32" s="75" t="str">
        <f ca="1">'ISB-1 2011'!B32</f>
        <v>Vallon</v>
      </c>
      <c r="C32" s="62">
        <v>351</v>
      </c>
      <c r="D32" s="18">
        <v>301</v>
      </c>
      <c r="E32" s="22">
        <v>3.51</v>
      </c>
      <c r="F32" s="19">
        <v>28</v>
      </c>
      <c r="G32" s="18">
        <v>15</v>
      </c>
      <c r="H32" s="19">
        <v>48</v>
      </c>
      <c r="I32" s="76">
        <f t="shared" si="1"/>
        <v>100</v>
      </c>
      <c r="J32" s="76">
        <f t="shared" si="2"/>
        <v>7.9772079772079771E-2</v>
      </c>
      <c r="K32" s="32">
        <f t="shared" si="4"/>
        <v>0.16611295681063123</v>
      </c>
      <c r="L32" s="76">
        <f t="shared" si="3"/>
        <v>4.2735042735042736E-2</v>
      </c>
      <c r="M32" s="76">
        <f t="shared" si="5"/>
        <v>0.13675213675213677</v>
      </c>
      <c r="N32" s="63"/>
    </row>
    <row r="33" spans="1:14" ht="15" customHeight="1">
      <c r="A33" s="61">
        <f ca="1">'ISB-1 2011'!A33</f>
        <v>2047</v>
      </c>
      <c r="B33" s="75" t="str">
        <f ca="1">'ISB-1 2011'!B33</f>
        <v>Villeneuve (FR)</v>
      </c>
      <c r="C33" s="62">
        <v>347</v>
      </c>
      <c r="D33" s="18">
        <v>269</v>
      </c>
      <c r="E33" s="22">
        <v>3.55</v>
      </c>
      <c r="F33" s="19">
        <v>49</v>
      </c>
      <c r="G33" s="18">
        <v>8</v>
      </c>
      <c r="H33" s="19">
        <v>45</v>
      </c>
      <c r="I33" s="76">
        <f t="shared" si="1"/>
        <v>97.74647887323944</v>
      </c>
      <c r="J33" s="76">
        <f t="shared" si="2"/>
        <v>0.14121037463976946</v>
      </c>
      <c r="K33" s="32">
        <f t="shared" si="4"/>
        <v>0.2899628252788104</v>
      </c>
      <c r="L33" s="76">
        <f t="shared" si="3"/>
        <v>2.3054755043227664E-2</v>
      </c>
      <c r="M33" s="76">
        <f t="shared" si="5"/>
        <v>0.12968299711815562</v>
      </c>
      <c r="N33" s="63"/>
    </row>
    <row r="34" spans="1:14" ht="15" customHeight="1">
      <c r="A34" s="61">
        <f ca="1">'ISB-1 2011'!A34</f>
        <v>2049</v>
      </c>
      <c r="B34" s="75" t="str">
        <f ca="1">'ISB-1 2011'!B34</f>
        <v>Vuissens</v>
      </c>
      <c r="C34" s="62">
        <v>228</v>
      </c>
      <c r="D34" s="18">
        <v>179</v>
      </c>
      <c r="E34" s="22">
        <v>5.6</v>
      </c>
      <c r="F34" s="19">
        <v>36</v>
      </c>
      <c r="G34" s="18">
        <v>4</v>
      </c>
      <c r="H34" s="19">
        <v>25</v>
      </c>
      <c r="I34" s="76">
        <f t="shared" si="1"/>
        <v>40.714285714285715</v>
      </c>
      <c r="J34" s="76">
        <f t="shared" si="2"/>
        <v>0.15789473684210525</v>
      </c>
      <c r="K34" s="32">
        <f t="shared" si="4"/>
        <v>0.27374301675977653</v>
      </c>
      <c r="L34" s="76">
        <f t="shared" si="3"/>
        <v>1.7543859649122806E-2</v>
      </c>
      <c r="M34" s="76">
        <f t="shared" si="5"/>
        <v>0.10964912280701754</v>
      </c>
      <c r="N34" s="63"/>
    </row>
    <row r="35" spans="1:14" ht="15" customHeight="1">
      <c r="A35" s="61">
        <f ca="1">'ISB-1 2011'!A35</f>
        <v>2050</v>
      </c>
      <c r="B35" s="75" t="str">
        <f ca="1">'ISB-1 2011'!B35</f>
        <v>Les Montets</v>
      </c>
      <c r="C35" s="62">
        <v>1333</v>
      </c>
      <c r="D35" s="18">
        <v>1074</v>
      </c>
      <c r="E35" s="22">
        <v>10.31</v>
      </c>
      <c r="F35" s="19">
        <v>208</v>
      </c>
      <c r="G35" s="18">
        <v>39</v>
      </c>
      <c r="H35" s="19">
        <v>180</v>
      </c>
      <c r="I35" s="76">
        <f t="shared" si="1"/>
        <v>129.29194956353055</v>
      </c>
      <c r="J35" s="76">
        <f t="shared" si="2"/>
        <v>0.15603900975243812</v>
      </c>
      <c r="K35" s="32">
        <f t="shared" si="4"/>
        <v>0.24115456238361266</v>
      </c>
      <c r="L35" s="76">
        <f t="shared" si="3"/>
        <v>2.9257314328582147E-2</v>
      </c>
      <c r="M35" s="76">
        <f t="shared" si="5"/>
        <v>0.13503375843960991</v>
      </c>
      <c r="N35" s="63"/>
    </row>
    <row r="36" spans="1:14" ht="15" customHeight="1">
      <c r="A36" s="61">
        <f ca="1">'ISB-1 2011'!A36</f>
        <v>2051</v>
      </c>
      <c r="B36" s="75" t="str">
        <f ca="1">'ISB-1 2011'!B36</f>
        <v>Delley-Portalban</v>
      </c>
      <c r="C36" s="62">
        <v>971</v>
      </c>
      <c r="D36" s="18">
        <v>734</v>
      </c>
      <c r="E36" s="22">
        <v>7.23</v>
      </c>
      <c r="F36" s="19">
        <v>123</v>
      </c>
      <c r="G36" s="18">
        <v>32</v>
      </c>
      <c r="H36" s="19">
        <v>83</v>
      </c>
      <c r="I36" s="76">
        <f t="shared" si="1"/>
        <v>134.30152143845089</v>
      </c>
      <c r="J36" s="76">
        <f t="shared" si="2"/>
        <v>0.12667353244078269</v>
      </c>
      <c r="K36" s="32">
        <f t="shared" si="4"/>
        <v>0.32288828337874659</v>
      </c>
      <c r="L36" s="76">
        <f t="shared" si="3"/>
        <v>3.2955715756951595E-2</v>
      </c>
      <c r="M36" s="76">
        <f t="shared" si="5"/>
        <v>8.5478887744593196E-2</v>
      </c>
      <c r="N36" s="63"/>
    </row>
    <row r="37" spans="1:14" ht="15" customHeight="1">
      <c r="A37" s="61">
        <f ca="1">'ISB-1 2011'!A37</f>
        <v>2052</v>
      </c>
      <c r="B37" s="75" t="str">
        <f ca="1">'ISB-1 2011'!B37</f>
        <v>Vernay</v>
      </c>
      <c r="C37" s="62">
        <v>1068</v>
      </c>
      <c r="D37" s="18">
        <v>852</v>
      </c>
      <c r="E37" s="22">
        <v>8.26</v>
      </c>
      <c r="F37" s="19">
        <v>92</v>
      </c>
      <c r="G37" s="18">
        <v>32</v>
      </c>
      <c r="H37" s="19">
        <v>161</v>
      </c>
      <c r="I37" s="76">
        <f t="shared" si="1"/>
        <v>129.29782082324456</v>
      </c>
      <c r="J37" s="76">
        <f t="shared" si="2"/>
        <v>8.6142322097378279E-2</v>
      </c>
      <c r="K37" s="32">
        <f t="shared" si="4"/>
        <v>0.25352112676056338</v>
      </c>
      <c r="L37" s="76">
        <f t="shared" si="3"/>
        <v>2.9962546816479401E-2</v>
      </c>
      <c r="M37" s="76">
        <f t="shared" si="5"/>
        <v>0.15074906367041199</v>
      </c>
      <c r="N37" s="63"/>
    </row>
    <row r="38" spans="1:14" ht="15" customHeight="1">
      <c r="A38" s="61">
        <f ca="1">'ISB-1 2011'!A38</f>
        <v>2061</v>
      </c>
      <c r="B38" s="75" t="str">
        <f ca="1">'ISB-1 2011'!B38</f>
        <v>Auboranges</v>
      </c>
      <c r="C38" s="62">
        <v>275</v>
      </c>
      <c r="D38" s="18">
        <v>208</v>
      </c>
      <c r="E38" s="22">
        <v>1.91</v>
      </c>
      <c r="F38" s="19">
        <v>29</v>
      </c>
      <c r="G38" s="18">
        <v>1</v>
      </c>
      <c r="H38" s="18">
        <v>47</v>
      </c>
      <c r="I38" s="76">
        <f t="shared" si="1"/>
        <v>143.97905759162305</v>
      </c>
      <c r="J38" s="76">
        <f t="shared" si="2"/>
        <v>0.10545454545454545</v>
      </c>
      <c r="K38" s="32">
        <f t="shared" si="4"/>
        <v>0.32211538461538464</v>
      </c>
      <c r="L38" s="76">
        <f t="shared" si="3"/>
        <v>3.6363636363636364E-3</v>
      </c>
      <c r="M38" s="76">
        <f t="shared" si="5"/>
        <v>0.1709090909090909</v>
      </c>
      <c r="N38" s="63"/>
    </row>
    <row r="39" spans="1:14" ht="15" customHeight="1">
      <c r="A39" s="61">
        <f ca="1">'ISB-1 2011'!A39</f>
        <v>2063</v>
      </c>
      <c r="B39" s="75" t="str">
        <f ca="1">'ISB-1 2011'!B39</f>
        <v>Billens-Hennens</v>
      </c>
      <c r="C39" s="62">
        <v>659</v>
      </c>
      <c r="D39" s="18">
        <v>544</v>
      </c>
      <c r="E39" s="22">
        <v>4.8899999999999997</v>
      </c>
      <c r="F39" s="19">
        <v>76</v>
      </c>
      <c r="G39" s="18">
        <v>30</v>
      </c>
      <c r="H39" s="18">
        <v>92</v>
      </c>
      <c r="I39" s="76">
        <f t="shared" si="1"/>
        <v>134.76482617586913</v>
      </c>
      <c r="J39" s="76">
        <f t="shared" si="2"/>
        <v>0.11532625189681335</v>
      </c>
      <c r="K39" s="32">
        <f t="shared" si="4"/>
        <v>0.21139705882352941</v>
      </c>
      <c r="L39" s="76">
        <f t="shared" si="3"/>
        <v>4.5523520485584217E-2</v>
      </c>
      <c r="M39" s="76">
        <f t="shared" si="5"/>
        <v>0.13960546282245828</v>
      </c>
      <c r="N39" s="63"/>
    </row>
    <row r="40" spans="1:14" s="56" customFormat="1" ht="15" customHeight="1">
      <c r="A40" s="61">
        <f ca="1">'ISB-1 2011'!A40</f>
        <v>2066</v>
      </c>
      <c r="B40" s="75" t="str">
        <f ca="1">'ISB-1 2011'!B40</f>
        <v>Chapelle (Glâne)</v>
      </c>
      <c r="C40" s="62">
        <v>258</v>
      </c>
      <c r="D40" s="18">
        <v>200</v>
      </c>
      <c r="E40" s="22">
        <v>2.02</v>
      </c>
      <c r="F40" s="19">
        <v>13</v>
      </c>
      <c r="G40" s="18">
        <v>7</v>
      </c>
      <c r="H40" s="18">
        <v>40</v>
      </c>
      <c r="I40" s="76">
        <f t="shared" si="1"/>
        <v>127.72277227722772</v>
      </c>
      <c r="J40" s="76">
        <f t="shared" si="2"/>
        <v>5.0387596899224806E-2</v>
      </c>
      <c r="K40" s="32">
        <f t="shared" si="4"/>
        <v>0.28999999999999998</v>
      </c>
      <c r="L40" s="76">
        <f t="shared" si="3"/>
        <v>2.7131782945736434E-2</v>
      </c>
      <c r="M40" s="76">
        <f t="shared" si="5"/>
        <v>0.15503875968992248</v>
      </c>
      <c r="N40" s="63"/>
    </row>
    <row r="41" spans="1:14" ht="15" customHeight="1">
      <c r="A41" s="61">
        <f ca="1">'ISB-1 2011'!A41</f>
        <v>2067</v>
      </c>
      <c r="B41" s="75" t="str">
        <f ca="1">'ISB-1 2011'!B41</f>
        <v>Le Châtelard</v>
      </c>
      <c r="C41" s="62">
        <v>372</v>
      </c>
      <c r="D41" s="18">
        <v>342</v>
      </c>
      <c r="E41" s="22">
        <v>7.51</v>
      </c>
      <c r="F41" s="19">
        <v>76</v>
      </c>
      <c r="G41" s="18">
        <v>20</v>
      </c>
      <c r="H41" s="18">
        <v>49</v>
      </c>
      <c r="I41" s="76">
        <f t="shared" si="1"/>
        <v>49.533954727030626</v>
      </c>
      <c r="J41" s="76">
        <f t="shared" si="2"/>
        <v>0.20430107526881722</v>
      </c>
      <c r="K41" s="32">
        <f t="shared" si="4"/>
        <v>8.771929824561403E-2</v>
      </c>
      <c r="L41" s="76">
        <f t="shared" si="3"/>
        <v>5.3763440860215055E-2</v>
      </c>
      <c r="M41" s="76">
        <f t="shared" si="5"/>
        <v>0.13172043010752688</v>
      </c>
      <c r="N41" s="63"/>
    </row>
    <row r="42" spans="1:14" ht="15" customHeight="1">
      <c r="A42" s="61">
        <f ca="1">'ISB-1 2011'!A42</f>
        <v>2068</v>
      </c>
      <c r="B42" s="75" t="str">
        <f ca="1">'ISB-1 2011'!B42</f>
        <v>Châtonnaye</v>
      </c>
      <c r="C42" s="62">
        <v>742</v>
      </c>
      <c r="D42" s="18">
        <v>570</v>
      </c>
      <c r="E42" s="22">
        <v>6.31</v>
      </c>
      <c r="F42" s="19">
        <v>71</v>
      </c>
      <c r="G42" s="18">
        <v>25</v>
      </c>
      <c r="H42" s="18">
        <v>134</v>
      </c>
      <c r="I42" s="76">
        <f t="shared" si="1"/>
        <v>117.59112519809827</v>
      </c>
      <c r="J42" s="76">
        <f t="shared" si="2"/>
        <v>9.5687331536388143E-2</v>
      </c>
      <c r="K42" s="32">
        <f t="shared" si="4"/>
        <v>0.30175438596491228</v>
      </c>
      <c r="L42" s="76">
        <f t="shared" si="3"/>
        <v>3.3692722371967652E-2</v>
      </c>
      <c r="M42" s="76">
        <f t="shared" si="5"/>
        <v>0.18059299191374664</v>
      </c>
      <c r="N42" s="63"/>
    </row>
    <row r="43" spans="1:14" ht="15" customHeight="1">
      <c r="A43" s="61">
        <f ca="1">'ISB-1 2011'!A43</f>
        <v>2072</v>
      </c>
      <c r="B43" s="75" t="str">
        <f ca="1">'ISB-1 2011'!B43</f>
        <v>Ecublens (FR)</v>
      </c>
      <c r="C43" s="62">
        <v>304</v>
      </c>
      <c r="D43" s="18">
        <v>268</v>
      </c>
      <c r="E43" s="22">
        <v>4.88</v>
      </c>
      <c r="F43" s="19">
        <v>39</v>
      </c>
      <c r="G43" s="18">
        <v>10</v>
      </c>
      <c r="H43" s="18">
        <v>38</v>
      </c>
      <c r="I43" s="76">
        <f t="shared" si="1"/>
        <v>62.295081967213115</v>
      </c>
      <c r="J43" s="76">
        <f t="shared" si="2"/>
        <v>0.12828947368421054</v>
      </c>
      <c r="K43" s="32">
        <f t="shared" si="4"/>
        <v>0.13432835820895522</v>
      </c>
      <c r="L43" s="76">
        <f t="shared" si="3"/>
        <v>3.2894736842105261E-2</v>
      </c>
      <c r="M43" s="76">
        <f t="shared" si="5"/>
        <v>0.125</v>
      </c>
      <c r="N43" s="63"/>
    </row>
    <row r="44" spans="1:14" s="56" customFormat="1" ht="15" customHeight="1">
      <c r="A44" s="61">
        <f ca="1">'ISB-1 2011'!A44</f>
        <v>2079</v>
      </c>
      <c r="B44" s="75" t="str">
        <f ca="1">'ISB-1 2011'!B44</f>
        <v>Grangettes</v>
      </c>
      <c r="C44" s="62">
        <v>190</v>
      </c>
      <c r="D44" s="18">
        <v>154</v>
      </c>
      <c r="E44" s="22">
        <v>3.31</v>
      </c>
      <c r="F44" s="19">
        <v>19</v>
      </c>
      <c r="G44" s="18">
        <v>6</v>
      </c>
      <c r="H44" s="18">
        <v>22</v>
      </c>
      <c r="I44" s="76">
        <f t="shared" si="1"/>
        <v>57.401812688821749</v>
      </c>
      <c r="J44" s="76">
        <f t="shared" si="2"/>
        <v>0.1</v>
      </c>
      <c r="K44" s="32">
        <f t="shared" si="4"/>
        <v>0.23376623376623376</v>
      </c>
      <c r="L44" s="76">
        <f t="shared" si="3"/>
        <v>3.1578947368421054E-2</v>
      </c>
      <c r="M44" s="76">
        <f t="shared" si="5"/>
        <v>0.11578947368421053</v>
      </c>
      <c r="N44" s="63"/>
    </row>
    <row r="45" spans="1:14" ht="15" customHeight="1">
      <c r="A45" s="61">
        <f ca="1">'ISB-1 2011'!A45</f>
        <v>2086</v>
      </c>
      <c r="B45" s="75" t="str">
        <f ca="1">'ISB-1 2011'!B45</f>
        <v>Massonnens</v>
      </c>
      <c r="C45" s="62">
        <v>453</v>
      </c>
      <c r="D45" s="18">
        <v>408</v>
      </c>
      <c r="E45" s="22">
        <v>4.25</v>
      </c>
      <c r="F45" s="19">
        <v>50</v>
      </c>
      <c r="G45" s="18">
        <v>17</v>
      </c>
      <c r="H45" s="18">
        <v>61</v>
      </c>
      <c r="I45" s="76">
        <f t="shared" si="1"/>
        <v>106.58823529411765</v>
      </c>
      <c r="J45" s="76">
        <f t="shared" si="2"/>
        <v>0.11037527593818984</v>
      </c>
      <c r="K45" s="32">
        <f t="shared" si="4"/>
        <v>0.11029411764705882</v>
      </c>
      <c r="L45" s="76">
        <f t="shared" si="3"/>
        <v>3.7527593818984545E-2</v>
      </c>
      <c r="M45" s="76">
        <f t="shared" si="5"/>
        <v>0.13465783664459161</v>
      </c>
      <c r="N45" s="63"/>
    </row>
    <row r="46" spans="1:14" ht="15" customHeight="1">
      <c r="A46" s="61">
        <f ca="1">'ISB-1 2011'!A46</f>
        <v>2087</v>
      </c>
      <c r="B46" s="75" t="str">
        <f ca="1">'ISB-1 2011'!B46</f>
        <v>Mézières (FR)</v>
      </c>
      <c r="C46" s="62">
        <v>1000</v>
      </c>
      <c r="D46" s="18">
        <v>924</v>
      </c>
      <c r="E46" s="22">
        <v>8.93</v>
      </c>
      <c r="F46" s="19">
        <v>137</v>
      </c>
      <c r="G46" s="18">
        <v>39</v>
      </c>
      <c r="H46" s="18">
        <v>128</v>
      </c>
      <c r="I46" s="76">
        <f t="shared" si="1"/>
        <v>111.98208286674132</v>
      </c>
      <c r="J46" s="76">
        <f t="shared" si="2"/>
        <v>0.13700000000000001</v>
      </c>
      <c r="K46" s="32">
        <f t="shared" si="4"/>
        <v>8.2251082251082255E-2</v>
      </c>
      <c r="L46" s="76">
        <f t="shared" si="3"/>
        <v>3.9E-2</v>
      </c>
      <c r="M46" s="76">
        <f t="shared" si="5"/>
        <v>0.128</v>
      </c>
      <c r="N46" s="63"/>
    </row>
    <row r="47" spans="1:14" ht="15" customHeight="1">
      <c r="A47" s="61">
        <f ca="1">'ISB-1 2011'!A47</f>
        <v>2089</v>
      </c>
      <c r="B47" s="75" t="str">
        <f ca="1">'ISB-1 2011'!B47</f>
        <v>Montet (Glâne)</v>
      </c>
      <c r="C47" s="62">
        <v>364</v>
      </c>
      <c r="D47" s="18">
        <v>178</v>
      </c>
      <c r="E47" s="22">
        <v>2.2000000000000002</v>
      </c>
      <c r="F47" s="19">
        <v>12</v>
      </c>
      <c r="G47" s="18">
        <v>7</v>
      </c>
      <c r="H47" s="18">
        <v>58</v>
      </c>
      <c r="I47" s="76">
        <f t="shared" si="1"/>
        <v>165.45454545454544</v>
      </c>
      <c r="J47" s="76">
        <f t="shared" si="2"/>
        <v>3.2967032967032968E-2</v>
      </c>
      <c r="K47" s="32">
        <f t="shared" si="4"/>
        <v>1.0449438202247192</v>
      </c>
      <c r="L47" s="76">
        <f t="shared" si="3"/>
        <v>1.9230769230769232E-2</v>
      </c>
      <c r="M47" s="76">
        <f t="shared" si="5"/>
        <v>0.15934065934065933</v>
      </c>
      <c r="N47" s="63"/>
    </row>
    <row r="48" spans="1:14" ht="15" customHeight="1">
      <c r="A48" s="61">
        <f ca="1">'ISB-1 2011'!A48</f>
        <v>2096</v>
      </c>
      <c r="B48" s="75" t="str">
        <f ca="1">'ISB-1 2011'!B48</f>
        <v>Romont (FR)</v>
      </c>
      <c r="C48" s="62">
        <v>4841</v>
      </c>
      <c r="D48" s="18">
        <v>3805</v>
      </c>
      <c r="E48" s="22">
        <v>10.89</v>
      </c>
      <c r="F48" s="19">
        <v>2003</v>
      </c>
      <c r="G48" s="18">
        <v>174</v>
      </c>
      <c r="H48" s="18">
        <v>634</v>
      </c>
      <c r="I48" s="76">
        <f t="shared" si="1"/>
        <v>444.53627180899906</v>
      </c>
      <c r="J48" s="76">
        <f t="shared" si="2"/>
        <v>0.4137574881222888</v>
      </c>
      <c r="K48" s="32">
        <f t="shared" si="4"/>
        <v>0.27227332457293035</v>
      </c>
      <c r="L48" s="76">
        <f t="shared" si="3"/>
        <v>3.5942986986159886E-2</v>
      </c>
      <c r="M48" s="76">
        <f t="shared" si="5"/>
        <v>0.13096467671968601</v>
      </c>
      <c r="N48" s="63"/>
    </row>
    <row r="49" spans="1:14" ht="15" customHeight="1">
      <c r="A49" s="61">
        <f ca="1">'ISB-1 2011'!A49</f>
        <v>2097</v>
      </c>
      <c r="B49" s="75" t="str">
        <f ca="1">'ISB-1 2011'!B49</f>
        <v>Rue</v>
      </c>
      <c r="C49" s="62">
        <v>1336</v>
      </c>
      <c r="D49" s="18">
        <v>990</v>
      </c>
      <c r="E49" s="22">
        <v>11.19</v>
      </c>
      <c r="F49" s="19">
        <v>140</v>
      </c>
      <c r="G49" s="18">
        <v>45</v>
      </c>
      <c r="H49" s="18">
        <v>173</v>
      </c>
      <c r="I49" s="76">
        <f t="shared" si="1"/>
        <v>119.39231456657731</v>
      </c>
      <c r="J49" s="76">
        <f t="shared" si="2"/>
        <v>0.10479041916167664</v>
      </c>
      <c r="K49" s="32">
        <f t="shared" si="4"/>
        <v>0.34949494949494947</v>
      </c>
      <c r="L49" s="76">
        <f t="shared" si="3"/>
        <v>3.3682634730538924E-2</v>
      </c>
      <c r="M49" s="76">
        <f t="shared" si="5"/>
        <v>0.12949101796407186</v>
      </c>
      <c r="N49" s="63"/>
    </row>
    <row r="50" spans="1:14" ht="15" customHeight="1">
      <c r="A50" s="61">
        <f ca="1">'ISB-1 2011'!A50</f>
        <v>2099</v>
      </c>
      <c r="B50" s="75" t="str">
        <f ca="1">'ISB-1 2011'!B50</f>
        <v>Siviriez</v>
      </c>
      <c r="C50" s="62">
        <v>2153</v>
      </c>
      <c r="D50" s="18">
        <v>1854</v>
      </c>
      <c r="E50" s="22">
        <v>20.28</v>
      </c>
      <c r="F50" s="19">
        <v>329</v>
      </c>
      <c r="G50" s="18">
        <v>90</v>
      </c>
      <c r="H50" s="18">
        <v>271</v>
      </c>
      <c r="I50" s="76">
        <f t="shared" si="1"/>
        <v>106.16370808678501</v>
      </c>
      <c r="J50" s="76">
        <f t="shared" si="2"/>
        <v>0.15281003251277286</v>
      </c>
      <c r="K50" s="32">
        <f t="shared" si="4"/>
        <v>0.16127292340884575</v>
      </c>
      <c r="L50" s="76">
        <f t="shared" si="3"/>
        <v>4.1802136553646077E-2</v>
      </c>
      <c r="M50" s="76">
        <f t="shared" si="5"/>
        <v>0.12587087784486764</v>
      </c>
      <c r="N50" s="63"/>
    </row>
    <row r="51" spans="1:14" ht="15" customHeight="1">
      <c r="A51" s="61">
        <f ca="1">'ISB-1 2011'!A51</f>
        <v>2102</v>
      </c>
      <c r="B51" s="75" t="str">
        <f ca="1">'ISB-1 2011'!B51</f>
        <v>Ursy</v>
      </c>
      <c r="C51" s="62">
        <v>2564</v>
      </c>
      <c r="D51" s="18">
        <v>2038</v>
      </c>
      <c r="E51" s="22">
        <v>14.93</v>
      </c>
      <c r="F51" s="19">
        <v>575</v>
      </c>
      <c r="G51" s="18">
        <v>96</v>
      </c>
      <c r="H51" s="18">
        <v>396</v>
      </c>
      <c r="I51" s="76">
        <f t="shared" si="1"/>
        <v>171.73476222371065</v>
      </c>
      <c r="J51" s="76">
        <f t="shared" si="2"/>
        <v>0.22425897035881434</v>
      </c>
      <c r="K51" s="32">
        <f t="shared" si="4"/>
        <v>0.25809617271835134</v>
      </c>
      <c r="L51" s="76">
        <f t="shared" si="3"/>
        <v>3.7441497659906398E-2</v>
      </c>
      <c r="M51" s="76">
        <f t="shared" si="5"/>
        <v>0.1544461778471139</v>
      </c>
      <c r="N51" s="63"/>
    </row>
    <row r="52" spans="1:14" ht="15" customHeight="1">
      <c r="A52" s="61">
        <f ca="1">'ISB-1 2011'!A52</f>
        <v>2111</v>
      </c>
      <c r="B52" s="75" t="str">
        <f ca="1">'ISB-1 2011'!B52</f>
        <v>Villaz-Saint-Pierre</v>
      </c>
      <c r="C52" s="62">
        <v>1101</v>
      </c>
      <c r="D52" s="18">
        <v>893</v>
      </c>
      <c r="E52" s="22">
        <v>5.59</v>
      </c>
      <c r="F52" s="19">
        <v>309</v>
      </c>
      <c r="G52" s="18">
        <v>39</v>
      </c>
      <c r="H52" s="18">
        <v>146</v>
      </c>
      <c r="I52" s="76">
        <f t="shared" si="1"/>
        <v>196.95885509838999</v>
      </c>
      <c r="J52" s="76">
        <f t="shared" si="2"/>
        <v>0.28065395095367845</v>
      </c>
      <c r="K52" s="32">
        <f t="shared" si="4"/>
        <v>0.23292273236282196</v>
      </c>
      <c r="L52" s="76">
        <f t="shared" si="3"/>
        <v>3.5422343324250684E-2</v>
      </c>
      <c r="M52" s="76">
        <f t="shared" si="5"/>
        <v>0.13260672116257946</v>
      </c>
      <c r="N52" s="63"/>
    </row>
    <row r="53" spans="1:14" ht="15" customHeight="1">
      <c r="A53" s="61">
        <f ca="1">'ISB-1 2011'!A53</f>
        <v>2113</v>
      </c>
      <c r="B53" s="75" t="str">
        <f ca="1">'ISB-1 2011'!B53</f>
        <v>Vuisternens-devant-Romont</v>
      </c>
      <c r="C53" s="62">
        <v>2118</v>
      </c>
      <c r="D53" s="18">
        <v>1842</v>
      </c>
      <c r="E53" s="22">
        <v>24.04</v>
      </c>
      <c r="F53" s="19">
        <v>303</v>
      </c>
      <c r="G53" s="18">
        <v>75</v>
      </c>
      <c r="H53" s="18">
        <v>322</v>
      </c>
      <c r="I53" s="76">
        <f t="shared" si="1"/>
        <v>88.103161397670547</v>
      </c>
      <c r="J53" s="76">
        <f t="shared" si="2"/>
        <v>0.14305949008498584</v>
      </c>
      <c r="K53" s="32">
        <f t="shared" si="4"/>
        <v>0.14983713355048861</v>
      </c>
      <c r="L53" s="76">
        <f t="shared" si="3"/>
        <v>3.5410764872521247E-2</v>
      </c>
      <c r="M53" s="76">
        <f t="shared" si="5"/>
        <v>0.15203021718602455</v>
      </c>
      <c r="N53" s="63"/>
    </row>
    <row r="54" spans="1:14" s="56" customFormat="1" ht="15" customHeight="1">
      <c r="A54" s="61">
        <f ca="1">'ISB-1 2011'!A54</f>
        <v>2114</v>
      </c>
      <c r="B54" s="75" t="str">
        <f ca="1">'ISB-1 2011'!B54</f>
        <v>Villorsonnens</v>
      </c>
      <c r="C54" s="62">
        <v>1310</v>
      </c>
      <c r="D54" s="18">
        <v>1099</v>
      </c>
      <c r="E54" s="22">
        <v>15.46</v>
      </c>
      <c r="F54" s="19">
        <v>148</v>
      </c>
      <c r="G54" s="18">
        <v>45</v>
      </c>
      <c r="H54" s="18">
        <v>197</v>
      </c>
      <c r="I54" s="76">
        <f t="shared" si="1"/>
        <v>84.734799482535564</v>
      </c>
      <c r="J54" s="76">
        <f t="shared" si="2"/>
        <v>0.11297709923664122</v>
      </c>
      <c r="K54" s="32">
        <f t="shared" si="4"/>
        <v>0.19199272065514103</v>
      </c>
      <c r="L54" s="76">
        <f t="shared" si="3"/>
        <v>3.4351145038167941E-2</v>
      </c>
      <c r="M54" s="76">
        <f t="shared" si="5"/>
        <v>0.15038167938931299</v>
      </c>
      <c r="N54" s="63"/>
    </row>
    <row r="55" spans="1:14" ht="15" customHeight="1">
      <c r="A55" s="61">
        <f ca="1">'ISB-1 2011'!A55</f>
        <v>2115</v>
      </c>
      <c r="B55" s="75" t="str">
        <f ca="1">'ISB-1 2011'!B55</f>
        <v>Torny</v>
      </c>
      <c r="C55" s="62">
        <v>851</v>
      </c>
      <c r="D55" s="18">
        <v>690</v>
      </c>
      <c r="E55" s="22">
        <v>10.19</v>
      </c>
      <c r="F55" s="19">
        <v>76</v>
      </c>
      <c r="G55" s="18">
        <v>30</v>
      </c>
      <c r="H55" s="18">
        <v>123</v>
      </c>
      <c r="I55" s="76">
        <f t="shared" si="1"/>
        <v>83.51324828263003</v>
      </c>
      <c r="J55" s="76">
        <f t="shared" si="2"/>
        <v>8.9306698002350179E-2</v>
      </c>
      <c r="K55" s="32">
        <f t="shared" si="4"/>
        <v>0.23333333333333334</v>
      </c>
      <c r="L55" s="76">
        <f t="shared" si="3"/>
        <v>3.5252643948296122E-2</v>
      </c>
      <c r="M55" s="76">
        <f t="shared" si="5"/>
        <v>0.1445358401880141</v>
      </c>
      <c r="N55" s="63"/>
    </row>
    <row r="56" spans="1:14" ht="15" customHeight="1">
      <c r="A56" s="61">
        <f ca="1">'ISB-1 2011'!A56</f>
        <v>2116</v>
      </c>
      <c r="B56" s="75" t="str">
        <f ca="1">'ISB-1 2011'!B56</f>
        <v>La Folliaz</v>
      </c>
      <c r="C56" s="62">
        <v>899</v>
      </c>
      <c r="D56" s="20">
        <v>870</v>
      </c>
      <c r="E56" s="1">
        <v>9.86</v>
      </c>
      <c r="F56" s="20">
        <v>145</v>
      </c>
      <c r="G56" s="20">
        <v>25</v>
      </c>
      <c r="H56" s="18">
        <v>122</v>
      </c>
      <c r="I56" s="76">
        <f t="shared" si="1"/>
        <v>91.176470588235304</v>
      </c>
      <c r="J56" s="76">
        <f t="shared" si="2"/>
        <v>0.16129032258064516</v>
      </c>
      <c r="K56" s="32">
        <f t="shared" si="4"/>
        <v>3.3333333333333333E-2</v>
      </c>
      <c r="L56" s="76">
        <f t="shared" si="3"/>
        <v>2.7808676307007785E-2</v>
      </c>
      <c r="M56" s="76">
        <f t="shared" si="5"/>
        <v>0.13570634037819801</v>
      </c>
      <c r="N56" s="63"/>
    </row>
    <row r="57" spans="1:14" ht="15" customHeight="1">
      <c r="A57" s="61">
        <f ca="1">'ISB-1 2011'!A57</f>
        <v>2121</v>
      </c>
      <c r="B57" s="75" t="str">
        <f ca="1">'ISB-1 2011'!B57</f>
        <v>Haut-Intyamon</v>
      </c>
      <c r="C57" s="62">
        <v>1424</v>
      </c>
      <c r="D57" s="18">
        <v>1378</v>
      </c>
      <c r="E57" s="22">
        <v>60.08</v>
      </c>
      <c r="F57" s="19">
        <v>264</v>
      </c>
      <c r="G57" s="18">
        <v>92</v>
      </c>
      <c r="H57" s="19">
        <v>152</v>
      </c>
      <c r="I57" s="76">
        <f t="shared" si="1"/>
        <v>23.701731025299601</v>
      </c>
      <c r="J57" s="76">
        <f t="shared" si="2"/>
        <v>0.1853932584269663</v>
      </c>
      <c r="K57" s="32">
        <f t="shared" si="4"/>
        <v>3.3381712626995644E-2</v>
      </c>
      <c r="L57" s="76">
        <f t="shared" si="3"/>
        <v>6.4606741573033713E-2</v>
      </c>
      <c r="M57" s="76">
        <f t="shared" si="5"/>
        <v>0.10674157303370786</v>
      </c>
      <c r="N57" s="63"/>
    </row>
    <row r="58" spans="1:14" ht="15" customHeight="1">
      <c r="A58" s="61">
        <f ca="1">'ISB-1 2011'!A58</f>
        <v>2122</v>
      </c>
      <c r="B58" s="75" t="str">
        <f ca="1">'ISB-1 2011'!B58</f>
        <v>Pont-en-Ogoz</v>
      </c>
      <c r="C58" s="62">
        <v>1665</v>
      </c>
      <c r="D58" s="18">
        <v>1435</v>
      </c>
      <c r="E58" s="22">
        <v>10</v>
      </c>
      <c r="F58" s="19">
        <v>154</v>
      </c>
      <c r="G58" s="18">
        <v>36</v>
      </c>
      <c r="H58" s="19">
        <v>237</v>
      </c>
      <c r="I58" s="76">
        <f t="shared" si="1"/>
        <v>166.5</v>
      </c>
      <c r="J58" s="76">
        <f t="shared" si="2"/>
        <v>9.2492492492492487E-2</v>
      </c>
      <c r="K58" s="32">
        <f t="shared" si="4"/>
        <v>0.16027874564459929</v>
      </c>
      <c r="L58" s="76">
        <f t="shared" si="3"/>
        <v>2.1621621621621623E-2</v>
      </c>
      <c r="M58" s="76">
        <f t="shared" si="5"/>
        <v>0.14234234234234233</v>
      </c>
      <c r="N58" s="63"/>
    </row>
    <row r="59" spans="1:14" ht="15" customHeight="1">
      <c r="A59" s="61">
        <f ca="1">'ISB-1 2011'!A59</f>
        <v>2123</v>
      </c>
      <c r="B59" s="75" t="str">
        <f ca="1">'ISB-1 2011'!B59</f>
        <v>Botterens</v>
      </c>
      <c r="C59" s="62">
        <v>504</v>
      </c>
      <c r="D59" s="18">
        <v>415</v>
      </c>
      <c r="E59" s="22">
        <v>4.07</v>
      </c>
      <c r="F59" s="19">
        <v>91</v>
      </c>
      <c r="G59" s="18">
        <v>10</v>
      </c>
      <c r="H59" s="19">
        <v>77</v>
      </c>
      <c r="I59" s="76">
        <f t="shared" si="1"/>
        <v>123.83292383292383</v>
      </c>
      <c r="J59" s="76">
        <f t="shared" si="2"/>
        <v>0.18055555555555555</v>
      </c>
      <c r="K59" s="32">
        <f t="shared" si="4"/>
        <v>0.21445783132530122</v>
      </c>
      <c r="L59" s="76">
        <f t="shared" si="3"/>
        <v>1.984126984126984E-2</v>
      </c>
      <c r="M59" s="76">
        <f t="shared" si="5"/>
        <v>0.15277777777777779</v>
      </c>
      <c r="N59" s="63"/>
    </row>
    <row r="60" spans="1:14" ht="15" customHeight="1">
      <c r="A60" s="61">
        <f ca="1">'ISB-1 2011'!A60</f>
        <v>2124</v>
      </c>
      <c r="B60" s="75" t="str">
        <f ca="1">'ISB-1 2011'!B60</f>
        <v>Broc</v>
      </c>
      <c r="C60" s="62">
        <v>2442</v>
      </c>
      <c r="D60" s="18">
        <v>2103</v>
      </c>
      <c r="E60" s="22">
        <v>9.77</v>
      </c>
      <c r="F60" s="19">
        <v>594</v>
      </c>
      <c r="G60" s="18">
        <v>125</v>
      </c>
      <c r="H60" s="19">
        <v>314</v>
      </c>
      <c r="I60" s="76">
        <f t="shared" si="1"/>
        <v>249.94882292732856</v>
      </c>
      <c r="J60" s="76">
        <f t="shared" si="2"/>
        <v>0.24324324324324326</v>
      </c>
      <c r="K60" s="32">
        <f t="shared" si="4"/>
        <v>0.16119828815977175</v>
      </c>
      <c r="L60" s="76">
        <f t="shared" si="3"/>
        <v>5.1187551187551188E-2</v>
      </c>
      <c r="M60" s="76">
        <f t="shared" si="5"/>
        <v>0.12858312858312859</v>
      </c>
      <c r="N60" s="63"/>
    </row>
    <row r="61" spans="1:14" s="56" customFormat="1" ht="15" customHeight="1">
      <c r="A61" s="61">
        <f ca="1">'ISB-1 2011'!A61</f>
        <v>2125</v>
      </c>
      <c r="B61" s="75" t="str">
        <f ca="1">'ISB-1 2011'!B61</f>
        <v>Bulle</v>
      </c>
      <c r="C61" s="62">
        <v>20177</v>
      </c>
      <c r="D61" s="18">
        <v>15046</v>
      </c>
      <c r="E61" s="22">
        <v>23.86</v>
      </c>
      <c r="F61" s="19">
        <v>7341</v>
      </c>
      <c r="G61" s="18">
        <v>808</v>
      </c>
      <c r="H61" s="19">
        <v>2337</v>
      </c>
      <c r="I61" s="76">
        <f t="shared" si="1"/>
        <v>845.64124056999162</v>
      </c>
      <c r="J61" s="76">
        <f t="shared" si="2"/>
        <v>0.36383010358328788</v>
      </c>
      <c r="K61" s="32">
        <f t="shared" si="4"/>
        <v>0.3410208693340423</v>
      </c>
      <c r="L61" s="76">
        <f t="shared" si="3"/>
        <v>4.0045596471229621E-2</v>
      </c>
      <c r="M61" s="76">
        <f t="shared" si="5"/>
        <v>0.11582494919958368</v>
      </c>
      <c r="N61" s="63"/>
    </row>
    <row r="62" spans="1:14" ht="15" customHeight="1">
      <c r="A62" s="61">
        <f ca="1">'ISB-1 2011'!A62</f>
        <v>2128</v>
      </c>
      <c r="B62" s="75" t="str">
        <f ca="1">'ISB-1 2011'!B62</f>
        <v>Châtel-sur-Montsalvens</v>
      </c>
      <c r="C62" s="62">
        <v>248</v>
      </c>
      <c r="D62" s="18">
        <v>217</v>
      </c>
      <c r="E62" s="22">
        <v>2</v>
      </c>
      <c r="F62" s="19">
        <v>14</v>
      </c>
      <c r="G62" s="18">
        <v>5</v>
      </c>
      <c r="H62" s="19">
        <v>28</v>
      </c>
      <c r="I62" s="76">
        <f t="shared" si="1"/>
        <v>124</v>
      </c>
      <c r="J62" s="76">
        <f t="shared" si="2"/>
        <v>5.6451612903225805E-2</v>
      </c>
      <c r="K62" s="32">
        <f t="shared" si="4"/>
        <v>0.14285714285714285</v>
      </c>
      <c r="L62" s="76">
        <f t="shared" si="3"/>
        <v>2.0161290322580645E-2</v>
      </c>
      <c r="M62" s="76">
        <f t="shared" si="5"/>
        <v>0.11290322580645161</v>
      </c>
      <c r="N62" s="63"/>
    </row>
    <row r="63" spans="1:14" ht="15" customHeight="1">
      <c r="A63" s="61">
        <f ca="1">'ISB-1 2011'!A63</f>
        <v>2129</v>
      </c>
      <c r="B63" s="75" t="str">
        <f ca="1">'ISB-1 2011'!B63</f>
        <v>Corbières</v>
      </c>
      <c r="C63" s="62">
        <v>757</v>
      </c>
      <c r="D63" s="18">
        <v>582</v>
      </c>
      <c r="E63" s="22">
        <v>9.58</v>
      </c>
      <c r="F63" s="19">
        <v>120</v>
      </c>
      <c r="G63" s="18">
        <v>19</v>
      </c>
      <c r="H63" s="19">
        <v>107</v>
      </c>
      <c r="I63" s="76">
        <f t="shared" si="1"/>
        <v>79.018789144050103</v>
      </c>
      <c r="J63" s="76">
        <f t="shared" si="2"/>
        <v>0.15852047556142668</v>
      </c>
      <c r="K63" s="32">
        <f t="shared" si="4"/>
        <v>0.30068728522336768</v>
      </c>
      <c r="L63" s="76">
        <f t="shared" si="3"/>
        <v>2.5099075297225892E-2</v>
      </c>
      <c r="M63" s="76">
        <f t="shared" si="5"/>
        <v>0.14134742404227213</v>
      </c>
      <c r="N63" s="63"/>
    </row>
    <row r="64" spans="1:14" ht="15" customHeight="1">
      <c r="A64" s="61">
        <f ca="1">'ISB-1 2011'!A64</f>
        <v>2130</v>
      </c>
      <c r="B64" s="75" t="str">
        <f ca="1">'ISB-1 2011'!B64</f>
        <v>Crésuz</v>
      </c>
      <c r="C64" s="62">
        <v>301</v>
      </c>
      <c r="D64" s="18">
        <v>264</v>
      </c>
      <c r="E64" s="22">
        <v>1.64</v>
      </c>
      <c r="F64" s="19">
        <v>10</v>
      </c>
      <c r="G64" s="18">
        <v>21</v>
      </c>
      <c r="H64" s="19">
        <v>13</v>
      </c>
      <c r="I64" s="76">
        <f t="shared" si="1"/>
        <v>183.53658536585368</v>
      </c>
      <c r="J64" s="76">
        <f t="shared" si="2"/>
        <v>3.3222591362126248E-2</v>
      </c>
      <c r="K64" s="32">
        <f t="shared" si="4"/>
        <v>0.14015151515151514</v>
      </c>
      <c r="L64" s="76">
        <f t="shared" si="3"/>
        <v>6.9767441860465115E-2</v>
      </c>
      <c r="M64" s="76">
        <f t="shared" si="5"/>
        <v>4.3189368770764118E-2</v>
      </c>
      <c r="N64" s="63"/>
    </row>
    <row r="65" spans="1:14" ht="15" customHeight="1">
      <c r="A65" s="61">
        <f ca="1">'ISB-1 2011'!A65</f>
        <v>2131</v>
      </c>
      <c r="B65" s="75" t="str">
        <f ca="1">'ISB-1 2011'!B65</f>
        <v>Echarlens</v>
      </c>
      <c r="C65" s="62">
        <v>767</v>
      </c>
      <c r="D65" s="18">
        <v>575</v>
      </c>
      <c r="E65" s="22">
        <v>4.62</v>
      </c>
      <c r="F65" s="19">
        <v>55</v>
      </c>
      <c r="G65" s="18">
        <v>18</v>
      </c>
      <c r="H65" s="19">
        <v>120</v>
      </c>
      <c r="I65" s="76">
        <f t="shared" si="1"/>
        <v>166.01731601731601</v>
      </c>
      <c r="J65" s="76">
        <f t="shared" si="2"/>
        <v>7.1707953063885263E-2</v>
      </c>
      <c r="K65" s="32">
        <f t="shared" si="4"/>
        <v>0.3339130434782609</v>
      </c>
      <c r="L65" s="76">
        <f t="shared" si="3"/>
        <v>2.3468057366362451E-2</v>
      </c>
      <c r="M65" s="76">
        <f t="shared" si="5"/>
        <v>0.15645371577574968</v>
      </c>
      <c r="N65" s="63"/>
    </row>
    <row r="66" spans="1:14" ht="15" customHeight="1">
      <c r="A66" s="61">
        <f ca="1">'ISB-1 2011'!A66</f>
        <v>2134</v>
      </c>
      <c r="B66" s="75" t="str">
        <f ca="1">'ISB-1 2011'!B66</f>
        <v>Grandvillard</v>
      </c>
      <c r="C66" s="62">
        <v>778</v>
      </c>
      <c r="D66" s="18">
        <v>630</v>
      </c>
      <c r="E66" s="22">
        <v>24.3</v>
      </c>
      <c r="F66" s="19">
        <v>86</v>
      </c>
      <c r="G66" s="18">
        <v>24</v>
      </c>
      <c r="H66" s="19">
        <v>114</v>
      </c>
      <c r="I66" s="76">
        <f t="shared" si="1"/>
        <v>32.016460905349795</v>
      </c>
      <c r="J66" s="76">
        <f t="shared" si="2"/>
        <v>0.11053984575835475</v>
      </c>
      <c r="K66" s="32">
        <f t="shared" si="4"/>
        <v>0.23492063492063492</v>
      </c>
      <c r="L66" s="76">
        <f t="shared" si="3"/>
        <v>3.0848329048843187E-2</v>
      </c>
      <c r="M66" s="76">
        <f t="shared" si="5"/>
        <v>0.14652956298200515</v>
      </c>
      <c r="N66" s="63"/>
    </row>
    <row r="67" spans="1:14" ht="15" customHeight="1">
      <c r="A67" s="61">
        <f ca="1">'ISB-1 2011'!A67</f>
        <v>2135</v>
      </c>
      <c r="B67" s="75" t="str">
        <f ca="1">'ISB-1 2011'!B67</f>
        <v>Gruyères</v>
      </c>
      <c r="C67" s="62">
        <v>2027</v>
      </c>
      <c r="D67" s="18">
        <v>1498</v>
      </c>
      <c r="E67" s="22">
        <v>28.44</v>
      </c>
      <c r="F67" s="19">
        <v>484</v>
      </c>
      <c r="G67" s="18">
        <v>78</v>
      </c>
      <c r="H67" s="19">
        <v>299</v>
      </c>
      <c r="I67" s="76">
        <f t="shared" si="1"/>
        <v>71.272855133614627</v>
      </c>
      <c r="J67" s="76">
        <f t="shared" si="2"/>
        <v>0.23877651702022692</v>
      </c>
      <c r="K67" s="32">
        <f t="shared" si="4"/>
        <v>0.35313751668891857</v>
      </c>
      <c r="L67" s="76">
        <f t="shared" si="3"/>
        <v>3.8480513073507645E-2</v>
      </c>
      <c r="M67" s="76">
        <f t="shared" si="5"/>
        <v>0.14750863344844597</v>
      </c>
      <c r="N67" s="63"/>
    </row>
    <row r="68" spans="1:14" ht="15" customHeight="1">
      <c r="A68" s="61">
        <f ca="1">'ISB-1 2011'!A68</f>
        <v>2137</v>
      </c>
      <c r="B68" s="75" t="str">
        <f ca="1">'ISB-1 2011'!B68</f>
        <v>Hauteville</v>
      </c>
      <c r="C68" s="62">
        <v>561</v>
      </c>
      <c r="D68" s="18">
        <v>486</v>
      </c>
      <c r="E68" s="22">
        <v>10.52</v>
      </c>
      <c r="F68" s="19">
        <v>37</v>
      </c>
      <c r="G68" s="18">
        <v>21</v>
      </c>
      <c r="H68" s="19">
        <v>94</v>
      </c>
      <c r="I68" s="76">
        <f t="shared" si="1"/>
        <v>53.326996197718636</v>
      </c>
      <c r="J68" s="76">
        <f t="shared" si="2"/>
        <v>6.5953654188948302E-2</v>
      </c>
      <c r="K68" s="32">
        <f t="shared" si="4"/>
        <v>0.15432098765432098</v>
      </c>
      <c r="L68" s="76">
        <f t="shared" si="3"/>
        <v>3.7433155080213901E-2</v>
      </c>
      <c r="M68" s="76">
        <f t="shared" si="5"/>
        <v>0.16755793226381463</v>
      </c>
      <c r="N68" s="63"/>
    </row>
    <row r="69" spans="1:14" ht="15" customHeight="1">
      <c r="A69" s="61">
        <f ca="1">'ISB-1 2011'!A69</f>
        <v>2138</v>
      </c>
      <c r="B69" s="75" t="str">
        <f ca="1">'ISB-1 2011'!B69</f>
        <v>Jaun</v>
      </c>
      <c r="C69" s="62">
        <v>667</v>
      </c>
      <c r="D69" s="18">
        <v>731</v>
      </c>
      <c r="E69" s="22">
        <v>55.03</v>
      </c>
      <c r="F69" s="19">
        <v>135</v>
      </c>
      <c r="G69" s="18">
        <v>41</v>
      </c>
      <c r="H69" s="19">
        <v>89</v>
      </c>
      <c r="I69" s="76">
        <f t="shared" si="1"/>
        <v>12.12066145738688</v>
      </c>
      <c r="J69" s="76">
        <f t="shared" si="2"/>
        <v>0.20239880059970014</v>
      </c>
      <c r="K69" s="32">
        <f t="shared" si="4"/>
        <v>-8.7551299589603282E-2</v>
      </c>
      <c r="L69" s="76">
        <f t="shared" si="3"/>
        <v>6.1469265367316339E-2</v>
      </c>
      <c r="M69" s="76">
        <f t="shared" si="5"/>
        <v>0.13343328335832083</v>
      </c>
      <c r="N69" s="63"/>
    </row>
    <row r="70" spans="1:14" ht="15" customHeight="1">
      <c r="A70" s="61">
        <f ca="1">'ISB-1 2011'!A70</f>
        <v>2140</v>
      </c>
      <c r="B70" s="75" t="str">
        <f ca="1">'ISB-1 2011'!B70</f>
        <v>Marsens</v>
      </c>
      <c r="C70" s="62">
        <v>1696</v>
      </c>
      <c r="D70" s="18">
        <v>1301</v>
      </c>
      <c r="E70" s="22">
        <v>7.81</v>
      </c>
      <c r="F70" s="19">
        <v>378</v>
      </c>
      <c r="G70" s="18">
        <v>39</v>
      </c>
      <c r="H70" s="19">
        <v>313</v>
      </c>
      <c r="I70" s="76">
        <f t="shared" ref="I70:I131" si="6">C70/E70</f>
        <v>217.15749039692702</v>
      </c>
      <c r="J70" s="76">
        <f t="shared" ref="J70:J131" si="7">F70/C70</f>
        <v>0.22287735849056603</v>
      </c>
      <c r="K70" s="32">
        <f t="shared" si="4"/>
        <v>0.30361260568793236</v>
      </c>
      <c r="L70" s="76">
        <f t="shared" ref="L70:L131" si="8">G70/C70</f>
        <v>2.2995283018867923E-2</v>
      </c>
      <c r="M70" s="76">
        <f t="shared" si="5"/>
        <v>0.18455188679245282</v>
      </c>
      <c r="N70" s="63"/>
    </row>
    <row r="71" spans="1:14" ht="15" customHeight="1">
      <c r="A71" s="61">
        <f ca="1">'ISB-1 2011'!A71</f>
        <v>2143</v>
      </c>
      <c r="B71" s="75" t="str">
        <f ca="1">'ISB-1 2011'!B71</f>
        <v>Morlon</v>
      </c>
      <c r="C71" s="62">
        <v>588</v>
      </c>
      <c r="D71" s="18">
        <v>557</v>
      </c>
      <c r="E71" s="22">
        <v>2.42</v>
      </c>
      <c r="F71" s="19">
        <v>71</v>
      </c>
      <c r="G71" s="18">
        <v>20</v>
      </c>
      <c r="H71" s="19">
        <v>97</v>
      </c>
      <c r="I71" s="76">
        <f t="shared" si="6"/>
        <v>242.97520661157026</v>
      </c>
      <c r="J71" s="76">
        <f t="shared" si="7"/>
        <v>0.12074829931972789</v>
      </c>
      <c r="K71" s="32">
        <f t="shared" ref="K71:K132" si="9">(C71-D71)/D71</f>
        <v>5.565529622980251E-2</v>
      </c>
      <c r="L71" s="76">
        <f t="shared" si="8"/>
        <v>3.4013605442176874E-2</v>
      </c>
      <c r="M71" s="76">
        <f t="shared" ref="M71:M132" si="10">H71/C71</f>
        <v>0.16496598639455781</v>
      </c>
      <c r="N71" s="63"/>
    </row>
    <row r="72" spans="1:14" ht="15" customHeight="1">
      <c r="A72" s="61">
        <f ca="1">'ISB-1 2011'!A72</f>
        <v>2145</v>
      </c>
      <c r="B72" s="75" t="str">
        <f ca="1">'ISB-1 2011'!B72</f>
        <v>Le Pâquier (FR)</v>
      </c>
      <c r="C72" s="62">
        <v>1109</v>
      </c>
      <c r="D72" s="18">
        <v>957</v>
      </c>
      <c r="E72" s="22">
        <v>4.49</v>
      </c>
      <c r="F72" s="19">
        <v>135</v>
      </c>
      <c r="G72" s="18">
        <v>35</v>
      </c>
      <c r="H72" s="19">
        <v>185</v>
      </c>
      <c r="I72" s="76">
        <f t="shared" si="6"/>
        <v>246.99331848552336</v>
      </c>
      <c r="J72" s="76">
        <f t="shared" si="7"/>
        <v>0.12173128944995491</v>
      </c>
      <c r="K72" s="32">
        <f t="shared" si="9"/>
        <v>0.15882967607105539</v>
      </c>
      <c r="L72" s="76">
        <f t="shared" si="8"/>
        <v>3.1559963931469794E-2</v>
      </c>
      <c r="M72" s="76">
        <f t="shared" si="10"/>
        <v>0.16681695220919748</v>
      </c>
      <c r="N72" s="63"/>
    </row>
    <row r="73" spans="1:14" ht="15" customHeight="1">
      <c r="A73" s="61">
        <f ca="1">'ISB-1 2011'!A73</f>
        <v>2147</v>
      </c>
      <c r="B73" s="75" t="str">
        <f ca="1">'ISB-1 2011'!B73</f>
        <v>Pont-la-Ville</v>
      </c>
      <c r="C73" s="62">
        <v>583</v>
      </c>
      <c r="D73" s="18">
        <v>485</v>
      </c>
      <c r="E73" s="22">
        <v>4.33</v>
      </c>
      <c r="F73" s="19">
        <v>48</v>
      </c>
      <c r="G73" s="18">
        <v>19</v>
      </c>
      <c r="H73" s="19">
        <v>93</v>
      </c>
      <c r="I73" s="76">
        <f t="shared" si="6"/>
        <v>134.6420323325635</v>
      </c>
      <c r="J73" s="76">
        <f t="shared" si="7"/>
        <v>8.2332761578044603E-2</v>
      </c>
      <c r="K73" s="32">
        <f t="shared" si="9"/>
        <v>0.2020618556701031</v>
      </c>
      <c r="L73" s="76">
        <f t="shared" si="8"/>
        <v>3.2590051457975985E-2</v>
      </c>
      <c r="M73" s="76">
        <f t="shared" si="10"/>
        <v>0.15951972555746141</v>
      </c>
      <c r="N73" s="63"/>
    </row>
    <row r="74" spans="1:14" ht="15" customHeight="1">
      <c r="A74" s="61">
        <f ca="1">'ISB-1 2011'!A74</f>
        <v>2148</v>
      </c>
      <c r="B74" s="75" t="str">
        <f ca="1">'ISB-1 2011'!B74</f>
        <v>Riaz</v>
      </c>
      <c r="C74" s="62">
        <v>2201</v>
      </c>
      <c r="D74" s="18">
        <v>1757</v>
      </c>
      <c r="E74" s="22">
        <v>7.75</v>
      </c>
      <c r="F74" s="19">
        <v>539</v>
      </c>
      <c r="G74" s="18">
        <v>52</v>
      </c>
      <c r="H74" s="19">
        <v>281</v>
      </c>
      <c r="I74" s="76">
        <f t="shared" si="6"/>
        <v>284</v>
      </c>
      <c r="J74" s="76">
        <f t="shared" si="7"/>
        <v>0.2448886869604725</v>
      </c>
      <c r="K74" s="32">
        <f t="shared" si="9"/>
        <v>0.25270347182697778</v>
      </c>
      <c r="L74" s="76">
        <f t="shared" si="8"/>
        <v>2.3625624716038164E-2</v>
      </c>
      <c r="M74" s="76">
        <f t="shared" si="10"/>
        <v>0.12766924125397547</v>
      </c>
      <c r="N74" s="63"/>
    </row>
    <row r="75" spans="1:14" ht="15" customHeight="1">
      <c r="A75" s="61">
        <f ca="1">'ISB-1 2011'!A75</f>
        <v>2149</v>
      </c>
      <c r="B75" s="75" t="str">
        <f ca="1">'ISB-1 2011'!B75</f>
        <v>La Roche</v>
      </c>
      <c r="C75" s="62">
        <v>1449</v>
      </c>
      <c r="D75" s="18">
        <v>1286</v>
      </c>
      <c r="E75" s="22">
        <v>24.03</v>
      </c>
      <c r="F75" s="19">
        <v>394</v>
      </c>
      <c r="G75" s="18">
        <v>61</v>
      </c>
      <c r="H75" s="19">
        <v>178</v>
      </c>
      <c r="I75" s="76">
        <f t="shared" si="6"/>
        <v>60.299625468164791</v>
      </c>
      <c r="J75" s="76">
        <f t="shared" si="7"/>
        <v>0.27191166321601107</v>
      </c>
      <c r="K75" s="32">
        <f t="shared" si="9"/>
        <v>0.12674961119751166</v>
      </c>
      <c r="L75" s="76">
        <f t="shared" si="8"/>
        <v>4.2097998619737752E-2</v>
      </c>
      <c r="M75" s="76">
        <f t="shared" si="10"/>
        <v>0.12284334023464458</v>
      </c>
      <c r="N75" s="63"/>
    </row>
    <row r="76" spans="1:14" ht="15" customHeight="1">
      <c r="A76" s="61">
        <f ca="1">'ISB-1 2011'!A76</f>
        <v>2152</v>
      </c>
      <c r="B76" s="75" t="str">
        <f ca="1">'ISB-1 2011'!B76</f>
        <v>Sâles</v>
      </c>
      <c r="C76" s="62">
        <v>1440</v>
      </c>
      <c r="D76" s="18">
        <v>1240</v>
      </c>
      <c r="E76" s="22">
        <v>18.82</v>
      </c>
      <c r="F76" s="19">
        <v>410</v>
      </c>
      <c r="G76" s="18">
        <v>51</v>
      </c>
      <c r="H76" s="19">
        <v>215</v>
      </c>
      <c r="I76" s="76">
        <f t="shared" si="6"/>
        <v>76.514346439957492</v>
      </c>
      <c r="J76" s="76">
        <f t="shared" si="7"/>
        <v>0.28472222222222221</v>
      </c>
      <c r="K76" s="32">
        <f t="shared" si="9"/>
        <v>0.16129032258064516</v>
      </c>
      <c r="L76" s="76">
        <f t="shared" si="8"/>
        <v>3.5416666666666666E-2</v>
      </c>
      <c r="M76" s="76">
        <f t="shared" si="10"/>
        <v>0.14930555555555555</v>
      </c>
      <c r="N76" s="63"/>
    </row>
    <row r="77" spans="1:14" ht="15" customHeight="1">
      <c r="A77" s="61">
        <f ca="1">'ISB-1 2011'!A77</f>
        <v>2153</v>
      </c>
      <c r="B77" s="75" t="str">
        <f ca="1">'ISB-1 2011'!B77</f>
        <v>Sorens</v>
      </c>
      <c r="C77" s="62">
        <v>1006</v>
      </c>
      <c r="D77" s="18">
        <v>793</v>
      </c>
      <c r="E77" s="22">
        <v>8.7100000000000009</v>
      </c>
      <c r="F77" s="19">
        <v>143</v>
      </c>
      <c r="G77" s="18">
        <v>35</v>
      </c>
      <c r="H77" s="19">
        <v>133</v>
      </c>
      <c r="I77" s="76">
        <f t="shared" si="6"/>
        <v>115.49942594718713</v>
      </c>
      <c r="J77" s="76">
        <f t="shared" si="7"/>
        <v>0.14214711729622267</v>
      </c>
      <c r="K77" s="32">
        <f t="shared" si="9"/>
        <v>0.26860025220680961</v>
      </c>
      <c r="L77" s="76">
        <f t="shared" si="8"/>
        <v>3.4791252485089463E-2</v>
      </c>
      <c r="M77" s="76">
        <f t="shared" si="10"/>
        <v>0.13220675944333996</v>
      </c>
      <c r="N77" s="63"/>
    </row>
    <row r="78" spans="1:14" ht="15" customHeight="1">
      <c r="A78" s="61">
        <f ca="1">'ISB-1 2011'!A78</f>
        <v>2155</v>
      </c>
      <c r="B78" s="75" t="str">
        <f ca="1">'ISB-1 2011'!B78</f>
        <v>Vaulruz</v>
      </c>
      <c r="C78" s="62">
        <v>994</v>
      </c>
      <c r="D78" s="18">
        <v>881</v>
      </c>
      <c r="E78" s="22">
        <v>10.1</v>
      </c>
      <c r="F78" s="19">
        <v>290</v>
      </c>
      <c r="G78" s="18">
        <v>36</v>
      </c>
      <c r="H78" s="19">
        <v>126</v>
      </c>
      <c r="I78" s="76">
        <f t="shared" si="6"/>
        <v>98.415841584158414</v>
      </c>
      <c r="J78" s="76">
        <f t="shared" si="7"/>
        <v>0.29175050301810868</v>
      </c>
      <c r="K78" s="32">
        <f t="shared" si="9"/>
        <v>0.1282633371169126</v>
      </c>
      <c r="L78" s="76">
        <f t="shared" si="8"/>
        <v>3.6217303822937627E-2</v>
      </c>
      <c r="M78" s="76">
        <f t="shared" si="10"/>
        <v>0.12676056338028169</v>
      </c>
      <c r="N78" s="63"/>
    </row>
    <row r="79" spans="1:14" ht="15" customHeight="1">
      <c r="A79" s="61">
        <f ca="1">'ISB-1 2011'!A79</f>
        <v>2160</v>
      </c>
      <c r="B79" s="75" t="str">
        <f ca="1">'ISB-1 2011'!B79</f>
        <v>Vuadens</v>
      </c>
      <c r="C79" s="62">
        <v>2153</v>
      </c>
      <c r="D79" s="18">
        <v>1644</v>
      </c>
      <c r="E79" s="22">
        <v>10.45</v>
      </c>
      <c r="F79" s="19">
        <v>318</v>
      </c>
      <c r="G79" s="18">
        <v>84</v>
      </c>
      <c r="H79" s="19">
        <v>325</v>
      </c>
      <c r="I79" s="76">
        <f t="shared" si="6"/>
        <v>206.02870813397129</v>
      </c>
      <c r="J79" s="76">
        <f t="shared" si="7"/>
        <v>0.14770088248954946</v>
      </c>
      <c r="K79" s="32">
        <f t="shared" si="9"/>
        <v>0.30961070559610704</v>
      </c>
      <c r="L79" s="76">
        <f t="shared" si="8"/>
        <v>3.9015327450069671E-2</v>
      </c>
      <c r="M79" s="76">
        <f t="shared" si="10"/>
        <v>0.15095215977705528</v>
      </c>
      <c r="N79" s="63"/>
    </row>
    <row r="80" spans="1:14" ht="15" customHeight="1">
      <c r="A80" s="61">
        <f ca="1">'ISB-1 2011'!A80</f>
        <v>2162</v>
      </c>
      <c r="B80" s="75" t="str">
        <f ca="1">'ISB-1 2011'!B80</f>
        <v>Bas-Intyamon</v>
      </c>
      <c r="C80" s="62">
        <v>1190</v>
      </c>
      <c r="D80" s="18">
        <v>984</v>
      </c>
      <c r="E80" s="22">
        <v>33.33</v>
      </c>
      <c r="F80" s="19">
        <v>143</v>
      </c>
      <c r="G80" s="18">
        <v>49</v>
      </c>
      <c r="H80" s="19">
        <v>139</v>
      </c>
      <c r="I80" s="76">
        <f t="shared" si="6"/>
        <v>35.703570357035709</v>
      </c>
      <c r="J80" s="76">
        <f t="shared" si="7"/>
        <v>0.12016806722689076</v>
      </c>
      <c r="K80" s="32">
        <f t="shared" si="9"/>
        <v>0.20934959349593496</v>
      </c>
      <c r="L80" s="76">
        <f t="shared" si="8"/>
        <v>4.1176470588235294E-2</v>
      </c>
      <c r="M80" s="76">
        <f t="shared" si="10"/>
        <v>0.11680672268907563</v>
      </c>
      <c r="N80" s="63"/>
    </row>
    <row r="81" spans="1:14" ht="15" customHeight="1">
      <c r="A81" s="61">
        <f ca="1">'ISB-1 2011'!A81</f>
        <v>2163</v>
      </c>
      <c r="B81" s="75" t="str">
        <f ca="1">'ISB-1 2011'!B81</f>
        <v>Val-de-Charmey</v>
      </c>
      <c r="C81" s="62">
        <v>2295</v>
      </c>
      <c r="D81" s="18">
        <v>1962</v>
      </c>
      <c r="E81" s="22">
        <v>111.73</v>
      </c>
      <c r="F81" s="19">
        <v>521</v>
      </c>
      <c r="G81" s="18">
        <v>120</v>
      </c>
      <c r="H81" s="19">
        <v>271</v>
      </c>
      <c r="I81" s="76">
        <f t="shared" si="6"/>
        <v>20.540588919717173</v>
      </c>
      <c r="J81" s="76">
        <f t="shared" si="7"/>
        <v>0.22701525054466232</v>
      </c>
      <c r="K81" s="32">
        <f t="shared" si="9"/>
        <v>0.16972477064220184</v>
      </c>
      <c r="L81" s="76">
        <f t="shared" si="8"/>
        <v>5.2287581699346407E-2</v>
      </c>
      <c r="M81" s="76">
        <f t="shared" si="10"/>
        <v>0.11808278867102397</v>
      </c>
      <c r="N81" s="63"/>
    </row>
    <row r="82" spans="1:14" ht="15" customHeight="1">
      <c r="A82" s="61">
        <f ca="1">'ISB-1 2011'!A82</f>
        <v>2171</v>
      </c>
      <c r="B82" s="75" t="str">
        <f ca="1">'ISB-1 2011'!B82</f>
        <v>Arconciel</v>
      </c>
      <c r="C82" s="62">
        <v>762</v>
      </c>
      <c r="D82" s="18">
        <v>655</v>
      </c>
      <c r="E82" s="22">
        <v>6.16</v>
      </c>
      <c r="F82" s="19">
        <v>32</v>
      </c>
      <c r="G82" s="18">
        <v>25</v>
      </c>
      <c r="H82" s="19">
        <v>113</v>
      </c>
      <c r="I82" s="76">
        <f t="shared" si="6"/>
        <v>123.7012987012987</v>
      </c>
      <c r="J82" s="76">
        <f t="shared" si="7"/>
        <v>4.1994750656167978E-2</v>
      </c>
      <c r="K82" s="32">
        <f t="shared" si="9"/>
        <v>0.16335877862595419</v>
      </c>
      <c r="L82" s="76">
        <f t="shared" si="8"/>
        <v>3.2808398950131233E-2</v>
      </c>
      <c r="M82" s="76">
        <f t="shared" si="10"/>
        <v>0.14829396325459318</v>
      </c>
      <c r="N82" s="63"/>
    </row>
    <row r="83" spans="1:14" ht="15" customHeight="1">
      <c r="A83" s="61">
        <f ca="1">'ISB-1 2011'!A83</f>
        <v>2172</v>
      </c>
      <c r="B83" s="75" t="str">
        <f ca="1">'ISB-1 2011'!B83</f>
        <v>Autafond</v>
      </c>
      <c r="C83" s="62">
        <v>74</v>
      </c>
      <c r="D83" s="18">
        <v>74</v>
      </c>
      <c r="E83" s="22">
        <v>2.41</v>
      </c>
      <c r="F83" s="19">
        <v>14</v>
      </c>
      <c r="G83" s="18"/>
      <c r="H83" s="19">
        <v>13</v>
      </c>
      <c r="I83" s="76">
        <f t="shared" si="6"/>
        <v>30.705394190871367</v>
      </c>
      <c r="J83" s="76">
        <f t="shared" si="7"/>
        <v>0.1891891891891892</v>
      </c>
      <c r="K83" s="32">
        <f t="shared" si="9"/>
        <v>0</v>
      </c>
      <c r="L83" s="76">
        <f t="shared" si="8"/>
        <v>0</v>
      </c>
      <c r="M83" s="76">
        <f t="shared" si="10"/>
        <v>0.17567567567567569</v>
      </c>
      <c r="N83" s="63"/>
    </row>
    <row r="84" spans="1:14" ht="15" customHeight="1">
      <c r="A84" s="61">
        <f ca="1">'ISB-1 2011'!A84</f>
        <v>2173</v>
      </c>
      <c r="B84" s="75" t="str">
        <f ca="1">'ISB-1 2011'!B84</f>
        <v>Autigny</v>
      </c>
      <c r="C84" s="62">
        <v>710</v>
      </c>
      <c r="D84" s="18">
        <v>617</v>
      </c>
      <c r="E84" s="22">
        <v>6.22</v>
      </c>
      <c r="F84" s="19">
        <v>61</v>
      </c>
      <c r="G84" s="18">
        <v>27</v>
      </c>
      <c r="H84" s="19">
        <v>90</v>
      </c>
      <c r="I84" s="76">
        <f t="shared" si="6"/>
        <v>114.14790996784566</v>
      </c>
      <c r="J84" s="76">
        <f t="shared" si="7"/>
        <v>8.5915492957746475E-2</v>
      </c>
      <c r="K84" s="32">
        <f t="shared" si="9"/>
        <v>0.1507293354943274</v>
      </c>
      <c r="L84" s="76">
        <f t="shared" si="8"/>
        <v>3.8028169014084505E-2</v>
      </c>
      <c r="M84" s="76">
        <f t="shared" si="10"/>
        <v>0.12676056338028169</v>
      </c>
      <c r="N84" s="63"/>
    </row>
    <row r="85" spans="1:14" ht="15" customHeight="1">
      <c r="A85" s="61">
        <f ca="1">'ISB-1 2011'!A85</f>
        <v>2174</v>
      </c>
      <c r="B85" s="75" t="str">
        <f ca="1">'ISB-1 2011'!B85</f>
        <v>Avry</v>
      </c>
      <c r="C85" s="62">
        <v>1844</v>
      </c>
      <c r="D85" s="18">
        <v>1409</v>
      </c>
      <c r="E85" s="22">
        <v>5.82</v>
      </c>
      <c r="F85" s="19">
        <v>703</v>
      </c>
      <c r="G85" s="18">
        <v>37</v>
      </c>
      <c r="H85" s="19">
        <v>270</v>
      </c>
      <c r="I85" s="76">
        <f t="shared" si="6"/>
        <v>316.83848797250857</v>
      </c>
      <c r="J85" s="76">
        <f t="shared" si="7"/>
        <v>0.38123644251626898</v>
      </c>
      <c r="K85" s="32">
        <f t="shared" si="9"/>
        <v>0.30872959545777146</v>
      </c>
      <c r="L85" s="76">
        <f t="shared" si="8"/>
        <v>2.0065075921908895E-2</v>
      </c>
      <c r="M85" s="76">
        <f t="shared" si="10"/>
        <v>0.14642082429501085</v>
      </c>
      <c r="N85" s="63"/>
    </row>
    <row r="86" spans="1:14" ht="15" customHeight="1">
      <c r="A86" s="61">
        <f ca="1">'ISB-1 2011'!A86</f>
        <v>2175</v>
      </c>
      <c r="B86" s="75" t="str">
        <f ca="1">'ISB-1 2011'!B86</f>
        <v>Belfaux</v>
      </c>
      <c r="C86" s="62">
        <v>2862</v>
      </c>
      <c r="D86" s="18">
        <v>2215</v>
      </c>
      <c r="E86" s="22">
        <v>6.47</v>
      </c>
      <c r="F86" s="19">
        <v>327</v>
      </c>
      <c r="G86" s="18">
        <v>81</v>
      </c>
      <c r="H86" s="19">
        <v>381</v>
      </c>
      <c r="I86" s="76">
        <f t="shared" si="6"/>
        <v>442.34930448222565</v>
      </c>
      <c r="J86" s="76">
        <f t="shared" si="7"/>
        <v>0.11425576519916142</v>
      </c>
      <c r="K86" s="32">
        <f t="shared" si="9"/>
        <v>0.29209932279909706</v>
      </c>
      <c r="L86" s="76">
        <f t="shared" si="8"/>
        <v>2.8301886792452831E-2</v>
      </c>
      <c r="M86" s="76">
        <f t="shared" si="10"/>
        <v>0.1331236897274633</v>
      </c>
      <c r="N86" s="63"/>
    </row>
    <row r="87" spans="1:14" ht="15" customHeight="1">
      <c r="A87" s="61">
        <f ca="1">'ISB-1 2011'!A87</f>
        <v>2177</v>
      </c>
      <c r="B87" s="75" t="str">
        <f ca="1">'ISB-1 2011'!B87</f>
        <v>Chénens</v>
      </c>
      <c r="C87" s="62">
        <v>702</v>
      </c>
      <c r="D87" s="18">
        <v>585</v>
      </c>
      <c r="E87" s="22">
        <v>3.94</v>
      </c>
      <c r="F87" s="19">
        <v>70</v>
      </c>
      <c r="G87" s="18">
        <v>22</v>
      </c>
      <c r="H87" s="19">
        <v>101</v>
      </c>
      <c r="I87" s="76">
        <f t="shared" si="6"/>
        <v>178.17258883248732</v>
      </c>
      <c r="J87" s="76">
        <f t="shared" si="7"/>
        <v>9.9715099715099717E-2</v>
      </c>
      <c r="K87" s="32">
        <f t="shared" si="9"/>
        <v>0.2</v>
      </c>
      <c r="L87" s="76">
        <f t="shared" si="8"/>
        <v>3.1339031339031341E-2</v>
      </c>
      <c r="M87" s="76">
        <f t="shared" si="10"/>
        <v>0.14387464387464388</v>
      </c>
      <c r="N87" s="63"/>
    </row>
    <row r="88" spans="1:14" s="56" customFormat="1" ht="15" customHeight="1">
      <c r="A88" s="61">
        <f ca="1">'ISB-1 2011'!A88</f>
        <v>2179</v>
      </c>
      <c r="B88" s="75" t="str">
        <f ca="1">'ISB-1 2011'!B88</f>
        <v>Chésopelloz</v>
      </c>
      <c r="C88" s="62">
        <v>126</v>
      </c>
      <c r="D88" s="18">
        <v>119</v>
      </c>
      <c r="E88" s="22">
        <v>1.61</v>
      </c>
      <c r="F88" s="19">
        <v>23</v>
      </c>
      <c r="G88" s="18">
        <v>4</v>
      </c>
      <c r="H88" s="19">
        <v>14</v>
      </c>
      <c r="I88" s="76">
        <f t="shared" si="6"/>
        <v>78.260869565217391</v>
      </c>
      <c r="J88" s="76">
        <f t="shared" si="7"/>
        <v>0.18253968253968253</v>
      </c>
      <c r="K88" s="32">
        <f t="shared" si="9"/>
        <v>5.8823529411764705E-2</v>
      </c>
      <c r="L88" s="76">
        <f t="shared" si="8"/>
        <v>3.1746031746031744E-2</v>
      </c>
      <c r="M88" s="76">
        <f t="shared" si="10"/>
        <v>0.1111111111111111</v>
      </c>
      <c r="N88" s="63"/>
    </row>
    <row r="89" spans="1:14" ht="15" customHeight="1">
      <c r="A89" s="61">
        <f ca="1">'ISB-1 2011'!A89</f>
        <v>2183</v>
      </c>
      <c r="B89" s="75" t="str">
        <f ca="1">'ISB-1 2011'!B89</f>
        <v>Corminboeuf</v>
      </c>
      <c r="C89" s="62">
        <v>2140</v>
      </c>
      <c r="D89" s="18">
        <v>1688</v>
      </c>
      <c r="E89" s="22">
        <v>5.62</v>
      </c>
      <c r="F89" s="19">
        <v>412</v>
      </c>
      <c r="G89" s="18">
        <v>67</v>
      </c>
      <c r="H89" s="19">
        <v>297</v>
      </c>
      <c r="I89" s="76">
        <f t="shared" si="6"/>
        <v>380.78291814946618</v>
      </c>
      <c r="J89" s="76">
        <f t="shared" si="7"/>
        <v>0.19252336448598131</v>
      </c>
      <c r="K89" s="32">
        <f t="shared" si="9"/>
        <v>0.26777251184834122</v>
      </c>
      <c r="L89" s="76">
        <f t="shared" si="8"/>
        <v>3.1308411214953272E-2</v>
      </c>
      <c r="M89" s="76">
        <f t="shared" si="10"/>
        <v>0.13878504672897196</v>
      </c>
      <c r="N89" s="63"/>
    </row>
    <row r="90" spans="1:14" ht="15" customHeight="1">
      <c r="A90" s="61">
        <f ca="1">'ISB-1 2011'!A90</f>
        <v>2184</v>
      </c>
      <c r="B90" s="75" t="str">
        <f ca="1">'ISB-1 2011'!B90</f>
        <v>Corpataux-Magnedens</v>
      </c>
      <c r="C90" s="62">
        <v>1237</v>
      </c>
      <c r="D90" s="18">
        <v>876</v>
      </c>
      <c r="E90" s="22">
        <v>4.3499999999999996</v>
      </c>
      <c r="F90" s="19">
        <v>56</v>
      </c>
      <c r="G90" s="18">
        <v>29</v>
      </c>
      <c r="H90" s="19">
        <v>214</v>
      </c>
      <c r="I90" s="76">
        <f t="shared" si="6"/>
        <v>284.36781609195407</v>
      </c>
      <c r="J90" s="76">
        <f t="shared" si="7"/>
        <v>4.5270816491511719E-2</v>
      </c>
      <c r="K90" s="32">
        <f t="shared" si="9"/>
        <v>0.41210045662100458</v>
      </c>
      <c r="L90" s="76">
        <f t="shared" si="8"/>
        <v>2.3443815683104285E-2</v>
      </c>
      <c r="M90" s="76">
        <f t="shared" si="10"/>
        <v>0.17299919159256266</v>
      </c>
      <c r="N90" s="63"/>
    </row>
    <row r="91" spans="1:14" s="56" customFormat="1" ht="15" customHeight="1">
      <c r="A91" s="61">
        <f ca="1">'ISB-1 2011'!A91</f>
        <v>2185</v>
      </c>
      <c r="B91" s="75" t="str">
        <f ca="1">'ISB-1 2011'!B91</f>
        <v>Corserey</v>
      </c>
      <c r="C91" s="62">
        <v>384</v>
      </c>
      <c r="D91" s="18">
        <v>279</v>
      </c>
      <c r="E91" s="22">
        <v>3.44</v>
      </c>
      <c r="F91" s="19">
        <v>49</v>
      </c>
      <c r="G91" s="18">
        <v>13</v>
      </c>
      <c r="H91" s="19">
        <v>60</v>
      </c>
      <c r="I91" s="76">
        <f t="shared" si="6"/>
        <v>111.62790697674419</v>
      </c>
      <c r="J91" s="76">
        <f t="shared" si="7"/>
        <v>0.12760416666666666</v>
      </c>
      <c r="K91" s="32">
        <f t="shared" si="9"/>
        <v>0.37634408602150538</v>
      </c>
      <c r="L91" s="76">
        <f t="shared" si="8"/>
        <v>3.3854166666666664E-2</v>
      </c>
      <c r="M91" s="76">
        <f t="shared" si="10"/>
        <v>0.15625</v>
      </c>
      <c r="N91" s="63"/>
    </row>
    <row r="92" spans="1:14" ht="15" customHeight="1">
      <c r="A92" s="61">
        <f ca="1">'ISB-1 2011'!A92</f>
        <v>2186</v>
      </c>
      <c r="B92" s="75" t="str">
        <f ca="1">'ISB-1 2011'!B92</f>
        <v>Cottens (FR)</v>
      </c>
      <c r="C92" s="62">
        <v>1385</v>
      </c>
      <c r="D92" s="18">
        <v>941</v>
      </c>
      <c r="E92" s="22">
        <v>4.97</v>
      </c>
      <c r="F92" s="19">
        <v>87</v>
      </c>
      <c r="G92" s="18">
        <v>29</v>
      </c>
      <c r="H92" s="19">
        <v>259</v>
      </c>
      <c r="I92" s="76">
        <f t="shared" si="6"/>
        <v>278.67203219315894</v>
      </c>
      <c r="J92" s="76">
        <f t="shared" si="7"/>
        <v>6.2815884476534301E-2</v>
      </c>
      <c r="K92" s="32">
        <f t="shared" si="9"/>
        <v>0.4718384697130712</v>
      </c>
      <c r="L92" s="76">
        <f t="shared" si="8"/>
        <v>2.0938628158844765E-2</v>
      </c>
      <c r="M92" s="76">
        <f t="shared" si="10"/>
        <v>0.18700361010830324</v>
      </c>
      <c r="N92" s="63"/>
    </row>
    <row r="93" spans="1:14" ht="15" customHeight="1">
      <c r="A93" s="61">
        <f ca="1">'ISB-1 2011'!A93</f>
        <v>2189</v>
      </c>
      <c r="B93" s="75" t="str">
        <f ca="1">'ISB-1 2011'!B93</f>
        <v>Ependes (FR)</v>
      </c>
      <c r="C93" s="62">
        <v>1095</v>
      </c>
      <c r="D93" s="18">
        <v>1072</v>
      </c>
      <c r="E93" s="22">
        <v>5.61</v>
      </c>
      <c r="F93" s="19">
        <v>111</v>
      </c>
      <c r="G93" s="18">
        <v>27</v>
      </c>
      <c r="H93" s="19">
        <v>152</v>
      </c>
      <c r="I93" s="76">
        <f t="shared" si="6"/>
        <v>195.18716577540107</v>
      </c>
      <c r="J93" s="76">
        <f t="shared" si="7"/>
        <v>0.10136986301369863</v>
      </c>
      <c r="K93" s="32">
        <f t="shared" si="9"/>
        <v>2.1455223880597014E-2</v>
      </c>
      <c r="L93" s="76">
        <f t="shared" si="8"/>
        <v>2.4657534246575342E-2</v>
      </c>
      <c r="M93" s="76">
        <f t="shared" si="10"/>
        <v>0.13881278538812786</v>
      </c>
      <c r="N93" s="63"/>
    </row>
    <row r="94" spans="1:14" ht="15" customHeight="1">
      <c r="A94" s="61">
        <f ca="1">'ISB-1 2011'!A94</f>
        <v>2192</v>
      </c>
      <c r="B94" s="75" t="str">
        <f ca="1">'ISB-1 2011'!B94</f>
        <v>Farvagny</v>
      </c>
      <c r="C94" s="62">
        <v>2130</v>
      </c>
      <c r="D94" s="18">
        <v>1788</v>
      </c>
      <c r="E94" s="22">
        <v>10.039999999999999</v>
      </c>
      <c r="F94" s="19">
        <v>423</v>
      </c>
      <c r="G94" s="18">
        <v>67</v>
      </c>
      <c r="H94" s="19">
        <v>299</v>
      </c>
      <c r="I94" s="76">
        <f t="shared" si="6"/>
        <v>212.15139442231077</v>
      </c>
      <c r="J94" s="76">
        <f t="shared" si="7"/>
        <v>0.19859154929577466</v>
      </c>
      <c r="K94" s="32">
        <f t="shared" si="9"/>
        <v>0.1912751677852349</v>
      </c>
      <c r="L94" s="76">
        <f t="shared" si="8"/>
        <v>3.1455399061032861E-2</v>
      </c>
      <c r="M94" s="76">
        <f t="shared" si="10"/>
        <v>0.14037558685446008</v>
      </c>
      <c r="N94" s="63"/>
    </row>
    <row r="95" spans="1:14" ht="15" customHeight="1">
      <c r="A95" s="61">
        <f ca="1">'ISB-1 2011'!A95</f>
        <v>2194</v>
      </c>
      <c r="B95" s="75" t="str">
        <f ca="1">'ISB-1 2011'!B95</f>
        <v>Ferpicloz</v>
      </c>
      <c r="C95" s="62">
        <v>278</v>
      </c>
      <c r="D95" s="18">
        <v>195</v>
      </c>
      <c r="E95" s="22">
        <v>1.02</v>
      </c>
      <c r="F95" s="19">
        <v>29</v>
      </c>
      <c r="G95" s="18">
        <v>16</v>
      </c>
      <c r="H95" s="19">
        <v>38</v>
      </c>
      <c r="I95" s="76">
        <f t="shared" si="6"/>
        <v>272.54901960784315</v>
      </c>
      <c r="J95" s="76">
        <f t="shared" si="7"/>
        <v>0.10431654676258993</v>
      </c>
      <c r="K95" s="32">
        <f t="shared" si="9"/>
        <v>0.42564102564102563</v>
      </c>
      <c r="L95" s="76">
        <f t="shared" si="8"/>
        <v>5.7553956834532377E-2</v>
      </c>
      <c r="M95" s="76">
        <f t="shared" si="10"/>
        <v>0.1366906474820144</v>
      </c>
      <c r="N95" s="63"/>
    </row>
    <row r="96" spans="1:14" ht="15" customHeight="1">
      <c r="A96" s="61">
        <f ca="1">'ISB-1 2011'!A96</f>
        <v>2196</v>
      </c>
      <c r="B96" s="75" t="str">
        <f ca="1">'ISB-1 2011'!B96</f>
        <v>Fribourg</v>
      </c>
      <c r="C96" s="62">
        <v>36633</v>
      </c>
      <c r="D96" s="18">
        <v>32412</v>
      </c>
      <c r="E96" s="22">
        <v>8.9600000000000009</v>
      </c>
      <c r="F96" s="19">
        <v>14729</v>
      </c>
      <c r="G96" s="18">
        <v>1814</v>
      </c>
      <c r="H96" s="19">
        <v>3595</v>
      </c>
      <c r="I96" s="76">
        <f t="shared" si="6"/>
        <v>4088.5044642857138</v>
      </c>
      <c r="J96" s="76">
        <f t="shared" si="7"/>
        <v>0.40206917260393632</v>
      </c>
      <c r="K96" s="32">
        <f t="shared" si="9"/>
        <v>0.13022954461310626</v>
      </c>
      <c r="L96" s="76">
        <f t="shared" si="8"/>
        <v>4.9518193978107174E-2</v>
      </c>
      <c r="M96" s="76">
        <f t="shared" si="10"/>
        <v>9.8135560833128604E-2</v>
      </c>
      <c r="N96" s="63"/>
    </row>
    <row r="97" spans="1:14" ht="15" customHeight="1">
      <c r="A97" s="61">
        <f ca="1">'ISB-1 2011'!A97</f>
        <v>2197</v>
      </c>
      <c r="B97" s="75" t="str">
        <f ca="1">'ISB-1 2011'!B97</f>
        <v>Givisiez</v>
      </c>
      <c r="C97" s="62">
        <v>3043</v>
      </c>
      <c r="D97" s="18">
        <v>2118</v>
      </c>
      <c r="E97" s="22">
        <v>3.46</v>
      </c>
      <c r="F97" s="19">
        <v>2651</v>
      </c>
      <c r="G97" s="18">
        <v>60</v>
      </c>
      <c r="H97" s="19">
        <v>345</v>
      </c>
      <c r="I97" s="76">
        <f t="shared" si="6"/>
        <v>879.47976878612712</v>
      </c>
      <c r="J97" s="76">
        <f t="shared" si="7"/>
        <v>0.87117975681892867</v>
      </c>
      <c r="K97" s="32">
        <f t="shared" si="9"/>
        <v>0.43673276676109535</v>
      </c>
      <c r="L97" s="76">
        <f t="shared" si="8"/>
        <v>1.9717384160368057E-2</v>
      </c>
      <c r="M97" s="76">
        <f t="shared" si="10"/>
        <v>0.11337495892211633</v>
      </c>
      <c r="N97" s="63"/>
    </row>
    <row r="98" spans="1:14" ht="15" customHeight="1">
      <c r="A98" s="61">
        <f ca="1">'ISB-1 2011'!A98</f>
        <v>2198</v>
      </c>
      <c r="B98" s="75" t="str">
        <f ca="1">'ISB-1 2011'!B98</f>
        <v>Granges-Paccot</v>
      </c>
      <c r="C98" s="62">
        <v>2926</v>
      </c>
      <c r="D98" s="18">
        <v>2076</v>
      </c>
      <c r="E98" s="22">
        <v>3.66</v>
      </c>
      <c r="F98" s="19">
        <v>1977</v>
      </c>
      <c r="G98" s="18">
        <v>59</v>
      </c>
      <c r="H98" s="19">
        <v>372</v>
      </c>
      <c r="I98" s="76">
        <f t="shared" si="6"/>
        <v>799.45355191256829</v>
      </c>
      <c r="J98" s="76">
        <f t="shared" si="7"/>
        <v>0.67566643882433353</v>
      </c>
      <c r="K98" s="32">
        <f t="shared" si="9"/>
        <v>0.40944123314065511</v>
      </c>
      <c r="L98" s="76">
        <f t="shared" si="8"/>
        <v>2.0164046479835954E-2</v>
      </c>
      <c r="M98" s="76">
        <f t="shared" si="10"/>
        <v>0.12713602187286399</v>
      </c>
      <c r="N98" s="63"/>
    </row>
    <row r="99" spans="1:14" ht="15" customHeight="1">
      <c r="A99" s="61">
        <f ca="1">'ISB-1 2011'!A99</f>
        <v>2200</v>
      </c>
      <c r="B99" s="75" t="str">
        <f ca="1">'ISB-1 2011'!B99</f>
        <v>Grolley</v>
      </c>
      <c r="C99" s="62">
        <v>1858</v>
      </c>
      <c r="D99" s="18">
        <v>1535</v>
      </c>
      <c r="E99" s="22">
        <v>5.34</v>
      </c>
      <c r="F99" s="19">
        <v>492</v>
      </c>
      <c r="G99" s="18">
        <v>43</v>
      </c>
      <c r="H99" s="19">
        <v>253</v>
      </c>
      <c r="I99" s="76">
        <f t="shared" si="6"/>
        <v>347.94007490636704</v>
      </c>
      <c r="J99" s="76">
        <f t="shared" si="7"/>
        <v>0.26480086114101187</v>
      </c>
      <c r="K99" s="32">
        <f t="shared" si="9"/>
        <v>0.21042345276872965</v>
      </c>
      <c r="L99" s="76">
        <f t="shared" si="8"/>
        <v>2.3143164693218515E-2</v>
      </c>
      <c r="M99" s="76">
        <f t="shared" si="10"/>
        <v>0.13616792249730894</v>
      </c>
      <c r="N99" s="63"/>
    </row>
    <row r="100" spans="1:14" ht="15" customHeight="1">
      <c r="A100" s="61">
        <f ca="1">'ISB-1 2011'!A100</f>
        <v>2206</v>
      </c>
      <c r="B100" s="75" t="str">
        <f ca="1">'ISB-1 2011'!B100</f>
        <v>Marly</v>
      </c>
      <c r="C100" s="62">
        <v>7729</v>
      </c>
      <c r="D100" s="18">
        <v>6861</v>
      </c>
      <c r="E100" s="22">
        <v>7.72</v>
      </c>
      <c r="F100" s="19">
        <v>1438</v>
      </c>
      <c r="G100" s="18">
        <v>284</v>
      </c>
      <c r="H100" s="19">
        <v>920</v>
      </c>
      <c r="I100" s="76">
        <f t="shared" si="6"/>
        <v>1001.1658031088083</v>
      </c>
      <c r="J100" s="76">
        <f t="shared" si="7"/>
        <v>0.18605252943459696</v>
      </c>
      <c r="K100" s="32">
        <f t="shared" si="9"/>
        <v>0.12651217023757469</v>
      </c>
      <c r="L100" s="76">
        <f t="shared" si="8"/>
        <v>3.6744727649113726E-2</v>
      </c>
      <c r="M100" s="76">
        <f t="shared" si="10"/>
        <v>0.11903221632811489</v>
      </c>
      <c r="N100" s="63"/>
    </row>
    <row r="101" spans="1:14" ht="15" customHeight="1">
      <c r="A101" s="61">
        <f ca="1">'ISB-1 2011'!A101</f>
        <v>2208</v>
      </c>
      <c r="B101" s="75" t="str">
        <f ca="1">'ISB-1 2011'!B101</f>
        <v>Matran</v>
      </c>
      <c r="C101" s="62">
        <v>1567</v>
      </c>
      <c r="D101" s="18">
        <v>1311</v>
      </c>
      <c r="E101" s="22">
        <v>2.91</v>
      </c>
      <c r="F101" s="19">
        <v>825</v>
      </c>
      <c r="G101" s="18">
        <v>49</v>
      </c>
      <c r="H101" s="19">
        <v>215</v>
      </c>
      <c r="I101" s="76">
        <f t="shared" si="6"/>
        <v>538.48797250859104</v>
      </c>
      <c r="J101" s="76">
        <f t="shared" si="7"/>
        <v>0.52648372686662415</v>
      </c>
      <c r="K101" s="32">
        <f t="shared" si="9"/>
        <v>0.19527078565980169</v>
      </c>
      <c r="L101" s="76">
        <f t="shared" si="8"/>
        <v>3.1269942565411615E-2</v>
      </c>
      <c r="M101" s="76">
        <f t="shared" si="10"/>
        <v>0.1372048500319081</v>
      </c>
      <c r="N101" s="63"/>
    </row>
    <row r="102" spans="1:14" ht="15" customHeight="1">
      <c r="A102" s="61">
        <f ca="1">'ISB-1 2011'!A102</f>
        <v>2211</v>
      </c>
      <c r="B102" s="75" t="str">
        <f ca="1">'ISB-1 2011'!B102</f>
        <v>Neyruz (FR)</v>
      </c>
      <c r="C102" s="62">
        <v>2321</v>
      </c>
      <c r="D102" s="18">
        <v>1763</v>
      </c>
      <c r="E102" s="22">
        <v>5.53</v>
      </c>
      <c r="F102" s="19">
        <v>152</v>
      </c>
      <c r="G102" s="18">
        <v>42</v>
      </c>
      <c r="H102" s="19">
        <v>349</v>
      </c>
      <c r="I102" s="76">
        <f t="shared" si="6"/>
        <v>419.71066907775764</v>
      </c>
      <c r="J102" s="76">
        <f t="shared" si="7"/>
        <v>6.5489013356311937E-2</v>
      </c>
      <c r="K102" s="32">
        <f t="shared" si="9"/>
        <v>0.316505955757232</v>
      </c>
      <c r="L102" s="76">
        <f t="shared" si="8"/>
        <v>1.8095648427401981E-2</v>
      </c>
      <c r="M102" s="76">
        <f t="shared" si="10"/>
        <v>0.15036622145626885</v>
      </c>
      <c r="N102" s="63"/>
    </row>
    <row r="103" spans="1:14" ht="15" customHeight="1">
      <c r="A103" s="61">
        <f ca="1">'ISB-1 2011'!A103</f>
        <v>2213</v>
      </c>
      <c r="B103" s="75" t="str">
        <f ca="1">'ISB-1 2011'!B103</f>
        <v>Noréaz</v>
      </c>
      <c r="C103" s="62">
        <v>597</v>
      </c>
      <c r="D103" s="18">
        <v>473</v>
      </c>
      <c r="E103" s="22">
        <v>6.81</v>
      </c>
      <c r="F103" s="19">
        <v>151</v>
      </c>
      <c r="G103" s="18">
        <v>12</v>
      </c>
      <c r="H103" s="19">
        <v>81</v>
      </c>
      <c r="I103" s="76">
        <f t="shared" si="6"/>
        <v>87.665198237885463</v>
      </c>
      <c r="J103" s="76">
        <f t="shared" si="7"/>
        <v>0.2529313232830821</v>
      </c>
      <c r="K103" s="32">
        <f t="shared" si="9"/>
        <v>0.26215644820295986</v>
      </c>
      <c r="L103" s="76">
        <f t="shared" si="8"/>
        <v>2.0100502512562814E-2</v>
      </c>
      <c r="M103" s="76">
        <f t="shared" si="10"/>
        <v>0.135678391959799</v>
      </c>
      <c r="N103" s="63"/>
    </row>
    <row r="104" spans="1:14" ht="15" customHeight="1">
      <c r="A104" s="61">
        <f ca="1">'ISB-1 2011'!A104</f>
        <v>2216</v>
      </c>
      <c r="B104" s="75" t="str">
        <f ca="1">'ISB-1 2011'!B104</f>
        <v>Pierrafortscha</v>
      </c>
      <c r="C104" s="62">
        <v>149</v>
      </c>
      <c r="D104" s="18">
        <v>142</v>
      </c>
      <c r="E104" s="22">
        <v>5</v>
      </c>
      <c r="F104" s="19">
        <v>34</v>
      </c>
      <c r="G104" s="18">
        <v>5</v>
      </c>
      <c r="H104" s="19">
        <v>26</v>
      </c>
      <c r="I104" s="76">
        <f t="shared" si="6"/>
        <v>29.8</v>
      </c>
      <c r="J104" s="76">
        <f t="shared" si="7"/>
        <v>0.22818791946308725</v>
      </c>
      <c r="K104" s="32">
        <f t="shared" si="9"/>
        <v>4.9295774647887321E-2</v>
      </c>
      <c r="L104" s="76">
        <f t="shared" si="8"/>
        <v>3.3557046979865772E-2</v>
      </c>
      <c r="M104" s="76">
        <f t="shared" si="10"/>
        <v>0.17449664429530201</v>
      </c>
      <c r="N104" s="63"/>
    </row>
    <row r="105" spans="1:14" ht="15" customHeight="1">
      <c r="A105" s="61">
        <f ca="1">'ISB-1 2011'!A105</f>
        <v>2217</v>
      </c>
      <c r="B105" s="75" t="str">
        <f ca="1">'ISB-1 2011'!B105</f>
        <v>Ponthaux</v>
      </c>
      <c r="C105" s="62">
        <v>681</v>
      </c>
      <c r="D105" s="18">
        <v>510</v>
      </c>
      <c r="E105" s="22">
        <v>5.91</v>
      </c>
      <c r="F105" s="19">
        <v>65</v>
      </c>
      <c r="G105" s="18">
        <v>13</v>
      </c>
      <c r="H105" s="19">
        <v>126</v>
      </c>
      <c r="I105" s="76">
        <f t="shared" si="6"/>
        <v>115.22842639593908</v>
      </c>
      <c r="J105" s="76">
        <f t="shared" si="7"/>
        <v>9.544787077826726E-2</v>
      </c>
      <c r="K105" s="32">
        <f t="shared" si="9"/>
        <v>0.3352941176470588</v>
      </c>
      <c r="L105" s="76">
        <f t="shared" si="8"/>
        <v>1.908957415565345E-2</v>
      </c>
      <c r="M105" s="76">
        <f t="shared" si="10"/>
        <v>0.18502202643171806</v>
      </c>
      <c r="N105" s="63"/>
    </row>
    <row r="106" spans="1:14" ht="15" customHeight="1">
      <c r="A106" s="61">
        <f ca="1">'ISB-1 2011'!A106</f>
        <v>2220</v>
      </c>
      <c r="B106" s="75" t="str">
        <f ca="1">'ISB-1 2011'!B106</f>
        <v>Le Mouret</v>
      </c>
      <c r="C106" s="62">
        <v>3022</v>
      </c>
      <c r="D106" s="18">
        <v>2752</v>
      </c>
      <c r="E106" s="22">
        <v>18.559999999999999</v>
      </c>
      <c r="F106" s="19">
        <v>559</v>
      </c>
      <c r="G106" s="18">
        <v>102</v>
      </c>
      <c r="H106" s="19">
        <v>426</v>
      </c>
      <c r="I106" s="76">
        <f t="shared" si="6"/>
        <v>162.82327586206898</v>
      </c>
      <c r="J106" s="76">
        <f t="shared" si="7"/>
        <v>0.18497683653209795</v>
      </c>
      <c r="K106" s="32">
        <f t="shared" si="9"/>
        <v>9.8110465116279064E-2</v>
      </c>
      <c r="L106" s="76">
        <f t="shared" si="8"/>
        <v>3.3752481800132364E-2</v>
      </c>
      <c r="M106" s="76">
        <f t="shared" si="10"/>
        <v>0.14096624751819986</v>
      </c>
      <c r="N106" s="63"/>
    </row>
    <row r="107" spans="1:14" ht="15" customHeight="1">
      <c r="A107" s="61">
        <f ca="1">'ISB-1 2011'!A107</f>
        <v>2221</v>
      </c>
      <c r="B107" s="75" t="str">
        <f ca="1">'ISB-1 2011'!B107</f>
        <v>Prez-vers-Noréaz</v>
      </c>
      <c r="C107" s="62">
        <v>937</v>
      </c>
      <c r="D107" s="18">
        <v>835</v>
      </c>
      <c r="E107" s="22">
        <v>5.68</v>
      </c>
      <c r="F107" s="19">
        <v>96</v>
      </c>
      <c r="G107" s="18">
        <v>37</v>
      </c>
      <c r="H107" s="19">
        <v>121</v>
      </c>
      <c r="I107" s="76">
        <f t="shared" si="6"/>
        <v>164.96478873239437</v>
      </c>
      <c r="J107" s="76">
        <f t="shared" si="7"/>
        <v>0.10245464247598719</v>
      </c>
      <c r="K107" s="32">
        <f t="shared" si="9"/>
        <v>0.12215568862275449</v>
      </c>
      <c r="L107" s="76">
        <f t="shared" si="8"/>
        <v>3.9487726787620067E-2</v>
      </c>
      <c r="M107" s="76">
        <f t="shared" si="10"/>
        <v>0.12913553895410887</v>
      </c>
      <c r="N107" s="63"/>
    </row>
    <row r="108" spans="1:14" ht="15" customHeight="1">
      <c r="A108" s="61">
        <f ca="1">'ISB-1 2011'!A108</f>
        <v>2222</v>
      </c>
      <c r="B108" s="75" t="str">
        <f ca="1">'ISB-1 2011'!B108</f>
        <v>Rossens (FR)</v>
      </c>
      <c r="C108" s="62">
        <v>1242</v>
      </c>
      <c r="D108" s="18">
        <v>1199</v>
      </c>
      <c r="E108" s="22">
        <v>5.0999999999999996</v>
      </c>
      <c r="F108" s="19">
        <v>440</v>
      </c>
      <c r="G108" s="18">
        <v>36</v>
      </c>
      <c r="H108" s="19">
        <v>196</v>
      </c>
      <c r="I108" s="76">
        <f t="shared" si="6"/>
        <v>243.52941176470591</v>
      </c>
      <c r="J108" s="76">
        <f t="shared" si="7"/>
        <v>0.35426731078904994</v>
      </c>
      <c r="K108" s="32">
        <f t="shared" si="9"/>
        <v>3.5863219349457881E-2</v>
      </c>
      <c r="L108" s="76">
        <f t="shared" si="8"/>
        <v>2.8985507246376812E-2</v>
      </c>
      <c r="M108" s="76">
        <f t="shared" si="10"/>
        <v>0.15780998389694043</v>
      </c>
      <c r="N108" s="63"/>
    </row>
    <row r="109" spans="1:14" ht="15" customHeight="1">
      <c r="A109" s="61">
        <f ca="1">'ISB-1 2011'!A109</f>
        <v>2223</v>
      </c>
      <c r="B109" s="75" t="str">
        <f ca="1">'ISB-1 2011'!B109</f>
        <v>Le Glèbe</v>
      </c>
      <c r="C109" s="62">
        <v>1189</v>
      </c>
      <c r="D109" s="18">
        <v>925</v>
      </c>
      <c r="E109" s="22">
        <v>10.37</v>
      </c>
      <c r="F109" s="19">
        <v>148</v>
      </c>
      <c r="G109" s="18">
        <v>26</v>
      </c>
      <c r="H109" s="19">
        <v>192</v>
      </c>
      <c r="I109" s="76">
        <f t="shared" si="6"/>
        <v>114.65766634522663</v>
      </c>
      <c r="J109" s="76">
        <f t="shared" si="7"/>
        <v>0.12447434819175777</v>
      </c>
      <c r="K109" s="32">
        <f t="shared" si="9"/>
        <v>0.28540540540540543</v>
      </c>
      <c r="L109" s="76">
        <f t="shared" si="8"/>
        <v>2.1867115222876366E-2</v>
      </c>
      <c r="M109" s="76">
        <f t="shared" si="10"/>
        <v>0.1614802354920101</v>
      </c>
      <c r="N109" s="63"/>
    </row>
    <row r="110" spans="1:14" ht="15" customHeight="1">
      <c r="A110" s="61">
        <f ca="1">'ISB-1 2011'!A110</f>
        <v>2225</v>
      </c>
      <c r="B110" s="75" t="str">
        <f ca="1">'ISB-1 2011'!B110</f>
        <v>Senèdes</v>
      </c>
      <c r="C110" s="62">
        <v>139</v>
      </c>
      <c r="D110" s="18">
        <v>117</v>
      </c>
      <c r="E110" s="22">
        <v>0.51</v>
      </c>
      <c r="F110" s="19">
        <v>42</v>
      </c>
      <c r="G110" s="18">
        <v>2</v>
      </c>
      <c r="H110" s="19">
        <v>17</v>
      </c>
      <c r="I110" s="76">
        <f t="shared" si="6"/>
        <v>272.54901960784315</v>
      </c>
      <c r="J110" s="76">
        <f t="shared" si="7"/>
        <v>0.30215827338129497</v>
      </c>
      <c r="K110" s="32">
        <f t="shared" si="9"/>
        <v>0.18803418803418803</v>
      </c>
      <c r="L110" s="76">
        <f t="shared" si="8"/>
        <v>1.4388489208633094E-2</v>
      </c>
      <c r="M110" s="76">
        <f t="shared" si="10"/>
        <v>0.1223021582733813</v>
      </c>
      <c r="N110" s="63"/>
    </row>
    <row r="111" spans="1:14" ht="15" customHeight="1">
      <c r="A111" s="61">
        <f ca="1">'ISB-1 2011'!A111</f>
        <v>2226</v>
      </c>
      <c r="B111" s="75" t="str">
        <f ca="1">'ISB-1 2011'!B111</f>
        <v>Treyvaux</v>
      </c>
      <c r="C111" s="62">
        <v>1439</v>
      </c>
      <c r="D111" s="18">
        <v>1335</v>
      </c>
      <c r="E111" s="22">
        <v>11.4</v>
      </c>
      <c r="F111" s="19">
        <v>334</v>
      </c>
      <c r="G111" s="18">
        <v>60</v>
      </c>
      <c r="H111" s="19">
        <v>212</v>
      </c>
      <c r="I111" s="76">
        <f t="shared" si="6"/>
        <v>126.22807017543859</v>
      </c>
      <c r="J111" s="76">
        <f t="shared" si="7"/>
        <v>0.23210562890896455</v>
      </c>
      <c r="K111" s="32">
        <f t="shared" si="9"/>
        <v>7.7902621722846441E-2</v>
      </c>
      <c r="L111" s="76">
        <f t="shared" si="8"/>
        <v>4.1695621959694229E-2</v>
      </c>
      <c r="M111" s="76">
        <f t="shared" si="10"/>
        <v>0.14732453092425296</v>
      </c>
      <c r="N111" s="63"/>
    </row>
    <row r="112" spans="1:14" ht="15" customHeight="1">
      <c r="A112" s="61">
        <f ca="1">'ISB-1 2011'!A112</f>
        <v>2228</v>
      </c>
      <c r="B112" s="75" t="str">
        <f ca="1">'ISB-1 2011'!B112</f>
        <v>Villars-sur-Glâne</v>
      </c>
      <c r="C112" s="62">
        <v>11975</v>
      </c>
      <c r="D112" s="18">
        <v>9123</v>
      </c>
      <c r="E112" s="22">
        <v>5.48</v>
      </c>
      <c r="F112" s="19">
        <v>5210</v>
      </c>
      <c r="G112" s="18">
        <v>395</v>
      </c>
      <c r="H112" s="19">
        <v>1571</v>
      </c>
      <c r="I112" s="76">
        <f t="shared" si="6"/>
        <v>2185.2189781021898</v>
      </c>
      <c r="J112" s="76">
        <f t="shared" si="7"/>
        <v>0.4350730688935282</v>
      </c>
      <c r="K112" s="32">
        <f t="shared" si="9"/>
        <v>0.31261646388249481</v>
      </c>
      <c r="L112" s="76">
        <f t="shared" si="8"/>
        <v>3.2985386221294363E-2</v>
      </c>
      <c r="M112" s="76">
        <f t="shared" si="10"/>
        <v>0.13118997912317329</v>
      </c>
      <c r="N112" s="63"/>
    </row>
    <row r="113" spans="1:14" ht="15" customHeight="1">
      <c r="A113" s="61">
        <f ca="1">'ISB-1 2011'!A113</f>
        <v>2230</v>
      </c>
      <c r="B113" s="75" t="str">
        <f ca="1">'ISB-1 2011'!B113</f>
        <v>Villarsel-sur-Marly</v>
      </c>
      <c r="C113" s="62">
        <v>84</v>
      </c>
      <c r="D113" s="18">
        <v>66</v>
      </c>
      <c r="E113" s="22">
        <v>1.39</v>
      </c>
      <c r="F113" s="19">
        <v>8</v>
      </c>
      <c r="G113" s="18">
        <v>2</v>
      </c>
      <c r="H113" s="19">
        <v>8</v>
      </c>
      <c r="I113" s="76">
        <f t="shared" si="6"/>
        <v>60.431654676258994</v>
      </c>
      <c r="J113" s="76">
        <f t="shared" si="7"/>
        <v>9.5238095238095233E-2</v>
      </c>
      <c r="K113" s="32">
        <f t="shared" si="9"/>
        <v>0.27272727272727271</v>
      </c>
      <c r="L113" s="76">
        <f t="shared" si="8"/>
        <v>2.3809523809523808E-2</v>
      </c>
      <c r="M113" s="76">
        <f t="shared" si="10"/>
        <v>9.5238095238095233E-2</v>
      </c>
      <c r="N113" s="63"/>
    </row>
    <row r="114" spans="1:14" ht="15" customHeight="1">
      <c r="A114" s="61">
        <f ca="1">'ISB-1 2011'!A114</f>
        <v>2231</v>
      </c>
      <c r="B114" s="75" t="str">
        <f ca="1">'ISB-1 2011'!B114</f>
        <v>Vuisternens-en-Ogoz</v>
      </c>
      <c r="C114" s="62">
        <v>938</v>
      </c>
      <c r="D114" s="18">
        <v>756</v>
      </c>
      <c r="E114" s="22">
        <v>6.19</v>
      </c>
      <c r="F114" s="19">
        <v>105</v>
      </c>
      <c r="G114" s="18">
        <v>28</v>
      </c>
      <c r="H114" s="19">
        <v>135</v>
      </c>
      <c r="I114" s="76">
        <f t="shared" si="6"/>
        <v>151.53473344103392</v>
      </c>
      <c r="J114" s="76">
        <f t="shared" si="7"/>
        <v>0.11194029850746269</v>
      </c>
      <c r="K114" s="32">
        <f t="shared" si="9"/>
        <v>0.24074074074074073</v>
      </c>
      <c r="L114" s="76">
        <f t="shared" si="8"/>
        <v>2.9850746268656716E-2</v>
      </c>
      <c r="M114" s="76">
        <f t="shared" si="10"/>
        <v>0.1439232409381663</v>
      </c>
      <c r="N114" s="63"/>
    </row>
    <row r="115" spans="1:14" ht="15" customHeight="1">
      <c r="A115" s="61">
        <f ca="1">'ISB-1 2011'!A115</f>
        <v>2233</v>
      </c>
      <c r="B115" s="75" t="str">
        <f ca="1">'ISB-1 2011'!B115</f>
        <v>Hauterive (FR)</v>
      </c>
      <c r="C115" s="62">
        <v>2268</v>
      </c>
      <c r="D115" s="18">
        <v>1664</v>
      </c>
      <c r="E115" s="22">
        <v>11.97</v>
      </c>
      <c r="F115" s="19">
        <v>667</v>
      </c>
      <c r="G115" s="18">
        <v>58</v>
      </c>
      <c r="H115" s="19">
        <v>358</v>
      </c>
      <c r="I115" s="76">
        <f t="shared" si="6"/>
        <v>189.4736842105263</v>
      </c>
      <c r="J115" s="76">
        <f t="shared" si="7"/>
        <v>0.29409171075837742</v>
      </c>
      <c r="K115" s="32">
        <f t="shared" si="9"/>
        <v>0.36298076923076922</v>
      </c>
      <c r="L115" s="76">
        <f t="shared" si="8"/>
        <v>2.5573192239858905E-2</v>
      </c>
      <c r="M115" s="76">
        <f t="shared" si="10"/>
        <v>0.15784832451499117</v>
      </c>
      <c r="N115" s="63"/>
    </row>
    <row r="116" spans="1:14" ht="15" customHeight="1">
      <c r="A116" s="61">
        <f ca="1">'ISB-1 2011'!A116</f>
        <v>2234</v>
      </c>
      <c r="B116" s="75" t="str">
        <f ca="1">'ISB-1 2011'!B116</f>
        <v>La Brillaz</v>
      </c>
      <c r="C116" s="62">
        <v>1777</v>
      </c>
      <c r="D116" s="18">
        <v>1332</v>
      </c>
      <c r="E116" s="22">
        <v>10.32</v>
      </c>
      <c r="F116" s="19">
        <v>141</v>
      </c>
      <c r="G116" s="18">
        <v>47</v>
      </c>
      <c r="H116" s="19">
        <v>299</v>
      </c>
      <c r="I116" s="76">
        <f t="shared" si="6"/>
        <v>172.18992248062014</v>
      </c>
      <c r="J116" s="76">
        <f t="shared" si="7"/>
        <v>7.9347214406302755E-2</v>
      </c>
      <c r="K116" s="32">
        <f t="shared" si="9"/>
        <v>0.33408408408408408</v>
      </c>
      <c r="L116" s="76">
        <f t="shared" si="8"/>
        <v>2.6449071468767585E-2</v>
      </c>
      <c r="M116" s="76">
        <f t="shared" si="10"/>
        <v>0.16826111423747889</v>
      </c>
      <c r="N116" s="63"/>
    </row>
    <row r="117" spans="1:14" ht="15" customHeight="1">
      <c r="A117" s="61">
        <f ca="1">'ISB-1 2011'!A117</f>
        <v>2235</v>
      </c>
      <c r="B117" s="75" t="str">
        <f ca="1">'ISB-1 2011'!B117</f>
        <v>La Sonnaz</v>
      </c>
      <c r="C117" s="62">
        <v>1002</v>
      </c>
      <c r="D117" s="18">
        <v>842</v>
      </c>
      <c r="E117" s="22">
        <v>6.65</v>
      </c>
      <c r="F117" s="19">
        <v>102</v>
      </c>
      <c r="G117" s="18">
        <v>27</v>
      </c>
      <c r="H117" s="19">
        <v>162</v>
      </c>
      <c r="I117" s="76">
        <f t="shared" si="6"/>
        <v>150.6766917293233</v>
      </c>
      <c r="J117" s="76">
        <f t="shared" si="7"/>
        <v>0.10179640718562874</v>
      </c>
      <c r="K117" s="32">
        <f t="shared" si="9"/>
        <v>0.19002375296912113</v>
      </c>
      <c r="L117" s="76">
        <f t="shared" si="8"/>
        <v>2.6946107784431138E-2</v>
      </c>
      <c r="M117" s="76">
        <f t="shared" si="10"/>
        <v>0.16167664670658682</v>
      </c>
      <c r="N117" s="63"/>
    </row>
    <row r="118" spans="1:14" ht="15" customHeight="1">
      <c r="A118" s="61">
        <f ca="1">'ISB-1 2011'!A118</f>
        <v>2243</v>
      </c>
      <c r="B118" s="75" t="str">
        <f ca="1">'ISB-1 2011'!B118</f>
        <v>Barberêche</v>
      </c>
      <c r="C118" s="62">
        <v>514</v>
      </c>
      <c r="D118" s="18">
        <v>539</v>
      </c>
      <c r="E118" s="22">
        <v>7.85</v>
      </c>
      <c r="F118" s="19">
        <v>89</v>
      </c>
      <c r="G118" s="18">
        <v>32</v>
      </c>
      <c r="H118" s="19">
        <v>57</v>
      </c>
      <c r="I118" s="76">
        <f t="shared" si="6"/>
        <v>65.477707006369428</v>
      </c>
      <c r="J118" s="76">
        <f t="shared" si="7"/>
        <v>0.17315175097276264</v>
      </c>
      <c r="K118" s="32">
        <f t="shared" si="9"/>
        <v>-4.6382189239332093E-2</v>
      </c>
      <c r="L118" s="76">
        <f t="shared" si="8"/>
        <v>6.2256809338521402E-2</v>
      </c>
      <c r="M118" s="76">
        <f t="shared" si="10"/>
        <v>0.11089494163424124</v>
      </c>
      <c r="N118" s="63"/>
    </row>
    <row r="119" spans="1:14" ht="15" customHeight="1">
      <c r="A119" s="61">
        <f ca="1">'ISB-1 2011'!A119</f>
        <v>2250</v>
      </c>
      <c r="B119" s="75" t="str">
        <f ca="1">'ISB-1 2011'!B119</f>
        <v>Courgevaux</v>
      </c>
      <c r="C119" s="62">
        <v>1367</v>
      </c>
      <c r="D119" s="18">
        <v>1020</v>
      </c>
      <c r="E119" s="22">
        <v>3.38</v>
      </c>
      <c r="F119" s="19">
        <v>345</v>
      </c>
      <c r="G119" s="18">
        <v>32</v>
      </c>
      <c r="H119" s="19">
        <v>159</v>
      </c>
      <c r="I119" s="76">
        <f t="shared" si="6"/>
        <v>404.4378698224852</v>
      </c>
      <c r="J119" s="76">
        <f t="shared" si="7"/>
        <v>0.25237746891002194</v>
      </c>
      <c r="K119" s="32">
        <f t="shared" si="9"/>
        <v>0.34019607843137256</v>
      </c>
      <c r="L119" s="76">
        <f t="shared" si="8"/>
        <v>2.3408924652523776E-2</v>
      </c>
      <c r="M119" s="76">
        <f t="shared" si="10"/>
        <v>0.1163130943672275</v>
      </c>
      <c r="N119" s="63"/>
    </row>
    <row r="120" spans="1:14" s="56" customFormat="1" ht="15" customHeight="1">
      <c r="A120" s="61">
        <f ca="1">'ISB-1 2011'!A120</f>
        <v>2251</v>
      </c>
      <c r="B120" s="75" t="str">
        <f ca="1">'ISB-1 2011'!B120</f>
        <v>Courlevon</v>
      </c>
      <c r="C120" s="62">
        <v>305</v>
      </c>
      <c r="D120" s="18">
        <v>262</v>
      </c>
      <c r="E120" s="22">
        <v>3.24</v>
      </c>
      <c r="F120" s="19">
        <v>25</v>
      </c>
      <c r="G120" s="18">
        <v>8</v>
      </c>
      <c r="H120" s="19">
        <v>25</v>
      </c>
      <c r="I120" s="76">
        <f t="shared" si="6"/>
        <v>94.135802469135797</v>
      </c>
      <c r="J120" s="76">
        <f t="shared" si="7"/>
        <v>8.1967213114754092E-2</v>
      </c>
      <c r="K120" s="32">
        <f t="shared" si="9"/>
        <v>0.16412213740458015</v>
      </c>
      <c r="L120" s="76">
        <f t="shared" si="8"/>
        <v>2.6229508196721311E-2</v>
      </c>
      <c r="M120" s="76">
        <f t="shared" si="10"/>
        <v>8.1967213114754092E-2</v>
      </c>
      <c r="N120" s="63"/>
    </row>
    <row r="121" spans="1:14" ht="15" customHeight="1">
      <c r="A121" s="61">
        <f ca="1">'ISB-1 2011'!A121</f>
        <v>2254</v>
      </c>
      <c r="B121" s="75" t="str">
        <f ca="1">'ISB-1 2011'!B121</f>
        <v>Courtepin</v>
      </c>
      <c r="C121" s="62">
        <v>3503</v>
      </c>
      <c r="D121" s="18">
        <v>2723</v>
      </c>
      <c r="E121" s="22">
        <v>4.04</v>
      </c>
      <c r="F121" s="19">
        <v>1516</v>
      </c>
      <c r="G121" s="18">
        <v>87</v>
      </c>
      <c r="H121" s="19">
        <v>545</v>
      </c>
      <c r="I121" s="76">
        <f t="shared" si="6"/>
        <v>867.0792079207921</v>
      </c>
      <c r="J121" s="76">
        <f t="shared" si="7"/>
        <v>0.43277190979160718</v>
      </c>
      <c r="K121" s="32">
        <f t="shared" si="9"/>
        <v>0.28644876973925815</v>
      </c>
      <c r="L121" s="76">
        <f t="shared" si="8"/>
        <v>2.4835854981444475E-2</v>
      </c>
      <c r="M121" s="76">
        <f t="shared" si="10"/>
        <v>0.15558093063088782</v>
      </c>
      <c r="N121" s="63"/>
    </row>
    <row r="122" spans="1:14" ht="15" customHeight="1">
      <c r="A122" s="61">
        <f ca="1">'ISB-1 2011'!A122</f>
        <v>2257</v>
      </c>
      <c r="B122" s="75" t="str">
        <f ca="1">'ISB-1 2011'!B122</f>
        <v>Cressier (FR)</v>
      </c>
      <c r="C122" s="62">
        <v>836</v>
      </c>
      <c r="D122" s="18">
        <v>737</v>
      </c>
      <c r="E122" s="22">
        <v>4.17</v>
      </c>
      <c r="F122" s="19">
        <v>395</v>
      </c>
      <c r="G122" s="18">
        <v>36</v>
      </c>
      <c r="H122" s="19">
        <v>106</v>
      </c>
      <c r="I122" s="76">
        <f t="shared" si="6"/>
        <v>200.47961630695443</v>
      </c>
      <c r="J122" s="76">
        <f t="shared" si="7"/>
        <v>0.47248803827751196</v>
      </c>
      <c r="K122" s="32">
        <f t="shared" si="9"/>
        <v>0.13432835820895522</v>
      </c>
      <c r="L122" s="76">
        <f t="shared" si="8"/>
        <v>4.3062200956937802E-2</v>
      </c>
      <c r="M122" s="76">
        <f t="shared" si="10"/>
        <v>0.12679425837320574</v>
      </c>
      <c r="N122" s="63"/>
    </row>
    <row r="123" spans="1:14" ht="15" customHeight="1">
      <c r="A123" s="61">
        <f ca="1">'ISB-1 2011'!A123</f>
        <v>2258</v>
      </c>
      <c r="B123" s="75" t="str">
        <f ca="1">'ISB-1 2011'!B123</f>
        <v>Fräschels</v>
      </c>
      <c r="C123" s="62">
        <v>456</v>
      </c>
      <c r="D123" s="18">
        <v>501</v>
      </c>
      <c r="E123" s="22">
        <v>3.11</v>
      </c>
      <c r="F123" s="19">
        <v>67</v>
      </c>
      <c r="G123" s="18">
        <v>30</v>
      </c>
      <c r="H123" s="19">
        <v>42</v>
      </c>
      <c r="I123" s="76">
        <f t="shared" si="6"/>
        <v>146.62379421221866</v>
      </c>
      <c r="J123" s="76">
        <f t="shared" si="7"/>
        <v>0.14692982456140352</v>
      </c>
      <c r="K123" s="32">
        <f t="shared" si="9"/>
        <v>-8.9820359281437126E-2</v>
      </c>
      <c r="L123" s="76">
        <f t="shared" si="8"/>
        <v>6.5789473684210523E-2</v>
      </c>
      <c r="M123" s="76">
        <f t="shared" si="10"/>
        <v>9.2105263157894732E-2</v>
      </c>
      <c r="N123" s="63"/>
    </row>
    <row r="124" spans="1:14" ht="15" customHeight="1">
      <c r="A124" s="61">
        <f ca="1">'ISB-1 2011'!A124</f>
        <v>2259</v>
      </c>
      <c r="B124" s="75" t="str">
        <f ca="1">'ISB-1 2011'!B124</f>
        <v>Galmiz</v>
      </c>
      <c r="C124" s="62">
        <v>630</v>
      </c>
      <c r="D124" s="18">
        <v>554</v>
      </c>
      <c r="E124" s="22">
        <v>9.0500000000000007</v>
      </c>
      <c r="F124" s="19">
        <v>105</v>
      </c>
      <c r="G124" s="18">
        <v>24</v>
      </c>
      <c r="H124" s="19">
        <v>79</v>
      </c>
      <c r="I124" s="76">
        <f t="shared" si="6"/>
        <v>69.613259668508277</v>
      </c>
      <c r="J124" s="76">
        <f t="shared" si="7"/>
        <v>0.16666666666666666</v>
      </c>
      <c r="K124" s="32">
        <f t="shared" si="9"/>
        <v>0.13718411552346571</v>
      </c>
      <c r="L124" s="76">
        <f t="shared" si="8"/>
        <v>3.8095238095238099E-2</v>
      </c>
      <c r="M124" s="76">
        <f t="shared" si="10"/>
        <v>0.1253968253968254</v>
      </c>
      <c r="N124" s="63"/>
    </row>
    <row r="125" spans="1:14" s="56" customFormat="1" ht="15" customHeight="1">
      <c r="A125" s="61">
        <f ca="1">'ISB-1 2011'!A125</f>
        <v>2260</v>
      </c>
      <c r="B125" s="75" t="str">
        <f ca="1">'ISB-1 2011'!B125</f>
        <v>Gempenach</v>
      </c>
      <c r="C125" s="62">
        <v>291</v>
      </c>
      <c r="D125" s="18">
        <v>283</v>
      </c>
      <c r="E125" s="22">
        <v>1.67</v>
      </c>
      <c r="F125" s="19">
        <v>77</v>
      </c>
      <c r="G125" s="18">
        <v>12</v>
      </c>
      <c r="H125" s="19">
        <v>23</v>
      </c>
      <c r="I125" s="76">
        <f t="shared" si="6"/>
        <v>174.25149700598803</v>
      </c>
      <c r="J125" s="76">
        <f t="shared" si="7"/>
        <v>0.26460481099656358</v>
      </c>
      <c r="K125" s="32">
        <f t="shared" si="9"/>
        <v>2.8268551236749116E-2</v>
      </c>
      <c r="L125" s="76">
        <f t="shared" si="8"/>
        <v>4.1237113402061855E-2</v>
      </c>
      <c r="M125" s="76">
        <f t="shared" si="10"/>
        <v>7.903780068728522E-2</v>
      </c>
      <c r="N125" s="63"/>
    </row>
    <row r="126" spans="1:14" ht="15" customHeight="1">
      <c r="A126" s="61">
        <f ca="1">'ISB-1 2011'!A126</f>
        <v>2261</v>
      </c>
      <c r="B126" s="75" t="str">
        <f ca="1">'ISB-1 2011'!B126</f>
        <v>Greng</v>
      </c>
      <c r="C126" s="62">
        <v>157</v>
      </c>
      <c r="D126" s="18">
        <v>179</v>
      </c>
      <c r="E126" s="22">
        <v>0.97</v>
      </c>
      <c r="F126" s="19">
        <v>50</v>
      </c>
      <c r="G126" s="18">
        <v>5</v>
      </c>
      <c r="H126" s="19">
        <v>17</v>
      </c>
      <c r="I126" s="76">
        <f t="shared" si="6"/>
        <v>161.85567010309279</v>
      </c>
      <c r="J126" s="76">
        <f t="shared" si="7"/>
        <v>0.31847133757961782</v>
      </c>
      <c r="K126" s="32">
        <f t="shared" si="9"/>
        <v>-0.12290502793296089</v>
      </c>
      <c r="L126" s="76">
        <f t="shared" si="8"/>
        <v>3.1847133757961783E-2</v>
      </c>
      <c r="M126" s="76">
        <f t="shared" si="10"/>
        <v>0.10828025477707007</v>
      </c>
      <c r="N126" s="63"/>
    </row>
    <row r="127" spans="1:14" ht="15" customHeight="1">
      <c r="A127" s="61">
        <f ca="1">'ISB-1 2011'!A127</f>
        <v>2262</v>
      </c>
      <c r="B127" s="75" t="str">
        <f ca="1">'ISB-1 2011'!B127</f>
        <v>Gurmels</v>
      </c>
      <c r="C127" s="62">
        <v>3927</v>
      </c>
      <c r="D127" s="18">
        <v>3445</v>
      </c>
      <c r="E127" s="22">
        <v>17.260000000000002</v>
      </c>
      <c r="F127" s="19">
        <v>420</v>
      </c>
      <c r="G127" s="18">
        <v>131</v>
      </c>
      <c r="H127" s="19">
        <v>519</v>
      </c>
      <c r="I127" s="76">
        <f t="shared" si="6"/>
        <v>227.52027809965236</v>
      </c>
      <c r="J127" s="76">
        <f t="shared" si="7"/>
        <v>0.10695187165775401</v>
      </c>
      <c r="K127" s="32">
        <f t="shared" si="9"/>
        <v>0.13991291727140784</v>
      </c>
      <c r="L127" s="76">
        <f t="shared" si="8"/>
        <v>3.3358798064680416E-2</v>
      </c>
      <c r="M127" s="76">
        <f t="shared" si="10"/>
        <v>0.13216195569136746</v>
      </c>
      <c r="N127" s="63"/>
    </row>
    <row r="128" spans="1:14" ht="15" customHeight="1">
      <c r="A128" s="61">
        <f ca="1">'ISB-1 2011'!A128</f>
        <v>2264</v>
      </c>
      <c r="B128" s="75" t="str">
        <f ca="1">'ISB-1 2011'!B128</f>
        <v>Jeuss</v>
      </c>
      <c r="C128" s="62">
        <v>424</v>
      </c>
      <c r="D128" s="18">
        <v>396</v>
      </c>
      <c r="E128" s="22">
        <v>1.75</v>
      </c>
      <c r="F128" s="19">
        <v>52</v>
      </c>
      <c r="G128" s="18">
        <v>12</v>
      </c>
      <c r="H128" s="19">
        <v>66</v>
      </c>
      <c r="I128" s="76">
        <f t="shared" si="6"/>
        <v>242.28571428571428</v>
      </c>
      <c r="J128" s="76">
        <f t="shared" si="7"/>
        <v>0.12264150943396226</v>
      </c>
      <c r="K128" s="32">
        <f t="shared" si="9"/>
        <v>7.0707070707070704E-2</v>
      </c>
      <c r="L128" s="76">
        <f t="shared" si="8"/>
        <v>2.8301886792452831E-2</v>
      </c>
      <c r="M128" s="76">
        <f t="shared" si="10"/>
        <v>0.15566037735849056</v>
      </c>
      <c r="N128" s="63"/>
    </row>
    <row r="129" spans="1:14" ht="15" customHeight="1">
      <c r="A129" s="61">
        <f ca="1">'ISB-1 2011'!A129</f>
        <v>2265</v>
      </c>
      <c r="B129" s="75" t="str">
        <f ca="1">'ISB-1 2011'!B129</f>
        <v>Kerzers</v>
      </c>
      <c r="C129" s="62">
        <v>4764</v>
      </c>
      <c r="D129" s="18">
        <v>4037</v>
      </c>
      <c r="E129" s="22">
        <v>12.28</v>
      </c>
      <c r="F129" s="19">
        <v>1289</v>
      </c>
      <c r="G129" s="18">
        <v>157</v>
      </c>
      <c r="H129" s="19">
        <v>596</v>
      </c>
      <c r="I129" s="76">
        <f t="shared" si="6"/>
        <v>387.94788273615637</v>
      </c>
      <c r="J129" s="76">
        <f t="shared" si="7"/>
        <v>0.27057094878253568</v>
      </c>
      <c r="K129" s="32">
        <f t="shared" si="9"/>
        <v>0.18008422095615556</v>
      </c>
      <c r="L129" s="76">
        <f t="shared" si="8"/>
        <v>3.2955499580184719E-2</v>
      </c>
      <c r="M129" s="76">
        <f t="shared" si="10"/>
        <v>0.12510495382031905</v>
      </c>
      <c r="N129" s="63"/>
    </row>
    <row r="130" spans="1:14" s="56" customFormat="1" ht="15" customHeight="1">
      <c r="A130" s="61">
        <f ca="1">'ISB-1 2011'!A130</f>
        <v>2266</v>
      </c>
      <c r="B130" s="75" t="str">
        <f ca="1">'ISB-1 2011'!B130</f>
        <v>Kleinbösingen</v>
      </c>
      <c r="C130" s="62">
        <v>595</v>
      </c>
      <c r="D130" s="18">
        <v>550</v>
      </c>
      <c r="E130" s="22">
        <v>3</v>
      </c>
      <c r="F130" s="19">
        <v>56</v>
      </c>
      <c r="G130" s="18">
        <v>15</v>
      </c>
      <c r="H130" s="19">
        <v>57</v>
      </c>
      <c r="I130" s="76">
        <f t="shared" si="6"/>
        <v>198.33333333333334</v>
      </c>
      <c r="J130" s="76">
        <f t="shared" si="7"/>
        <v>9.4117647058823528E-2</v>
      </c>
      <c r="K130" s="32">
        <f t="shared" si="9"/>
        <v>8.1818181818181818E-2</v>
      </c>
      <c r="L130" s="76">
        <f t="shared" si="8"/>
        <v>2.5210084033613446E-2</v>
      </c>
      <c r="M130" s="76">
        <f t="shared" si="10"/>
        <v>9.5798319327731099E-2</v>
      </c>
      <c r="N130" s="63"/>
    </row>
    <row r="131" spans="1:14" ht="15" customHeight="1">
      <c r="A131" s="61">
        <f ca="1">'ISB-1 2011'!A131</f>
        <v>2270</v>
      </c>
      <c r="B131" s="75" t="str">
        <f ca="1">'ISB-1 2011'!B131</f>
        <v>Lurtigen</v>
      </c>
      <c r="C131" s="62">
        <v>182</v>
      </c>
      <c r="D131" s="18">
        <v>189</v>
      </c>
      <c r="E131" s="22">
        <v>2.31</v>
      </c>
      <c r="F131" s="19">
        <v>31</v>
      </c>
      <c r="G131" s="18">
        <v>12</v>
      </c>
      <c r="H131" s="19">
        <v>21</v>
      </c>
      <c r="I131" s="76">
        <f t="shared" si="6"/>
        <v>78.787878787878782</v>
      </c>
      <c r="J131" s="76">
        <f t="shared" si="7"/>
        <v>0.17032967032967034</v>
      </c>
      <c r="K131" s="32">
        <f t="shared" si="9"/>
        <v>-3.7037037037037035E-2</v>
      </c>
      <c r="L131" s="76">
        <f t="shared" si="8"/>
        <v>6.5934065934065936E-2</v>
      </c>
      <c r="M131" s="76">
        <f t="shared" si="10"/>
        <v>0.11538461538461539</v>
      </c>
      <c r="N131" s="63"/>
    </row>
    <row r="132" spans="1:14" ht="15" customHeight="1">
      <c r="A132" s="61">
        <f ca="1">'ISB-1 2011'!A132</f>
        <v>2271</v>
      </c>
      <c r="B132" s="75" t="str">
        <f ca="1">'ISB-1 2011'!B132</f>
        <v>Meyriez</v>
      </c>
      <c r="C132" s="62">
        <v>597</v>
      </c>
      <c r="D132" s="18">
        <v>579</v>
      </c>
      <c r="E132" s="22">
        <v>0.35</v>
      </c>
      <c r="F132" s="19">
        <v>158</v>
      </c>
      <c r="G132" s="18">
        <v>28</v>
      </c>
      <c r="H132" s="19">
        <v>67</v>
      </c>
      <c r="I132" s="76">
        <f t="shared" ref="I132:I172" si="11">C132/E132</f>
        <v>1705.7142857142858</v>
      </c>
      <c r="J132" s="76">
        <f t="shared" ref="J132:J172" si="12">F132/C132</f>
        <v>0.26465661641541038</v>
      </c>
      <c r="K132" s="32">
        <f t="shared" si="9"/>
        <v>3.1088082901554404E-2</v>
      </c>
      <c r="L132" s="76">
        <f t="shared" ref="L132:L172" si="13">G132/C132</f>
        <v>4.690117252931323E-2</v>
      </c>
      <c r="M132" s="76">
        <f t="shared" si="10"/>
        <v>0.11222780569514237</v>
      </c>
      <c r="N132" s="63"/>
    </row>
    <row r="133" spans="1:14" s="56" customFormat="1" ht="15" customHeight="1">
      <c r="A133" s="61">
        <f ca="1">'ISB-1 2011'!A133</f>
        <v>2272</v>
      </c>
      <c r="B133" s="75" t="str">
        <f ca="1">'ISB-1 2011'!B133</f>
        <v>Misery-Courtion</v>
      </c>
      <c r="C133" s="62">
        <v>1635</v>
      </c>
      <c r="D133" s="18">
        <v>1264</v>
      </c>
      <c r="E133" s="22">
        <v>11.4</v>
      </c>
      <c r="F133" s="19">
        <v>196</v>
      </c>
      <c r="G133" s="18">
        <v>57</v>
      </c>
      <c r="H133" s="19">
        <v>242</v>
      </c>
      <c r="I133" s="76">
        <f t="shared" si="11"/>
        <v>143.42105263157893</v>
      </c>
      <c r="J133" s="76">
        <f t="shared" si="12"/>
        <v>0.1198776758409786</v>
      </c>
      <c r="K133" s="32">
        <f t="shared" ref="K133:K172" si="14">(C133-D133)/D133</f>
        <v>0.29351265822784811</v>
      </c>
      <c r="L133" s="76">
        <f t="shared" si="13"/>
        <v>3.4862385321100919E-2</v>
      </c>
      <c r="M133" s="76">
        <f t="shared" ref="M133:M172" si="15">H133/C133</f>
        <v>0.14801223241590214</v>
      </c>
      <c r="N133" s="63"/>
    </row>
    <row r="134" spans="1:14" ht="15" customHeight="1">
      <c r="A134" s="61">
        <f ca="1">'ISB-1 2011'!A134</f>
        <v>2274</v>
      </c>
      <c r="B134" s="75" t="str">
        <f ca="1">'ISB-1 2011'!B134</f>
        <v>Muntelier</v>
      </c>
      <c r="C134" s="62">
        <v>951</v>
      </c>
      <c r="D134" s="18">
        <v>722</v>
      </c>
      <c r="E134" s="22">
        <v>1.1000000000000001</v>
      </c>
      <c r="F134" s="19">
        <v>331</v>
      </c>
      <c r="G134" s="18">
        <v>35</v>
      </c>
      <c r="H134" s="19">
        <v>107</v>
      </c>
      <c r="I134" s="76">
        <f t="shared" si="11"/>
        <v>864.5454545454545</v>
      </c>
      <c r="J134" s="76">
        <f t="shared" si="12"/>
        <v>0.3480546792849632</v>
      </c>
      <c r="K134" s="32">
        <f t="shared" si="14"/>
        <v>0.31717451523545709</v>
      </c>
      <c r="L134" s="76">
        <f t="shared" si="13"/>
        <v>3.6803364879074658E-2</v>
      </c>
      <c r="M134" s="76">
        <f t="shared" si="15"/>
        <v>0.11251314405888538</v>
      </c>
      <c r="N134" s="63"/>
    </row>
    <row r="135" spans="1:14" ht="15" customHeight="1">
      <c r="A135" s="61">
        <f ca="1">'ISB-1 2011'!A135</f>
        <v>2275</v>
      </c>
      <c r="B135" s="75" t="str">
        <f ca="1">'ISB-1 2011'!B135</f>
        <v>Murten</v>
      </c>
      <c r="C135" s="62">
        <v>6450</v>
      </c>
      <c r="D135" s="18">
        <v>5739</v>
      </c>
      <c r="E135" s="22">
        <v>13.58</v>
      </c>
      <c r="F135" s="19">
        <v>2621</v>
      </c>
      <c r="G135" s="18">
        <v>362</v>
      </c>
      <c r="H135" s="19">
        <v>766</v>
      </c>
      <c r="I135" s="76">
        <f t="shared" si="11"/>
        <v>474.96318114874816</v>
      </c>
      <c r="J135" s="76">
        <f t="shared" si="12"/>
        <v>0.40635658914728684</v>
      </c>
      <c r="K135" s="32">
        <f t="shared" si="14"/>
        <v>0.12388917929952953</v>
      </c>
      <c r="L135" s="76">
        <f t="shared" si="13"/>
        <v>5.6124031007751936E-2</v>
      </c>
      <c r="M135" s="76">
        <f t="shared" si="15"/>
        <v>0.11875968992248062</v>
      </c>
      <c r="N135" s="63"/>
    </row>
    <row r="136" spans="1:14" ht="15" customHeight="1">
      <c r="A136" s="61">
        <f ca="1">'ISB-1 2011'!A136</f>
        <v>2276</v>
      </c>
      <c r="B136" s="75" t="str">
        <f ca="1">'ISB-1 2011'!B136</f>
        <v>Ried bei Kerzers</v>
      </c>
      <c r="C136" s="62">
        <v>1029</v>
      </c>
      <c r="D136" s="18">
        <v>810</v>
      </c>
      <c r="E136" s="22">
        <v>7.56</v>
      </c>
      <c r="F136" s="19">
        <v>380</v>
      </c>
      <c r="G136" s="18">
        <v>28</v>
      </c>
      <c r="H136" s="19">
        <v>129</v>
      </c>
      <c r="I136" s="76">
        <f t="shared" si="11"/>
        <v>136.11111111111111</v>
      </c>
      <c r="J136" s="76">
        <f t="shared" si="12"/>
        <v>0.369290573372206</v>
      </c>
      <c r="K136" s="32">
        <f t="shared" si="14"/>
        <v>0.27037037037037037</v>
      </c>
      <c r="L136" s="76">
        <f t="shared" si="13"/>
        <v>2.7210884353741496E-2</v>
      </c>
      <c r="M136" s="76">
        <f t="shared" si="15"/>
        <v>0.12536443148688048</v>
      </c>
      <c r="N136" s="63"/>
    </row>
    <row r="137" spans="1:14" ht="15" customHeight="1">
      <c r="A137" s="61">
        <f ca="1">'ISB-1 2011'!A137</f>
        <v>2277</v>
      </c>
      <c r="B137" s="75" t="str">
        <f ca="1">'ISB-1 2011'!B137</f>
        <v>Salvenach</v>
      </c>
      <c r="C137" s="62">
        <v>502</v>
      </c>
      <c r="D137" s="18">
        <v>440</v>
      </c>
      <c r="E137" s="22">
        <v>3.81</v>
      </c>
      <c r="F137" s="19">
        <v>63</v>
      </c>
      <c r="G137" s="18">
        <v>9</v>
      </c>
      <c r="H137" s="19">
        <v>59</v>
      </c>
      <c r="I137" s="76">
        <f t="shared" si="11"/>
        <v>131.75853018372703</v>
      </c>
      <c r="J137" s="76">
        <f t="shared" si="12"/>
        <v>0.12549800796812749</v>
      </c>
      <c r="K137" s="32">
        <f t="shared" si="14"/>
        <v>0.1409090909090909</v>
      </c>
      <c r="L137" s="76">
        <f t="shared" si="13"/>
        <v>1.7928286852589643E-2</v>
      </c>
      <c r="M137" s="76">
        <f t="shared" si="15"/>
        <v>0.11752988047808766</v>
      </c>
      <c r="N137" s="63"/>
    </row>
    <row r="138" spans="1:14" ht="15" customHeight="1">
      <c r="A138" s="61">
        <f ca="1">'ISB-1 2011'!A138</f>
        <v>2278</v>
      </c>
      <c r="B138" s="75" t="str">
        <f ca="1">'ISB-1 2011'!B138</f>
        <v>Ulmiz</v>
      </c>
      <c r="C138" s="62">
        <v>403</v>
      </c>
      <c r="D138" s="18">
        <v>360</v>
      </c>
      <c r="E138" s="22">
        <v>2.84</v>
      </c>
      <c r="F138" s="19">
        <v>58</v>
      </c>
      <c r="G138" s="18">
        <v>20</v>
      </c>
      <c r="H138" s="19">
        <v>51</v>
      </c>
      <c r="I138" s="76">
        <f t="shared" si="11"/>
        <v>141.90140845070422</v>
      </c>
      <c r="J138" s="76">
        <f t="shared" si="12"/>
        <v>0.14392059553349876</v>
      </c>
      <c r="K138" s="32">
        <f t="shared" si="14"/>
        <v>0.11944444444444445</v>
      </c>
      <c r="L138" s="76">
        <f t="shared" si="13"/>
        <v>4.9627791563275438E-2</v>
      </c>
      <c r="M138" s="76">
        <f t="shared" si="15"/>
        <v>0.12655086848635236</v>
      </c>
      <c r="N138" s="63"/>
    </row>
    <row r="139" spans="1:14" ht="15" customHeight="1">
      <c r="A139" s="61">
        <f ca="1">'ISB-1 2011'!A139</f>
        <v>2279</v>
      </c>
      <c r="B139" s="75" t="str">
        <f ca="1">'ISB-1 2011'!B139</f>
        <v>Villarepos</v>
      </c>
      <c r="C139" s="62">
        <v>576</v>
      </c>
      <c r="D139" s="18">
        <v>479</v>
      </c>
      <c r="E139" s="22">
        <v>4.76</v>
      </c>
      <c r="F139" s="19">
        <v>39</v>
      </c>
      <c r="G139" s="18">
        <v>25</v>
      </c>
      <c r="H139" s="19">
        <v>90</v>
      </c>
      <c r="I139" s="76">
        <f t="shared" si="11"/>
        <v>121.00840336134455</v>
      </c>
      <c r="J139" s="76">
        <f t="shared" si="12"/>
        <v>6.7708333333333329E-2</v>
      </c>
      <c r="K139" s="32">
        <f t="shared" si="14"/>
        <v>0.20250521920668058</v>
      </c>
      <c r="L139" s="76">
        <f t="shared" si="13"/>
        <v>4.3402777777777776E-2</v>
      </c>
      <c r="M139" s="76">
        <f t="shared" si="15"/>
        <v>0.15625</v>
      </c>
      <c r="N139" s="63"/>
    </row>
    <row r="140" spans="1:14" ht="15" customHeight="1">
      <c r="A140" s="61">
        <f ca="1">'ISB-1 2011'!A140</f>
        <v>2280</v>
      </c>
      <c r="B140" s="75" t="str">
        <f ca="1">'ISB-1 2011'!B140</f>
        <v>Bas-Vully</v>
      </c>
      <c r="C140" s="62">
        <v>2011</v>
      </c>
      <c r="D140" s="18">
        <v>1658</v>
      </c>
      <c r="E140" s="22">
        <v>9.9</v>
      </c>
      <c r="F140" s="19">
        <v>518</v>
      </c>
      <c r="G140" s="18">
        <v>95</v>
      </c>
      <c r="H140" s="19">
        <v>247</v>
      </c>
      <c r="I140" s="76">
        <f t="shared" si="11"/>
        <v>203.13131313131314</v>
      </c>
      <c r="J140" s="76">
        <f t="shared" si="12"/>
        <v>0.25758329189457979</v>
      </c>
      <c r="K140" s="32">
        <f t="shared" si="14"/>
        <v>0.21290711700844392</v>
      </c>
      <c r="L140" s="76">
        <f t="shared" si="13"/>
        <v>4.7240179015415218E-2</v>
      </c>
      <c r="M140" s="76">
        <f t="shared" si="15"/>
        <v>0.12282446544007956</v>
      </c>
      <c r="N140" s="63"/>
    </row>
    <row r="141" spans="1:14" ht="15" customHeight="1">
      <c r="A141" s="61">
        <f ca="1">'ISB-1 2011'!A141</f>
        <v>2281</v>
      </c>
      <c r="B141" s="75" t="str">
        <f ca="1">'ISB-1 2011'!B141</f>
        <v>Haut-Vully</v>
      </c>
      <c r="C141" s="62">
        <v>1368</v>
      </c>
      <c r="D141" s="18">
        <v>1146</v>
      </c>
      <c r="E141" s="22">
        <v>7.64</v>
      </c>
      <c r="F141" s="19">
        <v>196</v>
      </c>
      <c r="G141" s="18">
        <v>73</v>
      </c>
      <c r="H141" s="19">
        <v>148</v>
      </c>
      <c r="I141" s="76">
        <f t="shared" si="11"/>
        <v>179.05759162303664</v>
      </c>
      <c r="J141" s="76">
        <f t="shared" si="12"/>
        <v>0.14327485380116958</v>
      </c>
      <c r="K141" s="32">
        <f t="shared" si="14"/>
        <v>0.193717277486911</v>
      </c>
      <c r="L141" s="76">
        <f t="shared" si="13"/>
        <v>5.3362573099415202E-2</v>
      </c>
      <c r="M141" s="76">
        <f t="shared" si="15"/>
        <v>0.10818713450292397</v>
      </c>
      <c r="N141" s="63"/>
    </row>
    <row r="142" spans="1:14" ht="15" customHeight="1">
      <c r="A142" s="61">
        <f ca="1">'ISB-1 2011'!A142</f>
        <v>2283</v>
      </c>
      <c r="B142" s="75" t="str">
        <f ca="1">'ISB-1 2011'!B142</f>
        <v>Wallenried</v>
      </c>
      <c r="C142" s="62">
        <v>451</v>
      </c>
      <c r="D142" s="18">
        <v>366</v>
      </c>
      <c r="E142" s="22">
        <v>3.88</v>
      </c>
      <c r="F142" s="19">
        <v>40</v>
      </c>
      <c r="G142" s="18">
        <v>17</v>
      </c>
      <c r="H142" s="19">
        <v>76</v>
      </c>
      <c r="I142" s="76">
        <f t="shared" si="11"/>
        <v>116.23711340206187</v>
      </c>
      <c r="J142" s="76">
        <f t="shared" si="12"/>
        <v>8.8691796008869186E-2</v>
      </c>
      <c r="K142" s="32">
        <f t="shared" si="14"/>
        <v>0.23224043715846995</v>
      </c>
      <c r="L142" s="76">
        <f t="shared" si="13"/>
        <v>3.7694013303769404E-2</v>
      </c>
      <c r="M142" s="76">
        <f t="shared" si="15"/>
        <v>0.16851441241685144</v>
      </c>
      <c r="N142" s="63"/>
    </row>
    <row r="143" spans="1:14" ht="15" customHeight="1">
      <c r="A143" s="61">
        <f ca="1">'ISB-1 2011'!A143</f>
        <v>2291</v>
      </c>
      <c r="B143" s="75" t="str">
        <f ca="1">'ISB-1 2011'!B143</f>
        <v>Alterswil</v>
      </c>
      <c r="C143" s="62">
        <v>1994</v>
      </c>
      <c r="D143" s="18">
        <v>1887</v>
      </c>
      <c r="E143" s="22">
        <v>16.14</v>
      </c>
      <c r="F143" s="19">
        <v>322</v>
      </c>
      <c r="G143" s="18">
        <v>92</v>
      </c>
      <c r="H143" s="19">
        <v>218</v>
      </c>
      <c r="I143" s="76">
        <f t="shared" si="11"/>
        <v>123.54399008674102</v>
      </c>
      <c r="J143" s="76">
        <f t="shared" si="12"/>
        <v>0.16148445336008024</v>
      </c>
      <c r="K143" s="32">
        <f t="shared" si="14"/>
        <v>5.6703762586115529E-2</v>
      </c>
      <c r="L143" s="76">
        <f t="shared" si="13"/>
        <v>4.613841524573721E-2</v>
      </c>
      <c r="M143" s="76">
        <f t="shared" si="15"/>
        <v>0.10932798395185557</v>
      </c>
      <c r="N143" s="63"/>
    </row>
    <row r="144" spans="1:14" ht="15" customHeight="1">
      <c r="A144" s="61">
        <f ca="1">'ISB-1 2011'!A144</f>
        <v>2292</v>
      </c>
      <c r="B144" s="75" t="str">
        <f ca="1">'ISB-1 2011'!B144</f>
        <v>Brünisried</v>
      </c>
      <c r="C144" s="62">
        <v>650</v>
      </c>
      <c r="D144" s="18">
        <v>571</v>
      </c>
      <c r="E144" s="22">
        <v>3.25</v>
      </c>
      <c r="F144" s="19">
        <v>42</v>
      </c>
      <c r="G144" s="18">
        <v>31</v>
      </c>
      <c r="H144" s="19">
        <v>67</v>
      </c>
      <c r="I144" s="76">
        <f t="shared" si="11"/>
        <v>200</v>
      </c>
      <c r="J144" s="76">
        <f t="shared" si="12"/>
        <v>6.4615384615384616E-2</v>
      </c>
      <c r="K144" s="32">
        <f t="shared" si="14"/>
        <v>0.13835376532399299</v>
      </c>
      <c r="L144" s="76">
        <f t="shared" si="13"/>
        <v>4.7692307692307694E-2</v>
      </c>
      <c r="M144" s="76">
        <f t="shared" si="15"/>
        <v>0.10307692307692308</v>
      </c>
      <c r="N144" s="63"/>
    </row>
    <row r="145" spans="1:14" ht="15" customHeight="1">
      <c r="A145" s="61">
        <f ca="1">'ISB-1 2011'!A145</f>
        <v>2293</v>
      </c>
      <c r="B145" s="75" t="str">
        <f ca="1">'ISB-1 2011'!B145</f>
        <v>Düdingen</v>
      </c>
      <c r="C145" s="62">
        <v>7504</v>
      </c>
      <c r="D145" s="18">
        <v>6831</v>
      </c>
      <c r="E145" s="22">
        <v>28.93</v>
      </c>
      <c r="F145" s="19">
        <v>2233</v>
      </c>
      <c r="G145" s="18">
        <v>299</v>
      </c>
      <c r="H145" s="19">
        <v>803</v>
      </c>
      <c r="I145" s="76">
        <f t="shared" si="11"/>
        <v>259.38472174213621</v>
      </c>
      <c r="J145" s="76">
        <f t="shared" si="12"/>
        <v>0.29757462686567165</v>
      </c>
      <c r="K145" s="32">
        <f t="shared" si="14"/>
        <v>9.8521446347533306E-2</v>
      </c>
      <c r="L145" s="76">
        <f t="shared" si="13"/>
        <v>3.9845415778251597E-2</v>
      </c>
      <c r="M145" s="76">
        <f t="shared" si="15"/>
        <v>0.10700959488272921</v>
      </c>
      <c r="N145" s="63"/>
    </row>
    <row r="146" spans="1:14" ht="15" customHeight="1">
      <c r="A146" s="61">
        <f ca="1">'ISB-1 2011'!A146</f>
        <v>2294</v>
      </c>
      <c r="B146" s="75" t="str">
        <f ca="1">'ISB-1 2011'!B146</f>
        <v>Giffers</v>
      </c>
      <c r="C146" s="62">
        <v>1431</v>
      </c>
      <c r="D146" s="18">
        <v>1350</v>
      </c>
      <c r="E146" s="22">
        <v>5.22</v>
      </c>
      <c r="F146" s="19">
        <v>184</v>
      </c>
      <c r="G146" s="18">
        <v>47</v>
      </c>
      <c r="H146" s="19">
        <v>180</v>
      </c>
      <c r="I146" s="76">
        <f t="shared" si="11"/>
        <v>274.13793103448279</v>
      </c>
      <c r="J146" s="76">
        <f t="shared" si="12"/>
        <v>0.12858141160027953</v>
      </c>
      <c r="K146" s="32">
        <f t="shared" si="14"/>
        <v>0.06</v>
      </c>
      <c r="L146" s="76">
        <f t="shared" si="13"/>
        <v>3.2844164919636619E-2</v>
      </c>
      <c r="M146" s="76">
        <f t="shared" si="15"/>
        <v>0.12578616352201258</v>
      </c>
      <c r="N146" s="63"/>
    </row>
    <row r="147" spans="1:14" ht="15" customHeight="1">
      <c r="A147" s="61">
        <f ca="1">'ISB-1 2011'!A147</f>
        <v>2295</v>
      </c>
      <c r="B147" s="75" t="str">
        <f ca="1">'ISB-1 2011'!B147</f>
        <v>Bösingen</v>
      </c>
      <c r="C147" s="62">
        <v>3346</v>
      </c>
      <c r="D147" s="18">
        <v>3157</v>
      </c>
      <c r="E147" s="22">
        <v>14.33</v>
      </c>
      <c r="F147" s="19">
        <v>681</v>
      </c>
      <c r="G147" s="18">
        <v>90</v>
      </c>
      <c r="H147" s="19">
        <v>360</v>
      </c>
      <c r="I147" s="76">
        <f t="shared" si="11"/>
        <v>233.49616189811584</v>
      </c>
      <c r="J147" s="76">
        <f t="shared" si="12"/>
        <v>0.20352659892408848</v>
      </c>
      <c r="K147" s="32">
        <f t="shared" si="14"/>
        <v>5.9866962305986697E-2</v>
      </c>
      <c r="L147" s="76">
        <f t="shared" si="13"/>
        <v>2.6897788404064555E-2</v>
      </c>
      <c r="M147" s="76">
        <f t="shared" si="15"/>
        <v>0.10759115361625822</v>
      </c>
      <c r="N147" s="63"/>
    </row>
    <row r="148" spans="1:14" ht="15" customHeight="1">
      <c r="A148" s="61">
        <f ca="1">'ISB-1 2011'!A148</f>
        <v>2296</v>
      </c>
      <c r="B148" s="75" t="str">
        <f ca="1">'ISB-1 2011'!B148</f>
        <v>Heitenried</v>
      </c>
      <c r="C148" s="62">
        <v>1366</v>
      </c>
      <c r="D148" s="18">
        <v>1168</v>
      </c>
      <c r="E148" s="22">
        <v>9.1300000000000008</v>
      </c>
      <c r="F148" s="19">
        <v>150</v>
      </c>
      <c r="G148" s="18">
        <v>44</v>
      </c>
      <c r="H148" s="19">
        <v>169</v>
      </c>
      <c r="I148" s="76">
        <f t="shared" si="11"/>
        <v>149.61664841182912</v>
      </c>
      <c r="J148" s="76">
        <f t="shared" si="12"/>
        <v>0.10980966325036604</v>
      </c>
      <c r="K148" s="32">
        <f t="shared" si="14"/>
        <v>0.16952054794520549</v>
      </c>
      <c r="L148" s="76">
        <f t="shared" si="13"/>
        <v>3.2210834553440704E-2</v>
      </c>
      <c r="M148" s="76">
        <f t="shared" si="15"/>
        <v>0.12371888726207907</v>
      </c>
      <c r="N148" s="63"/>
    </row>
    <row r="149" spans="1:14" ht="15" customHeight="1">
      <c r="A149" s="61">
        <f ca="1">'ISB-1 2011'!A149</f>
        <v>2298</v>
      </c>
      <c r="B149" s="75" t="str">
        <f ca="1">'ISB-1 2011'!B149</f>
        <v>Oberschrot</v>
      </c>
      <c r="C149" s="62">
        <v>1160</v>
      </c>
      <c r="D149" s="18">
        <v>1027</v>
      </c>
      <c r="E149" s="22">
        <v>5.34</v>
      </c>
      <c r="F149" s="19">
        <v>168</v>
      </c>
      <c r="G149" s="18">
        <v>53</v>
      </c>
      <c r="H149" s="19">
        <v>151</v>
      </c>
      <c r="I149" s="76">
        <f t="shared" si="11"/>
        <v>217.22846441947567</v>
      </c>
      <c r="J149" s="76">
        <f t="shared" si="12"/>
        <v>0.14482758620689656</v>
      </c>
      <c r="K149" s="32">
        <f t="shared" si="14"/>
        <v>0.12950340798442064</v>
      </c>
      <c r="L149" s="76">
        <f t="shared" si="13"/>
        <v>4.5689655172413794E-2</v>
      </c>
      <c r="M149" s="76">
        <f t="shared" si="15"/>
        <v>0.13017241379310346</v>
      </c>
      <c r="N149" s="63"/>
    </row>
    <row r="150" spans="1:14" ht="15" customHeight="1">
      <c r="A150" s="61">
        <f ca="1">'ISB-1 2011'!A150</f>
        <v>2299</v>
      </c>
      <c r="B150" s="75" t="str">
        <f ca="1">'ISB-1 2011'!B150</f>
        <v>Plaffeien</v>
      </c>
      <c r="C150" s="62">
        <v>1944</v>
      </c>
      <c r="D150" s="18">
        <v>1906</v>
      </c>
      <c r="E150" s="22">
        <v>59.05</v>
      </c>
      <c r="F150" s="19">
        <v>647</v>
      </c>
      <c r="G150" s="18">
        <v>78</v>
      </c>
      <c r="H150" s="19">
        <v>191</v>
      </c>
      <c r="I150" s="76">
        <f t="shared" si="11"/>
        <v>32.92125317527519</v>
      </c>
      <c r="J150" s="76">
        <f t="shared" si="12"/>
        <v>0.33281893004115226</v>
      </c>
      <c r="K150" s="32">
        <f t="shared" si="14"/>
        <v>1.993704092339979E-2</v>
      </c>
      <c r="L150" s="76">
        <f t="shared" si="13"/>
        <v>4.0123456790123455E-2</v>
      </c>
      <c r="M150" s="76">
        <f t="shared" si="15"/>
        <v>9.8251028806584359E-2</v>
      </c>
      <c r="N150" s="63"/>
    </row>
    <row r="151" spans="1:14" ht="15" customHeight="1">
      <c r="A151" s="61">
        <f ca="1">'ISB-1 2011'!A151</f>
        <v>2300</v>
      </c>
      <c r="B151" s="75" t="str">
        <f ca="1">'ISB-1 2011'!B151</f>
        <v>Plasselb</v>
      </c>
      <c r="C151" s="62">
        <v>1020</v>
      </c>
      <c r="D151" s="18">
        <v>1014</v>
      </c>
      <c r="E151" s="22">
        <v>18.16</v>
      </c>
      <c r="F151" s="19">
        <v>87</v>
      </c>
      <c r="G151" s="18">
        <v>29</v>
      </c>
      <c r="H151" s="19">
        <v>107</v>
      </c>
      <c r="I151" s="76">
        <f t="shared" si="11"/>
        <v>56.167400881057269</v>
      </c>
      <c r="J151" s="76">
        <f t="shared" si="12"/>
        <v>8.5294117647058826E-2</v>
      </c>
      <c r="K151" s="32">
        <f t="shared" si="14"/>
        <v>5.9171597633136093E-3</v>
      </c>
      <c r="L151" s="76">
        <f t="shared" si="13"/>
        <v>2.8431372549019607E-2</v>
      </c>
      <c r="M151" s="76">
        <f t="shared" si="15"/>
        <v>0.10490196078431373</v>
      </c>
      <c r="N151" s="63"/>
    </row>
    <row r="152" spans="1:14" ht="15" customHeight="1">
      <c r="A152" s="61">
        <f ca="1">'ISB-1 2011'!A152</f>
        <v>2301</v>
      </c>
      <c r="B152" s="75" t="str">
        <f ca="1">'ISB-1 2011'!B152</f>
        <v>Rechthalten</v>
      </c>
      <c r="C152" s="62">
        <v>1084</v>
      </c>
      <c r="D152" s="18">
        <v>1034</v>
      </c>
      <c r="E152" s="22">
        <v>7.31</v>
      </c>
      <c r="F152" s="19">
        <v>103</v>
      </c>
      <c r="G152" s="18">
        <v>60</v>
      </c>
      <c r="H152" s="19">
        <v>126</v>
      </c>
      <c r="I152" s="76">
        <f t="shared" si="11"/>
        <v>148.29001367989056</v>
      </c>
      <c r="J152" s="76">
        <f t="shared" si="12"/>
        <v>9.5018450184501849E-2</v>
      </c>
      <c r="K152" s="32">
        <f t="shared" si="14"/>
        <v>4.8355899419729204E-2</v>
      </c>
      <c r="L152" s="76">
        <f t="shared" si="13"/>
        <v>5.5350553505535055E-2</v>
      </c>
      <c r="M152" s="76">
        <f t="shared" si="15"/>
        <v>0.11623616236162361</v>
      </c>
      <c r="N152" s="63"/>
    </row>
    <row r="153" spans="1:14" s="56" customFormat="1" ht="15" customHeight="1">
      <c r="A153" s="61">
        <f ca="1">'ISB-1 2011'!A153</f>
        <v>2302</v>
      </c>
      <c r="B153" s="75" t="str">
        <f ca="1">'ISB-1 2011'!B153</f>
        <v>St. Antoni</v>
      </c>
      <c r="C153" s="62">
        <v>1925</v>
      </c>
      <c r="D153" s="18">
        <v>1914</v>
      </c>
      <c r="E153" s="22">
        <v>16.78</v>
      </c>
      <c r="F153" s="19">
        <v>344</v>
      </c>
      <c r="G153" s="18">
        <v>70</v>
      </c>
      <c r="H153" s="19">
        <v>209</v>
      </c>
      <c r="I153" s="76">
        <f t="shared" si="11"/>
        <v>114.71990464839094</v>
      </c>
      <c r="J153" s="76">
        <f t="shared" si="12"/>
        <v>0.17870129870129869</v>
      </c>
      <c r="K153" s="32">
        <f t="shared" si="14"/>
        <v>5.7471264367816091E-3</v>
      </c>
      <c r="L153" s="76">
        <f t="shared" si="13"/>
        <v>3.6363636363636362E-2</v>
      </c>
      <c r="M153" s="76">
        <f t="shared" si="15"/>
        <v>0.10857142857142857</v>
      </c>
      <c r="N153" s="63"/>
    </row>
    <row r="154" spans="1:14" ht="15" customHeight="1">
      <c r="A154" s="61">
        <f ca="1">'ISB-1 2011'!A154</f>
        <v>2303</v>
      </c>
      <c r="B154" s="75" t="str">
        <f ca="1">'ISB-1 2011'!B154</f>
        <v>St. Silvester</v>
      </c>
      <c r="C154" s="62">
        <v>942</v>
      </c>
      <c r="D154" s="18">
        <v>962</v>
      </c>
      <c r="E154" s="22">
        <v>7.04</v>
      </c>
      <c r="F154" s="19">
        <v>52</v>
      </c>
      <c r="G154" s="18">
        <v>23</v>
      </c>
      <c r="H154" s="19">
        <v>114</v>
      </c>
      <c r="I154" s="76">
        <f t="shared" si="11"/>
        <v>133.80681818181819</v>
      </c>
      <c r="J154" s="76">
        <f t="shared" si="12"/>
        <v>5.5201698513800426E-2</v>
      </c>
      <c r="K154" s="32">
        <f t="shared" si="14"/>
        <v>-2.0790020790020791E-2</v>
      </c>
      <c r="L154" s="76">
        <f t="shared" si="13"/>
        <v>2.4416135881104035E-2</v>
      </c>
      <c r="M154" s="76">
        <f t="shared" si="15"/>
        <v>0.12101910828025478</v>
      </c>
      <c r="N154" s="63"/>
    </row>
    <row r="155" spans="1:14" ht="15" customHeight="1">
      <c r="A155" s="61">
        <f ca="1">'ISB-1 2011'!A155</f>
        <v>2304</v>
      </c>
      <c r="B155" s="75" t="str">
        <f ca="1">'ISB-1 2011'!B155</f>
        <v>St. Ursen</v>
      </c>
      <c r="C155" s="62">
        <v>1252</v>
      </c>
      <c r="D155" s="18">
        <v>1201</v>
      </c>
      <c r="E155" s="22">
        <v>15.72</v>
      </c>
      <c r="F155" s="19">
        <v>231</v>
      </c>
      <c r="G155" s="18">
        <v>72</v>
      </c>
      <c r="H155" s="19">
        <v>124</v>
      </c>
      <c r="I155" s="76">
        <f t="shared" si="11"/>
        <v>79.64376590330788</v>
      </c>
      <c r="J155" s="76">
        <f t="shared" si="12"/>
        <v>0.18450479233226838</v>
      </c>
      <c r="K155" s="32">
        <f t="shared" si="14"/>
        <v>4.2464612822647796E-2</v>
      </c>
      <c r="L155" s="76">
        <f t="shared" si="13"/>
        <v>5.7507987220447282E-2</v>
      </c>
      <c r="M155" s="76">
        <f t="shared" si="15"/>
        <v>9.9041533546325874E-2</v>
      </c>
      <c r="N155" s="63"/>
    </row>
    <row r="156" spans="1:14" ht="15" customHeight="1">
      <c r="A156" s="61">
        <f ca="1">'ISB-1 2011'!A156</f>
        <v>2305</v>
      </c>
      <c r="B156" s="75" t="str">
        <f ca="1">'ISB-1 2011'!B156</f>
        <v>Schmitten (FR)</v>
      </c>
      <c r="C156" s="62">
        <v>3949</v>
      </c>
      <c r="D156" s="18">
        <v>3327</v>
      </c>
      <c r="E156" s="22">
        <v>13.5</v>
      </c>
      <c r="F156" s="19">
        <v>970</v>
      </c>
      <c r="G156" s="18">
        <v>119</v>
      </c>
      <c r="H156" s="19">
        <v>487</v>
      </c>
      <c r="I156" s="76">
        <f t="shared" si="11"/>
        <v>292.51851851851853</v>
      </c>
      <c r="J156" s="76">
        <f t="shared" si="12"/>
        <v>0.24563180552038491</v>
      </c>
      <c r="K156" s="32">
        <f t="shared" si="14"/>
        <v>0.18695521490832581</v>
      </c>
      <c r="L156" s="76">
        <f t="shared" si="13"/>
        <v>3.0134211192707015E-2</v>
      </c>
      <c r="M156" s="76">
        <f t="shared" si="15"/>
        <v>0.12332236009116232</v>
      </c>
      <c r="N156" s="63"/>
    </row>
    <row r="157" spans="1:14" ht="15" customHeight="1">
      <c r="A157" s="61">
        <f ca="1">'ISB-1 2011'!A157</f>
        <v>2306</v>
      </c>
      <c r="B157" s="75" t="str">
        <f ca="1">'ISB-1 2011'!B157</f>
        <v>Tafers</v>
      </c>
      <c r="C157" s="62">
        <v>3097</v>
      </c>
      <c r="D157" s="18">
        <v>2514</v>
      </c>
      <c r="E157" s="22">
        <v>8.42</v>
      </c>
      <c r="F157" s="19">
        <v>773</v>
      </c>
      <c r="G157" s="18">
        <v>112</v>
      </c>
      <c r="H157" s="19">
        <v>343</v>
      </c>
      <c r="I157" s="76">
        <f t="shared" si="11"/>
        <v>367.81472684085509</v>
      </c>
      <c r="J157" s="76">
        <f t="shared" si="12"/>
        <v>0.24959638359702938</v>
      </c>
      <c r="K157" s="32">
        <f t="shared" si="14"/>
        <v>0.23190135242641211</v>
      </c>
      <c r="L157" s="76">
        <f t="shared" si="13"/>
        <v>3.6164029706167257E-2</v>
      </c>
      <c r="M157" s="76">
        <f t="shared" si="15"/>
        <v>0.11075234097513723</v>
      </c>
      <c r="N157" s="63"/>
    </row>
    <row r="158" spans="1:14" ht="15" customHeight="1">
      <c r="A158" s="61">
        <f ca="1">'ISB-1 2011'!A158</f>
        <v>2307</v>
      </c>
      <c r="B158" s="75" t="str">
        <f ca="1">'ISB-1 2011'!B158</f>
        <v>Tentlingen</v>
      </c>
      <c r="C158" s="62">
        <v>1228</v>
      </c>
      <c r="D158" s="18">
        <v>1147</v>
      </c>
      <c r="E158" s="22">
        <v>3.61</v>
      </c>
      <c r="F158" s="19">
        <v>189</v>
      </c>
      <c r="G158" s="18">
        <v>37</v>
      </c>
      <c r="H158" s="19">
        <v>141</v>
      </c>
      <c r="I158" s="76">
        <f t="shared" si="11"/>
        <v>340.16620498614958</v>
      </c>
      <c r="J158" s="76">
        <f t="shared" si="12"/>
        <v>0.15390879478827363</v>
      </c>
      <c r="K158" s="32">
        <f t="shared" si="14"/>
        <v>7.0619006102877066E-2</v>
      </c>
      <c r="L158" s="76">
        <f t="shared" si="13"/>
        <v>3.013029315960912E-2</v>
      </c>
      <c r="M158" s="76">
        <f t="shared" si="15"/>
        <v>0.11482084690553745</v>
      </c>
      <c r="N158" s="63"/>
    </row>
    <row r="159" spans="1:14" s="56" customFormat="1" ht="15" customHeight="1">
      <c r="A159" s="61">
        <f ca="1">'ISB-1 2011'!A159</f>
        <v>2308</v>
      </c>
      <c r="B159" s="75" t="str">
        <f ca="1">'ISB-1 2011'!B159</f>
        <v>Ueberstorf</v>
      </c>
      <c r="C159" s="62">
        <v>2395</v>
      </c>
      <c r="D159" s="18">
        <v>2179</v>
      </c>
      <c r="E159" s="22">
        <v>16.11</v>
      </c>
      <c r="F159" s="19">
        <v>256</v>
      </c>
      <c r="G159" s="18">
        <v>97</v>
      </c>
      <c r="H159" s="19">
        <v>313</v>
      </c>
      <c r="I159" s="76">
        <f t="shared" si="11"/>
        <v>148.66542520173806</v>
      </c>
      <c r="J159" s="76">
        <f t="shared" si="12"/>
        <v>0.10688935281837161</v>
      </c>
      <c r="K159" s="32">
        <f t="shared" si="14"/>
        <v>9.912804038549794E-2</v>
      </c>
      <c r="L159" s="76">
        <f t="shared" si="13"/>
        <v>4.0501043841336119E-2</v>
      </c>
      <c r="M159" s="76">
        <f t="shared" si="15"/>
        <v>0.13068893528183717</v>
      </c>
      <c r="N159" s="63"/>
    </row>
    <row r="160" spans="1:14" ht="15" customHeight="1">
      <c r="A160" s="61">
        <f ca="1">'ISB-1 2011'!A160</f>
        <v>2309</v>
      </c>
      <c r="B160" s="75" t="str">
        <f ca="1">'ISB-1 2011'!B160</f>
        <v>Wünnewil-Flamatt</v>
      </c>
      <c r="C160" s="62">
        <v>5326</v>
      </c>
      <c r="D160" s="18">
        <v>5079</v>
      </c>
      <c r="E160" s="22">
        <v>13.27</v>
      </c>
      <c r="F160" s="19">
        <v>1241</v>
      </c>
      <c r="G160" s="18">
        <v>182</v>
      </c>
      <c r="H160" s="19">
        <v>604</v>
      </c>
      <c r="I160" s="76">
        <f t="shared" si="11"/>
        <v>401.35644310474754</v>
      </c>
      <c r="J160" s="76">
        <f t="shared" si="12"/>
        <v>0.23300788584303417</v>
      </c>
      <c r="K160" s="32">
        <f t="shared" si="14"/>
        <v>4.8631620397716083E-2</v>
      </c>
      <c r="L160" s="76">
        <f t="shared" si="13"/>
        <v>3.417198648141194E-2</v>
      </c>
      <c r="M160" s="76">
        <f t="shared" si="15"/>
        <v>0.11340593315809237</v>
      </c>
      <c r="N160" s="63"/>
    </row>
    <row r="161" spans="1:14" ht="15" customHeight="1">
      <c r="A161" s="61">
        <f ca="1">'ISB-1 2011'!A161</f>
        <v>2310</v>
      </c>
      <c r="B161" s="75" t="str">
        <f ca="1">'ISB-1 2011'!B161</f>
        <v>Zumholz</v>
      </c>
      <c r="C161" s="62">
        <v>401</v>
      </c>
      <c r="D161" s="18">
        <v>433</v>
      </c>
      <c r="E161" s="22">
        <v>1.9</v>
      </c>
      <c r="F161" s="19">
        <v>58</v>
      </c>
      <c r="G161" s="18">
        <v>17</v>
      </c>
      <c r="H161" s="19">
        <v>40</v>
      </c>
      <c r="I161" s="76">
        <f t="shared" si="11"/>
        <v>211.05263157894737</v>
      </c>
      <c r="J161" s="76">
        <f t="shared" si="12"/>
        <v>0.14463840399002495</v>
      </c>
      <c r="K161" s="32">
        <f t="shared" si="14"/>
        <v>-7.3903002309468821E-2</v>
      </c>
      <c r="L161" s="76">
        <f t="shared" si="13"/>
        <v>4.2394014962593519E-2</v>
      </c>
      <c r="M161" s="76">
        <f t="shared" si="15"/>
        <v>9.9750623441396513E-2</v>
      </c>
      <c r="N161" s="63"/>
    </row>
    <row r="162" spans="1:14" ht="15" customHeight="1">
      <c r="A162" s="61">
        <f ca="1">'ISB-1 2011'!A162</f>
        <v>2321</v>
      </c>
      <c r="B162" s="75" t="str">
        <f ca="1">'ISB-1 2011'!B162</f>
        <v>Attalens</v>
      </c>
      <c r="C162" s="62">
        <v>3100</v>
      </c>
      <c r="D162" s="18">
        <v>2280</v>
      </c>
      <c r="E162" s="22">
        <v>9.74</v>
      </c>
      <c r="F162" s="19">
        <v>351</v>
      </c>
      <c r="G162" s="18">
        <v>86</v>
      </c>
      <c r="H162" s="19">
        <v>508</v>
      </c>
      <c r="I162" s="76">
        <f t="shared" si="11"/>
        <v>318.27515400410675</v>
      </c>
      <c r="J162" s="76">
        <f t="shared" si="12"/>
        <v>0.1132258064516129</v>
      </c>
      <c r="K162" s="32">
        <f t="shared" si="14"/>
        <v>0.35964912280701755</v>
      </c>
      <c r="L162" s="76">
        <f t="shared" si="13"/>
        <v>2.7741935483870966E-2</v>
      </c>
      <c r="M162" s="76">
        <f t="shared" si="15"/>
        <v>0.16387096774193549</v>
      </c>
      <c r="N162" s="63"/>
    </row>
    <row r="163" spans="1:14" ht="15" customHeight="1">
      <c r="A163" s="61">
        <f ca="1">'ISB-1 2011'!A163</f>
        <v>2323</v>
      </c>
      <c r="B163" s="75" t="str">
        <f ca="1">'ISB-1 2011'!B163</f>
        <v>Bossonnens</v>
      </c>
      <c r="C163" s="62">
        <v>1390</v>
      </c>
      <c r="D163" s="18">
        <v>1065</v>
      </c>
      <c r="E163" s="22">
        <v>4.12</v>
      </c>
      <c r="F163" s="19">
        <v>187</v>
      </c>
      <c r="G163" s="18">
        <v>39</v>
      </c>
      <c r="H163" s="19">
        <v>224</v>
      </c>
      <c r="I163" s="76">
        <f t="shared" si="11"/>
        <v>337.378640776699</v>
      </c>
      <c r="J163" s="76">
        <f t="shared" si="12"/>
        <v>0.13453237410071942</v>
      </c>
      <c r="K163" s="32">
        <f t="shared" si="14"/>
        <v>0.30516431924882631</v>
      </c>
      <c r="L163" s="76">
        <f t="shared" si="13"/>
        <v>2.8057553956834531E-2</v>
      </c>
      <c r="M163" s="76">
        <f t="shared" si="15"/>
        <v>0.16115107913669063</v>
      </c>
      <c r="N163" s="63"/>
    </row>
    <row r="164" spans="1:14" ht="15" customHeight="1">
      <c r="A164" s="61">
        <f ca="1">'ISB-1 2011'!A164</f>
        <v>2325</v>
      </c>
      <c r="B164" s="75" t="str">
        <f ca="1">'ISB-1 2011'!B164</f>
        <v>Châtel-Saint-Denis</v>
      </c>
      <c r="C164" s="62">
        <v>6090</v>
      </c>
      <c r="D164" s="18">
        <v>4392</v>
      </c>
      <c r="E164" s="22">
        <v>47.89</v>
      </c>
      <c r="F164" s="19">
        <v>2003</v>
      </c>
      <c r="G164" s="18">
        <v>204</v>
      </c>
      <c r="H164" s="19">
        <v>824</v>
      </c>
      <c r="I164" s="76">
        <f t="shared" si="11"/>
        <v>127.1664230528294</v>
      </c>
      <c r="J164" s="76">
        <f t="shared" si="12"/>
        <v>0.32889983579638754</v>
      </c>
      <c r="K164" s="32">
        <f t="shared" si="14"/>
        <v>0.38661202185792348</v>
      </c>
      <c r="L164" s="76">
        <f t="shared" si="13"/>
        <v>3.3497536945812804E-2</v>
      </c>
      <c r="M164" s="76">
        <f t="shared" si="15"/>
        <v>0.13530377668308702</v>
      </c>
      <c r="N164" s="63"/>
    </row>
    <row r="165" spans="1:14" ht="15" customHeight="1">
      <c r="A165" s="61">
        <f ca="1">'ISB-1 2011'!A165</f>
        <v>2328</v>
      </c>
      <c r="B165" s="75" t="str">
        <f ca="1">'ISB-1 2011'!B165</f>
        <v>Granges (Veveyse)</v>
      </c>
      <c r="C165" s="62">
        <v>843</v>
      </c>
      <c r="D165" s="18">
        <v>638</v>
      </c>
      <c r="E165" s="22">
        <v>4.46</v>
      </c>
      <c r="F165" s="19">
        <v>216</v>
      </c>
      <c r="G165" s="18">
        <v>25</v>
      </c>
      <c r="H165" s="19">
        <v>151</v>
      </c>
      <c r="I165" s="76">
        <f t="shared" si="11"/>
        <v>189.01345291479819</v>
      </c>
      <c r="J165" s="76">
        <f t="shared" si="12"/>
        <v>0.25622775800711745</v>
      </c>
      <c r="K165" s="32">
        <f t="shared" si="14"/>
        <v>0.32131661442006271</v>
      </c>
      <c r="L165" s="76">
        <f t="shared" si="13"/>
        <v>2.9655990510083038E-2</v>
      </c>
      <c r="M165" s="76">
        <f t="shared" si="15"/>
        <v>0.17912218268090155</v>
      </c>
      <c r="N165" s="63"/>
    </row>
    <row r="166" spans="1:14" ht="15" customHeight="1">
      <c r="A166" s="61">
        <f ca="1">'ISB-1 2011'!A166</f>
        <v>2333</v>
      </c>
      <c r="B166" s="75" t="str">
        <f ca="1">'ISB-1 2011'!B166</f>
        <v>Remaufens</v>
      </c>
      <c r="C166" s="62">
        <v>973</v>
      </c>
      <c r="D166" s="18">
        <v>747</v>
      </c>
      <c r="E166" s="22">
        <v>5.91</v>
      </c>
      <c r="F166" s="19">
        <v>159</v>
      </c>
      <c r="G166" s="18">
        <v>34</v>
      </c>
      <c r="H166" s="19">
        <v>160</v>
      </c>
      <c r="I166" s="76">
        <f t="shared" si="11"/>
        <v>164.63620981387479</v>
      </c>
      <c r="J166" s="76">
        <f t="shared" si="12"/>
        <v>0.16341212744090441</v>
      </c>
      <c r="K166" s="32">
        <f t="shared" si="14"/>
        <v>0.30254350736278446</v>
      </c>
      <c r="L166" s="76">
        <f t="shared" si="13"/>
        <v>3.4943473792394653E-2</v>
      </c>
      <c r="M166" s="76">
        <f t="shared" si="15"/>
        <v>0.16443987667009249</v>
      </c>
      <c r="N166" s="63"/>
    </row>
    <row r="167" spans="1:14" ht="15" customHeight="1">
      <c r="A167" s="61">
        <f ca="1">'ISB-1 2011'!A167</f>
        <v>2335</v>
      </c>
      <c r="B167" s="75" t="str">
        <f ca="1">'ISB-1 2011'!B167</f>
        <v>Saint-Martin (FR)</v>
      </c>
      <c r="C167" s="62">
        <v>985</v>
      </c>
      <c r="D167" s="18">
        <v>875</v>
      </c>
      <c r="E167" s="22">
        <v>9.7799999999999994</v>
      </c>
      <c r="F167" s="19">
        <v>110</v>
      </c>
      <c r="G167" s="18">
        <v>41</v>
      </c>
      <c r="H167" s="19">
        <v>143</v>
      </c>
      <c r="I167" s="76">
        <f t="shared" si="11"/>
        <v>100.71574642126789</v>
      </c>
      <c r="J167" s="76">
        <f t="shared" si="12"/>
        <v>0.1116751269035533</v>
      </c>
      <c r="K167" s="32">
        <f t="shared" si="14"/>
        <v>0.12571428571428572</v>
      </c>
      <c r="L167" s="76">
        <f t="shared" si="13"/>
        <v>4.16243654822335E-2</v>
      </c>
      <c r="M167" s="76">
        <f t="shared" si="15"/>
        <v>0.14517766497461929</v>
      </c>
      <c r="N167" s="63"/>
    </row>
    <row r="168" spans="1:14" ht="15" customHeight="1">
      <c r="A168" s="61">
        <f ca="1">'ISB-1 2011'!A168</f>
        <v>2336</v>
      </c>
      <c r="B168" s="75" t="str">
        <f ca="1">'ISB-1 2011'!B168</f>
        <v>Semsales</v>
      </c>
      <c r="C168" s="62">
        <v>1344</v>
      </c>
      <c r="D168" s="18">
        <v>1033</v>
      </c>
      <c r="E168" s="22">
        <v>29.36</v>
      </c>
      <c r="F168" s="19">
        <v>215</v>
      </c>
      <c r="G168" s="18">
        <v>46</v>
      </c>
      <c r="H168" s="19">
        <v>196</v>
      </c>
      <c r="I168" s="76">
        <f t="shared" si="11"/>
        <v>45.776566757493185</v>
      </c>
      <c r="J168" s="76">
        <f t="shared" si="12"/>
        <v>0.15997023809523808</v>
      </c>
      <c r="K168" s="32">
        <f t="shared" si="14"/>
        <v>0.30106485963213941</v>
      </c>
      <c r="L168" s="76">
        <f t="shared" si="13"/>
        <v>3.4226190476190479E-2</v>
      </c>
      <c r="M168" s="76">
        <f t="shared" si="15"/>
        <v>0.14583333333333334</v>
      </c>
      <c r="N168" s="63"/>
    </row>
    <row r="169" spans="1:14" ht="15" customHeight="1">
      <c r="A169" s="78">
        <f ca="1">'ISB-1 2011'!A169</f>
        <v>2337</v>
      </c>
      <c r="B169" s="77" t="str">
        <f ca="1">'ISB-1 2011'!B169</f>
        <v>Le Flon</v>
      </c>
      <c r="C169" s="62">
        <v>1091</v>
      </c>
      <c r="D169" s="18">
        <v>862</v>
      </c>
      <c r="E169" s="22">
        <v>9.57</v>
      </c>
      <c r="F169" s="19">
        <v>92</v>
      </c>
      <c r="G169" s="18">
        <v>43</v>
      </c>
      <c r="H169" s="19">
        <v>196</v>
      </c>
      <c r="I169" s="76">
        <f t="shared" si="11"/>
        <v>114.00208986415883</v>
      </c>
      <c r="J169" s="76">
        <f t="shared" si="12"/>
        <v>8.4326306141154897E-2</v>
      </c>
      <c r="K169" s="32">
        <f t="shared" si="14"/>
        <v>0.26566125290023201</v>
      </c>
      <c r="L169" s="76">
        <f t="shared" si="13"/>
        <v>3.9413382218148489E-2</v>
      </c>
      <c r="M169" s="76">
        <f t="shared" si="15"/>
        <v>0.17965169569202566</v>
      </c>
      <c r="N169" s="63"/>
    </row>
    <row r="170" spans="1:14" ht="15" customHeight="1">
      <c r="A170" s="78">
        <f ca="1">'ISB-1 2011'!A170</f>
        <v>2338</v>
      </c>
      <c r="B170" s="78" t="str">
        <f ca="1">'ISB-1 2011'!B170</f>
        <v>La Verrerie</v>
      </c>
      <c r="C170" s="62">
        <v>1136</v>
      </c>
      <c r="D170" s="18">
        <v>927</v>
      </c>
      <c r="E170" s="22">
        <v>13.43</v>
      </c>
      <c r="F170" s="19">
        <v>204</v>
      </c>
      <c r="G170" s="18">
        <v>30</v>
      </c>
      <c r="H170" s="19">
        <v>195</v>
      </c>
      <c r="I170" s="76">
        <f t="shared" si="11"/>
        <v>84.586746090841402</v>
      </c>
      <c r="J170" s="76">
        <f t="shared" si="12"/>
        <v>0.1795774647887324</v>
      </c>
      <c r="K170" s="32">
        <f t="shared" si="14"/>
        <v>0.22545846817691478</v>
      </c>
      <c r="L170" s="76">
        <f t="shared" si="13"/>
        <v>2.6408450704225352E-2</v>
      </c>
      <c r="M170" s="76">
        <f t="shared" si="15"/>
        <v>0.17165492957746478</v>
      </c>
      <c r="N170" s="63"/>
    </row>
    <row r="171" spans="1:14" ht="15" customHeight="1">
      <c r="A171" s="79"/>
      <c r="B171" s="56"/>
      <c r="C171" s="72"/>
      <c r="D171" s="20"/>
      <c r="E171" s="1"/>
      <c r="F171" s="20"/>
      <c r="G171" s="20"/>
      <c r="H171" s="19"/>
      <c r="I171" s="76"/>
      <c r="J171" s="76"/>
      <c r="K171" s="32"/>
      <c r="L171" s="76"/>
      <c r="M171" s="76"/>
      <c r="N171" s="63"/>
    </row>
    <row r="172" spans="1:14" ht="15" customHeight="1">
      <c r="A172" s="71"/>
      <c r="B172" s="80" t="s">
        <v>1</v>
      </c>
      <c r="C172" s="72">
        <f t="shared" ref="C172:H172" si="16">SUM(C8:C170)</f>
        <v>291395</v>
      </c>
      <c r="D172" s="21">
        <f t="shared" si="16"/>
        <v>242270</v>
      </c>
      <c r="E172" s="2">
        <f t="shared" si="16"/>
        <v>1585.29</v>
      </c>
      <c r="F172" s="21">
        <f t="shared" si="16"/>
        <v>77133</v>
      </c>
      <c r="G172" s="21">
        <f t="shared" si="16"/>
        <v>10744</v>
      </c>
      <c r="H172" s="21">
        <f t="shared" si="16"/>
        <v>37184</v>
      </c>
      <c r="I172" s="73">
        <f t="shared" si="11"/>
        <v>183.81179468740734</v>
      </c>
      <c r="J172" s="73">
        <f t="shared" si="12"/>
        <v>0.26470255151941524</v>
      </c>
      <c r="K172" s="31">
        <f t="shared" si="14"/>
        <v>0.20276963718165683</v>
      </c>
      <c r="L172" s="73">
        <f t="shared" si="13"/>
        <v>3.6870914051373563E-2</v>
      </c>
      <c r="M172" s="73">
        <f t="shared" si="15"/>
        <v>0.12760685667221469</v>
      </c>
      <c r="N172" s="59"/>
    </row>
    <row r="173" spans="1:14" ht="15" customHeight="1">
      <c r="A173" s="71"/>
      <c r="B173" s="80"/>
      <c r="C173" s="72"/>
      <c r="E173" s="63"/>
      <c r="J173" s="76"/>
    </row>
    <row r="174" spans="1:14" ht="15" customHeight="1">
      <c r="A174" s="71"/>
      <c r="B174" s="80"/>
      <c r="C174" s="72"/>
      <c r="E174" s="63"/>
    </row>
    <row r="175" spans="1:14" ht="15" customHeight="1">
      <c r="A175" s="71"/>
      <c r="B175" s="80"/>
      <c r="C175" s="72"/>
      <c r="E175" s="63"/>
    </row>
    <row r="176" spans="1:14" ht="15" customHeight="1">
      <c r="A176" s="61"/>
      <c r="B176" s="75"/>
      <c r="C176" s="62"/>
      <c r="E176" s="63"/>
    </row>
    <row r="177" spans="1:7" ht="15" customHeight="1">
      <c r="A177" s="61"/>
      <c r="B177" s="75"/>
      <c r="C177" s="62"/>
      <c r="E177" s="63"/>
    </row>
    <row r="178" spans="1:7" ht="15" customHeight="1">
      <c r="A178" s="61"/>
      <c r="B178" s="75"/>
      <c r="C178" s="62"/>
      <c r="E178" s="63"/>
    </row>
    <row r="179" spans="1:7" ht="15" customHeight="1">
      <c r="A179" s="61"/>
      <c r="B179" s="75"/>
      <c r="C179" s="62"/>
      <c r="E179" s="63"/>
    </row>
    <row r="180" spans="1:7" ht="15" customHeight="1">
      <c r="A180" s="61"/>
      <c r="B180" s="75"/>
      <c r="C180" s="62"/>
      <c r="E180" s="63"/>
      <c r="F180" s="59"/>
      <c r="G180" s="59"/>
    </row>
    <row r="181" spans="1:7" ht="15" customHeight="1">
      <c r="A181" s="61"/>
      <c r="B181" s="75"/>
      <c r="C181" s="62"/>
    </row>
    <row r="182" spans="1:7" ht="15" customHeight="1">
      <c r="C182" s="62"/>
    </row>
    <row r="183" spans="1:7" ht="15" customHeight="1">
      <c r="C183" s="62"/>
    </row>
    <row r="184" spans="1:7" ht="15" customHeight="1">
      <c r="C184" s="62"/>
    </row>
    <row r="185" spans="1:7" ht="15" customHeight="1">
      <c r="C185" s="62"/>
    </row>
    <row r="186" spans="1:7" ht="15" customHeight="1">
      <c r="C186" s="62"/>
    </row>
    <row r="187" spans="1:7" ht="15" customHeight="1">
      <c r="C187" s="62"/>
    </row>
    <row r="188" spans="1:7" ht="15" customHeight="1">
      <c r="C188" s="62"/>
    </row>
    <row r="189" spans="1:7" ht="15" customHeight="1">
      <c r="C189" s="62"/>
    </row>
    <row r="190" spans="1:7" ht="15" customHeight="1">
      <c r="C190" s="62"/>
    </row>
  </sheetData>
  <phoneticPr fontId="2" type="noConversion"/>
  <printOptions gridLinesSet="0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0"/>
  <sheetViews>
    <sheetView showGridLines="0" workbookViewId="0">
      <pane ySplit="7" topLeftCell="A8" activePane="bottomLeft" state="frozen"/>
      <selection activeCell="I61" sqref="I61"/>
      <selection pane="bottomLeft"/>
    </sheetView>
  </sheetViews>
  <sheetFormatPr baseColWidth="10" defaultColWidth="15.7109375" defaultRowHeight="15" customHeight="1"/>
  <cols>
    <col min="1" max="1" width="5.7109375" style="78" customWidth="1"/>
    <col min="2" max="2" width="22.7109375" style="77" customWidth="1"/>
    <col min="3" max="3" width="10.7109375" style="66" customWidth="1"/>
    <col min="4" max="5" width="10.7109375" style="30" customWidth="1"/>
    <col min="6" max="7" width="10.7109375" style="63" customWidth="1"/>
    <col min="8" max="8" width="10.7109375" style="64" customWidth="1"/>
    <col min="9" max="12" width="10.7109375" style="63" customWidth="1"/>
    <col min="13" max="57" width="10.7109375" style="77" customWidth="1"/>
    <col min="58" max="16384" width="15.7109375" style="77"/>
  </cols>
  <sheetData>
    <row r="1" spans="1:14" s="56" customFormat="1" ht="15" customHeight="1">
      <c r="A1" s="55" t="s">
        <v>52</v>
      </c>
      <c r="C1" s="57"/>
      <c r="D1" s="58"/>
      <c r="E1" s="59"/>
      <c r="F1" s="59"/>
      <c r="G1" s="59"/>
      <c r="H1" s="60"/>
      <c r="I1" s="59"/>
      <c r="J1" s="59"/>
      <c r="K1" s="59"/>
      <c r="L1" s="59"/>
    </row>
    <row r="2" spans="1:14" s="56" customFormat="1" ht="15" customHeight="1">
      <c r="A2" s="61"/>
      <c r="C2" s="62"/>
      <c r="D2" s="30"/>
      <c r="E2" s="63"/>
      <c r="F2" s="63"/>
      <c r="G2" s="63"/>
      <c r="H2" s="64"/>
      <c r="I2" s="63"/>
      <c r="J2" s="63"/>
      <c r="K2" s="65"/>
      <c r="L2" s="59"/>
    </row>
    <row r="3" spans="1:14" s="66" customFormat="1" ht="15" customHeight="1">
      <c r="A3" s="57"/>
      <c r="B3" s="57"/>
      <c r="C3" s="66" t="s">
        <v>3</v>
      </c>
      <c r="D3" s="30" t="s">
        <v>3</v>
      </c>
      <c r="E3" s="99" t="s">
        <v>5</v>
      </c>
      <c r="F3" s="30" t="s">
        <v>7</v>
      </c>
      <c r="G3" s="30" t="s">
        <v>3</v>
      </c>
      <c r="H3" s="62" t="s">
        <v>3</v>
      </c>
      <c r="I3" s="30" t="s">
        <v>10</v>
      </c>
      <c r="J3" s="30" t="s">
        <v>32</v>
      </c>
      <c r="K3" s="30" t="s">
        <v>11</v>
      </c>
      <c r="L3" s="30" t="s">
        <v>12</v>
      </c>
      <c r="M3" s="66" t="s">
        <v>13</v>
      </c>
    </row>
    <row r="4" spans="1:14" s="66" customFormat="1" ht="15" customHeight="1">
      <c r="A4" s="57"/>
      <c r="B4" s="57"/>
      <c r="C4" s="66" t="s">
        <v>2</v>
      </c>
      <c r="D4" s="30" t="s">
        <v>4</v>
      </c>
      <c r="E4" s="99" t="s">
        <v>6</v>
      </c>
      <c r="F4" s="30" t="s">
        <v>8</v>
      </c>
      <c r="G4" s="30" t="s">
        <v>9</v>
      </c>
      <c r="H4" s="67" t="s">
        <v>34</v>
      </c>
      <c r="I4" s="30"/>
      <c r="J4" s="30"/>
      <c r="K4" s="30"/>
      <c r="L4" s="30"/>
    </row>
    <row r="5" spans="1:14" s="68" customFormat="1" ht="15" customHeight="1">
      <c r="B5" s="69"/>
      <c r="C5" s="70">
        <v>2013</v>
      </c>
      <c r="D5" s="70">
        <f>C5-10</f>
        <v>2003</v>
      </c>
      <c r="E5" s="70">
        <v>2013</v>
      </c>
      <c r="F5" s="70">
        <v>2008</v>
      </c>
      <c r="G5" s="70">
        <f>C5</f>
        <v>2013</v>
      </c>
      <c r="H5" s="70">
        <f>C5</f>
        <v>2013</v>
      </c>
      <c r="I5" s="70">
        <f>$C$5</f>
        <v>2013</v>
      </c>
      <c r="J5" s="70">
        <f t="shared" ref="J5:M5" si="0">$C$5</f>
        <v>2013</v>
      </c>
      <c r="K5" s="70">
        <f t="shared" si="0"/>
        <v>2013</v>
      </c>
      <c r="L5" s="70">
        <f t="shared" si="0"/>
        <v>2013</v>
      </c>
      <c r="M5" s="70">
        <f t="shared" si="0"/>
        <v>2013</v>
      </c>
      <c r="N5" s="70"/>
    </row>
    <row r="6" spans="1:14" s="56" customFormat="1" ht="15" customHeight="1">
      <c r="A6" s="71"/>
      <c r="B6" s="60" t="s">
        <v>0</v>
      </c>
      <c r="C6" s="72">
        <v>297622</v>
      </c>
      <c r="D6" s="72">
        <v>246656</v>
      </c>
      <c r="E6" s="100">
        <v>1585.29</v>
      </c>
      <c r="F6" s="60">
        <v>77133</v>
      </c>
      <c r="G6" s="60">
        <v>11046</v>
      </c>
      <c r="H6" s="60">
        <v>37638</v>
      </c>
      <c r="I6" s="73">
        <f>SUM(C6/E6)</f>
        <v>187.73978262652258</v>
      </c>
      <c r="J6" s="73">
        <f>SUM(F6/C6)</f>
        <v>0.25916430909005383</v>
      </c>
      <c r="K6" s="31">
        <f>SUM(C6-D6)/D6</f>
        <v>0.20662785417747795</v>
      </c>
      <c r="L6" s="73">
        <f>SUM(G6/C6)</f>
        <v>3.7114191827217077E-2</v>
      </c>
      <c r="M6" s="73">
        <f>SUM(H6/C6)</f>
        <v>0.12646242549273912</v>
      </c>
      <c r="N6" s="59"/>
    </row>
    <row r="7" spans="1:14" s="56" customFormat="1" ht="15" customHeight="1">
      <c r="A7" s="71"/>
      <c r="B7" s="60"/>
      <c r="C7" s="72"/>
      <c r="D7" s="72"/>
      <c r="E7" s="59"/>
      <c r="F7" s="64"/>
      <c r="G7" s="64"/>
      <c r="H7" s="60"/>
      <c r="I7" s="73"/>
      <c r="J7" s="73"/>
      <c r="K7" s="31"/>
      <c r="L7" s="73"/>
      <c r="M7" s="73"/>
      <c r="N7" s="59"/>
    </row>
    <row r="8" spans="1:14" s="56" customFormat="1" ht="15" customHeight="1">
      <c r="A8" s="61">
        <f ca="1">'ISB-1 2011'!A8</f>
        <v>2004</v>
      </c>
      <c r="B8" s="75" t="str">
        <f ca="1">'ISB-1 2011'!B8</f>
        <v>Bussy (FR)</v>
      </c>
      <c r="C8" s="62">
        <v>406</v>
      </c>
      <c r="D8" s="18">
        <v>272</v>
      </c>
      <c r="E8" s="22">
        <v>3.61</v>
      </c>
      <c r="F8" s="19">
        <v>62</v>
      </c>
      <c r="G8" s="18">
        <v>16</v>
      </c>
      <c r="H8" s="19">
        <v>53</v>
      </c>
      <c r="I8" s="76">
        <f>C8/E8</f>
        <v>112.46537396121884</v>
      </c>
      <c r="J8" s="76">
        <f>F8/C8</f>
        <v>0.15270935960591134</v>
      </c>
      <c r="K8" s="32">
        <f>(C8-D8)/D8</f>
        <v>0.49264705882352944</v>
      </c>
      <c r="L8" s="76">
        <f>G8/C8</f>
        <v>3.9408866995073892E-2</v>
      </c>
      <c r="M8" s="76">
        <f>H8/C8</f>
        <v>0.13054187192118227</v>
      </c>
      <c r="N8" s="63"/>
    </row>
    <row r="9" spans="1:14" ht="15" customHeight="1">
      <c r="A9" s="61">
        <f ca="1">'ISB-1 2011'!A9</f>
        <v>2005</v>
      </c>
      <c r="B9" s="75" t="str">
        <f ca="1">'ISB-1 2011'!B9</f>
        <v>Châbles</v>
      </c>
      <c r="C9" s="62">
        <v>718</v>
      </c>
      <c r="D9" s="18">
        <v>537</v>
      </c>
      <c r="E9" s="22">
        <v>4.75</v>
      </c>
      <c r="F9" s="19">
        <v>52</v>
      </c>
      <c r="G9" s="18">
        <v>22</v>
      </c>
      <c r="H9" s="19">
        <v>115</v>
      </c>
      <c r="I9" s="76">
        <f>C9/E9</f>
        <v>151.15789473684211</v>
      </c>
      <c r="J9" s="76">
        <f t="shared" ref="J9:J69" si="1">F9/C9</f>
        <v>7.2423398328690811E-2</v>
      </c>
      <c r="K9" s="32">
        <f>(C9-D9)/D9</f>
        <v>0.33705772811918061</v>
      </c>
      <c r="L9" s="76">
        <f>G9/C9</f>
        <v>3.0640668523676879E-2</v>
      </c>
      <c r="M9" s="76">
        <f>H9/C9</f>
        <v>0.16016713091922005</v>
      </c>
      <c r="N9" s="63"/>
    </row>
    <row r="10" spans="1:14" ht="15" customHeight="1">
      <c r="A10" s="61">
        <f ca="1">'ISB-1 2011'!A10</f>
        <v>2008</v>
      </c>
      <c r="B10" s="75" t="str">
        <f ca="1">'ISB-1 2011'!B10</f>
        <v>Châtillon (FR)</v>
      </c>
      <c r="C10" s="62">
        <v>408</v>
      </c>
      <c r="D10" s="18">
        <v>283</v>
      </c>
      <c r="E10" s="22">
        <v>1.3</v>
      </c>
      <c r="F10" s="19">
        <v>14</v>
      </c>
      <c r="G10" s="18">
        <v>14</v>
      </c>
      <c r="H10" s="19">
        <v>55</v>
      </c>
      <c r="I10" s="76">
        <f t="shared" ref="I10:I70" si="2">C10/E10</f>
        <v>313.84615384615381</v>
      </c>
      <c r="J10" s="76">
        <f t="shared" si="1"/>
        <v>3.4313725490196081E-2</v>
      </c>
      <c r="K10" s="32">
        <f t="shared" ref="K10:K70" si="3">(C10-D10)/D10</f>
        <v>0.44169611307420492</v>
      </c>
      <c r="L10" s="76">
        <f t="shared" ref="L10:L70" si="4">G10/C10</f>
        <v>3.4313725490196081E-2</v>
      </c>
      <c r="M10" s="76">
        <f t="shared" ref="M10:M70" si="5">H10/C10</f>
        <v>0.13480392156862744</v>
      </c>
      <c r="N10" s="63"/>
    </row>
    <row r="11" spans="1:14" ht="15" customHeight="1">
      <c r="A11" s="61">
        <f ca="1">'ISB-1 2011'!A11</f>
        <v>2009</v>
      </c>
      <c r="B11" s="75" t="str">
        <f ca="1">'ISB-1 2011'!B11</f>
        <v>Cheiry</v>
      </c>
      <c r="C11" s="62">
        <v>371</v>
      </c>
      <c r="D11" s="18">
        <v>343</v>
      </c>
      <c r="E11" s="22">
        <v>6.44</v>
      </c>
      <c r="F11" s="19">
        <v>38</v>
      </c>
      <c r="G11" s="18">
        <v>21</v>
      </c>
      <c r="H11" s="19">
        <v>49</v>
      </c>
      <c r="I11" s="76">
        <f t="shared" si="2"/>
        <v>57.608695652173907</v>
      </c>
      <c r="J11" s="76">
        <f t="shared" si="1"/>
        <v>0.10242587601078167</v>
      </c>
      <c r="K11" s="32">
        <f t="shared" si="3"/>
        <v>8.1632653061224483E-2</v>
      </c>
      <c r="L11" s="76">
        <f t="shared" si="4"/>
        <v>5.6603773584905662E-2</v>
      </c>
      <c r="M11" s="76">
        <f t="shared" si="5"/>
        <v>0.13207547169811321</v>
      </c>
      <c r="N11" s="63"/>
    </row>
    <row r="12" spans="1:14" ht="15" customHeight="1">
      <c r="A12" s="61">
        <f ca="1">'ISB-1 2011'!A12</f>
        <v>2010</v>
      </c>
      <c r="B12" s="75" t="str">
        <f ca="1">'ISB-1 2011'!B12</f>
        <v>Cheyres</v>
      </c>
      <c r="C12" s="62">
        <v>1338</v>
      </c>
      <c r="D12" s="18">
        <v>813</v>
      </c>
      <c r="E12" s="22">
        <v>5.16</v>
      </c>
      <c r="F12" s="19">
        <v>82</v>
      </c>
      <c r="G12" s="18">
        <v>55</v>
      </c>
      <c r="H12" s="19">
        <v>166</v>
      </c>
      <c r="I12" s="76">
        <f t="shared" si="2"/>
        <v>259.30232558139534</v>
      </c>
      <c r="J12" s="76">
        <f t="shared" si="1"/>
        <v>6.1285500747384154E-2</v>
      </c>
      <c r="K12" s="32">
        <f t="shared" si="3"/>
        <v>0.64575645756457567</v>
      </c>
      <c r="L12" s="76">
        <f t="shared" si="4"/>
        <v>4.1106128550074741E-2</v>
      </c>
      <c r="M12" s="76">
        <f t="shared" si="5"/>
        <v>0.12406576980568013</v>
      </c>
      <c r="N12" s="63"/>
    </row>
    <row r="13" spans="1:14" ht="15" customHeight="1">
      <c r="A13" s="61">
        <f ca="1">'ISB-1 2011'!A13</f>
        <v>2011</v>
      </c>
      <c r="B13" s="75" t="str">
        <f ca="1">'ISB-1 2011'!B13</f>
        <v>Cugy (FR)</v>
      </c>
      <c r="C13" s="62">
        <v>1510</v>
      </c>
      <c r="D13" s="20">
        <v>1173</v>
      </c>
      <c r="E13" s="1">
        <v>9.8800000000000008</v>
      </c>
      <c r="F13" s="20">
        <v>187</v>
      </c>
      <c r="G13" s="20">
        <v>56</v>
      </c>
      <c r="H13" s="19">
        <v>217</v>
      </c>
      <c r="I13" s="76">
        <f t="shared" si="2"/>
        <v>152.83400809716599</v>
      </c>
      <c r="J13" s="76">
        <f t="shared" si="1"/>
        <v>0.123841059602649</v>
      </c>
      <c r="K13" s="32">
        <f t="shared" si="3"/>
        <v>0.28729752770673489</v>
      </c>
      <c r="L13" s="76">
        <f t="shared" si="4"/>
        <v>3.7086092715231792E-2</v>
      </c>
      <c r="M13" s="76">
        <f t="shared" si="5"/>
        <v>0.14370860927152318</v>
      </c>
      <c r="N13" s="63"/>
    </row>
    <row r="14" spans="1:14" ht="15" customHeight="1">
      <c r="A14" s="61">
        <f ca="1">'ISB-1 2011'!A14</f>
        <v>2013</v>
      </c>
      <c r="B14" s="75" t="str">
        <f ca="1">'ISB-1 2011'!B14</f>
        <v>Domdidier</v>
      </c>
      <c r="C14" s="62">
        <v>2936</v>
      </c>
      <c r="D14" s="18">
        <v>2264</v>
      </c>
      <c r="E14" s="22">
        <v>8.91</v>
      </c>
      <c r="F14" s="19">
        <v>1310</v>
      </c>
      <c r="G14" s="18">
        <v>90</v>
      </c>
      <c r="H14" s="19">
        <v>460</v>
      </c>
      <c r="I14" s="76">
        <f t="shared" si="2"/>
        <v>329.51739618406282</v>
      </c>
      <c r="J14" s="76">
        <f t="shared" si="1"/>
        <v>0.44618528610354224</v>
      </c>
      <c r="K14" s="32">
        <f t="shared" si="3"/>
        <v>0.29681978798586572</v>
      </c>
      <c r="L14" s="76">
        <f t="shared" si="4"/>
        <v>3.0653950953678476E-2</v>
      </c>
      <c r="M14" s="76">
        <f t="shared" si="5"/>
        <v>0.1566757493188011</v>
      </c>
      <c r="N14" s="63"/>
    </row>
    <row r="15" spans="1:14" ht="15" customHeight="1">
      <c r="A15" s="61">
        <f ca="1">'ISB-1 2011'!A15</f>
        <v>2014</v>
      </c>
      <c r="B15" s="75" t="str">
        <f ca="1">'ISB-1 2011'!B15</f>
        <v>Dompierre (FR)</v>
      </c>
      <c r="C15" s="62">
        <v>937</v>
      </c>
      <c r="D15" s="18">
        <v>622</v>
      </c>
      <c r="E15" s="22">
        <v>4.4400000000000004</v>
      </c>
      <c r="F15" s="19">
        <v>86</v>
      </c>
      <c r="G15" s="18">
        <v>22</v>
      </c>
      <c r="H15" s="19">
        <v>126</v>
      </c>
      <c r="I15" s="76">
        <f t="shared" si="2"/>
        <v>211.03603603603602</v>
      </c>
      <c r="J15" s="76">
        <f t="shared" si="1"/>
        <v>9.1782283884738525E-2</v>
      </c>
      <c r="K15" s="32">
        <f t="shared" si="3"/>
        <v>0.50643086816720262</v>
      </c>
      <c r="L15" s="76">
        <f t="shared" si="4"/>
        <v>2.3479188900747065E-2</v>
      </c>
      <c r="M15" s="76">
        <f t="shared" si="5"/>
        <v>0.1344717182497332</v>
      </c>
      <c r="N15" s="63"/>
    </row>
    <row r="16" spans="1:14" ht="15" customHeight="1">
      <c r="A16" s="61">
        <f ca="1">'ISB-1 2011'!A16</f>
        <v>2015</v>
      </c>
      <c r="B16" s="75" t="str">
        <f ca="1">'ISB-1 2011'!B16</f>
        <v>Estavayer-le-Lac</v>
      </c>
      <c r="C16" s="62">
        <v>6094</v>
      </c>
      <c r="D16" s="18">
        <v>4736</v>
      </c>
      <c r="E16" s="22">
        <v>8.8800000000000008</v>
      </c>
      <c r="F16" s="19">
        <v>2035</v>
      </c>
      <c r="G16" s="18">
        <v>226</v>
      </c>
      <c r="H16" s="19">
        <v>730</v>
      </c>
      <c r="I16" s="76">
        <f t="shared" si="2"/>
        <v>686.26126126126121</v>
      </c>
      <c r="J16" s="76">
        <f t="shared" si="1"/>
        <v>0.33393501805054154</v>
      </c>
      <c r="K16" s="32">
        <f t="shared" si="3"/>
        <v>0.28673986486486486</v>
      </c>
      <c r="L16" s="76">
        <f t="shared" si="4"/>
        <v>3.7085658024286185E-2</v>
      </c>
      <c r="M16" s="76">
        <f t="shared" si="5"/>
        <v>0.11978995733508369</v>
      </c>
      <c r="N16" s="63"/>
    </row>
    <row r="17" spans="1:14" ht="15" customHeight="1">
      <c r="A17" s="61">
        <f ca="1">'ISB-1 2011'!A17</f>
        <v>2016</v>
      </c>
      <c r="B17" s="75" t="str">
        <f ca="1">'ISB-1 2011'!B17</f>
        <v>Fétigny</v>
      </c>
      <c r="C17" s="62">
        <v>896</v>
      </c>
      <c r="D17" s="18">
        <v>667</v>
      </c>
      <c r="E17" s="22">
        <v>4.0999999999999996</v>
      </c>
      <c r="F17" s="19">
        <v>90</v>
      </c>
      <c r="G17" s="18">
        <v>25</v>
      </c>
      <c r="H17" s="19">
        <v>163</v>
      </c>
      <c r="I17" s="76">
        <f t="shared" si="2"/>
        <v>218.53658536585368</v>
      </c>
      <c r="J17" s="76">
        <f t="shared" si="1"/>
        <v>0.10044642857142858</v>
      </c>
      <c r="K17" s="32">
        <f t="shared" si="3"/>
        <v>0.34332833583208394</v>
      </c>
      <c r="L17" s="76">
        <f t="shared" si="4"/>
        <v>2.7901785714285716E-2</v>
      </c>
      <c r="M17" s="76">
        <f t="shared" si="5"/>
        <v>0.18191964285714285</v>
      </c>
      <c r="N17" s="63"/>
    </row>
    <row r="18" spans="1:14" ht="15" customHeight="1">
      <c r="A18" s="61">
        <f ca="1">'ISB-1 2011'!A18</f>
        <v>2022</v>
      </c>
      <c r="B18" s="75" t="str">
        <f ca="1">'ISB-1 2011'!B18</f>
        <v>Gletterens</v>
      </c>
      <c r="C18" s="62">
        <v>954</v>
      </c>
      <c r="D18" s="18">
        <v>611</v>
      </c>
      <c r="E18" s="22">
        <v>3.01</v>
      </c>
      <c r="F18" s="19">
        <v>59</v>
      </c>
      <c r="G18" s="18">
        <v>31</v>
      </c>
      <c r="H18" s="19">
        <v>127</v>
      </c>
      <c r="I18" s="76">
        <f t="shared" si="2"/>
        <v>316.9435215946844</v>
      </c>
      <c r="J18" s="76">
        <f t="shared" si="1"/>
        <v>6.1844863731656187E-2</v>
      </c>
      <c r="K18" s="32">
        <f t="shared" si="3"/>
        <v>0.56137479541734858</v>
      </c>
      <c r="L18" s="76">
        <f t="shared" si="4"/>
        <v>3.2494758909853247E-2</v>
      </c>
      <c r="M18" s="76">
        <f t="shared" si="5"/>
        <v>0.1331236897274633</v>
      </c>
      <c r="N18" s="63"/>
    </row>
    <row r="19" spans="1:14" ht="15" customHeight="1">
      <c r="A19" s="61">
        <f ca="1">'ISB-1 2011'!A19</f>
        <v>2024</v>
      </c>
      <c r="B19" s="75" t="str">
        <f ca="1">'ISB-1 2011'!B19</f>
        <v>Léchelles</v>
      </c>
      <c r="C19" s="62">
        <v>666</v>
      </c>
      <c r="D19" s="18">
        <v>539</v>
      </c>
      <c r="E19" s="22">
        <v>8.73</v>
      </c>
      <c r="F19" s="19">
        <v>67</v>
      </c>
      <c r="G19" s="18">
        <v>20</v>
      </c>
      <c r="H19" s="19">
        <v>80</v>
      </c>
      <c r="I19" s="76">
        <f t="shared" si="2"/>
        <v>76.288659793814432</v>
      </c>
      <c r="J19" s="76">
        <f t="shared" si="1"/>
        <v>0.1006006006006006</v>
      </c>
      <c r="K19" s="32">
        <f t="shared" si="3"/>
        <v>0.23562152133580705</v>
      </c>
      <c r="L19" s="76">
        <f t="shared" si="4"/>
        <v>3.003003003003003E-2</v>
      </c>
      <c r="M19" s="76">
        <f t="shared" si="5"/>
        <v>0.12012012012012012</v>
      </c>
      <c r="N19" s="63"/>
    </row>
    <row r="20" spans="1:14" ht="15" customHeight="1">
      <c r="A20" s="61">
        <f ca="1">'ISB-1 2011'!A20</f>
        <v>2025</v>
      </c>
      <c r="B20" s="75" t="str">
        <f ca="1">'ISB-1 2011'!B20</f>
        <v>Lully (FR)</v>
      </c>
      <c r="C20" s="62">
        <v>1050</v>
      </c>
      <c r="D20" s="18">
        <v>708</v>
      </c>
      <c r="E20" s="22">
        <v>5.48</v>
      </c>
      <c r="F20" s="19">
        <v>77</v>
      </c>
      <c r="G20" s="18">
        <v>24</v>
      </c>
      <c r="H20" s="19">
        <v>187</v>
      </c>
      <c r="I20" s="76">
        <f t="shared" si="2"/>
        <v>191.60583941605839</v>
      </c>
      <c r="J20" s="76">
        <f t="shared" si="1"/>
        <v>7.3333333333333334E-2</v>
      </c>
      <c r="K20" s="32">
        <f t="shared" si="3"/>
        <v>0.48305084745762711</v>
      </c>
      <c r="L20" s="76">
        <f t="shared" si="4"/>
        <v>2.2857142857142857E-2</v>
      </c>
      <c r="M20" s="76">
        <f t="shared" si="5"/>
        <v>0.17809523809523808</v>
      </c>
      <c r="N20" s="63"/>
    </row>
    <row r="21" spans="1:14" ht="15" customHeight="1">
      <c r="A21" s="61">
        <f ca="1">'ISB-1 2011'!A21</f>
        <v>2027</v>
      </c>
      <c r="B21" s="75" t="str">
        <f ca="1">'ISB-1 2011'!B21</f>
        <v>Ménières</v>
      </c>
      <c r="C21" s="62">
        <v>353</v>
      </c>
      <c r="D21" s="18">
        <v>279</v>
      </c>
      <c r="E21" s="22">
        <v>4.38</v>
      </c>
      <c r="F21" s="19">
        <v>67</v>
      </c>
      <c r="G21" s="18">
        <v>19</v>
      </c>
      <c r="H21" s="19">
        <v>58</v>
      </c>
      <c r="I21" s="76">
        <f t="shared" si="2"/>
        <v>80.593607305936075</v>
      </c>
      <c r="J21" s="76">
        <f t="shared" si="1"/>
        <v>0.18980169971671387</v>
      </c>
      <c r="K21" s="32">
        <f t="shared" si="3"/>
        <v>0.26523297491039427</v>
      </c>
      <c r="L21" s="76">
        <f t="shared" si="4"/>
        <v>5.3824362606232294E-2</v>
      </c>
      <c r="M21" s="76">
        <f t="shared" si="5"/>
        <v>0.1643059490084986</v>
      </c>
      <c r="N21" s="63"/>
    </row>
    <row r="22" spans="1:14" ht="15" customHeight="1">
      <c r="A22" s="61">
        <f ca="1">'ISB-1 2011'!A22</f>
        <v>2029</v>
      </c>
      <c r="B22" s="75" t="str">
        <f ca="1">'ISB-1 2011'!B22</f>
        <v>Montagny (FR)</v>
      </c>
      <c r="C22" s="62">
        <v>2204</v>
      </c>
      <c r="D22" s="18">
        <v>1885</v>
      </c>
      <c r="E22" s="22">
        <v>17.52</v>
      </c>
      <c r="F22" s="19">
        <v>247</v>
      </c>
      <c r="G22" s="18">
        <v>97</v>
      </c>
      <c r="H22" s="19">
        <v>305</v>
      </c>
      <c r="I22" s="76">
        <f t="shared" si="2"/>
        <v>125.79908675799086</v>
      </c>
      <c r="J22" s="76">
        <f t="shared" si="1"/>
        <v>0.11206896551724138</v>
      </c>
      <c r="K22" s="32">
        <f t="shared" si="3"/>
        <v>0.16923076923076924</v>
      </c>
      <c r="L22" s="76">
        <f t="shared" si="4"/>
        <v>4.4010889292196008E-2</v>
      </c>
      <c r="M22" s="76">
        <f t="shared" si="5"/>
        <v>0.13838475499092559</v>
      </c>
      <c r="N22" s="63"/>
    </row>
    <row r="23" spans="1:14" ht="15" customHeight="1">
      <c r="A23" s="61">
        <f ca="1">'ISB-1 2011'!A23</f>
        <v>2033</v>
      </c>
      <c r="B23" s="75" t="str">
        <f ca="1">'ISB-1 2011'!B23</f>
        <v>Morens (FR)</v>
      </c>
      <c r="C23" s="62">
        <v>142</v>
      </c>
      <c r="D23" s="18">
        <v>136</v>
      </c>
      <c r="E23" s="22">
        <v>2.6</v>
      </c>
      <c r="F23" s="19">
        <v>13</v>
      </c>
      <c r="G23" s="18">
        <v>5</v>
      </c>
      <c r="H23" s="19">
        <v>30</v>
      </c>
      <c r="I23" s="76">
        <f t="shared" si="2"/>
        <v>54.615384615384613</v>
      </c>
      <c r="J23" s="76">
        <f t="shared" si="1"/>
        <v>9.154929577464789E-2</v>
      </c>
      <c r="K23" s="32">
        <f t="shared" si="3"/>
        <v>4.4117647058823532E-2</v>
      </c>
      <c r="L23" s="76">
        <f t="shared" si="4"/>
        <v>3.5211267605633804E-2</v>
      </c>
      <c r="M23" s="76">
        <f t="shared" si="5"/>
        <v>0.21126760563380281</v>
      </c>
      <c r="N23" s="63"/>
    </row>
    <row r="24" spans="1:14" ht="15" customHeight="1">
      <c r="A24" s="61">
        <f ca="1">'ISB-1 2011'!A24</f>
        <v>2034</v>
      </c>
      <c r="B24" s="75" t="str">
        <f ca="1">'ISB-1 2011'!B24</f>
        <v>Murist</v>
      </c>
      <c r="C24" s="62">
        <v>612</v>
      </c>
      <c r="D24" s="18">
        <v>440</v>
      </c>
      <c r="E24" s="22">
        <v>8.2200000000000006</v>
      </c>
      <c r="F24" s="19">
        <v>81</v>
      </c>
      <c r="G24" s="18">
        <v>24</v>
      </c>
      <c r="H24" s="19">
        <v>87</v>
      </c>
      <c r="I24" s="76">
        <f t="shared" si="2"/>
        <v>74.452554744525543</v>
      </c>
      <c r="J24" s="76">
        <f t="shared" si="1"/>
        <v>0.13235294117647059</v>
      </c>
      <c r="K24" s="32">
        <f t="shared" si="3"/>
        <v>0.39090909090909093</v>
      </c>
      <c r="L24" s="76">
        <f t="shared" si="4"/>
        <v>3.9215686274509803E-2</v>
      </c>
      <c r="M24" s="76">
        <f t="shared" si="5"/>
        <v>0.14215686274509803</v>
      </c>
      <c r="N24" s="63"/>
    </row>
    <row r="25" spans="1:14" ht="15" customHeight="1">
      <c r="A25" s="61">
        <f ca="1">'ISB-1 2011'!A25</f>
        <v>2035</v>
      </c>
      <c r="B25" s="75" t="str">
        <f ca="1">'ISB-1 2011'!B25</f>
        <v>Nuvilly</v>
      </c>
      <c r="C25" s="62">
        <v>394</v>
      </c>
      <c r="D25" s="18">
        <v>314</v>
      </c>
      <c r="E25" s="22">
        <v>3.98</v>
      </c>
      <c r="F25" s="19">
        <v>43</v>
      </c>
      <c r="G25" s="18">
        <v>13</v>
      </c>
      <c r="H25" s="19">
        <v>64</v>
      </c>
      <c r="I25" s="76">
        <f t="shared" si="2"/>
        <v>98.994974874371863</v>
      </c>
      <c r="J25" s="76">
        <f t="shared" si="1"/>
        <v>0.10913705583756345</v>
      </c>
      <c r="K25" s="32">
        <f t="shared" si="3"/>
        <v>0.25477707006369427</v>
      </c>
      <c r="L25" s="76">
        <f t="shared" si="4"/>
        <v>3.2994923857868022E-2</v>
      </c>
      <c r="M25" s="76">
        <f t="shared" si="5"/>
        <v>0.16243654822335024</v>
      </c>
      <c r="N25" s="63"/>
    </row>
    <row r="26" spans="1:14" ht="15" customHeight="1">
      <c r="A26" s="61">
        <f ca="1">'ISB-1 2011'!A26</f>
        <v>2038</v>
      </c>
      <c r="B26" s="75" t="str">
        <f ca="1">'ISB-1 2011'!B26</f>
        <v>Prévondavaux</v>
      </c>
      <c r="C26" s="62">
        <v>64</v>
      </c>
      <c r="D26" s="18">
        <v>61</v>
      </c>
      <c r="E26" s="22">
        <v>1.82</v>
      </c>
      <c r="F26" s="19">
        <v>10</v>
      </c>
      <c r="G26" s="18">
        <v>1</v>
      </c>
      <c r="H26" s="19">
        <v>16</v>
      </c>
      <c r="I26" s="76">
        <f t="shared" si="2"/>
        <v>35.164835164835161</v>
      </c>
      <c r="J26" s="76">
        <f t="shared" si="1"/>
        <v>0.15625</v>
      </c>
      <c r="K26" s="32">
        <f t="shared" si="3"/>
        <v>4.9180327868852458E-2</v>
      </c>
      <c r="L26" s="76">
        <f t="shared" si="4"/>
        <v>1.5625E-2</v>
      </c>
      <c r="M26" s="76">
        <f t="shared" si="5"/>
        <v>0.25</v>
      </c>
      <c r="N26" s="63"/>
    </row>
    <row r="27" spans="1:14" ht="15" customHeight="1">
      <c r="A27" s="61">
        <f ca="1">'ISB-1 2011'!A27</f>
        <v>2039</v>
      </c>
      <c r="B27" s="75" t="str">
        <f ca="1">'ISB-1 2011'!B27</f>
        <v>Rueyres-les-Prés</v>
      </c>
      <c r="C27" s="62">
        <v>376</v>
      </c>
      <c r="D27" s="18">
        <v>250</v>
      </c>
      <c r="E27" s="22">
        <v>3.21</v>
      </c>
      <c r="F27" s="19">
        <v>32</v>
      </c>
      <c r="G27" s="18">
        <v>9</v>
      </c>
      <c r="H27" s="19">
        <v>51</v>
      </c>
      <c r="I27" s="76">
        <f t="shared" si="2"/>
        <v>117.13395638629284</v>
      </c>
      <c r="J27" s="76">
        <f t="shared" si="1"/>
        <v>8.5106382978723402E-2</v>
      </c>
      <c r="K27" s="32">
        <f t="shared" si="3"/>
        <v>0.504</v>
      </c>
      <c r="L27" s="76">
        <f t="shared" si="4"/>
        <v>2.3936170212765957E-2</v>
      </c>
      <c r="M27" s="76">
        <f t="shared" si="5"/>
        <v>0.13563829787234041</v>
      </c>
      <c r="N27" s="63"/>
    </row>
    <row r="28" spans="1:14" ht="15" customHeight="1">
      <c r="A28" s="61">
        <f ca="1">'ISB-1 2011'!A28</f>
        <v>2040</v>
      </c>
      <c r="B28" s="75" t="str">
        <f ca="1">'ISB-1 2011'!B28</f>
        <v>Russy</v>
      </c>
      <c r="C28" s="62">
        <v>229</v>
      </c>
      <c r="D28" s="18">
        <v>203</v>
      </c>
      <c r="E28" s="22">
        <v>3.71</v>
      </c>
      <c r="F28" s="19">
        <v>13</v>
      </c>
      <c r="G28" s="18">
        <v>13</v>
      </c>
      <c r="H28" s="19">
        <v>16</v>
      </c>
      <c r="I28" s="76">
        <f t="shared" si="2"/>
        <v>61.725067385444746</v>
      </c>
      <c r="J28" s="76">
        <f t="shared" si="1"/>
        <v>5.6768558951965066E-2</v>
      </c>
      <c r="K28" s="32">
        <f t="shared" si="3"/>
        <v>0.12807881773399016</v>
      </c>
      <c r="L28" s="76">
        <f t="shared" si="4"/>
        <v>5.6768558951965066E-2</v>
      </c>
      <c r="M28" s="76">
        <f t="shared" si="5"/>
        <v>6.9868995633187769E-2</v>
      </c>
      <c r="N28" s="63"/>
    </row>
    <row r="29" spans="1:14" ht="15" customHeight="1">
      <c r="A29" s="61">
        <f ca="1">'ISB-1 2011'!A29</f>
        <v>2041</v>
      </c>
      <c r="B29" s="75" t="str">
        <f ca="1">'ISB-1 2011'!B29</f>
        <v>Saint-Aubin (FR)</v>
      </c>
      <c r="C29" s="62">
        <v>1557</v>
      </c>
      <c r="D29" s="18">
        <v>1300</v>
      </c>
      <c r="E29" s="22">
        <v>7.89</v>
      </c>
      <c r="F29" s="19">
        <v>299</v>
      </c>
      <c r="G29" s="18">
        <v>39</v>
      </c>
      <c r="H29" s="19">
        <v>215</v>
      </c>
      <c r="I29" s="76">
        <f t="shared" si="2"/>
        <v>197.3384030418251</v>
      </c>
      <c r="J29" s="76">
        <f t="shared" si="1"/>
        <v>0.1920359666024406</v>
      </c>
      <c r="K29" s="32">
        <f t="shared" si="3"/>
        <v>0.19769230769230769</v>
      </c>
      <c r="L29" s="76">
        <f t="shared" si="4"/>
        <v>2.5048169556840076E-2</v>
      </c>
      <c r="M29" s="76">
        <f t="shared" si="5"/>
        <v>0.13808606294155426</v>
      </c>
      <c r="N29" s="63"/>
    </row>
    <row r="30" spans="1:14" ht="15" customHeight="1">
      <c r="A30" s="61">
        <f ca="1">'ISB-1 2011'!A30</f>
        <v>2043</v>
      </c>
      <c r="B30" s="75" t="str">
        <f ca="1">'ISB-1 2011'!B30</f>
        <v>Sévaz</v>
      </c>
      <c r="C30" s="62">
        <v>255</v>
      </c>
      <c r="D30" s="18">
        <v>180</v>
      </c>
      <c r="E30" s="22">
        <v>2.5</v>
      </c>
      <c r="F30" s="19">
        <v>124</v>
      </c>
      <c r="G30" s="18">
        <v>7</v>
      </c>
      <c r="H30" s="19">
        <v>45</v>
      </c>
      <c r="I30" s="76">
        <f t="shared" si="2"/>
        <v>102</v>
      </c>
      <c r="J30" s="76">
        <f t="shared" si="1"/>
        <v>0.48627450980392156</v>
      </c>
      <c r="K30" s="32">
        <f t="shared" si="3"/>
        <v>0.41666666666666669</v>
      </c>
      <c r="L30" s="76">
        <f t="shared" si="4"/>
        <v>2.7450980392156862E-2</v>
      </c>
      <c r="M30" s="76">
        <f t="shared" si="5"/>
        <v>0.17647058823529413</v>
      </c>
      <c r="N30" s="63"/>
    </row>
    <row r="31" spans="1:14" ht="15" customHeight="1">
      <c r="A31" s="61">
        <f ca="1">'ISB-1 2011'!A31</f>
        <v>2044</v>
      </c>
      <c r="B31" s="75" t="str">
        <f ca="1">'ISB-1 2011'!B31</f>
        <v>Surpierre</v>
      </c>
      <c r="C31" s="62">
        <v>325</v>
      </c>
      <c r="D31" s="18">
        <v>307</v>
      </c>
      <c r="E31" s="22">
        <v>4.82</v>
      </c>
      <c r="F31" s="19">
        <v>36</v>
      </c>
      <c r="G31" s="18">
        <v>17</v>
      </c>
      <c r="H31" s="19">
        <v>33</v>
      </c>
      <c r="I31" s="76">
        <f t="shared" si="2"/>
        <v>67.427385892116178</v>
      </c>
      <c r="J31" s="76">
        <f t="shared" si="1"/>
        <v>0.11076923076923077</v>
      </c>
      <c r="K31" s="32">
        <f t="shared" si="3"/>
        <v>5.8631921824104233E-2</v>
      </c>
      <c r="L31" s="76">
        <f t="shared" si="4"/>
        <v>5.2307692307692305E-2</v>
      </c>
      <c r="M31" s="76">
        <f t="shared" si="5"/>
        <v>0.10153846153846154</v>
      </c>
      <c r="N31" s="63"/>
    </row>
    <row r="32" spans="1:14" ht="15" customHeight="1">
      <c r="A32" s="61">
        <f ca="1">'ISB-1 2011'!A32</f>
        <v>2045</v>
      </c>
      <c r="B32" s="75" t="str">
        <f ca="1">'ISB-1 2011'!B32</f>
        <v>Vallon</v>
      </c>
      <c r="C32" s="62">
        <v>382</v>
      </c>
      <c r="D32" s="18">
        <v>289</v>
      </c>
      <c r="E32" s="22">
        <v>3.51</v>
      </c>
      <c r="F32" s="19">
        <v>28</v>
      </c>
      <c r="G32" s="18">
        <v>16</v>
      </c>
      <c r="H32" s="19">
        <v>53</v>
      </c>
      <c r="I32" s="76">
        <f t="shared" si="2"/>
        <v>108.83190883190883</v>
      </c>
      <c r="J32" s="76">
        <f t="shared" si="1"/>
        <v>7.3298429319371722E-2</v>
      </c>
      <c r="K32" s="32">
        <f t="shared" si="3"/>
        <v>0.3217993079584775</v>
      </c>
      <c r="L32" s="76">
        <f t="shared" si="4"/>
        <v>4.1884816753926704E-2</v>
      </c>
      <c r="M32" s="76">
        <f t="shared" si="5"/>
        <v>0.13874345549738221</v>
      </c>
      <c r="N32" s="63"/>
    </row>
    <row r="33" spans="1:14" ht="15" customHeight="1">
      <c r="A33" s="61">
        <f ca="1">'ISB-1 2011'!A33</f>
        <v>2047</v>
      </c>
      <c r="B33" s="75" t="str">
        <f ca="1">'ISB-1 2011'!B33</f>
        <v>Villeneuve (FR)</v>
      </c>
      <c r="C33" s="62">
        <v>375</v>
      </c>
      <c r="D33" s="18">
        <v>266</v>
      </c>
      <c r="E33" s="22">
        <v>3.55</v>
      </c>
      <c r="F33" s="19">
        <v>49</v>
      </c>
      <c r="G33" s="18">
        <v>10</v>
      </c>
      <c r="H33" s="19">
        <v>50</v>
      </c>
      <c r="I33" s="76">
        <f t="shared" si="2"/>
        <v>105.63380281690141</v>
      </c>
      <c r="J33" s="76">
        <f t="shared" si="1"/>
        <v>0.13066666666666665</v>
      </c>
      <c r="K33" s="32">
        <f t="shared" si="3"/>
        <v>0.40977443609022557</v>
      </c>
      <c r="L33" s="76">
        <f t="shared" si="4"/>
        <v>2.6666666666666668E-2</v>
      </c>
      <c r="M33" s="76">
        <f t="shared" si="5"/>
        <v>0.13333333333333333</v>
      </c>
      <c r="N33" s="63"/>
    </row>
    <row r="34" spans="1:14" ht="15" customHeight="1">
      <c r="A34" s="61">
        <f ca="1">'ISB-1 2011'!A34</f>
        <v>2049</v>
      </c>
      <c r="B34" s="75" t="str">
        <f ca="1">'ISB-1 2011'!B34</f>
        <v>Vuissens</v>
      </c>
      <c r="C34" s="62">
        <v>253</v>
      </c>
      <c r="D34" s="18">
        <v>171</v>
      </c>
      <c r="E34" s="22">
        <v>5.6</v>
      </c>
      <c r="F34" s="19">
        <v>36</v>
      </c>
      <c r="G34" s="18">
        <v>4</v>
      </c>
      <c r="H34" s="19">
        <v>31</v>
      </c>
      <c r="I34" s="76">
        <f t="shared" si="2"/>
        <v>45.178571428571431</v>
      </c>
      <c r="J34" s="76">
        <f t="shared" si="1"/>
        <v>0.14229249011857709</v>
      </c>
      <c r="K34" s="32">
        <f t="shared" si="3"/>
        <v>0.47953216374269003</v>
      </c>
      <c r="L34" s="76">
        <f t="shared" si="4"/>
        <v>1.5810276679841896E-2</v>
      </c>
      <c r="M34" s="76">
        <f t="shared" si="5"/>
        <v>0.1225296442687747</v>
      </c>
      <c r="N34" s="63"/>
    </row>
    <row r="35" spans="1:14" ht="15" customHeight="1">
      <c r="A35" s="61">
        <f ca="1">'ISB-1 2011'!A35</f>
        <v>2050</v>
      </c>
      <c r="B35" s="75" t="str">
        <f ca="1">'ISB-1 2011'!B35</f>
        <v>Les Montets</v>
      </c>
      <c r="C35" s="62">
        <v>1358</v>
      </c>
      <c r="D35" s="18">
        <v>1081</v>
      </c>
      <c r="E35" s="22">
        <v>10.31</v>
      </c>
      <c r="F35" s="19">
        <v>208</v>
      </c>
      <c r="G35" s="18">
        <v>39</v>
      </c>
      <c r="H35" s="19">
        <v>191</v>
      </c>
      <c r="I35" s="76">
        <f t="shared" si="2"/>
        <v>131.7167798254122</v>
      </c>
      <c r="J35" s="76">
        <f t="shared" si="1"/>
        <v>0.15316642120765833</v>
      </c>
      <c r="K35" s="32">
        <f t="shared" si="3"/>
        <v>0.25624421831637373</v>
      </c>
      <c r="L35" s="76">
        <f t="shared" si="4"/>
        <v>2.8718703976435934E-2</v>
      </c>
      <c r="M35" s="76">
        <f t="shared" si="5"/>
        <v>0.1406480117820324</v>
      </c>
      <c r="N35" s="63"/>
    </row>
    <row r="36" spans="1:14" ht="15" customHeight="1">
      <c r="A36" s="61">
        <f ca="1">'ISB-1 2011'!A36</f>
        <v>2051</v>
      </c>
      <c r="B36" s="75" t="str">
        <f ca="1">'ISB-1 2011'!B36</f>
        <v>Delley-Portalban</v>
      </c>
      <c r="C36" s="62">
        <v>1016</v>
      </c>
      <c r="D36" s="18">
        <v>750</v>
      </c>
      <c r="E36" s="22">
        <v>7.23</v>
      </c>
      <c r="F36" s="19">
        <v>123</v>
      </c>
      <c r="G36" s="18">
        <v>31</v>
      </c>
      <c r="H36" s="19">
        <v>88</v>
      </c>
      <c r="I36" s="76">
        <f t="shared" si="2"/>
        <v>140.52558782849238</v>
      </c>
      <c r="J36" s="76">
        <f t="shared" si="1"/>
        <v>0.12106299212598425</v>
      </c>
      <c r="K36" s="32">
        <f t="shared" si="3"/>
        <v>0.35466666666666669</v>
      </c>
      <c r="L36" s="76">
        <f t="shared" si="4"/>
        <v>3.0511811023622049E-2</v>
      </c>
      <c r="M36" s="76">
        <f t="shared" si="5"/>
        <v>8.6614173228346455E-2</v>
      </c>
      <c r="N36" s="63"/>
    </row>
    <row r="37" spans="1:14" ht="15" customHeight="1">
      <c r="A37" s="61">
        <f ca="1">'ISB-1 2011'!A37</f>
        <v>2052</v>
      </c>
      <c r="B37" s="75" t="str">
        <f ca="1">'ISB-1 2011'!B37</f>
        <v>Vernay</v>
      </c>
      <c r="C37" s="62">
        <v>1067</v>
      </c>
      <c r="D37" s="18">
        <v>859</v>
      </c>
      <c r="E37" s="22">
        <v>8.26</v>
      </c>
      <c r="F37" s="19">
        <v>92</v>
      </c>
      <c r="G37" s="18">
        <v>34</v>
      </c>
      <c r="H37" s="19">
        <v>145</v>
      </c>
      <c r="I37" s="76">
        <f t="shared" si="2"/>
        <v>129.1767554479419</v>
      </c>
      <c r="J37" s="76">
        <f t="shared" si="1"/>
        <v>8.6223055295220244E-2</v>
      </c>
      <c r="K37" s="32">
        <f t="shared" si="3"/>
        <v>0.24214202561117579</v>
      </c>
      <c r="L37" s="76">
        <f t="shared" si="4"/>
        <v>3.1865042174320526E-2</v>
      </c>
      <c r="M37" s="76">
        <f t="shared" si="5"/>
        <v>0.13589503280224929</v>
      </c>
      <c r="N37" s="63"/>
    </row>
    <row r="38" spans="1:14" ht="15" customHeight="1">
      <c r="A38" s="61">
        <f ca="1">'ISB-1 2011'!A38</f>
        <v>2061</v>
      </c>
      <c r="B38" s="75" t="str">
        <f ca="1">'ISB-1 2011'!B38</f>
        <v>Auboranges</v>
      </c>
      <c r="C38" s="62">
        <v>273</v>
      </c>
      <c r="D38" s="18">
        <v>224</v>
      </c>
      <c r="E38" s="22">
        <v>1.91</v>
      </c>
      <c r="F38" s="19">
        <v>29</v>
      </c>
      <c r="G38" s="18">
        <v>2</v>
      </c>
      <c r="H38" s="18">
        <v>37</v>
      </c>
      <c r="I38" s="76">
        <f t="shared" si="2"/>
        <v>142.93193717277487</v>
      </c>
      <c r="J38" s="76">
        <f t="shared" si="1"/>
        <v>0.10622710622710622</v>
      </c>
      <c r="K38" s="32">
        <f t="shared" si="3"/>
        <v>0.21875</v>
      </c>
      <c r="L38" s="76">
        <f t="shared" si="4"/>
        <v>7.326007326007326E-3</v>
      </c>
      <c r="M38" s="76">
        <f t="shared" si="5"/>
        <v>0.13553113553113552</v>
      </c>
      <c r="N38" s="63"/>
    </row>
    <row r="39" spans="1:14" ht="15" customHeight="1">
      <c r="A39" s="61">
        <f ca="1">'ISB-1 2011'!A39</f>
        <v>2063</v>
      </c>
      <c r="B39" s="75" t="str">
        <f ca="1">'ISB-1 2011'!B39</f>
        <v>Billens-Hennens</v>
      </c>
      <c r="C39" s="62">
        <v>670</v>
      </c>
      <c r="D39" s="18">
        <v>599</v>
      </c>
      <c r="E39" s="22">
        <v>4.8899999999999997</v>
      </c>
      <c r="F39" s="19">
        <v>76</v>
      </c>
      <c r="G39" s="18">
        <v>33</v>
      </c>
      <c r="H39" s="18">
        <v>91</v>
      </c>
      <c r="I39" s="76">
        <f t="shared" si="2"/>
        <v>137.01431492842536</v>
      </c>
      <c r="J39" s="76">
        <f t="shared" si="1"/>
        <v>0.11343283582089553</v>
      </c>
      <c r="K39" s="32">
        <f t="shared" si="3"/>
        <v>0.11853088480801335</v>
      </c>
      <c r="L39" s="76">
        <f t="shared" si="4"/>
        <v>4.9253731343283584E-2</v>
      </c>
      <c r="M39" s="76">
        <f t="shared" si="5"/>
        <v>0.13582089552238805</v>
      </c>
      <c r="N39" s="63"/>
    </row>
    <row r="40" spans="1:14" s="56" customFormat="1" ht="15" customHeight="1">
      <c r="A40" s="61">
        <f ca="1">'ISB-1 2011'!A40</f>
        <v>2066</v>
      </c>
      <c r="B40" s="75" t="str">
        <f ca="1">'ISB-1 2011'!B40</f>
        <v>Chapelle (Glâne)</v>
      </c>
      <c r="C40" s="62">
        <v>262</v>
      </c>
      <c r="D40" s="18">
        <v>205</v>
      </c>
      <c r="E40" s="22">
        <v>2.02</v>
      </c>
      <c r="F40" s="19">
        <v>13</v>
      </c>
      <c r="G40" s="18">
        <v>7</v>
      </c>
      <c r="H40" s="18">
        <v>40</v>
      </c>
      <c r="I40" s="76">
        <f t="shared" si="2"/>
        <v>129.70297029702971</v>
      </c>
      <c r="J40" s="76">
        <f t="shared" si="1"/>
        <v>4.9618320610687022E-2</v>
      </c>
      <c r="K40" s="32">
        <f t="shared" si="3"/>
        <v>0.2780487804878049</v>
      </c>
      <c r="L40" s="76">
        <f t="shared" si="4"/>
        <v>2.6717557251908396E-2</v>
      </c>
      <c r="M40" s="76">
        <f t="shared" si="5"/>
        <v>0.15267175572519084</v>
      </c>
      <c r="N40" s="63"/>
    </row>
    <row r="41" spans="1:14" ht="15" customHeight="1">
      <c r="A41" s="61">
        <f ca="1">'ISB-1 2011'!A41</f>
        <v>2067</v>
      </c>
      <c r="B41" s="75" t="str">
        <f ca="1">'ISB-1 2011'!B41</f>
        <v>Le Châtelard</v>
      </c>
      <c r="C41" s="62">
        <v>373</v>
      </c>
      <c r="D41" s="18">
        <v>346</v>
      </c>
      <c r="E41" s="22">
        <v>7.51</v>
      </c>
      <c r="F41" s="19">
        <v>76</v>
      </c>
      <c r="G41" s="18">
        <v>21</v>
      </c>
      <c r="H41" s="18">
        <v>54</v>
      </c>
      <c r="I41" s="76">
        <f t="shared" si="2"/>
        <v>49.667110519307592</v>
      </c>
      <c r="J41" s="76">
        <f t="shared" si="1"/>
        <v>0.20375335120643431</v>
      </c>
      <c r="K41" s="32">
        <f t="shared" si="3"/>
        <v>7.8034682080924858E-2</v>
      </c>
      <c r="L41" s="76">
        <f t="shared" si="4"/>
        <v>5.6300268096514748E-2</v>
      </c>
      <c r="M41" s="76">
        <f t="shared" si="5"/>
        <v>0.1447721179624665</v>
      </c>
      <c r="N41" s="63"/>
    </row>
    <row r="42" spans="1:14" ht="15" customHeight="1">
      <c r="A42" s="61">
        <f ca="1">'ISB-1 2011'!A42</f>
        <v>2068</v>
      </c>
      <c r="B42" s="75" t="str">
        <f ca="1">'ISB-1 2011'!B42</f>
        <v>Châtonnaye</v>
      </c>
      <c r="C42" s="62">
        <v>738</v>
      </c>
      <c r="D42" s="18">
        <v>581</v>
      </c>
      <c r="E42" s="22">
        <v>6.31</v>
      </c>
      <c r="F42" s="19">
        <v>71</v>
      </c>
      <c r="G42" s="18">
        <v>23</v>
      </c>
      <c r="H42" s="18">
        <v>133</v>
      </c>
      <c r="I42" s="76">
        <f t="shared" si="2"/>
        <v>116.95721077654517</v>
      </c>
      <c r="J42" s="76">
        <f t="shared" si="1"/>
        <v>9.6205962059620592E-2</v>
      </c>
      <c r="K42" s="32">
        <f t="shared" si="3"/>
        <v>0.27022375215146299</v>
      </c>
      <c r="L42" s="76">
        <f t="shared" si="4"/>
        <v>3.1165311653116531E-2</v>
      </c>
      <c r="M42" s="76">
        <f t="shared" si="5"/>
        <v>0.18021680216802169</v>
      </c>
      <c r="N42" s="63"/>
    </row>
    <row r="43" spans="1:14" ht="15" customHeight="1">
      <c r="A43" s="61">
        <f ca="1">'ISB-1 2011'!A43</f>
        <v>2072</v>
      </c>
      <c r="B43" s="75" t="str">
        <f ca="1">'ISB-1 2011'!B43</f>
        <v>Ecublens (FR)</v>
      </c>
      <c r="C43" s="62">
        <v>320</v>
      </c>
      <c r="D43" s="18">
        <v>256</v>
      </c>
      <c r="E43" s="22">
        <v>4.88</v>
      </c>
      <c r="F43" s="19">
        <v>39</v>
      </c>
      <c r="G43" s="18">
        <v>8</v>
      </c>
      <c r="H43" s="18">
        <v>35</v>
      </c>
      <c r="I43" s="76">
        <f t="shared" si="2"/>
        <v>65.573770491803273</v>
      </c>
      <c r="J43" s="76">
        <f t="shared" si="1"/>
        <v>0.121875</v>
      </c>
      <c r="K43" s="32">
        <f t="shared" si="3"/>
        <v>0.25</v>
      </c>
      <c r="L43" s="76">
        <f t="shared" si="4"/>
        <v>2.5000000000000001E-2</v>
      </c>
      <c r="M43" s="76">
        <f t="shared" si="5"/>
        <v>0.109375</v>
      </c>
      <c r="N43" s="63"/>
    </row>
    <row r="44" spans="1:14" s="56" customFormat="1" ht="15" customHeight="1">
      <c r="A44" s="61">
        <f ca="1">'ISB-1 2011'!A44</f>
        <v>2079</v>
      </c>
      <c r="B44" s="75" t="str">
        <f ca="1">'ISB-1 2011'!B44</f>
        <v>Grangettes</v>
      </c>
      <c r="C44" s="62">
        <v>197</v>
      </c>
      <c r="D44" s="18">
        <v>157</v>
      </c>
      <c r="E44" s="22">
        <v>3.31</v>
      </c>
      <c r="F44" s="19">
        <v>19</v>
      </c>
      <c r="G44" s="18">
        <v>6</v>
      </c>
      <c r="H44" s="18">
        <v>22</v>
      </c>
      <c r="I44" s="76">
        <f t="shared" si="2"/>
        <v>59.516616314199396</v>
      </c>
      <c r="J44" s="76">
        <f t="shared" si="1"/>
        <v>9.6446700507614211E-2</v>
      </c>
      <c r="K44" s="32">
        <f t="shared" si="3"/>
        <v>0.25477707006369427</v>
      </c>
      <c r="L44" s="76">
        <f t="shared" si="4"/>
        <v>3.0456852791878174E-2</v>
      </c>
      <c r="M44" s="76">
        <f t="shared" si="5"/>
        <v>0.1116751269035533</v>
      </c>
      <c r="N44" s="63"/>
    </row>
    <row r="45" spans="1:14" ht="15" customHeight="1">
      <c r="A45" s="61">
        <f ca="1">'ISB-1 2011'!A45</f>
        <v>2086</v>
      </c>
      <c r="B45" s="75" t="str">
        <f ca="1">'ISB-1 2011'!B45</f>
        <v>Massonnens</v>
      </c>
      <c r="C45" s="62">
        <v>487</v>
      </c>
      <c r="D45" s="18">
        <v>411</v>
      </c>
      <c r="E45" s="22">
        <v>4.25</v>
      </c>
      <c r="F45" s="19">
        <v>50</v>
      </c>
      <c r="G45" s="18">
        <v>20</v>
      </c>
      <c r="H45" s="18">
        <v>73</v>
      </c>
      <c r="I45" s="76">
        <f t="shared" si="2"/>
        <v>114.58823529411765</v>
      </c>
      <c r="J45" s="76">
        <f t="shared" si="1"/>
        <v>0.10266940451745379</v>
      </c>
      <c r="K45" s="32">
        <f t="shared" si="3"/>
        <v>0.18491484184914841</v>
      </c>
      <c r="L45" s="76">
        <f t="shared" si="4"/>
        <v>4.1067761806981518E-2</v>
      </c>
      <c r="M45" s="76">
        <f t="shared" si="5"/>
        <v>0.14989733059548255</v>
      </c>
      <c r="N45" s="63"/>
    </row>
    <row r="46" spans="1:14" ht="15" customHeight="1">
      <c r="A46" s="61">
        <f ca="1">'ISB-1 2011'!A46</f>
        <v>2087</v>
      </c>
      <c r="B46" s="75" t="str">
        <f ca="1">'ISB-1 2011'!B46</f>
        <v>Mézières (FR)</v>
      </c>
      <c r="C46" s="62">
        <v>1011</v>
      </c>
      <c r="D46" s="18">
        <v>947</v>
      </c>
      <c r="E46" s="22">
        <v>8.93</v>
      </c>
      <c r="F46" s="19">
        <v>137</v>
      </c>
      <c r="G46" s="18">
        <v>37</v>
      </c>
      <c r="H46" s="18">
        <v>127</v>
      </c>
      <c r="I46" s="76">
        <f t="shared" si="2"/>
        <v>113.21388577827548</v>
      </c>
      <c r="J46" s="76">
        <f t="shared" si="1"/>
        <v>0.13550939663699307</v>
      </c>
      <c r="K46" s="32">
        <f t="shared" si="3"/>
        <v>6.7581837381203796E-2</v>
      </c>
      <c r="L46" s="76">
        <f t="shared" si="4"/>
        <v>3.6597428288822946E-2</v>
      </c>
      <c r="M46" s="76">
        <f t="shared" si="5"/>
        <v>0.12561819980217606</v>
      </c>
      <c r="N46" s="63"/>
    </row>
    <row r="47" spans="1:14" ht="15" customHeight="1">
      <c r="A47" s="61">
        <f ca="1">'ISB-1 2011'!A47</f>
        <v>2089</v>
      </c>
      <c r="B47" s="75" t="str">
        <f ca="1">'ISB-1 2011'!B47</f>
        <v>Montet (Glâne)</v>
      </c>
      <c r="C47" s="62">
        <v>399</v>
      </c>
      <c r="D47" s="18">
        <v>206</v>
      </c>
      <c r="E47" s="22">
        <v>2.2000000000000002</v>
      </c>
      <c r="F47" s="19">
        <v>12</v>
      </c>
      <c r="G47" s="18">
        <v>7</v>
      </c>
      <c r="H47" s="18">
        <v>56</v>
      </c>
      <c r="I47" s="76">
        <f t="shared" si="2"/>
        <v>181.36363636363635</v>
      </c>
      <c r="J47" s="76">
        <f t="shared" si="1"/>
        <v>3.007518796992481E-2</v>
      </c>
      <c r="K47" s="32">
        <f t="shared" si="3"/>
        <v>0.93689320388349517</v>
      </c>
      <c r="L47" s="76">
        <f t="shared" si="4"/>
        <v>1.7543859649122806E-2</v>
      </c>
      <c r="M47" s="76">
        <f t="shared" si="5"/>
        <v>0.14035087719298245</v>
      </c>
      <c r="N47" s="63"/>
    </row>
    <row r="48" spans="1:14" ht="15" customHeight="1">
      <c r="A48" s="61">
        <f ca="1">'ISB-1 2011'!A48</f>
        <v>2096</v>
      </c>
      <c r="B48" s="75" t="str">
        <f ca="1">'ISB-1 2011'!B48</f>
        <v>Romont (FR)</v>
      </c>
      <c r="C48" s="62">
        <v>4973</v>
      </c>
      <c r="D48" s="18">
        <v>4008</v>
      </c>
      <c r="E48" s="22">
        <v>10.89</v>
      </c>
      <c r="F48" s="19">
        <v>2003</v>
      </c>
      <c r="G48" s="18">
        <v>196</v>
      </c>
      <c r="H48" s="18">
        <v>631</v>
      </c>
      <c r="I48" s="76">
        <f t="shared" si="2"/>
        <v>456.65748393021119</v>
      </c>
      <c r="J48" s="76">
        <f t="shared" si="1"/>
        <v>0.40277498491856023</v>
      </c>
      <c r="K48" s="32">
        <f t="shared" si="3"/>
        <v>0.2407684630738523</v>
      </c>
      <c r="L48" s="76">
        <f t="shared" si="4"/>
        <v>3.9412829278101746E-2</v>
      </c>
      <c r="M48" s="76">
        <f t="shared" si="5"/>
        <v>0.12688517997184798</v>
      </c>
      <c r="N48" s="63"/>
    </row>
    <row r="49" spans="1:14" ht="15" customHeight="1">
      <c r="A49" s="61">
        <f ca="1">'ISB-1 2011'!A49</f>
        <v>2097</v>
      </c>
      <c r="B49" s="75" t="str">
        <f ca="1">'ISB-1 2011'!B49</f>
        <v>Rue</v>
      </c>
      <c r="C49" s="62">
        <v>1404</v>
      </c>
      <c r="D49" s="18">
        <v>1036</v>
      </c>
      <c r="E49" s="22">
        <v>11.19</v>
      </c>
      <c r="F49" s="19">
        <v>140</v>
      </c>
      <c r="G49" s="18">
        <v>46</v>
      </c>
      <c r="H49" s="18">
        <v>184</v>
      </c>
      <c r="I49" s="76">
        <f t="shared" si="2"/>
        <v>125.46916890080429</v>
      </c>
      <c r="J49" s="76">
        <f t="shared" si="1"/>
        <v>9.9715099715099717E-2</v>
      </c>
      <c r="K49" s="32">
        <f t="shared" si="3"/>
        <v>0.35521235521235522</v>
      </c>
      <c r="L49" s="76">
        <f t="shared" si="4"/>
        <v>3.2763532763532763E-2</v>
      </c>
      <c r="M49" s="76">
        <f t="shared" si="5"/>
        <v>0.13105413105413105</v>
      </c>
      <c r="N49" s="63"/>
    </row>
    <row r="50" spans="1:14" ht="15" customHeight="1">
      <c r="A50" s="61">
        <f ca="1">'ISB-1 2011'!A50</f>
        <v>2099</v>
      </c>
      <c r="B50" s="75" t="str">
        <f ca="1">'ISB-1 2011'!B50</f>
        <v>Siviriez</v>
      </c>
      <c r="C50" s="62">
        <v>2195</v>
      </c>
      <c r="D50" s="18">
        <v>1885</v>
      </c>
      <c r="E50" s="22">
        <v>20.28</v>
      </c>
      <c r="F50" s="19">
        <v>329</v>
      </c>
      <c r="G50" s="18">
        <v>87</v>
      </c>
      <c r="H50" s="18">
        <v>269</v>
      </c>
      <c r="I50" s="76">
        <f t="shared" si="2"/>
        <v>108.23471400394477</v>
      </c>
      <c r="J50" s="76">
        <f t="shared" si="1"/>
        <v>0.14988610478359909</v>
      </c>
      <c r="K50" s="32">
        <f t="shared" si="3"/>
        <v>0.16445623342175067</v>
      </c>
      <c r="L50" s="76">
        <f t="shared" si="4"/>
        <v>3.9635535307517088E-2</v>
      </c>
      <c r="M50" s="76">
        <f t="shared" si="5"/>
        <v>0.12255125284738042</v>
      </c>
      <c r="N50" s="63"/>
    </row>
    <row r="51" spans="1:14" ht="15" customHeight="1">
      <c r="A51" s="61">
        <f ca="1">'ISB-1 2011'!A51</f>
        <v>2102</v>
      </c>
      <c r="B51" s="75" t="str">
        <f ca="1">'ISB-1 2011'!B51</f>
        <v>Ursy</v>
      </c>
      <c r="C51" s="62">
        <v>2717</v>
      </c>
      <c r="D51" s="18">
        <v>2059</v>
      </c>
      <c r="E51" s="22">
        <v>14.93</v>
      </c>
      <c r="F51" s="19">
        <v>575</v>
      </c>
      <c r="G51" s="18">
        <v>95</v>
      </c>
      <c r="H51" s="18">
        <v>424</v>
      </c>
      <c r="I51" s="76">
        <f t="shared" si="2"/>
        <v>181.98258539852645</v>
      </c>
      <c r="J51" s="76">
        <f t="shared" si="1"/>
        <v>0.21163047478836952</v>
      </c>
      <c r="K51" s="32">
        <f t="shared" si="3"/>
        <v>0.31957260806216609</v>
      </c>
      <c r="L51" s="76">
        <f t="shared" si="4"/>
        <v>3.4965034965034968E-2</v>
      </c>
      <c r="M51" s="76">
        <f t="shared" si="5"/>
        <v>0.15605447184394552</v>
      </c>
      <c r="N51" s="63"/>
    </row>
    <row r="52" spans="1:14" ht="15" customHeight="1">
      <c r="A52" s="61">
        <f ca="1">'ISB-1 2011'!A52</f>
        <v>2111</v>
      </c>
      <c r="B52" s="75" t="str">
        <f ca="1">'ISB-1 2011'!B52</f>
        <v>Villaz-Saint-Pierre</v>
      </c>
      <c r="C52" s="62">
        <v>1189</v>
      </c>
      <c r="D52" s="18">
        <v>921</v>
      </c>
      <c r="E52" s="22">
        <v>5.59</v>
      </c>
      <c r="F52" s="19">
        <v>309</v>
      </c>
      <c r="G52" s="18">
        <v>38</v>
      </c>
      <c r="H52" s="18">
        <v>172</v>
      </c>
      <c r="I52" s="76">
        <f t="shared" si="2"/>
        <v>212.70125223613596</v>
      </c>
      <c r="J52" s="76">
        <f t="shared" si="1"/>
        <v>0.25988225399495374</v>
      </c>
      <c r="K52" s="32">
        <f t="shared" si="3"/>
        <v>0.29098805646036918</v>
      </c>
      <c r="L52" s="76">
        <f t="shared" si="4"/>
        <v>3.1959629941126999E-2</v>
      </c>
      <c r="M52" s="76">
        <f t="shared" si="5"/>
        <v>0.14465937762825903</v>
      </c>
      <c r="N52" s="63"/>
    </row>
    <row r="53" spans="1:14" ht="15" customHeight="1">
      <c r="A53" s="61">
        <f ca="1">'ISB-1 2011'!A53</f>
        <v>2113</v>
      </c>
      <c r="B53" s="75" t="str">
        <f ca="1">'ISB-1 2011'!B53</f>
        <v>Vuisternens-devant-Romont</v>
      </c>
      <c r="C53" s="62">
        <v>2134</v>
      </c>
      <c r="D53" s="18">
        <v>1845</v>
      </c>
      <c r="E53" s="22">
        <v>24.04</v>
      </c>
      <c r="F53" s="19">
        <v>303</v>
      </c>
      <c r="G53" s="18">
        <v>77</v>
      </c>
      <c r="H53" s="18">
        <v>339</v>
      </c>
      <c r="I53" s="76">
        <f t="shared" si="2"/>
        <v>88.76871880199667</v>
      </c>
      <c r="J53" s="76">
        <f t="shared" si="1"/>
        <v>0.14198687910028115</v>
      </c>
      <c r="K53" s="32">
        <f t="shared" si="3"/>
        <v>0.15663956639566395</v>
      </c>
      <c r="L53" s="76">
        <f t="shared" si="4"/>
        <v>3.608247422680412E-2</v>
      </c>
      <c r="M53" s="76">
        <f t="shared" si="5"/>
        <v>0.15885660731021556</v>
      </c>
      <c r="N53" s="63"/>
    </row>
    <row r="54" spans="1:14" s="56" customFormat="1" ht="15" customHeight="1">
      <c r="A54" s="61">
        <f ca="1">'ISB-1 2011'!A54</f>
        <v>2114</v>
      </c>
      <c r="B54" s="75" t="str">
        <f ca="1">'ISB-1 2011'!B54</f>
        <v>Villorsonnens</v>
      </c>
      <c r="C54" s="62">
        <v>1297</v>
      </c>
      <c r="D54" s="18">
        <v>1132</v>
      </c>
      <c r="E54" s="22">
        <v>15.46</v>
      </c>
      <c r="F54" s="19">
        <v>148</v>
      </c>
      <c r="G54" s="18">
        <v>43</v>
      </c>
      <c r="H54" s="18">
        <v>192</v>
      </c>
      <c r="I54" s="76">
        <f t="shared" si="2"/>
        <v>83.89391979301422</v>
      </c>
      <c r="J54" s="76">
        <f t="shared" si="1"/>
        <v>0.1141094834232845</v>
      </c>
      <c r="K54" s="32">
        <f t="shared" si="3"/>
        <v>0.14575971731448764</v>
      </c>
      <c r="L54" s="76">
        <f t="shared" si="4"/>
        <v>3.3153430994602932E-2</v>
      </c>
      <c r="M54" s="76">
        <f t="shared" si="5"/>
        <v>0.14803392444101773</v>
      </c>
      <c r="N54" s="63"/>
    </row>
    <row r="55" spans="1:14" ht="15" customHeight="1">
      <c r="A55" s="61">
        <f ca="1">'ISB-1 2011'!A55</f>
        <v>2115</v>
      </c>
      <c r="B55" s="75" t="str">
        <f ca="1">'ISB-1 2011'!B55</f>
        <v>Torny</v>
      </c>
      <c r="C55" s="62">
        <v>871</v>
      </c>
      <c r="D55" s="18">
        <v>707</v>
      </c>
      <c r="E55" s="22">
        <v>10.19</v>
      </c>
      <c r="F55" s="19">
        <v>76</v>
      </c>
      <c r="G55" s="18">
        <v>30</v>
      </c>
      <c r="H55" s="18">
        <v>132</v>
      </c>
      <c r="I55" s="76">
        <f t="shared" si="2"/>
        <v>85.475956820412179</v>
      </c>
      <c r="J55" s="76">
        <f t="shared" si="1"/>
        <v>8.7256027554535015E-2</v>
      </c>
      <c r="K55" s="32">
        <f t="shared" si="3"/>
        <v>0.23196605374823195</v>
      </c>
      <c r="L55" s="76">
        <f t="shared" si="4"/>
        <v>3.4443168771526977E-2</v>
      </c>
      <c r="M55" s="76">
        <f t="shared" si="5"/>
        <v>0.15154994259471871</v>
      </c>
      <c r="N55" s="63"/>
    </row>
    <row r="56" spans="1:14" ht="15" customHeight="1">
      <c r="A56" s="61">
        <f ca="1">'ISB-1 2011'!A56</f>
        <v>2116</v>
      </c>
      <c r="B56" s="75" t="str">
        <f ca="1">'ISB-1 2011'!B56</f>
        <v>La Folliaz</v>
      </c>
      <c r="C56" s="62">
        <v>935</v>
      </c>
      <c r="D56" s="20">
        <v>863</v>
      </c>
      <c r="E56" s="1">
        <v>9.86</v>
      </c>
      <c r="F56" s="20">
        <v>145</v>
      </c>
      <c r="G56" s="20">
        <v>27</v>
      </c>
      <c r="H56" s="18">
        <v>123</v>
      </c>
      <c r="I56" s="76">
        <f t="shared" si="2"/>
        <v>94.827586206896555</v>
      </c>
      <c r="J56" s="76">
        <f t="shared" si="1"/>
        <v>0.15508021390374332</v>
      </c>
      <c r="K56" s="32">
        <f t="shared" si="3"/>
        <v>8.3429895712630361E-2</v>
      </c>
      <c r="L56" s="76">
        <f t="shared" si="4"/>
        <v>2.8877005347593583E-2</v>
      </c>
      <c r="M56" s="76">
        <f t="shared" si="5"/>
        <v>0.13155080213903744</v>
      </c>
      <c r="N56" s="63"/>
    </row>
    <row r="57" spans="1:14" ht="15" customHeight="1">
      <c r="A57" s="61">
        <f ca="1">'ISB-1 2011'!A57</f>
        <v>2121</v>
      </c>
      <c r="B57" s="75" t="str">
        <f ca="1">'ISB-1 2011'!B57</f>
        <v>Haut-Intyamon</v>
      </c>
      <c r="C57" s="62">
        <v>1445</v>
      </c>
      <c r="D57" s="18">
        <v>1418</v>
      </c>
      <c r="E57" s="22">
        <v>60.08</v>
      </c>
      <c r="F57" s="19">
        <v>264</v>
      </c>
      <c r="G57" s="18">
        <v>90</v>
      </c>
      <c r="H57" s="19">
        <v>151</v>
      </c>
      <c r="I57" s="76">
        <f t="shared" si="2"/>
        <v>24.05126498002663</v>
      </c>
      <c r="J57" s="76">
        <f t="shared" si="1"/>
        <v>0.18269896193771626</v>
      </c>
      <c r="K57" s="32">
        <f t="shared" si="3"/>
        <v>1.9040902679830749E-2</v>
      </c>
      <c r="L57" s="76">
        <f t="shared" si="4"/>
        <v>6.228373702422145E-2</v>
      </c>
      <c r="M57" s="76">
        <f t="shared" si="5"/>
        <v>0.10449826989619378</v>
      </c>
      <c r="N57" s="63"/>
    </row>
    <row r="58" spans="1:14" ht="15" customHeight="1">
      <c r="A58" s="61">
        <f ca="1">'ISB-1 2011'!A58</f>
        <v>2122</v>
      </c>
      <c r="B58" s="75" t="str">
        <f ca="1">'ISB-1 2011'!B58</f>
        <v>Pont-en-Ogoz</v>
      </c>
      <c r="C58" s="62">
        <v>1711</v>
      </c>
      <c r="D58" s="18">
        <v>1463</v>
      </c>
      <c r="E58" s="22">
        <v>10</v>
      </c>
      <c r="F58" s="19">
        <v>154</v>
      </c>
      <c r="G58" s="18">
        <v>45</v>
      </c>
      <c r="H58" s="19">
        <v>245</v>
      </c>
      <c r="I58" s="76">
        <f t="shared" si="2"/>
        <v>171.1</v>
      </c>
      <c r="J58" s="76">
        <f t="shared" si="1"/>
        <v>9.0005844535359439E-2</v>
      </c>
      <c r="K58" s="32">
        <f t="shared" si="3"/>
        <v>0.16951469583048531</v>
      </c>
      <c r="L58" s="76">
        <f t="shared" si="4"/>
        <v>2.6300409117475162E-2</v>
      </c>
      <c r="M58" s="76">
        <f t="shared" si="5"/>
        <v>0.14319111630625364</v>
      </c>
      <c r="N58" s="63"/>
    </row>
    <row r="59" spans="1:14" ht="15" customHeight="1">
      <c r="A59" s="61">
        <f ca="1">'ISB-1 2011'!A59</f>
        <v>2123</v>
      </c>
      <c r="B59" s="75" t="str">
        <f ca="1">'ISB-1 2011'!B59</f>
        <v>Botterens</v>
      </c>
      <c r="C59" s="62">
        <v>521</v>
      </c>
      <c r="D59" s="18">
        <v>441</v>
      </c>
      <c r="E59" s="22">
        <v>4.07</v>
      </c>
      <c r="F59" s="19">
        <v>91</v>
      </c>
      <c r="G59" s="18">
        <v>8</v>
      </c>
      <c r="H59" s="19">
        <v>85</v>
      </c>
      <c r="I59" s="76">
        <f t="shared" si="2"/>
        <v>128.009828009828</v>
      </c>
      <c r="J59" s="76">
        <f t="shared" si="1"/>
        <v>0.1746641074856046</v>
      </c>
      <c r="K59" s="32">
        <f t="shared" si="3"/>
        <v>0.18140589569160998</v>
      </c>
      <c r="L59" s="76">
        <f t="shared" si="4"/>
        <v>1.5355086372360844E-2</v>
      </c>
      <c r="M59" s="76">
        <f t="shared" si="5"/>
        <v>0.16314779270633398</v>
      </c>
      <c r="N59" s="63"/>
    </row>
    <row r="60" spans="1:14" ht="15" customHeight="1">
      <c r="A60" s="61">
        <f ca="1">'ISB-1 2011'!A60</f>
        <v>2124</v>
      </c>
      <c r="B60" s="75" t="str">
        <f ca="1">'ISB-1 2011'!B60</f>
        <v>Broc</v>
      </c>
      <c r="C60" s="62">
        <v>2500</v>
      </c>
      <c r="D60" s="18">
        <v>2101</v>
      </c>
      <c r="E60" s="22">
        <v>9.77</v>
      </c>
      <c r="F60" s="19">
        <v>594</v>
      </c>
      <c r="G60" s="18">
        <v>134</v>
      </c>
      <c r="H60" s="19">
        <v>318</v>
      </c>
      <c r="I60" s="76">
        <f t="shared" si="2"/>
        <v>255.88536335721597</v>
      </c>
      <c r="J60" s="76">
        <f t="shared" si="1"/>
        <v>0.23760000000000001</v>
      </c>
      <c r="K60" s="32">
        <f t="shared" si="3"/>
        <v>0.18990956687291766</v>
      </c>
      <c r="L60" s="76">
        <f t="shared" si="4"/>
        <v>5.3600000000000002E-2</v>
      </c>
      <c r="M60" s="76">
        <f t="shared" si="5"/>
        <v>0.12720000000000001</v>
      </c>
      <c r="N60" s="63"/>
    </row>
    <row r="61" spans="1:14" s="56" customFormat="1" ht="15" customHeight="1">
      <c r="A61" s="61">
        <f ca="1">'ISB-1 2011'!A61</f>
        <v>2125</v>
      </c>
      <c r="B61" s="75" t="str">
        <f ca="1">'ISB-1 2011'!B61</f>
        <v>Bulle</v>
      </c>
      <c r="C61" s="62">
        <v>20824</v>
      </c>
      <c r="D61" s="18">
        <v>15355</v>
      </c>
      <c r="E61" s="22">
        <v>23.86</v>
      </c>
      <c r="F61" s="19">
        <v>7341</v>
      </c>
      <c r="G61" s="18">
        <v>818</v>
      </c>
      <c r="H61" s="19">
        <v>2385</v>
      </c>
      <c r="I61" s="76">
        <f t="shared" si="2"/>
        <v>872.75775356244765</v>
      </c>
      <c r="J61" s="76">
        <f t="shared" si="1"/>
        <v>0.35252593161736456</v>
      </c>
      <c r="K61" s="32">
        <f t="shared" si="3"/>
        <v>0.35617062845978509</v>
      </c>
      <c r="L61" s="76">
        <f t="shared" si="4"/>
        <v>3.9281598155973874E-2</v>
      </c>
      <c r="M61" s="76">
        <f t="shared" si="5"/>
        <v>0.11453131002689204</v>
      </c>
      <c r="N61" s="63"/>
    </row>
    <row r="62" spans="1:14" ht="15" customHeight="1">
      <c r="A62" s="61">
        <f ca="1">'ISB-1 2011'!A62</f>
        <v>2128</v>
      </c>
      <c r="B62" s="75" t="str">
        <f ca="1">'ISB-1 2011'!B62</f>
        <v>Châtel-sur-Montsalvens</v>
      </c>
      <c r="C62" s="62">
        <v>254</v>
      </c>
      <c r="D62" s="18">
        <v>208</v>
      </c>
      <c r="E62" s="22">
        <v>2</v>
      </c>
      <c r="F62" s="19">
        <v>14</v>
      </c>
      <c r="G62" s="18">
        <v>6</v>
      </c>
      <c r="H62" s="19">
        <v>25</v>
      </c>
      <c r="I62" s="76">
        <f t="shared" si="2"/>
        <v>127</v>
      </c>
      <c r="J62" s="76">
        <f t="shared" si="1"/>
        <v>5.5118110236220472E-2</v>
      </c>
      <c r="K62" s="32">
        <f t="shared" si="3"/>
        <v>0.22115384615384615</v>
      </c>
      <c r="L62" s="76">
        <f t="shared" si="4"/>
        <v>2.3622047244094488E-2</v>
      </c>
      <c r="M62" s="76">
        <f t="shared" si="5"/>
        <v>9.8425196850393706E-2</v>
      </c>
      <c r="N62" s="63"/>
    </row>
    <row r="63" spans="1:14" ht="15" customHeight="1">
      <c r="A63" s="61">
        <f ca="1">'ISB-1 2011'!A63</f>
        <v>2129</v>
      </c>
      <c r="B63" s="75" t="str">
        <f ca="1">'ISB-1 2011'!B63</f>
        <v>Corbières</v>
      </c>
      <c r="C63" s="62">
        <v>776</v>
      </c>
      <c r="D63" s="18">
        <v>615</v>
      </c>
      <c r="E63" s="22">
        <v>9.58</v>
      </c>
      <c r="F63" s="19">
        <v>120</v>
      </c>
      <c r="G63" s="18">
        <v>23</v>
      </c>
      <c r="H63" s="19">
        <v>108</v>
      </c>
      <c r="I63" s="76">
        <f t="shared" si="2"/>
        <v>81.00208768267224</v>
      </c>
      <c r="J63" s="76">
        <f t="shared" si="1"/>
        <v>0.15463917525773196</v>
      </c>
      <c r="K63" s="32">
        <f t="shared" si="3"/>
        <v>0.26178861788617885</v>
      </c>
      <c r="L63" s="76">
        <f t="shared" si="4"/>
        <v>2.9639175257731958E-2</v>
      </c>
      <c r="M63" s="76">
        <f t="shared" si="5"/>
        <v>0.13917525773195877</v>
      </c>
      <c r="N63" s="63"/>
    </row>
    <row r="64" spans="1:14" ht="15" customHeight="1">
      <c r="A64" s="61">
        <f ca="1">'ISB-1 2011'!A64</f>
        <v>2130</v>
      </c>
      <c r="B64" s="75" t="str">
        <f ca="1">'ISB-1 2011'!B64</f>
        <v>Crésuz</v>
      </c>
      <c r="C64" s="62">
        <v>305</v>
      </c>
      <c r="D64" s="18">
        <v>275</v>
      </c>
      <c r="E64" s="22">
        <v>1.64</v>
      </c>
      <c r="F64" s="19">
        <v>10</v>
      </c>
      <c r="G64" s="18">
        <v>20</v>
      </c>
      <c r="H64" s="19">
        <v>16</v>
      </c>
      <c r="I64" s="76">
        <f t="shared" si="2"/>
        <v>185.97560975609758</v>
      </c>
      <c r="J64" s="76">
        <f t="shared" si="1"/>
        <v>3.2786885245901641E-2</v>
      </c>
      <c r="K64" s="32">
        <f t="shared" si="3"/>
        <v>0.10909090909090909</v>
      </c>
      <c r="L64" s="76">
        <f t="shared" si="4"/>
        <v>6.5573770491803282E-2</v>
      </c>
      <c r="M64" s="76">
        <f t="shared" si="5"/>
        <v>5.2459016393442623E-2</v>
      </c>
      <c r="N64" s="63"/>
    </row>
    <row r="65" spans="1:14" ht="15" customHeight="1">
      <c r="A65" s="61">
        <f ca="1">'ISB-1 2011'!A65</f>
        <v>2131</v>
      </c>
      <c r="B65" s="75" t="str">
        <f ca="1">'ISB-1 2011'!B65</f>
        <v>Echarlens</v>
      </c>
      <c r="C65" s="62">
        <v>784</v>
      </c>
      <c r="D65" s="18">
        <v>576</v>
      </c>
      <c r="E65" s="22">
        <v>4.62</v>
      </c>
      <c r="F65" s="19">
        <v>55</v>
      </c>
      <c r="G65" s="18">
        <v>18</v>
      </c>
      <c r="H65" s="19">
        <v>124</v>
      </c>
      <c r="I65" s="76">
        <f t="shared" si="2"/>
        <v>169.69696969696969</v>
      </c>
      <c r="J65" s="76">
        <f t="shared" si="1"/>
        <v>7.0153061224489791E-2</v>
      </c>
      <c r="K65" s="32">
        <f t="shared" si="3"/>
        <v>0.3611111111111111</v>
      </c>
      <c r="L65" s="76">
        <f t="shared" si="4"/>
        <v>2.2959183673469389E-2</v>
      </c>
      <c r="M65" s="76">
        <f t="shared" si="5"/>
        <v>0.15816326530612246</v>
      </c>
      <c r="N65" s="63"/>
    </row>
    <row r="66" spans="1:14" ht="15" customHeight="1">
      <c r="A66" s="61">
        <f ca="1">'ISB-1 2011'!A66</f>
        <v>2134</v>
      </c>
      <c r="B66" s="75" t="str">
        <f ca="1">'ISB-1 2011'!B66</f>
        <v>Grandvillard</v>
      </c>
      <c r="C66" s="62">
        <v>772</v>
      </c>
      <c r="D66" s="18">
        <v>632</v>
      </c>
      <c r="E66" s="22">
        <v>24.3</v>
      </c>
      <c r="F66" s="19">
        <v>86</v>
      </c>
      <c r="G66" s="18">
        <v>25</v>
      </c>
      <c r="H66" s="19">
        <v>108</v>
      </c>
      <c r="I66" s="76">
        <f t="shared" si="2"/>
        <v>31.769547325102881</v>
      </c>
      <c r="J66" s="76">
        <f t="shared" si="1"/>
        <v>0.11139896373056994</v>
      </c>
      <c r="K66" s="32">
        <f t="shared" si="3"/>
        <v>0.22151898734177214</v>
      </c>
      <c r="L66" s="76">
        <f t="shared" si="4"/>
        <v>3.2383419689119168E-2</v>
      </c>
      <c r="M66" s="76">
        <f t="shared" si="5"/>
        <v>0.13989637305699482</v>
      </c>
      <c r="N66" s="63"/>
    </row>
    <row r="67" spans="1:14" ht="15" customHeight="1">
      <c r="A67" s="61">
        <f ca="1">'ISB-1 2011'!A67</f>
        <v>2135</v>
      </c>
      <c r="B67" s="75" t="str">
        <f ca="1">'ISB-1 2011'!B67</f>
        <v>Gruyères</v>
      </c>
      <c r="C67" s="62">
        <v>2077</v>
      </c>
      <c r="D67" s="18">
        <v>1545</v>
      </c>
      <c r="E67" s="22">
        <v>28.44</v>
      </c>
      <c r="F67" s="19">
        <v>484</v>
      </c>
      <c r="G67" s="18">
        <v>81</v>
      </c>
      <c r="H67" s="19">
        <v>295</v>
      </c>
      <c r="I67" s="76">
        <f t="shared" si="2"/>
        <v>73.030942334739805</v>
      </c>
      <c r="J67" s="76">
        <f t="shared" si="1"/>
        <v>0.23302840635532018</v>
      </c>
      <c r="K67" s="32">
        <f t="shared" si="3"/>
        <v>0.34433656957928804</v>
      </c>
      <c r="L67" s="76">
        <f t="shared" si="4"/>
        <v>3.8998555609051515E-2</v>
      </c>
      <c r="M67" s="76">
        <f t="shared" si="5"/>
        <v>0.14203177660086663</v>
      </c>
      <c r="N67" s="63"/>
    </row>
    <row r="68" spans="1:14" ht="15" customHeight="1">
      <c r="A68" s="61">
        <f ca="1">'ISB-1 2011'!A68</f>
        <v>2137</v>
      </c>
      <c r="B68" s="75" t="str">
        <f ca="1">'ISB-1 2011'!B68</f>
        <v>Hauteville</v>
      </c>
      <c r="C68" s="62">
        <v>583</v>
      </c>
      <c r="D68" s="18">
        <v>506</v>
      </c>
      <c r="E68" s="22">
        <v>10.52</v>
      </c>
      <c r="F68" s="19">
        <v>37</v>
      </c>
      <c r="G68" s="18">
        <v>24</v>
      </c>
      <c r="H68" s="19">
        <v>94</v>
      </c>
      <c r="I68" s="76">
        <f t="shared" si="2"/>
        <v>55.418250950570346</v>
      </c>
      <c r="J68" s="76">
        <f t="shared" si="1"/>
        <v>6.3464837049742706E-2</v>
      </c>
      <c r="K68" s="32">
        <f t="shared" si="3"/>
        <v>0.15217391304347827</v>
      </c>
      <c r="L68" s="76">
        <f t="shared" si="4"/>
        <v>4.1166380789022301E-2</v>
      </c>
      <c r="M68" s="76">
        <f t="shared" si="5"/>
        <v>0.16123499142367068</v>
      </c>
      <c r="N68" s="63"/>
    </row>
    <row r="69" spans="1:14" ht="15" customHeight="1">
      <c r="A69" s="61">
        <f ca="1">'ISB-1 2011'!A69</f>
        <v>2138</v>
      </c>
      <c r="B69" s="75" t="str">
        <f ca="1">'ISB-1 2011'!B69</f>
        <v>Jaun</v>
      </c>
      <c r="C69" s="62">
        <v>670</v>
      </c>
      <c r="D69" s="18">
        <v>709</v>
      </c>
      <c r="E69" s="22">
        <v>55.03</v>
      </c>
      <c r="F69" s="19">
        <v>135</v>
      </c>
      <c r="G69" s="18">
        <v>46</v>
      </c>
      <c r="H69" s="19">
        <v>84</v>
      </c>
      <c r="I69" s="76">
        <f t="shared" si="2"/>
        <v>12.175177176085771</v>
      </c>
      <c r="J69" s="76">
        <f t="shared" si="1"/>
        <v>0.20149253731343283</v>
      </c>
      <c r="K69" s="32">
        <f t="shared" si="3"/>
        <v>-5.5007052186177713E-2</v>
      </c>
      <c r="L69" s="76">
        <f t="shared" si="4"/>
        <v>6.8656716417910449E-2</v>
      </c>
      <c r="M69" s="76">
        <f t="shared" si="5"/>
        <v>0.1253731343283582</v>
      </c>
      <c r="N69" s="63"/>
    </row>
    <row r="70" spans="1:14" ht="15" customHeight="1">
      <c r="A70" s="61">
        <f ca="1">'ISB-1 2011'!A70</f>
        <v>2140</v>
      </c>
      <c r="B70" s="75" t="str">
        <f ca="1">'ISB-1 2011'!B70</f>
        <v>Marsens</v>
      </c>
      <c r="C70" s="62">
        <v>1742</v>
      </c>
      <c r="D70" s="18">
        <v>1314</v>
      </c>
      <c r="E70" s="22">
        <v>7.81</v>
      </c>
      <c r="F70" s="19">
        <v>378</v>
      </c>
      <c r="G70" s="18">
        <v>41</v>
      </c>
      <c r="H70" s="19">
        <v>309</v>
      </c>
      <c r="I70" s="76">
        <f t="shared" si="2"/>
        <v>223.04737516005122</v>
      </c>
      <c r="J70" s="76">
        <f t="shared" ref="J70:J131" si="6">F70/C70</f>
        <v>0.21699196326061998</v>
      </c>
      <c r="K70" s="32">
        <f t="shared" si="3"/>
        <v>0.32572298325722981</v>
      </c>
      <c r="L70" s="76">
        <f t="shared" si="4"/>
        <v>2.3536165327210104E-2</v>
      </c>
      <c r="M70" s="76">
        <f t="shared" si="5"/>
        <v>0.17738231917336394</v>
      </c>
      <c r="N70" s="63"/>
    </row>
    <row r="71" spans="1:14" ht="15" customHeight="1">
      <c r="A71" s="61">
        <f ca="1">'ISB-1 2011'!A71</f>
        <v>2143</v>
      </c>
      <c r="B71" s="75" t="str">
        <f ca="1">'ISB-1 2011'!B71</f>
        <v>Morlon</v>
      </c>
      <c r="C71" s="62">
        <v>571</v>
      </c>
      <c r="D71" s="18">
        <v>565</v>
      </c>
      <c r="E71" s="22">
        <v>2.42</v>
      </c>
      <c r="F71" s="19">
        <v>71</v>
      </c>
      <c r="G71" s="18">
        <v>21</v>
      </c>
      <c r="H71" s="19">
        <v>84</v>
      </c>
      <c r="I71" s="76">
        <f t="shared" ref="I71:I132" si="7">C71/E71</f>
        <v>235.95041322314052</v>
      </c>
      <c r="J71" s="76">
        <f t="shared" si="6"/>
        <v>0.12434325744308231</v>
      </c>
      <c r="K71" s="32">
        <f t="shared" ref="K71:K132" si="8">(C71-D71)/D71</f>
        <v>1.0619469026548672E-2</v>
      </c>
      <c r="L71" s="76">
        <f t="shared" ref="L71:L132" si="9">G71/C71</f>
        <v>3.6777583187390543E-2</v>
      </c>
      <c r="M71" s="76">
        <f t="shared" ref="M71:M132" si="10">H71/C71</f>
        <v>0.14711033274956217</v>
      </c>
      <c r="N71" s="63"/>
    </row>
    <row r="72" spans="1:14" ht="15" customHeight="1">
      <c r="A72" s="61">
        <f ca="1">'ISB-1 2011'!A72</f>
        <v>2145</v>
      </c>
      <c r="B72" s="75" t="str">
        <f ca="1">'ISB-1 2011'!B72</f>
        <v>Le Pâquier (FR)</v>
      </c>
      <c r="C72" s="62">
        <v>1110</v>
      </c>
      <c r="D72" s="18">
        <v>974</v>
      </c>
      <c r="E72" s="22">
        <v>4.49</v>
      </c>
      <c r="F72" s="19">
        <v>135</v>
      </c>
      <c r="G72" s="18">
        <v>44</v>
      </c>
      <c r="H72" s="19">
        <v>173</v>
      </c>
      <c r="I72" s="76">
        <f t="shared" si="7"/>
        <v>247.21603563474386</v>
      </c>
      <c r="J72" s="76">
        <f t="shared" si="6"/>
        <v>0.12162162162162163</v>
      </c>
      <c r="K72" s="32">
        <f t="shared" si="8"/>
        <v>0.13963039014373715</v>
      </c>
      <c r="L72" s="76">
        <f t="shared" si="9"/>
        <v>3.9639639639639637E-2</v>
      </c>
      <c r="M72" s="76">
        <f t="shared" si="10"/>
        <v>0.15585585585585585</v>
      </c>
      <c r="N72" s="63"/>
    </row>
    <row r="73" spans="1:14" ht="15" customHeight="1">
      <c r="A73" s="61">
        <f ca="1">'ISB-1 2011'!A73</f>
        <v>2147</v>
      </c>
      <c r="B73" s="75" t="str">
        <f ca="1">'ISB-1 2011'!B73</f>
        <v>Pont-la-Ville</v>
      </c>
      <c r="C73" s="62">
        <v>605</v>
      </c>
      <c r="D73" s="18">
        <v>504</v>
      </c>
      <c r="E73" s="22">
        <v>4.33</v>
      </c>
      <c r="F73" s="19">
        <v>48</v>
      </c>
      <c r="G73" s="18">
        <v>19</v>
      </c>
      <c r="H73" s="19">
        <v>99</v>
      </c>
      <c r="I73" s="76">
        <f t="shared" si="7"/>
        <v>139.72286374133949</v>
      </c>
      <c r="J73" s="76">
        <f t="shared" si="6"/>
        <v>7.9338842975206617E-2</v>
      </c>
      <c r="K73" s="32">
        <f t="shared" si="8"/>
        <v>0.20039682539682541</v>
      </c>
      <c r="L73" s="76">
        <f t="shared" si="9"/>
        <v>3.1404958677685953E-2</v>
      </c>
      <c r="M73" s="76">
        <f t="shared" si="10"/>
        <v>0.16363636363636364</v>
      </c>
      <c r="N73" s="63"/>
    </row>
    <row r="74" spans="1:14" ht="15" customHeight="1">
      <c r="A74" s="61">
        <f ca="1">'ISB-1 2011'!A74</f>
        <v>2148</v>
      </c>
      <c r="B74" s="75" t="str">
        <f ca="1">'ISB-1 2011'!B74</f>
        <v>Riaz</v>
      </c>
      <c r="C74" s="62">
        <v>2251</v>
      </c>
      <c r="D74" s="18">
        <v>1822</v>
      </c>
      <c r="E74" s="22">
        <v>7.75</v>
      </c>
      <c r="F74" s="19">
        <v>539</v>
      </c>
      <c r="G74" s="18">
        <v>59</v>
      </c>
      <c r="H74" s="19">
        <v>292</v>
      </c>
      <c r="I74" s="76">
        <f t="shared" si="7"/>
        <v>290.45161290322579</v>
      </c>
      <c r="J74" s="76">
        <f t="shared" si="6"/>
        <v>0.23944913371834739</v>
      </c>
      <c r="K74" s="32">
        <f t="shared" si="8"/>
        <v>0.23545554335894622</v>
      </c>
      <c r="L74" s="76">
        <f t="shared" si="9"/>
        <v>2.621057307863172E-2</v>
      </c>
      <c r="M74" s="76">
        <f t="shared" si="10"/>
        <v>0.12972012438916036</v>
      </c>
      <c r="N74" s="63"/>
    </row>
    <row r="75" spans="1:14" ht="15" customHeight="1">
      <c r="A75" s="61">
        <f ca="1">'ISB-1 2011'!A75</f>
        <v>2149</v>
      </c>
      <c r="B75" s="75" t="str">
        <f ca="1">'ISB-1 2011'!B75</f>
        <v>La Roche</v>
      </c>
      <c r="C75" s="62">
        <v>1517</v>
      </c>
      <c r="D75" s="18">
        <v>1298</v>
      </c>
      <c r="E75" s="22">
        <v>24.03</v>
      </c>
      <c r="F75" s="19">
        <v>394</v>
      </c>
      <c r="G75" s="18">
        <v>62</v>
      </c>
      <c r="H75" s="19">
        <v>181</v>
      </c>
      <c r="I75" s="76">
        <f t="shared" si="7"/>
        <v>63.129421556387847</v>
      </c>
      <c r="J75" s="76">
        <f t="shared" si="6"/>
        <v>0.25972313777191824</v>
      </c>
      <c r="K75" s="32">
        <f t="shared" si="8"/>
        <v>0.1687211093990755</v>
      </c>
      <c r="L75" s="76">
        <f t="shared" si="9"/>
        <v>4.0870138431114041E-2</v>
      </c>
      <c r="M75" s="76">
        <f t="shared" si="10"/>
        <v>0.11931443638760712</v>
      </c>
      <c r="N75" s="63"/>
    </row>
    <row r="76" spans="1:14" ht="15" customHeight="1">
      <c r="A76" s="61">
        <f ca="1">'ISB-1 2011'!A76</f>
        <v>2152</v>
      </c>
      <c r="B76" s="75" t="str">
        <f ca="1">'ISB-1 2011'!B76</f>
        <v>Sâles</v>
      </c>
      <c r="C76" s="62">
        <v>1458</v>
      </c>
      <c r="D76" s="18">
        <v>1276</v>
      </c>
      <c r="E76" s="22">
        <v>18.82</v>
      </c>
      <c r="F76" s="19">
        <v>410</v>
      </c>
      <c r="G76" s="18">
        <v>52</v>
      </c>
      <c r="H76" s="19">
        <v>216</v>
      </c>
      <c r="I76" s="76">
        <f t="shared" si="7"/>
        <v>77.470775770456953</v>
      </c>
      <c r="J76" s="76">
        <f t="shared" si="6"/>
        <v>0.28120713305898493</v>
      </c>
      <c r="K76" s="32">
        <f t="shared" si="8"/>
        <v>0.14263322884012539</v>
      </c>
      <c r="L76" s="76">
        <f t="shared" si="9"/>
        <v>3.5665294924554183E-2</v>
      </c>
      <c r="M76" s="76">
        <f t="shared" si="10"/>
        <v>0.14814814814814814</v>
      </c>
      <c r="N76" s="63"/>
    </row>
    <row r="77" spans="1:14" ht="15" customHeight="1">
      <c r="A77" s="61">
        <f ca="1">'ISB-1 2011'!A77</f>
        <v>2153</v>
      </c>
      <c r="B77" s="75" t="str">
        <f ca="1">'ISB-1 2011'!B77</f>
        <v>Sorens</v>
      </c>
      <c r="C77" s="62">
        <v>1031</v>
      </c>
      <c r="D77" s="18">
        <v>801</v>
      </c>
      <c r="E77" s="22">
        <v>8.7100000000000009</v>
      </c>
      <c r="F77" s="19">
        <v>143</v>
      </c>
      <c r="G77" s="18">
        <v>32</v>
      </c>
      <c r="H77" s="19">
        <v>138</v>
      </c>
      <c r="I77" s="76">
        <f t="shared" si="7"/>
        <v>118.36969001148104</v>
      </c>
      <c r="J77" s="76">
        <f t="shared" si="6"/>
        <v>0.13870029097963144</v>
      </c>
      <c r="K77" s="32">
        <f t="shared" si="8"/>
        <v>0.28714107365792757</v>
      </c>
      <c r="L77" s="76">
        <f t="shared" si="9"/>
        <v>3.1037827352085354E-2</v>
      </c>
      <c r="M77" s="76">
        <f t="shared" si="10"/>
        <v>0.13385063045586809</v>
      </c>
      <c r="N77" s="63"/>
    </row>
    <row r="78" spans="1:14" ht="15" customHeight="1">
      <c r="A78" s="61">
        <f ca="1">'ISB-1 2011'!A78</f>
        <v>2155</v>
      </c>
      <c r="B78" s="75" t="str">
        <f ca="1">'ISB-1 2011'!B78</f>
        <v>Vaulruz</v>
      </c>
      <c r="C78" s="62">
        <v>1035</v>
      </c>
      <c r="D78" s="18">
        <v>894</v>
      </c>
      <c r="E78" s="22">
        <v>10.1</v>
      </c>
      <c r="F78" s="19">
        <v>290</v>
      </c>
      <c r="G78" s="18">
        <v>37</v>
      </c>
      <c r="H78" s="19">
        <v>133</v>
      </c>
      <c r="I78" s="76">
        <f t="shared" si="7"/>
        <v>102.47524752475248</v>
      </c>
      <c r="J78" s="76">
        <f t="shared" si="6"/>
        <v>0.28019323671497587</v>
      </c>
      <c r="K78" s="32">
        <f t="shared" si="8"/>
        <v>0.15771812080536912</v>
      </c>
      <c r="L78" s="76">
        <f t="shared" si="9"/>
        <v>3.5748792270531404E-2</v>
      </c>
      <c r="M78" s="76">
        <f t="shared" si="10"/>
        <v>0.1285024154589372</v>
      </c>
      <c r="N78" s="63"/>
    </row>
    <row r="79" spans="1:14" ht="15" customHeight="1">
      <c r="A79" s="61">
        <f ca="1">'ISB-1 2011'!A79</f>
        <v>2160</v>
      </c>
      <c r="B79" s="75" t="str">
        <f ca="1">'ISB-1 2011'!B79</f>
        <v>Vuadens</v>
      </c>
      <c r="C79" s="62">
        <v>2204</v>
      </c>
      <c r="D79" s="18">
        <v>1716</v>
      </c>
      <c r="E79" s="22">
        <v>10.45</v>
      </c>
      <c r="F79" s="19">
        <v>318</v>
      </c>
      <c r="G79" s="18">
        <v>85</v>
      </c>
      <c r="H79" s="19">
        <v>328</v>
      </c>
      <c r="I79" s="76">
        <f t="shared" si="7"/>
        <v>210.90909090909093</v>
      </c>
      <c r="J79" s="76">
        <f t="shared" si="6"/>
        <v>0.14428312159709619</v>
      </c>
      <c r="K79" s="32">
        <f t="shared" si="8"/>
        <v>0.28438228438228436</v>
      </c>
      <c r="L79" s="76">
        <f t="shared" si="9"/>
        <v>3.8566243194192378E-2</v>
      </c>
      <c r="M79" s="76">
        <f t="shared" si="10"/>
        <v>0.14882032667876588</v>
      </c>
      <c r="N79" s="63"/>
    </row>
    <row r="80" spans="1:14" ht="15" customHeight="1">
      <c r="A80" s="61">
        <f ca="1">'ISB-1 2011'!A80</f>
        <v>2162</v>
      </c>
      <c r="B80" s="75" t="str">
        <f ca="1">'ISB-1 2011'!B80</f>
        <v>Bas-Intyamon</v>
      </c>
      <c r="C80" s="62">
        <v>1225</v>
      </c>
      <c r="D80" s="18">
        <v>997</v>
      </c>
      <c r="E80" s="22">
        <v>33.33</v>
      </c>
      <c r="F80" s="19">
        <v>143</v>
      </c>
      <c r="G80" s="18">
        <v>45</v>
      </c>
      <c r="H80" s="19">
        <v>149</v>
      </c>
      <c r="I80" s="76">
        <f t="shared" si="7"/>
        <v>36.753675367536758</v>
      </c>
      <c r="J80" s="76">
        <f t="shared" si="6"/>
        <v>0.11673469387755102</v>
      </c>
      <c r="K80" s="32">
        <f t="shared" si="8"/>
        <v>0.22868605817452356</v>
      </c>
      <c r="L80" s="76">
        <f t="shared" si="9"/>
        <v>3.6734693877551024E-2</v>
      </c>
      <c r="M80" s="76">
        <f t="shared" si="10"/>
        <v>0.12163265306122449</v>
      </c>
      <c r="N80" s="63"/>
    </row>
    <row r="81" spans="1:14" ht="15" customHeight="1">
      <c r="A81" s="61">
        <f ca="1">'ISB-1 2011'!A81</f>
        <v>2163</v>
      </c>
      <c r="B81" s="75" t="str">
        <f ca="1">'ISB-1 2011'!B81</f>
        <v>Val-de-Charmey</v>
      </c>
      <c r="C81" s="62">
        <v>2354</v>
      </c>
      <c r="D81" s="18">
        <v>1996</v>
      </c>
      <c r="E81" s="22">
        <v>111.73</v>
      </c>
      <c r="F81" s="19">
        <v>521</v>
      </c>
      <c r="G81" s="18">
        <v>132</v>
      </c>
      <c r="H81" s="19">
        <v>260</v>
      </c>
      <c r="I81" s="76">
        <f t="shared" si="7"/>
        <v>21.068647632685938</v>
      </c>
      <c r="J81" s="76">
        <f t="shared" si="6"/>
        <v>0.22132540356839422</v>
      </c>
      <c r="K81" s="32">
        <f t="shared" si="8"/>
        <v>0.17935871743486975</v>
      </c>
      <c r="L81" s="76">
        <f t="shared" si="9"/>
        <v>5.6074766355140186E-2</v>
      </c>
      <c r="M81" s="76">
        <f t="shared" si="10"/>
        <v>0.11045029736618521</v>
      </c>
      <c r="N81" s="63"/>
    </row>
    <row r="82" spans="1:14" ht="15" customHeight="1">
      <c r="A82" s="61">
        <f ca="1">'ISB-1 2011'!A82</f>
        <v>2171</v>
      </c>
      <c r="B82" s="75" t="str">
        <f ca="1">'ISB-1 2011'!B82</f>
        <v>Arconciel</v>
      </c>
      <c r="C82" s="62">
        <v>782</v>
      </c>
      <c r="D82" s="18">
        <v>658</v>
      </c>
      <c r="E82" s="22">
        <v>6.16</v>
      </c>
      <c r="F82" s="19">
        <v>32</v>
      </c>
      <c r="G82" s="18">
        <v>24</v>
      </c>
      <c r="H82" s="19">
        <v>122</v>
      </c>
      <c r="I82" s="76">
        <f t="shared" si="7"/>
        <v>126.94805194805194</v>
      </c>
      <c r="J82" s="76">
        <f t="shared" si="6"/>
        <v>4.0920716112531973E-2</v>
      </c>
      <c r="K82" s="32">
        <f t="shared" si="8"/>
        <v>0.18844984802431611</v>
      </c>
      <c r="L82" s="76">
        <f t="shared" si="9"/>
        <v>3.0690537084398978E-2</v>
      </c>
      <c r="M82" s="76">
        <f t="shared" si="10"/>
        <v>0.15601023017902813</v>
      </c>
      <c r="N82" s="63"/>
    </row>
    <row r="83" spans="1:14" ht="15" customHeight="1">
      <c r="A83" s="61">
        <f ca="1">'ISB-1 2011'!A83</f>
        <v>2172</v>
      </c>
      <c r="B83" s="75" t="str">
        <f ca="1">'ISB-1 2011'!B83</f>
        <v>Autafond</v>
      </c>
      <c r="C83" s="62">
        <v>71</v>
      </c>
      <c r="D83" s="18">
        <v>79</v>
      </c>
      <c r="E83" s="22">
        <v>2.41</v>
      </c>
      <c r="F83" s="19">
        <v>14</v>
      </c>
      <c r="G83" s="18">
        <v>0</v>
      </c>
      <c r="H83" s="19">
        <v>12</v>
      </c>
      <c r="I83" s="76">
        <f t="shared" si="7"/>
        <v>29.460580912863069</v>
      </c>
      <c r="J83" s="76">
        <f t="shared" si="6"/>
        <v>0.19718309859154928</v>
      </c>
      <c r="K83" s="32">
        <f t="shared" si="8"/>
        <v>-0.10126582278481013</v>
      </c>
      <c r="L83" s="76">
        <f t="shared" si="9"/>
        <v>0</v>
      </c>
      <c r="M83" s="76">
        <f t="shared" si="10"/>
        <v>0.16901408450704225</v>
      </c>
      <c r="N83" s="63"/>
    </row>
    <row r="84" spans="1:14" ht="15" customHeight="1">
      <c r="A84" s="61">
        <f ca="1">'ISB-1 2011'!A84</f>
        <v>2173</v>
      </c>
      <c r="B84" s="75" t="str">
        <f ca="1">'ISB-1 2011'!B84</f>
        <v>Autigny</v>
      </c>
      <c r="C84" s="62">
        <v>768</v>
      </c>
      <c r="D84" s="18">
        <v>625</v>
      </c>
      <c r="E84" s="22">
        <v>6.22</v>
      </c>
      <c r="F84" s="19">
        <v>61</v>
      </c>
      <c r="G84" s="18">
        <v>27</v>
      </c>
      <c r="H84" s="19">
        <v>93</v>
      </c>
      <c r="I84" s="76">
        <f t="shared" si="7"/>
        <v>123.47266881028939</v>
      </c>
      <c r="J84" s="76">
        <f t="shared" si="6"/>
        <v>7.9427083333333329E-2</v>
      </c>
      <c r="K84" s="32">
        <f t="shared" si="8"/>
        <v>0.2288</v>
      </c>
      <c r="L84" s="76">
        <f t="shared" si="9"/>
        <v>3.515625E-2</v>
      </c>
      <c r="M84" s="76">
        <f t="shared" si="10"/>
        <v>0.12109375</v>
      </c>
      <c r="N84" s="63"/>
    </row>
    <row r="85" spans="1:14" ht="15" customHeight="1">
      <c r="A85" s="61">
        <f ca="1">'ISB-1 2011'!A85</f>
        <v>2174</v>
      </c>
      <c r="B85" s="75" t="str">
        <f ca="1">'ISB-1 2011'!B85</f>
        <v>Avry</v>
      </c>
      <c r="C85" s="62">
        <v>1846</v>
      </c>
      <c r="D85" s="18">
        <v>1430</v>
      </c>
      <c r="E85" s="22">
        <v>5.82</v>
      </c>
      <c r="F85" s="19">
        <v>703</v>
      </c>
      <c r="G85" s="18">
        <v>38</v>
      </c>
      <c r="H85" s="19">
        <v>263</v>
      </c>
      <c r="I85" s="76">
        <f t="shared" si="7"/>
        <v>317.18213058419241</v>
      </c>
      <c r="J85" s="76">
        <f t="shared" si="6"/>
        <v>0.38082340195016251</v>
      </c>
      <c r="K85" s="32">
        <f t="shared" si="8"/>
        <v>0.29090909090909089</v>
      </c>
      <c r="L85" s="76">
        <f t="shared" si="9"/>
        <v>2.0585048754062838E-2</v>
      </c>
      <c r="M85" s="76">
        <f t="shared" si="10"/>
        <v>0.14247020585048753</v>
      </c>
      <c r="N85" s="63"/>
    </row>
    <row r="86" spans="1:14" ht="15" customHeight="1">
      <c r="A86" s="61">
        <f ca="1">'ISB-1 2011'!A86</f>
        <v>2175</v>
      </c>
      <c r="B86" s="75" t="str">
        <f ca="1">'ISB-1 2011'!B86</f>
        <v>Belfaux</v>
      </c>
      <c r="C86" s="62">
        <v>2992</v>
      </c>
      <c r="D86" s="18">
        <v>2244</v>
      </c>
      <c r="E86" s="22">
        <v>6.47</v>
      </c>
      <c r="F86" s="19">
        <v>327</v>
      </c>
      <c r="G86" s="18">
        <v>90</v>
      </c>
      <c r="H86" s="19">
        <v>428</v>
      </c>
      <c r="I86" s="76">
        <f t="shared" si="7"/>
        <v>462.4420401854714</v>
      </c>
      <c r="J86" s="76">
        <f t="shared" si="6"/>
        <v>0.10929144385026739</v>
      </c>
      <c r="K86" s="32">
        <f t="shared" si="8"/>
        <v>0.33333333333333331</v>
      </c>
      <c r="L86" s="76">
        <f t="shared" si="9"/>
        <v>3.0080213903743314E-2</v>
      </c>
      <c r="M86" s="76">
        <f t="shared" si="10"/>
        <v>0.14304812834224598</v>
      </c>
      <c r="N86" s="63"/>
    </row>
    <row r="87" spans="1:14" ht="15" customHeight="1">
      <c r="A87" s="61">
        <f ca="1">'ISB-1 2011'!A87</f>
        <v>2177</v>
      </c>
      <c r="B87" s="75" t="str">
        <f ca="1">'ISB-1 2011'!B87</f>
        <v>Chénens</v>
      </c>
      <c r="C87" s="62">
        <v>705</v>
      </c>
      <c r="D87" s="18">
        <v>588</v>
      </c>
      <c r="E87" s="22">
        <v>3.94</v>
      </c>
      <c r="F87" s="19">
        <v>70</v>
      </c>
      <c r="G87" s="18">
        <v>23</v>
      </c>
      <c r="H87" s="19">
        <v>97</v>
      </c>
      <c r="I87" s="76">
        <f t="shared" si="7"/>
        <v>178.93401015228426</v>
      </c>
      <c r="J87" s="76">
        <f t="shared" si="6"/>
        <v>9.9290780141843976E-2</v>
      </c>
      <c r="K87" s="32">
        <f t="shared" si="8"/>
        <v>0.19897959183673469</v>
      </c>
      <c r="L87" s="76">
        <f t="shared" si="9"/>
        <v>3.2624113475177303E-2</v>
      </c>
      <c r="M87" s="76">
        <f t="shared" si="10"/>
        <v>0.13758865248226951</v>
      </c>
      <c r="N87" s="63"/>
    </row>
    <row r="88" spans="1:14" s="56" customFormat="1" ht="15" customHeight="1">
      <c r="A88" s="61">
        <f ca="1">'ISB-1 2011'!A88</f>
        <v>2179</v>
      </c>
      <c r="B88" s="75" t="str">
        <f ca="1">'ISB-1 2011'!B88</f>
        <v>Chésopelloz</v>
      </c>
      <c r="C88" s="62">
        <v>132</v>
      </c>
      <c r="D88" s="18">
        <v>110</v>
      </c>
      <c r="E88" s="22">
        <v>1.61</v>
      </c>
      <c r="F88" s="19">
        <v>23</v>
      </c>
      <c r="G88" s="18">
        <v>4</v>
      </c>
      <c r="H88" s="19">
        <v>15</v>
      </c>
      <c r="I88" s="76">
        <f t="shared" si="7"/>
        <v>81.987577639751549</v>
      </c>
      <c r="J88" s="76">
        <f t="shared" si="6"/>
        <v>0.17424242424242425</v>
      </c>
      <c r="K88" s="32">
        <f t="shared" si="8"/>
        <v>0.2</v>
      </c>
      <c r="L88" s="76">
        <f t="shared" si="9"/>
        <v>3.0303030303030304E-2</v>
      </c>
      <c r="M88" s="76">
        <f t="shared" si="10"/>
        <v>0.11363636363636363</v>
      </c>
      <c r="N88" s="63"/>
    </row>
    <row r="89" spans="1:14" ht="15" customHeight="1">
      <c r="A89" s="61">
        <f ca="1">'ISB-1 2011'!A89</f>
        <v>2183</v>
      </c>
      <c r="B89" s="75" t="str">
        <f ca="1">'ISB-1 2011'!B89</f>
        <v>Corminboeuf</v>
      </c>
      <c r="C89" s="62">
        <v>2180</v>
      </c>
      <c r="D89" s="18">
        <v>1704</v>
      </c>
      <c r="E89" s="22">
        <v>5.62</v>
      </c>
      <c r="F89" s="19">
        <v>412</v>
      </c>
      <c r="G89" s="18">
        <v>71</v>
      </c>
      <c r="H89" s="19">
        <v>298</v>
      </c>
      <c r="I89" s="76">
        <f t="shared" si="7"/>
        <v>387.90035587188612</v>
      </c>
      <c r="J89" s="76">
        <f t="shared" si="6"/>
        <v>0.1889908256880734</v>
      </c>
      <c r="K89" s="32">
        <f t="shared" si="8"/>
        <v>0.27934272300469482</v>
      </c>
      <c r="L89" s="76">
        <f t="shared" si="9"/>
        <v>3.2568807339449543E-2</v>
      </c>
      <c r="M89" s="76">
        <f t="shared" si="10"/>
        <v>0.13669724770642203</v>
      </c>
      <c r="N89" s="63"/>
    </row>
    <row r="90" spans="1:14" ht="15" customHeight="1">
      <c r="A90" s="61">
        <f ca="1">'ISB-1 2011'!A90</f>
        <v>2184</v>
      </c>
      <c r="B90" s="75" t="str">
        <f ca="1">'ISB-1 2011'!B90</f>
        <v>Corpataux-Magnedens</v>
      </c>
      <c r="C90" s="62">
        <v>1264</v>
      </c>
      <c r="D90" s="18">
        <v>893</v>
      </c>
      <c r="E90" s="22">
        <v>4.3499999999999996</v>
      </c>
      <c r="F90" s="19">
        <v>56</v>
      </c>
      <c r="G90" s="18">
        <v>31</v>
      </c>
      <c r="H90" s="19">
        <v>216</v>
      </c>
      <c r="I90" s="76">
        <f t="shared" si="7"/>
        <v>290.5747126436782</v>
      </c>
      <c r="J90" s="76">
        <f t="shared" si="6"/>
        <v>4.4303797468354431E-2</v>
      </c>
      <c r="K90" s="32">
        <f t="shared" si="8"/>
        <v>0.41545352743561031</v>
      </c>
      <c r="L90" s="76">
        <f t="shared" si="9"/>
        <v>2.4525316455696201E-2</v>
      </c>
      <c r="M90" s="76">
        <f t="shared" si="10"/>
        <v>0.17088607594936708</v>
      </c>
      <c r="N90" s="63"/>
    </row>
    <row r="91" spans="1:14" s="56" customFormat="1" ht="15" customHeight="1">
      <c r="A91" s="61">
        <f ca="1">'ISB-1 2011'!A91</f>
        <v>2185</v>
      </c>
      <c r="B91" s="75" t="str">
        <f ca="1">'ISB-1 2011'!B91</f>
        <v>Corserey</v>
      </c>
      <c r="C91" s="62">
        <v>390</v>
      </c>
      <c r="D91" s="18">
        <v>284</v>
      </c>
      <c r="E91" s="22">
        <v>3.44</v>
      </c>
      <c r="F91" s="19">
        <v>49</v>
      </c>
      <c r="G91" s="18">
        <v>13</v>
      </c>
      <c r="H91" s="19">
        <v>60</v>
      </c>
      <c r="I91" s="76">
        <f t="shared" si="7"/>
        <v>113.37209302325581</v>
      </c>
      <c r="J91" s="76">
        <f t="shared" si="6"/>
        <v>0.12564102564102564</v>
      </c>
      <c r="K91" s="32">
        <f t="shared" si="8"/>
        <v>0.37323943661971831</v>
      </c>
      <c r="L91" s="76">
        <f t="shared" si="9"/>
        <v>3.3333333333333333E-2</v>
      </c>
      <c r="M91" s="76">
        <f t="shared" si="10"/>
        <v>0.15384615384615385</v>
      </c>
      <c r="N91" s="63"/>
    </row>
    <row r="92" spans="1:14" ht="15" customHeight="1">
      <c r="A92" s="61">
        <f ca="1">'ISB-1 2011'!A92</f>
        <v>2186</v>
      </c>
      <c r="B92" s="75" t="str">
        <f ca="1">'ISB-1 2011'!B92</f>
        <v>Cottens (FR)</v>
      </c>
      <c r="C92" s="62">
        <v>1421</v>
      </c>
      <c r="D92" s="18">
        <v>926</v>
      </c>
      <c r="E92" s="22">
        <v>4.97</v>
      </c>
      <c r="F92" s="19">
        <v>87</v>
      </c>
      <c r="G92" s="18">
        <v>26</v>
      </c>
      <c r="H92" s="19">
        <v>263</v>
      </c>
      <c r="I92" s="76">
        <f t="shared" si="7"/>
        <v>285.91549295774649</v>
      </c>
      <c r="J92" s="76">
        <f t="shared" si="6"/>
        <v>6.1224489795918366E-2</v>
      </c>
      <c r="K92" s="32">
        <f t="shared" si="8"/>
        <v>0.53455723542116629</v>
      </c>
      <c r="L92" s="76">
        <f t="shared" si="9"/>
        <v>1.8296973961998593E-2</v>
      </c>
      <c r="M92" s="76">
        <f t="shared" si="10"/>
        <v>0.18508092892329345</v>
      </c>
      <c r="N92" s="63"/>
    </row>
    <row r="93" spans="1:14" ht="15" customHeight="1">
      <c r="A93" s="61">
        <f ca="1">'ISB-1 2011'!A93</f>
        <v>2189</v>
      </c>
      <c r="B93" s="75" t="str">
        <f ca="1">'ISB-1 2011'!B93</f>
        <v>Ependes (FR)</v>
      </c>
      <c r="C93" s="62">
        <v>1100</v>
      </c>
      <c r="D93" s="18">
        <v>1054</v>
      </c>
      <c r="E93" s="22">
        <v>5.61</v>
      </c>
      <c r="F93" s="19">
        <v>111</v>
      </c>
      <c r="G93" s="18">
        <v>31</v>
      </c>
      <c r="H93" s="19">
        <v>145</v>
      </c>
      <c r="I93" s="76">
        <f t="shared" si="7"/>
        <v>196.07843137254901</v>
      </c>
      <c r="J93" s="76">
        <f t="shared" si="6"/>
        <v>0.10090909090909091</v>
      </c>
      <c r="K93" s="32">
        <f t="shared" si="8"/>
        <v>4.3643263757115747E-2</v>
      </c>
      <c r="L93" s="76">
        <f t="shared" si="9"/>
        <v>2.8181818181818183E-2</v>
      </c>
      <c r="M93" s="76">
        <f t="shared" si="10"/>
        <v>0.13181818181818181</v>
      </c>
      <c r="N93" s="63"/>
    </row>
    <row r="94" spans="1:14" ht="15" customHeight="1">
      <c r="A94" s="61">
        <f ca="1">'ISB-1 2011'!A94</f>
        <v>2192</v>
      </c>
      <c r="B94" s="75" t="str">
        <f ca="1">'ISB-1 2011'!B94</f>
        <v>Farvagny</v>
      </c>
      <c r="C94" s="62">
        <v>2168</v>
      </c>
      <c r="D94" s="18">
        <v>1835</v>
      </c>
      <c r="E94" s="22">
        <v>10.039999999999999</v>
      </c>
      <c r="F94" s="19">
        <v>423</v>
      </c>
      <c r="G94" s="18">
        <v>62</v>
      </c>
      <c r="H94" s="19">
        <v>303</v>
      </c>
      <c r="I94" s="76">
        <f t="shared" si="7"/>
        <v>215.9362549800797</v>
      </c>
      <c r="J94" s="76">
        <f t="shared" si="6"/>
        <v>0.19511070110701106</v>
      </c>
      <c r="K94" s="32">
        <f t="shared" si="8"/>
        <v>0.18147138964577655</v>
      </c>
      <c r="L94" s="76">
        <f t="shared" si="9"/>
        <v>2.859778597785978E-2</v>
      </c>
      <c r="M94" s="76">
        <f t="shared" si="10"/>
        <v>0.13976014760147601</v>
      </c>
      <c r="N94" s="63"/>
    </row>
    <row r="95" spans="1:14" ht="15" customHeight="1">
      <c r="A95" s="61">
        <f ca="1">'ISB-1 2011'!A95</f>
        <v>2194</v>
      </c>
      <c r="B95" s="75" t="str">
        <f ca="1">'ISB-1 2011'!B95</f>
        <v>Ferpicloz</v>
      </c>
      <c r="C95" s="62">
        <v>280</v>
      </c>
      <c r="D95" s="18">
        <v>218</v>
      </c>
      <c r="E95" s="22">
        <v>1.02</v>
      </c>
      <c r="F95" s="19">
        <v>29</v>
      </c>
      <c r="G95" s="18">
        <v>15</v>
      </c>
      <c r="H95" s="19">
        <v>37</v>
      </c>
      <c r="I95" s="76">
        <f t="shared" si="7"/>
        <v>274.50980392156862</v>
      </c>
      <c r="J95" s="76">
        <f t="shared" si="6"/>
        <v>0.10357142857142858</v>
      </c>
      <c r="K95" s="32">
        <f t="shared" si="8"/>
        <v>0.28440366972477066</v>
      </c>
      <c r="L95" s="76">
        <f t="shared" si="9"/>
        <v>5.3571428571428568E-2</v>
      </c>
      <c r="M95" s="76">
        <f t="shared" si="10"/>
        <v>0.13214285714285715</v>
      </c>
      <c r="N95" s="63"/>
    </row>
    <row r="96" spans="1:14" ht="15" customHeight="1">
      <c r="A96" s="61">
        <f ca="1">'ISB-1 2011'!A96</f>
        <v>2196</v>
      </c>
      <c r="B96" s="75" t="str">
        <f ca="1">'ISB-1 2011'!B96</f>
        <v>Fribourg</v>
      </c>
      <c r="C96" s="62">
        <v>37485</v>
      </c>
      <c r="D96" s="18">
        <v>32849</v>
      </c>
      <c r="E96" s="22">
        <v>8.9600000000000009</v>
      </c>
      <c r="F96" s="19">
        <v>14729</v>
      </c>
      <c r="G96" s="18">
        <v>1845</v>
      </c>
      <c r="H96" s="19">
        <v>3669</v>
      </c>
      <c r="I96" s="76">
        <f t="shared" si="7"/>
        <v>4183.59375</v>
      </c>
      <c r="J96" s="76">
        <f t="shared" si="6"/>
        <v>0.39293050553554754</v>
      </c>
      <c r="K96" s="32">
        <f t="shared" si="8"/>
        <v>0.14113062802520623</v>
      </c>
      <c r="L96" s="76">
        <f t="shared" si="9"/>
        <v>4.9219687875150062E-2</v>
      </c>
      <c r="M96" s="76">
        <f t="shared" si="10"/>
        <v>9.7879151660664271E-2</v>
      </c>
      <c r="N96" s="63"/>
    </row>
    <row r="97" spans="1:14" ht="15" customHeight="1">
      <c r="A97" s="61">
        <f ca="1">'ISB-1 2011'!A97</f>
        <v>2197</v>
      </c>
      <c r="B97" s="75" t="str">
        <f ca="1">'ISB-1 2011'!B97</f>
        <v>Givisiez</v>
      </c>
      <c r="C97" s="62">
        <v>3146</v>
      </c>
      <c r="D97" s="18">
        <v>2215</v>
      </c>
      <c r="E97" s="22">
        <v>3.46</v>
      </c>
      <c r="F97" s="19">
        <v>2651</v>
      </c>
      <c r="G97" s="18">
        <v>67</v>
      </c>
      <c r="H97" s="19">
        <v>366</v>
      </c>
      <c r="I97" s="76">
        <f t="shared" si="7"/>
        <v>909.24855491329481</v>
      </c>
      <c r="J97" s="76">
        <f t="shared" si="6"/>
        <v>0.84265734265734271</v>
      </c>
      <c r="K97" s="32">
        <f t="shared" si="8"/>
        <v>0.42031602708803611</v>
      </c>
      <c r="L97" s="76">
        <f t="shared" si="9"/>
        <v>2.1296884933248571E-2</v>
      </c>
      <c r="M97" s="76">
        <f t="shared" si="10"/>
        <v>0.11633820724729815</v>
      </c>
      <c r="N97" s="63"/>
    </row>
    <row r="98" spans="1:14" ht="15" customHeight="1">
      <c r="A98" s="61">
        <f ca="1">'ISB-1 2011'!A98</f>
        <v>2198</v>
      </c>
      <c r="B98" s="75" t="str">
        <f ca="1">'ISB-1 2011'!B98</f>
        <v>Granges-Paccot</v>
      </c>
      <c r="C98" s="62">
        <v>3102</v>
      </c>
      <c r="D98" s="18">
        <v>2134</v>
      </c>
      <c r="E98" s="22">
        <v>3.66</v>
      </c>
      <c r="F98" s="19">
        <v>1977</v>
      </c>
      <c r="G98" s="18">
        <v>62</v>
      </c>
      <c r="H98" s="19">
        <v>387</v>
      </c>
      <c r="I98" s="76">
        <f t="shared" si="7"/>
        <v>847.54098360655735</v>
      </c>
      <c r="J98" s="76">
        <f t="shared" si="6"/>
        <v>0.6373307543520309</v>
      </c>
      <c r="K98" s="32">
        <f t="shared" si="8"/>
        <v>0.45360824742268041</v>
      </c>
      <c r="L98" s="76">
        <f t="shared" si="9"/>
        <v>1.9987105093488073E-2</v>
      </c>
      <c r="M98" s="76">
        <f t="shared" si="10"/>
        <v>0.12475822050290135</v>
      </c>
      <c r="N98" s="63"/>
    </row>
    <row r="99" spans="1:14" ht="15" customHeight="1">
      <c r="A99" s="61">
        <f ca="1">'ISB-1 2011'!A99</f>
        <v>2200</v>
      </c>
      <c r="B99" s="75" t="str">
        <f ca="1">'ISB-1 2011'!B99</f>
        <v>Grolley</v>
      </c>
      <c r="C99" s="62">
        <v>1886</v>
      </c>
      <c r="D99" s="18">
        <v>1544</v>
      </c>
      <c r="E99" s="22">
        <v>5.34</v>
      </c>
      <c r="F99" s="19">
        <v>492</v>
      </c>
      <c r="G99" s="18">
        <v>48</v>
      </c>
      <c r="H99" s="19">
        <v>252</v>
      </c>
      <c r="I99" s="76">
        <f t="shared" si="7"/>
        <v>353.18352059925093</v>
      </c>
      <c r="J99" s="76">
        <f t="shared" si="6"/>
        <v>0.2608695652173913</v>
      </c>
      <c r="K99" s="32">
        <f t="shared" si="8"/>
        <v>0.22150259067357514</v>
      </c>
      <c r="L99" s="76">
        <f t="shared" si="9"/>
        <v>2.5450689289501591E-2</v>
      </c>
      <c r="M99" s="76">
        <f t="shared" si="10"/>
        <v>0.13361611876988336</v>
      </c>
      <c r="N99" s="63"/>
    </row>
    <row r="100" spans="1:14" ht="15" customHeight="1">
      <c r="A100" s="61">
        <f ca="1">'ISB-1 2011'!A100</f>
        <v>2206</v>
      </c>
      <c r="B100" s="75" t="str">
        <f ca="1">'ISB-1 2011'!B100</f>
        <v>Marly</v>
      </c>
      <c r="C100" s="62">
        <v>7919</v>
      </c>
      <c r="D100" s="18">
        <v>7185</v>
      </c>
      <c r="E100" s="22">
        <v>7.72</v>
      </c>
      <c r="F100" s="19">
        <v>1438</v>
      </c>
      <c r="G100" s="18">
        <v>300</v>
      </c>
      <c r="H100" s="19">
        <v>909</v>
      </c>
      <c r="I100" s="76">
        <f t="shared" si="7"/>
        <v>1025.7772020725388</v>
      </c>
      <c r="J100" s="76">
        <f t="shared" si="6"/>
        <v>0.18158858441722439</v>
      </c>
      <c r="K100" s="32">
        <f t="shared" si="8"/>
        <v>0.10215727209464162</v>
      </c>
      <c r="L100" s="76">
        <f t="shared" si="9"/>
        <v>3.7883571157974492E-2</v>
      </c>
      <c r="M100" s="76">
        <f t="shared" si="10"/>
        <v>0.11478722060866271</v>
      </c>
      <c r="N100" s="63"/>
    </row>
    <row r="101" spans="1:14" ht="15" customHeight="1">
      <c r="A101" s="61">
        <f ca="1">'ISB-1 2011'!A101</f>
        <v>2208</v>
      </c>
      <c r="B101" s="75" t="str">
        <f ca="1">'ISB-1 2011'!B101</f>
        <v>Matran</v>
      </c>
      <c r="C101" s="62">
        <v>1568</v>
      </c>
      <c r="D101" s="18">
        <v>1319</v>
      </c>
      <c r="E101" s="22">
        <v>2.91</v>
      </c>
      <c r="F101" s="19">
        <v>825</v>
      </c>
      <c r="G101" s="18">
        <v>55</v>
      </c>
      <c r="H101" s="19">
        <v>205</v>
      </c>
      <c r="I101" s="76">
        <f t="shared" si="7"/>
        <v>538.83161512027493</v>
      </c>
      <c r="J101" s="76">
        <f t="shared" si="6"/>
        <v>0.52614795918367352</v>
      </c>
      <c r="K101" s="32">
        <f t="shared" si="8"/>
        <v>0.18877937831690675</v>
      </c>
      <c r="L101" s="76">
        <f t="shared" si="9"/>
        <v>3.5076530612244895E-2</v>
      </c>
      <c r="M101" s="76">
        <f t="shared" si="10"/>
        <v>0.13073979591836735</v>
      </c>
      <c r="N101" s="63"/>
    </row>
    <row r="102" spans="1:14" ht="15" customHeight="1">
      <c r="A102" s="61">
        <f ca="1">'ISB-1 2011'!A102</f>
        <v>2211</v>
      </c>
      <c r="B102" s="75" t="str">
        <f ca="1">'ISB-1 2011'!B102</f>
        <v>Neyruz (FR)</v>
      </c>
      <c r="C102" s="62">
        <v>2387</v>
      </c>
      <c r="D102" s="18">
        <v>1805</v>
      </c>
      <c r="E102" s="22">
        <v>5.53</v>
      </c>
      <c r="F102" s="19">
        <v>152</v>
      </c>
      <c r="G102" s="18">
        <v>49</v>
      </c>
      <c r="H102" s="19">
        <v>360</v>
      </c>
      <c r="I102" s="76">
        <f t="shared" si="7"/>
        <v>431.64556962025313</v>
      </c>
      <c r="J102" s="76">
        <f t="shared" si="6"/>
        <v>6.367825722664433E-2</v>
      </c>
      <c r="K102" s="32">
        <f t="shared" si="8"/>
        <v>0.32243767313019389</v>
      </c>
      <c r="L102" s="76">
        <f t="shared" si="9"/>
        <v>2.0527859237536656E-2</v>
      </c>
      <c r="M102" s="76">
        <f t="shared" si="10"/>
        <v>0.15081692501047339</v>
      </c>
      <c r="N102" s="63"/>
    </row>
    <row r="103" spans="1:14" ht="15" customHeight="1">
      <c r="A103" s="61">
        <f ca="1">'ISB-1 2011'!A103</f>
        <v>2213</v>
      </c>
      <c r="B103" s="75" t="str">
        <f ca="1">'ISB-1 2011'!B103</f>
        <v>Noréaz</v>
      </c>
      <c r="C103" s="62">
        <v>611</v>
      </c>
      <c r="D103" s="18">
        <v>484</v>
      </c>
      <c r="E103" s="22">
        <v>6.81</v>
      </c>
      <c r="F103" s="19">
        <v>151</v>
      </c>
      <c r="G103" s="18">
        <v>14</v>
      </c>
      <c r="H103" s="19">
        <v>80</v>
      </c>
      <c r="I103" s="76">
        <f t="shared" si="7"/>
        <v>89.720998531571226</v>
      </c>
      <c r="J103" s="76">
        <f t="shared" si="6"/>
        <v>0.24713584288052373</v>
      </c>
      <c r="K103" s="32">
        <f t="shared" si="8"/>
        <v>0.26239669421487605</v>
      </c>
      <c r="L103" s="76">
        <f t="shared" si="9"/>
        <v>2.2913256955810146E-2</v>
      </c>
      <c r="M103" s="76">
        <f t="shared" si="10"/>
        <v>0.13093289689034371</v>
      </c>
      <c r="N103" s="63"/>
    </row>
    <row r="104" spans="1:14" ht="15" customHeight="1">
      <c r="A104" s="61">
        <f ca="1">'ISB-1 2011'!A104</f>
        <v>2216</v>
      </c>
      <c r="B104" s="75" t="str">
        <f ca="1">'ISB-1 2011'!B104</f>
        <v>Pierrafortscha</v>
      </c>
      <c r="C104" s="62">
        <v>148</v>
      </c>
      <c r="D104" s="18">
        <v>144</v>
      </c>
      <c r="E104" s="22">
        <v>5</v>
      </c>
      <c r="F104" s="19">
        <v>34</v>
      </c>
      <c r="G104" s="18">
        <v>4</v>
      </c>
      <c r="H104" s="19">
        <v>23</v>
      </c>
      <c r="I104" s="76">
        <f t="shared" si="7"/>
        <v>29.6</v>
      </c>
      <c r="J104" s="76">
        <f t="shared" si="6"/>
        <v>0.22972972972972974</v>
      </c>
      <c r="K104" s="32">
        <f t="shared" si="8"/>
        <v>2.7777777777777776E-2</v>
      </c>
      <c r="L104" s="76">
        <f t="shared" si="9"/>
        <v>2.7027027027027029E-2</v>
      </c>
      <c r="M104" s="76">
        <f t="shared" si="10"/>
        <v>0.1554054054054054</v>
      </c>
      <c r="N104" s="63"/>
    </row>
    <row r="105" spans="1:14" ht="15" customHeight="1">
      <c r="A105" s="61">
        <f ca="1">'ISB-1 2011'!A105</f>
        <v>2217</v>
      </c>
      <c r="B105" s="75" t="str">
        <f ca="1">'ISB-1 2011'!B105</f>
        <v>Ponthaux</v>
      </c>
      <c r="C105" s="62">
        <v>694</v>
      </c>
      <c r="D105" s="18">
        <v>526</v>
      </c>
      <c r="E105" s="22">
        <v>5.91</v>
      </c>
      <c r="F105" s="19">
        <v>65</v>
      </c>
      <c r="G105" s="18">
        <v>14</v>
      </c>
      <c r="H105" s="19">
        <v>129</v>
      </c>
      <c r="I105" s="76">
        <f t="shared" si="7"/>
        <v>117.42808798646362</v>
      </c>
      <c r="J105" s="76">
        <f t="shared" si="6"/>
        <v>9.3659942363112397E-2</v>
      </c>
      <c r="K105" s="32">
        <f t="shared" si="8"/>
        <v>0.3193916349809886</v>
      </c>
      <c r="L105" s="76">
        <f t="shared" si="9"/>
        <v>2.0172910662824207E-2</v>
      </c>
      <c r="M105" s="76">
        <f t="shared" si="10"/>
        <v>0.18587896253602307</v>
      </c>
      <c r="N105" s="63"/>
    </row>
    <row r="106" spans="1:14" ht="15" customHeight="1">
      <c r="A106" s="61">
        <f ca="1">'ISB-1 2011'!A106</f>
        <v>2220</v>
      </c>
      <c r="B106" s="75" t="str">
        <f ca="1">'ISB-1 2011'!B106</f>
        <v>Le Mouret</v>
      </c>
      <c r="C106" s="62">
        <v>3051</v>
      </c>
      <c r="D106" s="18">
        <v>2724</v>
      </c>
      <c r="E106" s="22">
        <v>18.559999999999999</v>
      </c>
      <c r="F106" s="19">
        <v>559</v>
      </c>
      <c r="G106" s="18">
        <v>107</v>
      </c>
      <c r="H106" s="19">
        <v>410</v>
      </c>
      <c r="I106" s="76">
        <f t="shared" si="7"/>
        <v>164.38577586206898</v>
      </c>
      <c r="J106" s="76">
        <f t="shared" si="6"/>
        <v>0.18321861684693544</v>
      </c>
      <c r="K106" s="32">
        <f t="shared" si="8"/>
        <v>0.12004405286343613</v>
      </c>
      <c r="L106" s="76">
        <f t="shared" si="9"/>
        <v>3.5070468698787285E-2</v>
      </c>
      <c r="M106" s="76">
        <f t="shared" si="10"/>
        <v>0.13438216978039988</v>
      </c>
      <c r="N106" s="63"/>
    </row>
    <row r="107" spans="1:14" ht="15" customHeight="1">
      <c r="A107" s="61">
        <f ca="1">'ISB-1 2011'!A107</f>
        <v>2221</v>
      </c>
      <c r="B107" s="75" t="str">
        <f ca="1">'ISB-1 2011'!B107</f>
        <v>Prez-vers-Noréaz</v>
      </c>
      <c r="C107" s="62">
        <v>968</v>
      </c>
      <c r="D107" s="18">
        <v>846</v>
      </c>
      <c r="E107" s="22">
        <v>5.68</v>
      </c>
      <c r="F107" s="19">
        <v>96</v>
      </c>
      <c r="G107" s="18">
        <v>36</v>
      </c>
      <c r="H107" s="19">
        <v>115</v>
      </c>
      <c r="I107" s="76">
        <f t="shared" si="7"/>
        <v>170.42253521126761</v>
      </c>
      <c r="J107" s="76">
        <f t="shared" si="6"/>
        <v>9.9173553719008267E-2</v>
      </c>
      <c r="K107" s="32">
        <f t="shared" si="8"/>
        <v>0.14420803782505912</v>
      </c>
      <c r="L107" s="76">
        <f t="shared" si="9"/>
        <v>3.71900826446281E-2</v>
      </c>
      <c r="M107" s="76">
        <f t="shared" si="10"/>
        <v>0.11880165289256199</v>
      </c>
      <c r="N107" s="63"/>
    </row>
    <row r="108" spans="1:14" ht="15" customHeight="1">
      <c r="A108" s="61">
        <f ca="1">'ISB-1 2011'!A108</f>
        <v>2222</v>
      </c>
      <c r="B108" s="75" t="str">
        <f ca="1">'ISB-1 2011'!B108</f>
        <v>Rossens (FR)</v>
      </c>
      <c r="C108" s="62">
        <v>1254</v>
      </c>
      <c r="D108" s="18">
        <v>1195</v>
      </c>
      <c r="E108" s="22">
        <v>5.0999999999999996</v>
      </c>
      <c r="F108" s="19">
        <v>440</v>
      </c>
      <c r="G108" s="18">
        <v>36</v>
      </c>
      <c r="H108" s="19">
        <v>188</v>
      </c>
      <c r="I108" s="76">
        <f t="shared" si="7"/>
        <v>245.88235294117649</v>
      </c>
      <c r="J108" s="76">
        <f t="shared" si="6"/>
        <v>0.35087719298245612</v>
      </c>
      <c r="K108" s="32">
        <f t="shared" si="8"/>
        <v>4.9372384937238493E-2</v>
      </c>
      <c r="L108" s="76">
        <f t="shared" si="9"/>
        <v>2.8708133971291867E-2</v>
      </c>
      <c r="M108" s="76">
        <f t="shared" si="10"/>
        <v>0.14992025518341306</v>
      </c>
      <c r="N108" s="63"/>
    </row>
    <row r="109" spans="1:14" ht="15" customHeight="1">
      <c r="A109" s="61">
        <f ca="1">'ISB-1 2011'!A109</f>
        <v>2223</v>
      </c>
      <c r="B109" s="75" t="str">
        <f ca="1">'ISB-1 2011'!B109</f>
        <v>Le Glèbe</v>
      </c>
      <c r="C109" s="62">
        <v>1238</v>
      </c>
      <c r="D109" s="18">
        <v>967</v>
      </c>
      <c r="E109" s="22">
        <v>10.37</v>
      </c>
      <c r="F109" s="19">
        <v>148</v>
      </c>
      <c r="G109" s="18">
        <v>28</v>
      </c>
      <c r="H109" s="19">
        <v>201</v>
      </c>
      <c r="I109" s="76">
        <f t="shared" si="7"/>
        <v>119.38283510125362</v>
      </c>
      <c r="J109" s="76">
        <f t="shared" si="6"/>
        <v>0.11954765751211632</v>
      </c>
      <c r="K109" s="32">
        <f t="shared" si="8"/>
        <v>0.28024819027921405</v>
      </c>
      <c r="L109" s="76">
        <f t="shared" si="9"/>
        <v>2.2617124394184167E-2</v>
      </c>
      <c r="M109" s="76">
        <f t="shared" si="10"/>
        <v>0.16235864297253635</v>
      </c>
      <c r="N109" s="63"/>
    </row>
    <row r="110" spans="1:14" ht="15" customHeight="1">
      <c r="A110" s="61">
        <f ca="1">'ISB-1 2011'!A110</f>
        <v>2225</v>
      </c>
      <c r="B110" s="75" t="str">
        <f ca="1">'ISB-1 2011'!B110</f>
        <v>Senèdes</v>
      </c>
      <c r="C110" s="62">
        <v>153</v>
      </c>
      <c r="D110" s="18">
        <v>119</v>
      </c>
      <c r="E110" s="22">
        <v>0.51</v>
      </c>
      <c r="F110" s="19">
        <v>42</v>
      </c>
      <c r="G110" s="18">
        <v>3</v>
      </c>
      <c r="H110" s="19">
        <v>21</v>
      </c>
      <c r="I110" s="76">
        <f t="shared" si="7"/>
        <v>300</v>
      </c>
      <c r="J110" s="76">
        <f t="shared" si="6"/>
        <v>0.27450980392156865</v>
      </c>
      <c r="K110" s="32">
        <f t="shared" si="8"/>
        <v>0.2857142857142857</v>
      </c>
      <c r="L110" s="76">
        <f t="shared" si="9"/>
        <v>1.9607843137254902E-2</v>
      </c>
      <c r="M110" s="76">
        <f t="shared" si="10"/>
        <v>0.13725490196078433</v>
      </c>
      <c r="N110" s="63"/>
    </row>
    <row r="111" spans="1:14" ht="15" customHeight="1">
      <c r="A111" s="61">
        <f ca="1">'ISB-1 2011'!A111</f>
        <v>2226</v>
      </c>
      <c r="B111" s="75" t="str">
        <f ca="1">'ISB-1 2011'!B111</f>
        <v>Treyvaux</v>
      </c>
      <c r="C111" s="62">
        <v>1447</v>
      </c>
      <c r="D111" s="18">
        <v>1358</v>
      </c>
      <c r="E111" s="22">
        <v>11.4</v>
      </c>
      <c r="F111" s="19">
        <v>334</v>
      </c>
      <c r="G111" s="18">
        <v>57</v>
      </c>
      <c r="H111" s="19">
        <v>196</v>
      </c>
      <c r="I111" s="76">
        <f t="shared" si="7"/>
        <v>126.92982456140351</v>
      </c>
      <c r="J111" s="76">
        <f t="shared" si="6"/>
        <v>0.23082239115411196</v>
      </c>
      <c r="K111" s="32">
        <f t="shared" si="8"/>
        <v>6.5537555228276881E-2</v>
      </c>
      <c r="L111" s="76">
        <f t="shared" si="9"/>
        <v>3.9391845196959228E-2</v>
      </c>
      <c r="M111" s="76">
        <f t="shared" si="10"/>
        <v>0.1354526606772633</v>
      </c>
      <c r="N111" s="63"/>
    </row>
    <row r="112" spans="1:14" ht="15" customHeight="1">
      <c r="A112" s="61">
        <f ca="1">'ISB-1 2011'!A112</f>
        <v>2228</v>
      </c>
      <c r="B112" s="75" t="str">
        <f ca="1">'ISB-1 2011'!B112</f>
        <v>Villars-sur-Glâne</v>
      </c>
      <c r="C112" s="62">
        <v>12057</v>
      </c>
      <c r="D112" s="18">
        <v>9318</v>
      </c>
      <c r="E112" s="22">
        <v>5.48</v>
      </c>
      <c r="F112" s="19">
        <v>5210</v>
      </c>
      <c r="G112" s="18">
        <v>383</v>
      </c>
      <c r="H112" s="19">
        <v>1572</v>
      </c>
      <c r="I112" s="76">
        <f t="shared" si="7"/>
        <v>2200.1824817518245</v>
      </c>
      <c r="J112" s="76">
        <f t="shared" si="6"/>
        <v>0.4321141245749357</v>
      </c>
      <c r="K112" s="32">
        <f t="shared" si="8"/>
        <v>0.29394719896973598</v>
      </c>
      <c r="L112" s="76">
        <f t="shared" si="9"/>
        <v>3.1765779215393544E-2</v>
      </c>
      <c r="M112" s="76">
        <f t="shared" si="10"/>
        <v>0.13038069171435682</v>
      </c>
      <c r="N112" s="63"/>
    </row>
    <row r="113" spans="1:14" ht="15" customHeight="1">
      <c r="A113" s="61">
        <f ca="1">'ISB-1 2011'!A113</f>
        <v>2230</v>
      </c>
      <c r="B113" s="75" t="str">
        <f ca="1">'ISB-1 2011'!B113</f>
        <v>Villarsel-sur-Marly</v>
      </c>
      <c r="C113" s="62">
        <v>87</v>
      </c>
      <c r="D113" s="18">
        <v>75</v>
      </c>
      <c r="E113" s="22">
        <v>1.39</v>
      </c>
      <c r="F113" s="19">
        <v>8</v>
      </c>
      <c r="G113" s="18">
        <v>2</v>
      </c>
      <c r="H113" s="19">
        <v>9</v>
      </c>
      <c r="I113" s="76">
        <f t="shared" si="7"/>
        <v>62.589928057553962</v>
      </c>
      <c r="J113" s="76">
        <f t="shared" si="6"/>
        <v>9.1954022988505746E-2</v>
      </c>
      <c r="K113" s="32">
        <f t="shared" si="8"/>
        <v>0.16</v>
      </c>
      <c r="L113" s="76">
        <f t="shared" si="9"/>
        <v>2.2988505747126436E-2</v>
      </c>
      <c r="M113" s="76">
        <f t="shared" si="10"/>
        <v>0.10344827586206896</v>
      </c>
      <c r="N113" s="63"/>
    </row>
    <row r="114" spans="1:14" ht="15" customHeight="1">
      <c r="A114" s="61">
        <f ca="1">'ISB-1 2011'!A114</f>
        <v>2231</v>
      </c>
      <c r="B114" s="75" t="str">
        <f ca="1">'ISB-1 2011'!B114</f>
        <v>Vuisternens-en-Ogoz</v>
      </c>
      <c r="C114" s="62">
        <v>975</v>
      </c>
      <c r="D114" s="18">
        <v>767</v>
      </c>
      <c r="E114" s="22">
        <v>6.19</v>
      </c>
      <c r="F114" s="19">
        <v>105</v>
      </c>
      <c r="G114" s="18">
        <v>29</v>
      </c>
      <c r="H114" s="19">
        <v>149</v>
      </c>
      <c r="I114" s="76">
        <f t="shared" si="7"/>
        <v>157.51211631663972</v>
      </c>
      <c r="J114" s="76">
        <f t="shared" si="6"/>
        <v>0.1076923076923077</v>
      </c>
      <c r="K114" s="32">
        <f t="shared" si="8"/>
        <v>0.2711864406779661</v>
      </c>
      <c r="L114" s="76">
        <f t="shared" si="9"/>
        <v>2.9743589743589743E-2</v>
      </c>
      <c r="M114" s="76">
        <f t="shared" si="10"/>
        <v>0.15282051282051282</v>
      </c>
      <c r="N114" s="63"/>
    </row>
    <row r="115" spans="1:14" ht="15" customHeight="1">
      <c r="A115" s="61">
        <f ca="1">'ISB-1 2011'!A115</f>
        <v>2233</v>
      </c>
      <c r="B115" s="75" t="str">
        <f ca="1">'ISB-1 2011'!B115</f>
        <v>Hauterive (FR)</v>
      </c>
      <c r="C115" s="62">
        <v>2367</v>
      </c>
      <c r="D115" s="18">
        <v>1711</v>
      </c>
      <c r="E115" s="22">
        <v>11.97</v>
      </c>
      <c r="F115" s="19">
        <v>667</v>
      </c>
      <c r="G115" s="18">
        <v>65</v>
      </c>
      <c r="H115" s="19">
        <v>377</v>
      </c>
      <c r="I115" s="76">
        <f t="shared" si="7"/>
        <v>197.74436090225564</v>
      </c>
      <c r="J115" s="76">
        <f t="shared" si="6"/>
        <v>0.28179129700042249</v>
      </c>
      <c r="K115" s="32">
        <f t="shared" si="8"/>
        <v>0.38340151957919344</v>
      </c>
      <c r="L115" s="76">
        <f t="shared" si="9"/>
        <v>2.746092099704267E-2</v>
      </c>
      <c r="M115" s="76">
        <f t="shared" si="10"/>
        <v>0.15927334178284749</v>
      </c>
      <c r="N115" s="63"/>
    </row>
    <row r="116" spans="1:14" ht="15" customHeight="1">
      <c r="A116" s="61">
        <f ca="1">'ISB-1 2011'!A116</f>
        <v>2234</v>
      </c>
      <c r="B116" s="75" t="str">
        <f ca="1">'ISB-1 2011'!B116</f>
        <v>La Brillaz</v>
      </c>
      <c r="C116" s="62">
        <v>1805</v>
      </c>
      <c r="D116" s="18">
        <v>1352</v>
      </c>
      <c r="E116" s="22">
        <v>10.32</v>
      </c>
      <c r="F116" s="19">
        <v>141</v>
      </c>
      <c r="G116" s="18">
        <v>47</v>
      </c>
      <c r="H116" s="19">
        <v>302</v>
      </c>
      <c r="I116" s="76">
        <f t="shared" si="7"/>
        <v>174.90310077519379</v>
      </c>
      <c r="J116" s="76">
        <f t="shared" si="6"/>
        <v>7.8116343490304704E-2</v>
      </c>
      <c r="K116" s="32">
        <f t="shared" si="8"/>
        <v>0.33505917159763315</v>
      </c>
      <c r="L116" s="76">
        <f t="shared" si="9"/>
        <v>2.6038781163434901E-2</v>
      </c>
      <c r="M116" s="76">
        <f t="shared" si="10"/>
        <v>0.16731301939058171</v>
      </c>
      <c r="N116" s="63"/>
    </row>
    <row r="117" spans="1:14" ht="15" customHeight="1">
      <c r="A117" s="61">
        <f ca="1">'ISB-1 2011'!A117</f>
        <v>2235</v>
      </c>
      <c r="B117" s="75" t="str">
        <f ca="1">'ISB-1 2011'!B117</f>
        <v>La Sonnaz</v>
      </c>
      <c r="C117" s="62">
        <v>1030</v>
      </c>
      <c r="D117" s="18">
        <v>859</v>
      </c>
      <c r="E117" s="22">
        <v>6.65</v>
      </c>
      <c r="F117" s="19">
        <v>102</v>
      </c>
      <c r="G117" s="18">
        <v>25</v>
      </c>
      <c r="H117" s="19">
        <v>154</v>
      </c>
      <c r="I117" s="76">
        <f t="shared" si="7"/>
        <v>154.88721804511277</v>
      </c>
      <c r="J117" s="76">
        <f t="shared" si="6"/>
        <v>9.9029126213592236E-2</v>
      </c>
      <c r="K117" s="32">
        <f t="shared" si="8"/>
        <v>0.19906868451688009</v>
      </c>
      <c r="L117" s="76">
        <f t="shared" si="9"/>
        <v>2.4271844660194174E-2</v>
      </c>
      <c r="M117" s="76">
        <f t="shared" si="10"/>
        <v>0.14951456310679612</v>
      </c>
      <c r="N117" s="63"/>
    </row>
    <row r="118" spans="1:14" ht="15" customHeight="1">
      <c r="A118" s="61">
        <f ca="1">'ISB-1 2011'!A118</f>
        <v>2243</v>
      </c>
      <c r="B118" s="75" t="str">
        <f ca="1">'ISB-1 2011'!B118</f>
        <v>Barberêche</v>
      </c>
      <c r="C118" s="62">
        <v>531</v>
      </c>
      <c r="D118" s="18">
        <v>563</v>
      </c>
      <c r="E118" s="22">
        <v>7.85</v>
      </c>
      <c r="F118" s="19">
        <v>89</v>
      </c>
      <c r="G118" s="18">
        <v>35</v>
      </c>
      <c r="H118" s="19">
        <v>57</v>
      </c>
      <c r="I118" s="76">
        <f t="shared" si="7"/>
        <v>67.643312101910837</v>
      </c>
      <c r="J118" s="76">
        <f t="shared" si="6"/>
        <v>0.16760828625235405</v>
      </c>
      <c r="K118" s="32">
        <f t="shared" si="8"/>
        <v>-5.6838365896980464E-2</v>
      </c>
      <c r="L118" s="76">
        <f t="shared" si="9"/>
        <v>6.5913370998116755E-2</v>
      </c>
      <c r="M118" s="76">
        <f t="shared" si="10"/>
        <v>0.10734463276836158</v>
      </c>
      <c r="N118" s="63"/>
    </row>
    <row r="119" spans="1:14" ht="15" customHeight="1">
      <c r="A119" s="61">
        <f ca="1">'ISB-1 2011'!A119</f>
        <v>2250</v>
      </c>
      <c r="B119" s="75" t="str">
        <f ca="1">'ISB-1 2011'!B119</f>
        <v>Courgevaux</v>
      </c>
      <c r="C119" s="62">
        <v>1357</v>
      </c>
      <c r="D119" s="18">
        <v>1045</v>
      </c>
      <c r="E119" s="22">
        <v>3.38</v>
      </c>
      <c r="F119" s="19">
        <v>345</v>
      </c>
      <c r="G119" s="18">
        <v>27</v>
      </c>
      <c r="H119" s="19">
        <v>159</v>
      </c>
      <c r="I119" s="76">
        <f t="shared" si="7"/>
        <v>401.47928994082844</v>
      </c>
      <c r="J119" s="76">
        <f t="shared" si="6"/>
        <v>0.25423728813559321</v>
      </c>
      <c r="K119" s="32">
        <f t="shared" si="8"/>
        <v>0.29856459330143542</v>
      </c>
      <c r="L119" s="76">
        <f t="shared" si="9"/>
        <v>1.989683124539425E-2</v>
      </c>
      <c r="M119" s="76">
        <f t="shared" si="10"/>
        <v>0.11717022844509949</v>
      </c>
      <c r="N119" s="63"/>
    </row>
    <row r="120" spans="1:14" s="56" customFormat="1" ht="15" customHeight="1">
      <c r="A120" s="61">
        <f ca="1">'ISB-1 2011'!A120</f>
        <v>2251</v>
      </c>
      <c r="B120" s="75" t="str">
        <f ca="1">'ISB-1 2011'!B120</f>
        <v>Courlevon</v>
      </c>
      <c r="C120" s="62">
        <v>312</v>
      </c>
      <c r="D120" s="18">
        <v>273</v>
      </c>
      <c r="E120" s="22">
        <v>3.24</v>
      </c>
      <c r="F120" s="19">
        <v>25</v>
      </c>
      <c r="G120" s="18">
        <v>8</v>
      </c>
      <c r="H120" s="19">
        <v>23</v>
      </c>
      <c r="I120" s="76">
        <f t="shared" si="7"/>
        <v>96.296296296296291</v>
      </c>
      <c r="J120" s="76">
        <f t="shared" si="6"/>
        <v>8.0128205128205135E-2</v>
      </c>
      <c r="K120" s="32">
        <f t="shared" si="8"/>
        <v>0.14285714285714285</v>
      </c>
      <c r="L120" s="76">
        <f t="shared" si="9"/>
        <v>2.564102564102564E-2</v>
      </c>
      <c r="M120" s="76">
        <f t="shared" si="10"/>
        <v>7.371794871794872E-2</v>
      </c>
      <c r="N120" s="63"/>
    </row>
    <row r="121" spans="1:14" ht="15" customHeight="1">
      <c r="A121" s="61">
        <f ca="1">'ISB-1 2011'!A121</f>
        <v>2254</v>
      </c>
      <c r="B121" s="75" t="str">
        <f ca="1">'ISB-1 2011'!B121</f>
        <v>Courtepin</v>
      </c>
      <c r="C121" s="62">
        <v>3606</v>
      </c>
      <c r="D121" s="18">
        <v>2821</v>
      </c>
      <c r="E121" s="22">
        <v>4.04</v>
      </c>
      <c r="F121" s="19">
        <v>1516</v>
      </c>
      <c r="G121" s="18">
        <v>87</v>
      </c>
      <c r="H121" s="19">
        <v>551</v>
      </c>
      <c r="I121" s="76">
        <f t="shared" si="7"/>
        <v>892.57425742574253</v>
      </c>
      <c r="J121" s="76">
        <f t="shared" si="6"/>
        <v>0.42041042706600112</v>
      </c>
      <c r="K121" s="32">
        <f t="shared" si="8"/>
        <v>0.27827011697979442</v>
      </c>
      <c r="L121" s="76">
        <f t="shared" si="9"/>
        <v>2.4126455906821963E-2</v>
      </c>
      <c r="M121" s="76">
        <f t="shared" si="10"/>
        <v>0.15280088740987244</v>
      </c>
      <c r="N121" s="63"/>
    </row>
    <row r="122" spans="1:14" ht="15" customHeight="1">
      <c r="A122" s="61">
        <f ca="1">'ISB-1 2011'!A122</f>
        <v>2257</v>
      </c>
      <c r="B122" s="75" t="str">
        <f ca="1">'ISB-1 2011'!B122</f>
        <v>Cressier (FR)</v>
      </c>
      <c r="C122" s="62">
        <v>848</v>
      </c>
      <c r="D122" s="18">
        <v>759</v>
      </c>
      <c r="E122" s="22">
        <v>4.17</v>
      </c>
      <c r="F122" s="19">
        <v>395</v>
      </c>
      <c r="G122" s="18">
        <v>37</v>
      </c>
      <c r="H122" s="19">
        <v>112</v>
      </c>
      <c r="I122" s="76">
        <f t="shared" si="7"/>
        <v>203.35731414868107</v>
      </c>
      <c r="J122" s="76">
        <f t="shared" si="6"/>
        <v>0.46580188679245282</v>
      </c>
      <c r="K122" s="32">
        <f t="shared" si="8"/>
        <v>0.11725955204216074</v>
      </c>
      <c r="L122" s="76">
        <f t="shared" si="9"/>
        <v>4.363207547169811E-2</v>
      </c>
      <c r="M122" s="76">
        <f t="shared" si="10"/>
        <v>0.13207547169811321</v>
      </c>
      <c r="N122" s="63"/>
    </row>
    <row r="123" spans="1:14" ht="15" customHeight="1">
      <c r="A123" s="61">
        <f ca="1">'ISB-1 2011'!A123</f>
        <v>2258</v>
      </c>
      <c r="B123" s="75" t="str">
        <f ca="1">'ISB-1 2011'!B123</f>
        <v>Fräschels</v>
      </c>
      <c r="C123" s="62">
        <v>466</v>
      </c>
      <c r="D123" s="18">
        <v>502</v>
      </c>
      <c r="E123" s="22">
        <v>3.11</v>
      </c>
      <c r="F123" s="19">
        <v>67</v>
      </c>
      <c r="G123" s="18">
        <v>27</v>
      </c>
      <c r="H123" s="19">
        <v>39</v>
      </c>
      <c r="I123" s="76">
        <f t="shared" si="7"/>
        <v>149.83922829581994</v>
      </c>
      <c r="J123" s="76">
        <f t="shared" si="6"/>
        <v>0.14377682403433475</v>
      </c>
      <c r="K123" s="32">
        <f t="shared" si="8"/>
        <v>-7.1713147410358571E-2</v>
      </c>
      <c r="L123" s="76">
        <f t="shared" si="9"/>
        <v>5.7939914163090127E-2</v>
      </c>
      <c r="M123" s="76">
        <f t="shared" si="10"/>
        <v>8.3690987124463517E-2</v>
      </c>
      <c r="N123" s="63"/>
    </row>
    <row r="124" spans="1:14" ht="15" customHeight="1">
      <c r="A124" s="61">
        <f ca="1">'ISB-1 2011'!A124</f>
        <v>2259</v>
      </c>
      <c r="B124" s="75" t="str">
        <f ca="1">'ISB-1 2011'!B124</f>
        <v>Galmiz</v>
      </c>
      <c r="C124" s="62">
        <v>636</v>
      </c>
      <c r="D124" s="18">
        <v>579</v>
      </c>
      <c r="E124" s="22">
        <v>9.0500000000000007</v>
      </c>
      <c r="F124" s="19">
        <v>105</v>
      </c>
      <c r="G124" s="18">
        <v>24</v>
      </c>
      <c r="H124" s="19">
        <v>83</v>
      </c>
      <c r="I124" s="76">
        <f t="shared" si="7"/>
        <v>70.276243093922645</v>
      </c>
      <c r="J124" s="76">
        <f t="shared" si="6"/>
        <v>0.1650943396226415</v>
      </c>
      <c r="K124" s="32">
        <f t="shared" si="8"/>
        <v>9.8445595854922283E-2</v>
      </c>
      <c r="L124" s="76">
        <f t="shared" si="9"/>
        <v>3.7735849056603772E-2</v>
      </c>
      <c r="M124" s="76">
        <f t="shared" si="10"/>
        <v>0.13050314465408805</v>
      </c>
      <c r="N124" s="63"/>
    </row>
    <row r="125" spans="1:14" s="56" customFormat="1" ht="15" customHeight="1">
      <c r="A125" s="61">
        <f ca="1">'ISB-1 2011'!A125</f>
        <v>2260</v>
      </c>
      <c r="B125" s="75" t="str">
        <f ca="1">'ISB-1 2011'!B125</f>
        <v>Gempenach</v>
      </c>
      <c r="C125" s="62">
        <v>287</v>
      </c>
      <c r="D125" s="18">
        <v>294</v>
      </c>
      <c r="E125" s="22">
        <v>1.67</v>
      </c>
      <c r="F125" s="19">
        <v>77</v>
      </c>
      <c r="G125" s="18">
        <v>12</v>
      </c>
      <c r="H125" s="19">
        <v>21</v>
      </c>
      <c r="I125" s="76">
        <f t="shared" si="7"/>
        <v>171.8562874251497</v>
      </c>
      <c r="J125" s="76">
        <f t="shared" si="6"/>
        <v>0.26829268292682928</v>
      </c>
      <c r="K125" s="32">
        <f t="shared" si="8"/>
        <v>-2.3809523809523808E-2</v>
      </c>
      <c r="L125" s="76">
        <f t="shared" si="9"/>
        <v>4.1811846689895474E-2</v>
      </c>
      <c r="M125" s="76">
        <f t="shared" si="10"/>
        <v>7.3170731707317069E-2</v>
      </c>
      <c r="N125" s="63"/>
    </row>
    <row r="126" spans="1:14" ht="15" customHeight="1">
      <c r="A126" s="61">
        <f ca="1">'ISB-1 2011'!A126</f>
        <v>2261</v>
      </c>
      <c r="B126" s="75" t="str">
        <f ca="1">'ISB-1 2011'!B126</f>
        <v>Greng</v>
      </c>
      <c r="C126" s="62">
        <v>176</v>
      </c>
      <c r="D126" s="18">
        <v>167</v>
      </c>
      <c r="E126" s="22">
        <v>0.97</v>
      </c>
      <c r="F126" s="19">
        <v>50</v>
      </c>
      <c r="G126" s="18">
        <v>5</v>
      </c>
      <c r="H126" s="19">
        <v>21</v>
      </c>
      <c r="I126" s="76">
        <f t="shared" si="7"/>
        <v>181.44329896907217</v>
      </c>
      <c r="J126" s="76">
        <f t="shared" si="6"/>
        <v>0.28409090909090912</v>
      </c>
      <c r="K126" s="32">
        <f t="shared" si="8"/>
        <v>5.3892215568862277E-2</v>
      </c>
      <c r="L126" s="76">
        <f t="shared" si="9"/>
        <v>2.8409090909090908E-2</v>
      </c>
      <c r="M126" s="76">
        <f t="shared" si="10"/>
        <v>0.11931818181818182</v>
      </c>
      <c r="N126" s="63"/>
    </row>
    <row r="127" spans="1:14" ht="15" customHeight="1">
      <c r="A127" s="61">
        <f ca="1">'ISB-1 2011'!A127</f>
        <v>2262</v>
      </c>
      <c r="B127" s="75" t="str">
        <f ca="1">'ISB-1 2011'!B127</f>
        <v>Gurmels</v>
      </c>
      <c r="C127" s="62">
        <v>4030</v>
      </c>
      <c r="D127" s="18">
        <v>3466</v>
      </c>
      <c r="E127" s="22">
        <v>17.260000000000002</v>
      </c>
      <c r="F127" s="19">
        <v>420</v>
      </c>
      <c r="G127" s="18">
        <v>137</v>
      </c>
      <c r="H127" s="19">
        <v>506</v>
      </c>
      <c r="I127" s="76">
        <f t="shared" si="7"/>
        <v>233.48783314020855</v>
      </c>
      <c r="J127" s="76">
        <f t="shared" si="6"/>
        <v>0.10421836228287841</v>
      </c>
      <c r="K127" s="32">
        <f t="shared" si="8"/>
        <v>0.16272360069244085</v>
      </c>
      <c r="L127" s="76">
        <f t="shared" si="9"/>
        <v>3.3995037220843675E-2</v>
      </c>
      <c r="M127" s="76">
        <f t="shared" si="10"/>
        <v>0.12555831265508685</v>
      </c>
      <c r="N127" s="63"/>
    </row>
    <row r="128" spans="1:14" ht="15" customHeight="1">
      <c r="A128" s="61">
        <f ca="1">'ISB-1 2011'!A128</f>
        <v>2264</v>
      </c>
      <c r="B128" s="75" t="str">
        <f ca="1">'ISB-1 2011'!B128</f>
        <v>Jeuss</v>
      </c>
      <c r="C128" s="62">
        <v>420</v>
      </c>
      <c r="D128" s="18">
        <v>413</v>
      </c>
      <c r="E128" s="22">
        <v>1.75</v>
      </c>
      <c r="F128" s="19">
        <v>52</v>
      </c>
      <c r="G128" s="18">
        <v>9</v>
      </c>
      <c r="H128" s="19">
        <v>63</v>
      </c>
      <c r="I128" s="76">
        <f t="shared" si="7"/>
        <v>240</v>
      </c>
      <c r="J128" s="76">
        <f t="shared" si="6"/>
        <v>0.12380952380952381</v>
      </c>
      <c r="K128" s="32">
        <f t="shared" si="8"/>
        <v>1.6949152542372881E-2</v>
      </c>
      <c r="L128" s="76">
        <f t="shared" si="9"/>
        <v>2.1428571428571429E-2</v>
      </c>
      <c r="M128" s="76">
        <f t="shared" si="10"/>
        <v>0.15</v>
      </c>
      <c r="N128" s="63"/>
    </row>
    <row r="129" spans="1:14" ht="15" customHeight="1">
      <c r="A129" s="61">
        <f ca="1">'ISB-1 2011'!A129</f>
        <v>2265</v>
      </c>
      <c r="B129" s="75" t="str">
        <f ca="1">'ISB-1 2011'!B129</f>
        <v>Kerzers</v>
      </c>
      <c r="C129" s="62">
        <v>4774</v>
      </c>
      <c r="D129" s="18">
        <v>4181</v>
      </c>
      <c r="E129" s="22">
        <v>12.28</v>
      </c>
      <c r="F129" s="19">
        <v>1289</v>
      </c>
      <c r="G129" s="18">
        <v>160</v>
      </c>
      <c r="H129" s="19">
        <v>574</v>
      </c>
      <c r="I129" s="76">
        <f t="shared" si="7"/>
        <v>388.76221498371336</v>
      </c>
      <c r="J129" s="76">
        <f t="shared" si="6"/>
        <v>0.27000418935902809</v>
      </c>
      <c r="K129" s="32">
        <f t="shared" si="8"/>
        <v>0.14183209758430998</v>
      </c>
      <c r="L129" s="76">
        <f t="shared" si="9"/>
        <v>3.3514872224549644E-2</v>
      </c>
      <c r="M129" s="76">
        <f t="shared" si="10"/>
        <v>0.12023460410557185</v>
      </c>
      <c r="N129" s="63"/>
    </row>
    <row r="130" spans="1:14" s="56" customFormat="1" ht="15" customHeight="1">
      <c r="A130" s="61">
        <f ca="1">'ISB-1 2011'!A130</f>
        <v>2266</v>
      </c>
      <c r="B130" s="75" t="str">
        <f ca="1">'ISB-1 2011'!B130</f>
        <v>Kleinbösingen</v>
      </c>
      <c r="C130" s="62">
        <v>595</v>
      </c>
      <c r="D130" s="18">
        <v>558</v>
      </c>
      <c r="E130" s="22">
        <v>3</v>
      </c>
      <c r="F130" s="19">
        <v>56</v>
      </c>
      <c r="G130" s="18">
        <v>11</v>
      </c>
      <c r="H130" s="19">
        <v>58</v>
      </c>
      <c r="I130" s="76">
        <f t="shared" si="7"/>
        <v>198.33333333333334</v>
      </c>
      <c r="J130" s="76">
        <f t="shared" si="6"/>
        <v>9.4117647058823528E-2</v>
      </c>
      <c r="K130" s="32">
        <f t="shared" si="8"/>
        <v>6.6308243727598568E-2</v>
      </c>
      <c r="L130" s="76">
        <f t="shared" si="9"/>
        <v>1.8487394957983194E-2</v>
      </c>
      <c r="M130" s="76">
        <f t="shared" si="10"/>
        <v>9.7478991596638656E-2</v>
      </c>
      <c r="N130" s="63"/>
    </row>
    <row r="131" spans="1:14" ht="15" customHeight="1">
      <c r="A131" s="61">
        <f ca="1">'ISB-1 2011'!A131</f>
        <v>2270</v>
      </c>
      <c r="B131" s="75" t="str">
        <f ca="1">'ISB-1 2011'!B131</f>
        <v>Lurtigen</v>
      </c>
      <c r="C131" s="62">
        <v>180</v>
      </c>
      <c r="D131" s="18">
        <v>186</v>
      </c>
      <c r="E131" s="22">
        <v>2.31</v>
      </c>
      <c r="F131" s="19">
        <v>31</v>
      </c>
      <c r="G131" s="18">
        <v>11</v>
      </c>
      <c r="H131" s="19">
        <v>19</v>
      </c>
      <c r="I131" s="76">
        <f t="shared" si="7"/>
        <v>77.922077922077918</v>
      </c>
      <c r="J131" s="76">
        <f t="shared" si="6"/>
        <v>0.17222222222222222</v>
      </c>
      <c r="K131" s="32">
        <f t="shared" si="8"/>
        <v>-3.2258064516129031E-2</v>
      </c>
      <c r="L131" s="76">
        <f t="shared" si="9"/>
        <v>6.1111111111111109E-2</v>
      </c>
      <c r="M131" s="76">
        <f t="shared" si="10"/>
        <v>0.10555555555555556</v>
      </c>
      <c r="N131" s="63"/>
    </row>
    <row r="132" spans="1:14" ht="15" customHeight="1">
      <c r="A132" s="61">
        <f ca="1">'ISB-1 2011'!A132</f>
        <v>2271</v>
      </c>
      <c r="B132" s="75" t="str">
        <f ca="1">'ISB-1 2011'!B132</f>
        <v>Meyriez</v>
      </c>
      <c r="C132" s="62">
        <v>584</v>
      </c>
      <c r="D132" s="18">
        <v>587</v>
      </c>
      <c r="E132" s="22">
        <v>0.35</v>
      </c>
      <c r="F132" s="19">
        <v>158</v>
      </c>
      <c r="G132" s="18">
        <v>29</v>
      </c>
      <c r="H132" s="19">
        <v>62</v>
      </c>
      <c r="I132" s="76">
        <f t="shared" si="7"/>
        <v>1668.5714285714287</v>
      </c>
      <c r="J132" s="76">
        <f t="shared" ref="J132:J172" si="11">F132/C132</f>
        <v>0.27054794520547948</v>
      </c>
      <c r="K132" s="32">
        <f t="shared" si="8"/>
        <v>-5.1107325383304937E-3</v>
      </c>
      <c r="L132" s="76">
        <f t="shared" si="9"/>
        <v>4.965753424657534E-2</v>
      </c>
      <c r="M132" s="76">
        <f t="shared" si="10"/>
        <v>0.10616438356164383</v>
      </c>
      <c r="N132" s="63"/>
    </row>
    <row r="133" spans="1:14" s="56" customFormat="1" ht="15" customHeight="1">
      <c r="A133" s="61">
        <f ca="1">'ISB-1 2011'!A133</f>
        <v>2272</v>
      </c>
      <c r="B133" s="75" t="str">
        <f ca="1">'ISB-1 2011'!B133</f>
        <v>Misery-Courtion</v>
      </c>
      <c r="C133" s="62">
        <v>1677</v>
      </c>
      <c r="D133" s="18">
        <v>1250</v>
      </c>
      <c r="E133" s="22">
        <v>11.4</v>
      </c>
      <c r="F133" s="19">
        <v>196</v>
      </c>
      <c r="G133" s="18">
        <v>60</v>
      </c>
      <c r="H133" s="19">
        <v>249</v>
      </c>
      <c r="I133" s="76">
        <f t="shared" ref="I133:I172" si="12">C133/E133</f>
        <v>147.10526315789474</v>
      </c>
      <c r="J133" s="76">
        <f t="shared" si="11"/>
        <v>0.11687537268932618</v>
      </c>
      <c r="K133" s="32">
        <f t="shared" ref="K133:K172" si="13">(C133-D133)/D133</f>
        <v>0.34160000000000001</v>
      </c>
      <c r="L133" s="76">
        <f t="shared" ref="L133:L172" si="14">G133/C133</f>
        <v>3.5778175313059032E-2</v>
      </c>
      <c r="M133" s="76">
        <f t="shared" ref="M133:M172" si="15">H133/C133</f>
        <v>0.14847942754919499</v>
      </c>
      <c r="N133" s="63"/>
    </row>
    <row r="134" spans="1:14" ht="15" customHeight="1">
      <c r="A134" s="61">
        <f ca="1">'ISB-1 2011'!A134</f>
        <v>2274</v>
      </c>
      <c r="B134" s="75" t="str">
        <f ca="1">'ISB-1 2011'!B134</f>
        <v>Muntelier</v>
      </c>
      <c r="C134" s="62">
        <v>941</v>
      </c>
      <c r="D134" s="18">
        <v>721</v>
      </c>
      <c r="E134" s="22">
        <v>1.1000000000000001</v>
      </c>
      <c r="F134" s="19">
        <v>331</v>
      </c>
      <c r="G134" s="18">
        <v>40</v>
      </c>
      <c r="H134" s="19">
        <v>103</v>
      </c>
      <c r="I134" s="76">
        <f t="shared" si="12"/>
        <v>855.45454545454538</v>
      </c>
      <c r="J134" s="76">
        <f t="shared" si="11"/>
        <v>0.35175345377258238</v>
      </c>
      <c r="K134" s="32">
        <f t="shared" si="13"/>
        <v>0.30513176144244103</v>
      </c>
      <c r="L134" s="76">
        <f t="shared" si="14"/>
        <v>4.250797024442083E-2</v>
      </c>
      <c r="M134" s="76">
        <f t="shared" si="15"/>
        <v>0.10945802337938364</v>
      </c>
      <c r="N134" s="63"/>
    </row>
    <row r="135" spans="1:14" ht="15" customHeight="1">
      <c r="A135" s="61">
        <f ca="1">'ISB-1 2011'!A135</f>
        <v>2275</v>
      </c>
      <c r="B135" s="75" t="str">
        <f ca="1">'ISB-1 2011'!B135</f>
        <v>Murten</v>
      </c>
      <c r="C135" s="62">
        <v>6490</v>
      </c>
      <c r="D135" s="18">
        <v>5780</v>
      </c>
      <c r="E135" s="22">
        <v>13.58</v>
      </c>
      <c r="F135" s="19">
        <v>2621</v>
      </c>
      <c r="G135" s="18">
        <v>382</v>
      </c>
      <c r="H135" s="19">
        <v>780</v>
      </c>
      <c r="I135" s="76">
        <f t="shared" si="12"/>
        <v>477.90868924889543</v>
      </c>
      <c r="J135" s="76">
        <f t="shared" si="11"/>
        <v>0.40385208012326657</v>
      </c>
      <c r="K135" s="32">
        <f t="shared" si="13"/>
        <v>0.12283737024221453</v>
      </c>
      <c r="L135" s="76">
        <f t="shared" si="14"/>
        <v>5.88597842835131E-2</v>
      </c>
      <c r="M135" s="76">
        <f t="shared" si="15"/>
        <v>0.12018489984591679</v>
      </c>
      <c r="N135" s="63"/>
    </row>
    <row r="136" spans="1:14" ht="15" customHeight="1">
      <c r="A136" s="61">
        <f ca="1">'ISB-1 2011'!A136</f>
        <v>2276</v>
      </c>
      <c r="B136" s="75" t="str">
        <f ca="1">'ISB-1 2011'!B136</f>
        <v>Ried bei Kerzers</v>
      </c>
      <c r="C136" s="62">
        <v>1079</v>
      </c>
      <c r="D136" s="18">
        <v>815</v>
      </c>
      <c r="E136" s="22">
        <v>7.56</v>
      </c>
      <c r="F136" s="19">
        <v>380</v>
      </c>
      <c r="G136" s="18">
        <v>28</v>
      </c>
      <c r="H136" s="19">
        <v>128</v>
      </c>
      <c r="I136" s="76">
        <f t="shared" si="12"/>
        <v>142.72486772486772</v>
      </c>
      <c r="J136" s="76">
        <f t="shared" si="11"/>
        <v>0.35217794253938833</v>
      </c>
      <c r="K136" s="32">
        <f t="shared" si="13"/>
        <v>0.32392638036809818</v>
      </c>
      <c r="L136" s="76">
        <f t="shared" si="14"/>
        <v>2.5949953660797033E-2</v>
      </c>
      <c r="M136" s="76">
        <f t="shared" si="15"/>
        <v>0.11862835959221502</v>
      </c>
      <c r="N136" s="63"/>
    </row>
    <row r="137" spans="1:14" ht="15" customHeight="1">
      <c r="A137" s="61">
        <f ca="1">'ISB-1 2011'!A137</f>
        <v>2277</v>
      </c>
      <c r="B137" s="75" t="str">
        <f ca="1">'ISB-1 2011'!B137</f>
        <v>Salvenach</v>
      </c>
      <c r="C137" s="62">
        <v>513</v>
      </c>
      <c r="D137" s="18">
        <v>455</v>
      </c>
      <c r="E137" s="22">
        <v>3.81</v>
      </c>
      <c r="F137" s="19">
        <v>63</v>
      </c>
      <c r="G137" s="18">
        <v>12</v>
      </c>
      <c r="H137" s="19">
        <v>60</v>
      </c>
      <c r="I137" s="76">
        <f t="shared" si="12"/>
        <v>134.64566929133858</v>
      </c>
      <c r="J137" s="76">
        <f t="shared" si="11"/>
        <v>0.12280701754385964</v>
      </c>
      <c r="K137" s="32">
        <f t="shared" si="13"/>
        <v>0.12747252747252746</v>
      </c>
      <c r="L137" s="76">
        <f t="shared" si="14"/>
        <v>2.3391812865497075E-2</v>
      </c>
      <c r="M137" s="76">
        <f t="shared" si="15"/>
        <v>0.11695906432748537</v>
      </c>
      <c r="N137" s="63"/>
    </row>
    <row r="138" spans="1:14" ht="15" customHeight="1">
      <c r="A138" s="61">
        <f ca="1">'ISB-1 2011'!A138</f>
        <v>2278</v>
      </c>
      <c r="B138" s="75" t="str">
        <f ca="1">'ISB-1 2011'!B138</f>
        <v>Ulmiz</v>
      </c>
      <c r="C138" s="62">
        <v>398</v>
      </c>
      <c r="D138" s="18">
        <v>362</v>
      </c>
      <c r="E138" s="22">
        <v>2.84</v>
      </c>
      <c r="F138" s="19">
        <v>58</v>
      </c>
      <c r="G138" s="18">
        <v>19</v>
      </c>
      <c r="H138" s="19">
        <v>53</v>
      </c>
      <c r="I138" s="76">
        <f t="shared" si="12"/>
        <v>140.14084507042253</v>
      </c>
      <c r="J138" s="76">
        <f t="shared" si="11"/>
        <v>0.14572864321608039</v>
      </c>
      <c r="K138" s="32">
        <f t="shared" si="13"/>
        <v>9.9447513812154692E-2</v>
      </c>
      <c r="L138" s="76">
        <f t="shared" si="14"/>
        <v>4.7738693467336682E-2</v>
      </c>
      <c r="M138" s="76">
        <f t="shared" si="15"/>
        <v>0.13316582914572864</v>
      </c>
      <c r="N138" s="63"/>
    </row>
    <row r="139" spans="1:14" ht="15" customHeight="1">
      <c r="A139" s="61">
        <f ca="1">'ISB-1 2011'!A139</f>
        <v>2279</v>
      </c>
      <c r="B139" s="75" t="str">
        <f ca="1">'ISB-1 2011'!B139</f>
        <v>Villarepos</v>
      </c>
      <c r="C139" s="62">
        <v>607</v>
      </c>
      <c r="D139" s="18">
        <v>505</v>
      </c>
      <c r="E139" s="22">
        <v>4.76</v>
      </c>
      <c r="F139" s="19">
        <v>39</v>
      </c>
      <c r="G139" s="18">
        <v>22</v>
      </c>
      <c r="H139" s="19">
        <v>93</v>
      </c>
      <c r="I139" s="76">
        <f t="shared" si="12"/>
        <v>127.52100840336135</v>
      </c>
      <c r="J139" s="76">
        <f t="shared" si="11"/>
        <v>6.4250411861614495E-2</v>
      </c>
      <c r="K139" s="32">
        <f t="shared" si="13"/>
        <v>0.20198019801980199</v>
      </c>
      <c r="L139" s="76">
        <f t="shared" si="14"/>
        <v>3.6243822075782535E-2</v>
      </c>
      <c r="M139" s="76">
        <f t="shared" si="15"/>
        <v>0.15321252059308071</v>
      </c>
      <c r="N139" s="63"/>
    </row>
    <row r="140" spans="1:14" ht="15" customHeight="1">
      <c r="A140" s="61">
        <f ca="1">'ISB-1 2011'!A140</f>
        <v>2280</v>
      </c>
      <c r="B140" s="75" t="str">
        <f ca="1">'ISB-1 2011'!B140</f>
        <v>Bas-Vully</v>
      </c>
      <c r="C140" s="62">
        <v>2033</v>
      </c>
      <c r="D140" s="18">
        <v>1729</v>
      </c>
      <c r="E140" s="22">
        <v>9.9</v>
      </c>
      <c r="F140" s="19">
        <v>518</v>
      </c>
      <c r="G140" s="18">
        <v>104</v>
      </c>
      <c r="H140" s="19">
        <v>243</v>
      </c>
      <c r="I140" s="76">
        <f t="shared" si="12"/>
        <v>205.35353535353534</v>
      </c>
      <c r="J140" s="76">
        <f t="shared" si="11"/>
        <v>0.25479586817511068</v>
      </c>
      <c r="K140" s="32">
        <f t="shared" si="13"/>
        <v>0.17582417582417584</v>
      </c>
      <c r="L140" s="76">
        <f t="shared" si="14"/>
        <v>5.1155927201180521E-2</v>
      </c>
      <c r="M140" s="76">
        <f t="shared" si="15"/>
        <v>0.11952779144121987</v>
      </c>
      <c r="N140" s="63"/>
    </row>
    <row r="141" spans="1:14" ht="15" customHeight="1">
      <c r="A141" s="61">
        <f ca="1">'ISB-1 2011'!A141</f>
        <v>2281</v>
      </c>
      <c r="B141" s="75" t="str">
        <f ca="1">'ISB-1 2011'!B141</f>
        <v>Haut-Vully</v>
      </c>
      <c r="C141" s="62">
        <v>1360</v>
      </c>
      <c r="D141" s="18">
        <v>1171</v>
      </c>
      <c r="E141" s="22">
        <v>7.64</v>
      </c>
      <c r="F141" s="19">
        <v>196</v>
      </c>
      <c r="G141" s="18">
        <v>68</v>
      </c>
      <c r="H141" s="19">
        <v>141</v>
      </c>
      <c r="I141" s="76">
        <f t="shared" si="12"/>
        <v>178.01047120418849</v>
      </c>
      <c r="J141" s="76">
        <f t="shared" si="11"/>
        <v>0.14411764705882352</v>
      </c>
      <c r="K141" s="32">
        <f t="shared" si="13"/>
        <v>0.16140051238257899</v>
      </c>
      <c r="L141" s="76">
        <f t="shared" si="14"/>
        <v>0.05</v>
      </c>
      <c r="M141" s="76">
        <f t="shared" si="15"/>
        <v>0.1036764705882353</v>
      </c>
      <c r="N141" s="63"/>
    </row>
    <row r="142" spans="1:14" ht="15" customHeight="1">
      <c r="A142" s="61">
        <f ca="1">'ISB-1 2011'!A142</f>
        <v>2283</v>
      </c>
      <c r="B142" s="75" t="str">
        <f ca="1">'ISB-1 2011'!B142</f>
        <v>Wallenried</v>
      </c>
      <c r="C142" s="62">
        <v>459</v>
      </c>
      <c r="D142" s="18">
        <v>392</v>
      </c>
      <c r="E142" s="22">
        <v>3.88</v>
      </c>
      <c r="F142" s="19">
        <v>40</v>
      </c>
      <c r="G142" s="18">
        <v>19</v>
      </c>
      <c r="H142" s="19">
        <v>72</v>
      </c>
      <c r="I142" s="76">
        <f t="shared" si="12"/>
        <v>118.29896907216495</v>
      </c>
      <c r="J142" s="76">
        <f t="shared" si="11"/>
        <v>8.714596949891068E-2</v>
      </c>
      <c r="K142" s="32">
        <f t="shared" si="13"/>
        <v>0.17091836734693877</v>
      </c>
      <c r="L142" s="76">
        <f t="shared" si="14"/>
        <v>4.1394335511982572E-2</v>
      </c>
      <c r="M142" s="76">
        <f t="shared" si="15"/>
        <v>0.15686274509803921</v>
      </c>
      <c r="N142" s="63"/>
    </row>
    <row r="143" spans="1:14" ht="15" customHeight="1">
      <c r="A143" s="61">
        <f ca="1">'ISB-1 2011'!A143</f>
        <v>2291</v>
      </c>
      <c r="B143" s="75" t="str">
        <f ca="1">'ISB-1 2011'!B143</f>
        <v>Alterswil</v>
      </c>
      <c r="C143" s="62">
        <v>2001</v>
      </c>
      <c r="D143" s="18">
        <v>1895</v>
      </c>
      <c r="E143" s="22">
        <v>16.14</v>
      </c>
      <c r="F143" s="19">
        <v>322</v>
      </c>
      <c r="G143" s="18">
        <v>93</v>
      </c>
      <c r="H143" s="19">
        <v>227</v>
      </c>
      <c r="I143" s="76">
        <f t="shared" si="12"/>
        <v>123.97769516728624</v>
      </c>
      <c r="J143" s="76">
        <f t="shared" si="11"/>
        <v>0.16091954022988506</v>
      </c>
      <c r="K143" s="32">
        <f t="shared" si="13"/>
        <v>5.5936675461741428E-2</v>
      </c>
      <c r="L143" s="76">
        <f t="shared" si="14"/>
        <v>4.6476761619190406E-2</v>
      </c>
      <c r="M143" s="76">
        <f t="shared" si="15"/>
        <v>0.11344327836081959</v>
      </c>
      <c r="N143" s="63"/>
    </row>
    <row r="144" spans="1:14" ht="15" customHeight="1">
      <c r="A144" s="61">
        <f ca="1">'ISB-1 2011'!A144</f>
        <v>2292</v>
      </c>
      <c r="B144" s="75" t="str">
        <f ca="1">'ISB-1 2011'!B144</f>
        <v>Brünisried</v>
      </c>
      <c r="C144" s="62">
        <v>651</v>
      </c>
      <c r="D144" s="18">
        <v>557</v>
      </c>
      <c r="E144" s="22">
        <v>3.25</v>
      </c>
      <c r="F144" s="19">
        <v>42</v>
      </c>
      <c r="G144" s="18">
        <v>33</v>
      </c>
      <c r="H144" s="19">
        <v>76</v>
      </c>
      <c r="I144" s="76">
        <f t="shared" si="12"/>
        <v>200.30769230769232</v>
      </c>
      <c r="J144" s="76">
        <f t="shared" si="11"/>
        <v>6.4516129032258063E-2</v>
      </c>
      <c r="K144" s="32">
        <f t="shared" si="13"/>
        <v>0.16876122082585279</v>
      </c>
      <c r="L144" s="76">
        <f t="shared" si="14"/>
        <v>5.0691244239631339E-2</v>
      </c>
      <c r="M144" s="76">
        <f t="shared" si="15"/>
        <v>0.11674347158218126</v>
      </c>
      <c r="N144" s="63"/>
    </row>
    <row r="145" spans="1:14" ht="15" customHeight="1">
      <c r="A145" s="61">
        <f ca="1">'ISB-1 2011'!A145</f>
        <v>2293</v>
      </c>
      <c r="B145" s="75" t="str">
        <f ca="1">'ISB-1 2011'!B145</f>
        <v>Düdingen</v>
      </c>
      <c r="C145" s="62">
        <v>7664</v>
      </c>
      <c r="D145" s="18">
        <v>6970</v>
      </c>
      <c r="E145" s="22">
        <v>28.93</v>
      </c>
      <c r="F145" s="19">
        <v>2233</v>
      </c>
      <c r="G145" s="18">
        <v>312</v>
      </c>
      <c r="H145" s="19">
        <v>817</v>
      </c>
      <c r="I145" s="76">
        <f t="shared" si="12"/>
        <v>264.91531282405805</v>
      </c>
      <c r="J145" s="76">
        <f t="shared" si="11"/>
        <v>0.29136221294363257</v>
      </c>
      <c r="K145" s="32">
        <f t="shared" si="13"/>
        <v>9.9569583931133424E-2</v>
      </c>
      <c r="L145" s="76">
        <f t="shared" si="14"/>
        <v>4.07098121085595E-2</v>
      </c>
      <c r="M145" s="76">
        <f t="shared" si="15"/>
        <v>0.10660229645093945</v>
      </c>
      <c r="N145" s="63"/>
    </row>
    <row r="146" spans="1:14" ht="15" customHeight="1">
      <c r="A146" s="61">
        <f ca="1">'ISB-1 2011'!A146</f>
        <v>2294</v>
      </c>
      <c r="B146" s="75" t="str">
        <f ca="1">'ISB-1 2011'!B146</f>
        <v>Giffers</v>
      </c>
      <c r="C146" s="62">
        <v>1466</v>
      </c>
      <c r="D146" s="18">
        <v>1377</v>
      </c>
      <c r="E146" s="22">
        <v>5.22</v>
      </c>
      <c r="F146" s="19">
        <v>184</v>
      </c>
      <c r="G146" s="18">
        <v>53</v>
      </c>
      <c r="H146" s="19">
        <v>182</v>
      </c>
      <c r="I146" s="76">
        <f t="shared" si="12"/>
        <v>280.84291187739467</v>
      </c>
      <c r="J146" s="76">
        <f t="shared" si="11"/>
        <v>0.12551159618008187</v>
      </c>
      <c r="K146" s="32">
        <f t="shared" si="13"/>
        <v>6.4633260711692078E-2</v>
      </c>
      <c r="L146" s="76">
        <f t="shared" si="14"/>
        <v>3.6152796725784447E-2</v>
      </c>
      <c r="M146" s="76">
        <f t="shared" si="15"/>
        <v>0.12414733969986358</v>
      </c>
      <c r="N146" s="63"/>
    </row>
    <row r="147" spans="1:14" ht="15" customHeight="1">
      <c r="A147" s="61">
        <f ca="1">'ISB-1 2011'!A147</f>
        <v>2295</v>
      </c>
      <c r="B147" s="75" t="str">
        <f ca="1">'ISB-1 2011'!B147</f>
        <v>Bösingen</v>
      </c>
      <c r="C147" s="62">
        <v>3309</v>
      </c>
      <c r="D147" s="18">
        <v>3140</v>
      </c>
      <c r="E147" s="22">
        <v>14.33</v>
      </c>
      <c r="F147" s="19">
        <v>681</v>
      </c>
      <c r="G147" s="18">
        <v>90</v>
      </c>
      <c r="H147" s="19">
        <v>348</v>
      </c>
      <c r="I147" s="76">
        <f t="shared" si="12"/>
        <v>230.91416608513609</v>
      </c>
      <c r="J147" s="76">
        <f t="shared" si="11"/>
        <v>0.20580235720761558</v>
      </c>
      <c r="K147" s="32">
        <f t="shared" si="13"/>
        <v>5.3821656050955416E-2</v>
      </c>
      <c r="L147" s="76">
        <f t="shared" si="14"/>
        <v>2.7198549410698096E-2</v>
      </c>
      <c r="M147" s="76">
        <f t="shared" si="15"/>
        <v>0.10516772438803264</v>
      </c>
      <c r="N147" s="63"/>
    </row>
    <row r="148" spans="1:14" ht="15" customHeight="1">
      <c r="A148" s="61">
        <f ca="1">'ISB-1 2011'!A148</f>
        <v>2296</v>
      </c>
      <c r="B148" s="75" t="str">
        <f ca="1">'ISB-1 2011'!B148</f>
        <v>Heitenried</v>
      </c>
      <c r="C148" s="62">
        <v>1377</v>
      </c>
      <c r="D148" s="18">
        <v>1144</v>
      </c>
      <c r="E148" s="22">
        <v>9.1300000000000008</v>
      </c>
      <c r="F148" s="19">
        <v>150</v>
      </c>
      <c r="G148" s="18">
        <v>42</v>
      </c>
      <c r="H148" s="19">
        <v>164</v>
      </c>
      <c r="I148" s="76">
        <f t="shared" si="12"/>
        <v>150.82146768893756</v>
      </c>
      <c r="J148" s="76">
        <f t="shared" si="11"/>
        <v>0.10893246187363835</v>
      </c>
      <c r="K148" s="32">
        <f t="shared" si="13"/>
        <v>0.20367132867132867</v>
      </c>
      <c r="L148" s="76">
        <f t="shared" si="14"/>
        <v>3.0501089324618737E-2</v>
      </c>
      <c r="M148" s="76">
        <f t="shared" si="15"/>
        <v>0.11909949164851126</v>
      </c>
      <c r="N148" s="63"/>
    </row>
    <row r="149" spans="1:14" ht="15" customHeight="1">
      <c r="A149" s="61">
        <f ca="1">'ISB-1 2011'!A149</f>
        <v>2298</v>
      </c>
      <c r="B149" s="75" t="str">
        <f ca="1">'ISB-1 2011'!B149</f>
        <v>Oberschrot</v>
      </c>
      <c r="C149" s="62">
        <v>1159</v>
      </c>
      <c r="D149" s="18">
        <v>1052</v>
      </c>
      <c r="E149" s="22">
        <v>5.34</v>
      </c>
      <c r="F149" s="19">
        <v>168</v>
      </c>
      <c r="G149" s="18">
        <v>54</v>
      </c>
      <c r="H149" s="19">
        <v>155</v>
      </c>
      <c r="I149" s="76">
        <f t="shared" si="12"/>
        <v>217.04119850187266</v>
      </c>
      <c r="J149" s="76">
        <f t="shared" si="11"/>
        <v>0.1449525452976704</v>
      </c>
      <c r="K149" s="32">
        <f t="shared" si="13"/>
        <v>0.10171102661596958</v>
      </c>
      <c r="L149" s="76">
        <f t="shared" si="14"/>
        <v>4.6591889559965488E-2</v>
      </c>
      <c r="M149" s="76">
        <f t="shared" si="15"/>
        <v>0.13373597929249353</v>
      </c>
      <c r="N149" s="63"/>
    </row>
    <row r="150" spans="1:14" ht="15" customHeight="1">
      <c r="A150" s="61">
        <f ca="1">'ISB-1 2011'!A150</f>
        <v>2299</v>
      </c>
      <c r="B150" s="75" t="str">
        <f ca="1">'ISB-1 2011'!B150</f>
        <v>Plaffeien</v>
      </c>
      <c r="C150" s="62">
        <v>1944</v>
      </c>
      <c r="D150" s="18">
        <v>1918</v>
      </c>
      <c r="E150" s="22">
        <v>59.05</v>
      </c>
      <c r="F150" s="19">
        <v>647</v>
      </c>
      <c r="G150" s="18">
        <v>83</v>
      </c>
      <c r="H150" s="19">
        <v>187</v>
      </c>
      <c r="I150" s="76">
        <f t="shared" si="12"/>
        <v>32.92125317527519</v>
      </c>
      <c r="J150" s="76">
        <f t="shared" si="11"/>
        <v>0.33281893004115226</v>
      </c>
      <c r="K150" s="32">
        <f t="shared" si="13"/>
        <v>1.3555787278415016E-2</v>
      </c>
      <c r="L150" s="76">
        <f t="shared" si="14"/>
        <v>4.2695473251028807E-2</v>
      </c>
      <c r="M150" s="76">
        <f t="shared" si="15"/>
        <v>9.6193415637860089E-2</v>
      </c>
      <c r="N150" s="63"/>
    </row>
    <row r="151" spans="1:14" ht="15" customHeight="1">
      <c r="A151" s="61">
        <f ca="1">'ISB-1 2011'!A151</f>
        <v>2300</v>
      </c>
      <c r="B151" s="75" t="str">
        <f ca="1">'ISB-1 2011'!B151</f>
        <v>Plasselb</v>
      </c>
      <c r="C151" s="62">
        <v>1043</v>
      </c>
      <c r="D151" s="18">
        <v>1002</v>
      </c>
      <c r="E151" s="22">
        <v>18.16</v>
      </c>
      <c r="F151" s="19">
        <v>87</v>
      </c>
      <c r="G151" s="18">
        <v>32</v>
      </c>
      <c r="H151" s="19">
        <v>101</v>
      </c>
      <c r="I151" s="76">
        <f t="shared" si="12"/>
        <v>57.433920704845818</v>
      </c>
      <c r="J151" s="76">
        <f t="shared" si="11"/>
        <v>8.3413231064237772E-2</v>
      </c>
      <c r="K151" s="32">
        <f t="shared" si="13"/>
        <v>4.0918163672654689E-2</v>
      </c>
      <c r="L151" s="76">
        <f t="shared" si="14"/>
        <v>3.0680728667305847E-2</v>
      </c>
      <c r="M151" s="76">
        <f t="shared" si="15"/>
        <v>9.6836049856184089E-2</v>
      </c>
      <c r="N151" s="63"/>
    </row>
    <row r="152" spans="1:14" ht="15" customHeight="1">
      <c r="A152" s="61">
        <f ca="1">'ISB-1 2011'!A152</f>
        <v>2301</v>
      </c>
      <c r="B152" s="75" t="str">
        <f ca="1">'ISB-1 2011'!B152</f>
        <v>Rechthalten</v>
      </c>
      <c r="C152" s="62">
        <v>1083</v>
      </c>
      <c r="D152" s="18">
        <v>1049</v>
      </c>
      <c r="E152" s="22">
        <v>7.31</v>
      </c>
      <c r="F152" s="19">
        <v>103</v>
      </c>
      <c r="G152" s="18">
        <v>55</v>
      </c>
      <c r="H152" s="19">
        <v>136</v>
      </c>
      <c r="I152" s="76">
        <f t="shared" si="12"/>
        <v>148.15321477428182</v>
      </c>
      <c r="J152" s="76">
        <f t="shared" si="11"/>
        <v>9.5106186518928895E-2</v>
      </c>
      <c r="K152" s="32">
        <f t="shared" si="13"/>
        <v>3.2411820781696854E-2</v>
      </c>
      <c r="L152" s="76">
        <f t="shared" si="14"/>
        <v>5.0784856879039705E-2</v>
      </c>
      <c r="M152" s="76">
        <f t="shared" si="15"/>
        <v>0.12557710064635272</v>
      </c>
      <c r="N152" s="63"/>
    </row>
    <row r="153" spans="1:14" s="56" customFormat="1" ht="15" customHeight="1">
      <c r="A153" s="61">
        <f ca="1">'ISB-1 2011'!A153</f>
        <v>2302</v>
      </c>
      <c r="B153" s="75" t="str">
        <f ca="1">'ISB-1 2011'!B153</f>
        <v>St. Antoni</v>
      </c>
      <c r="C153" s="62">
        <v>1908</v>
      </c>
      <c r="D153" s="18">
        <v>1919</v>
      </c>
      <c r="E153" s="22">
        <v>16.78</v>
      </c>
      <c r="F153" s="19">
        <v>344</v>
      </c>
      <c r="G153" s="18">
        <v>66</v>
      </c>
      <c r="H153" s="19">
        <v>212</v>
      </c>
      <c r="I153" s="76">
        <f t="shared" si="12"/>
        <v>113.7067938021454</v>
      </c>
      <c r="J153" s="76">
        <f t="shared" si="11"/>
        <v>0.18029350104821804</v>
      </c>
      <c r="K153" s="32">
        <f t="shared" si="13"/>
        <v>-5.7321521625846791E-3</v>
      </c>
      <c r="L153" s="76">
        <f t="shared" si="14"/>
        <v>3.4591194968553458E-2</v>
      </c>
      <c r="M153" s="76">
        <f t="shared" si="15"/>
        <v>0.1111111111111111</v>
      </c>
      <c r="N153" s="63"/>
    </row>
    <row r="154" spans="1:14" ht="15" customHeight="1">
      <c r="A154" s="61">
        <f ca="1">'ISB-1 2011'!A154</f>
        <v>2303</v>
      </c>
      <c r="B154" s="75" t="str">
        <f ca="1">'ISB-1 2011'!B154</f>
        <v>St. Silvester</v>
      </c>
      <c r="C154" s="62">
        <v>955</v>
      </c>
      <c r="D154" s="18">
        <v>957</v>
      </c>
      <c r="E154" s="22">
        <v>7.04</v>
      </c>
      <c r="F154" s="19">
        <v>52</v>
      </c>
      <c r="G154" s="18">
        <v>24</v>
      </c>
      <c r="H154" s="19">
        <v>113</v>
      </c>
      <c r="I154" s="76">
        <f t="shared" si="12"/>
        <v>135.65340909090909</v>
      </c>
      <c r="J154" s="76">
        <f t="shared" si="11"/>
        <v>5.445026178010471E-2</v>
      </c>
      <c r="K154" s="32">
        <f t="shared" si="13"/>
        <v>-2.0898641588296763E-3</v>
      </c>
      <c r="L154" s="76">
        <f t="shared" si="14"/>
        <v>2.5130890052356022E-2</v>
      </c>
      <c r="M154" s="76">
        <f t="shared" si="15"/>
        <v>0.11832460732984293</v>
      </c>
      <c r="N154" s="63"/>
    </row>
    <row r="155" spans="1:14" ht="15" customHeight="1">
      <c r="A155" s="61">
        <f ca="1">'ISB-1 2011'!A155</f>
        <v>2304</v>
      </c>
      <c r="B155" s="75" t="str">
        <f ca="1">'ISB-1 2011'!B155</f>
        <v>St. Ursen</v>
      </c>
      <c r="C155" s="62">
        <v>1281</v>
      </c>
      <c r="D155" s="18">
        <v>1223</v>
      </c>
      <c r="E155" s="22">
        <v>15.72</v>
      </c>
      <c r="F155" s="19">
        <v>231</v>
      </c>
      <c r="G155" s="18">
        <v>73</v>
      </c>
      <c r="H155" s="19">
        <v>130</v>
      </c>
      <c r="I155" s="76">
        <f t="shared" si="12"/>
        <v>81.488549618320604</v>
      </c>
      <c r="J155" s="76">
        <f t="shared" si="11"/>
        <v>0.18032786885245902</v>
      </c>
      <c r="K155" s="32">
        <f t="shared" si="13"/>
        <v>4.7424366312346686E-2</v>
      </c>
      <c r="L155" s="76">
        <f t="shared" si="14"/>
        <v>5.698672911787666E-2</v>
      </c>
      <c r="M155" s="76">
        <f t="shared" si="15"/>
        <v>0.1014832162373146</v>
      </c>
      <c r="N155" s="63"/>
    </row>
    <row r="156" spans="1:14" ht="15" customHeight="1">
      <c r="A156" s="61">
        <f ca="1">'ISB-1 2011'!A156</f>
        <v>2305</v>
      </c>
      <c r="B156" s="75" t="str">
        <f ca="1">'ISB-1 2011'!B156</f>
        <v>Schmitten (FR)</v>
      </c>
      <c r="C156" s="62">
        <v>4006</v>
      </c>
      <c r="D156" s="18">
        <v>3379</v>
      </c>
      <c r="E156" s="22">
        <v>13.5</v>
      </c>
      <c r="F156" s="19">
        <v>970</v>
      </c>
      <c r="G156" s="18">
        <v>127</v>
      </c>
      <c r="H156" s="19">
        <v>483</v>
      </c>
      <c r="I156" s="76">
        <f t="shared" si="12"/>
        <v>296.74074074074076</v>
      </c>
      <c r="J156" s="76">
        <f t="shared" si="11"/>
        <v>0.24213679480778832</v>
      </c>
      <c r="K156" s="32">
        <f t="shared" si="13"/>
        <v>0.18555785735424682</v>
      </c>
      <c r="L156" s="76">
        <f t="shared" si="14"/>
        <v>3.1702446330504244E-2</v>
      </c>
      <c r="M156" s="76">
        <f t="shared" si="15"/>
        <v>0.12056914628057913</v>
      </c>
      <c r="N156" s="63"/>
    </row>
    <row r="157" spans="1:14" ht="15" customHeight="1">
      <c r="A157" s="61">
        <f ca="1">'ISB-1 2011'!A157</f>
        <v>2306</v>
      </c>
      <c r="B157" s="75" t="str">
        <f ca="1">'ISB-1 2011'!B157</f>
        <v>Tafers</v>
      </c>
      <c r="C157" s="62">
        <v>3147</v>
      </c>
      <c r="D157" s="18">
        <v>2538</v>
      </c>
      <c r="E157" s="22">
        <v>8.42</v>
      </c>
      <c r="F157" s="19">
        <v>773</v>
      </c>
      <c r="G157" s="18">
        <v>118</v>
      </c>
      <c r="H157" s="19">
        <v>356</v>
      </c>
      <c r="I157" s="76">
        <f t="shared" si="12"/>
        <v>373.75296912114015</v>
      </c>
      <c r="J157" s="76">
        <f t="shared" si="11"/>
        <v>0.24563075945344773</v>
      </c>
      <c r="K157" s="32">
        <f t="shared" si="13"/>
        <v>0.23995271867612294</v>
      </c>
      <c r="L157" s="76">
        <f t="shared" si="14"/>
        <v>3.74960279631395E-2</v>
      </c>
      <c r="M157" s="76">
        <f t="shared" si="15"/>
        <v>0.11312360978709883</v>
      </c>
      <c r="N157" s="63"/>
    </row>
    <row r="158" spans="1:14" ht="15" customHeight="1">
      <c r="A158" s="61">
        <f ca="1">'ISB-1 2011'!A158</f>
        <v>2307</v>
      </c>
      <c r="B158" s="75" t="str">
        <f ca="1">'ISB-1 2011'!B158</f>
        <v>Tentlingen</v>
      </c>
      <c r="C158" s="62">
        <v>1227</v>
      </c>
      <c r="D158" s="18">
        <v>1166</v>
      </c>
      <c r="E158" s="22">
        <v>3.61</v>
      </c>
      <c r="F158" s="19">
        <v>189</v>
      </c>
      <c r="G158" s="18">
        <v>40</v>
      </c>
      <c r="H158" s="19">
        <v>132</v>
      </c>
      <c r="I158" s="76">
        <f t="shared" si="12"/>
        <v>339.88919667590028</v>
      </c>
      <c r="J158" s="76">
        <f t="shared" si="11"/>
        <v>0.15403422982885084</v>
      </c>
      <c r="K158" s="32">
        <f t="shared" si="13"/>
        <v>5.2315608919382507E-2</v>
      </c>
      <c r="L158" s="76">
        <f t="shared" si="14"/>
        <v>3.2599837000814993E-2</v>
      </c>
      <c r="M158" s="76">
        <f t="shared" si="15"/>
        <v>0.10757946210268948</v>
      </c>
      <c r="N158" s="63"/>
    </row>
    <row r="159" spans="1:14" s="56" customFormat="1" ht="15" customHeight="1">
      <c r="A159" s="61">
        <f ca="1">'ISB-1 2011'!A159</f>
        <v>2308</v>
      </c>
      <c r="B159" s="75" t="str">
        <f ca="1">'ISB-1 2011'!B159</f>
        <v>Ueberstorf</v>
      </c>
      <c r="C159" s="62">
        <v>2387</v>
      </c>
      <c r="D159" s="18">
        <v>2176</v>
      </c>
      <c r="E159" s="22">
        <v>16.11</v>
      </c>
      <c r="F159" s="19">
        <v>256</v>
      </c>
      <c r="G159" s="18">
        <v>97</v>
      </c>
      <c r="H159" s="19">
        <v>320</v>
      </c>
      <c r="I159" s="76">
        <f t="shared" si="12"/>
        <v>148.16883923029175</v>
      </c>
      <c r="J159" s="76">
        <f t="shared" si="11"/>
        <v>0.10724759111855886</v>
      </c>
      <c r="K159" s="32">
        <f t="shared" si="13"/>
        <v>9.6966911764705885E-2</v>
      </c>
      <c r="L159" s="76">
        <f t="shared" si="14"/>
        <v>4.0636782572266446E-2</v>
      </c>
      <c r="M159" s="76">
        <f t="shared" si="15"/>
        <v>0.13405948889819858</v>
      </c>
      <c r="N159" s="63"/>
    </row>
    <row r="160" spans="1:14" ht="15" customHeight="1">
      <c r="A160" s="61">
        <f ca="1">'ISB-1 2011'!A160</f>
        <v>2309</v>
      </c>
      <c r="B160" s="75" t="str">
        <f ca="1">'ISB-1 2011'!B160</f>
        <v>Wünnewil-Flamatt</v>
      </c>
      <c r="C160" s="62">
        <v>5380</v>
      </c>
      <c r="D160" s="18">
        <v>5057</v>
      </c>
      <c r="E160" s="22">
        <v>13.27</v>
      </c>
      <c r="F160" s="19">
        <v>1241</v>
      </c>
      <c r="G160" s="18">
        <v>198</v>
      </c>
      <c r="H160" s="19">
        <v>610</v>
      </c>
      <c r="I160" s="76">
        <f t="shared" si="12"/>
        <v>405.42577241899022</v>
      </c>
      <c r="J160" s="76">
        <f t="shared" si="11"/>
        <v>0.23066914498141264</v>
      </c>
      <c r="K160" s="32">
        <f t="shared" si="13"/>
        <v>6.3871860787027876E-2</v>
      </c>
      <c r="L160" s="76">
        <f t="shared" si="14"/>
        <v>3.6802973977695171E-2</v>
      </c>
      <c r="M160" s="76">
        <f t="shared" si="15"/>
        <v>0.11338289962825279</v>
      </c>
      <c r="N160" s="63"/>
    </row>
    <row r="161" spans="1:14" ht="15" customHeight="1">
      <c r="A161" s="61">
        <f ca="1">'ISB-1 2011'!A161</f>
        <v>2310</v>
      </c>
      <c r="B161" s="75" t="str">
        <f ca="1">'ISB-1 2011'!B161</f>
        <v>Zumholz</v>
      </c>
      <c r="C161" s="62">
        <v>417</v>
      </c>
      <c r="D161" s="18">
        <v>450</v>
      </c>
      <c r="E161" s="22">
        <v>1.9</v>
      </c>
      <c r="F161" s="19">
        <v>58</v>
      </c>
      <c r="G161" s="18">
        <v>15</v>
      </c>
      <c r="H161" s="19">
        <v>40</v>
      </c>
      <c r="I161" s="76">
        <f t="shared" si="12"/>
        <v>219.47368421052633</v>
      </c>
      <c r="J161" s="76">
        <f t="shared" si="11"/>
        <v>0.13908872901678657</v>
      </c>
      <c r="K161" s="32">
        <f t="shared" si="13"/>
        <v>-7.3333333333333334E-2</v>
      </c>
      <c r="L161" s="76">
        <f t="shared" si="14"/>
        <v>3.5971223021582732E-2</v>
      </c>
      <c r="M161" s="76">
        <f t="shared" si="15"/>
        <v>9.5923261390887291E-2</v>
      </c>
      <c r="N161" s="63"/>
    </row>
    <row r="162" spans="1:14" ht="15" customHeight="1">
      <c r="A162" s="61">
        <f ca="1">'ISB-1 2011'!A162</f>
        <v>2321</v>
      </c>
      <c r="B162" s="75" t="str">
        <f ca="1">'ISB-1 2011'!B162</f>
        <v>Attalens</v>
      </c>
      <c r="C162" s="62">
        <v>3172</v>
      </c>
      <c r="D162" s="18">
        <v>2336</v>
      </c>
      <c r="E162" s="22">
        <v>9.74</v>
      </c>
      <c r="F162" s="19">
        <v>351</v>
      </c>
      <c r="G162" s="18">
        <v>88</v>
      </c>
      <c r="H162" s="19">
        <v>514</v>
      </c>
      <c r="I162" s="76">
        <f t="shared" si="12"/>
        <v>325.66735112936345</v>
      </c>
      <c r="J162" s="76">
        <f t="shared" si="11"/>
        <v>0.11065573770491803</v>
      </c>
      <c r="K162" s="32">
        <f t="shared" si="13"/>
        <v>0.35787671232876711</v>
      </c>
      <c r="L162" s="76">
        <f t="shared" si="14"/>
        <v>2.7742749054224466E-2</v>
      </c>
      <c r="M162" s="76">
        <f t="shared" si="15"/>
        <v>0.16204287515762925</v>
      </c>
      <c r="N162" s="63"/>
    </row>
    <row r="163" spans="1:14" ht="15" customHeight="1">
      <c r="A163" s="61">
        <f ca="1">'ISB-1 2011'!A163</f>
        <v>2323</v>
      </c>
      <c r="B163" s="75" t="str">
        <f ca="1">'ISB-1 2011'!B163</f>
        <v>Bossonnens</v>
      </c>
      <c r="C163" s="62">
        <v>1429</v>
      </c>
      <c r="D163" s="18">
        <v>1087</v>
      </c>
      <c r="E163" s="22">
        <v>4.12</v>
      </c>
      <c r="F163" s="19">
        <v>187</v>
      </c>
      <c r="G163" s="18">
        <v>42</v>
      </c>
      <c r="H163" s="19">
        <v>235</v>
      </c>
      <c r="I163" s="76">
        <f t="shared" si="12"/>
        <v>346.84466019417476</v>
      </c>
      <c r="J163" s="76">
        <f t="shared" si="11"/>
        <v>0.13086074177746676</v>
      </c>
      <c r="K163" s="32">
        <f t="shared" si="13"/>
        <v>0.31462741490340385</v>
      </c>
      <c r="L163" s="76">
        <f t="shared" si="14"/>
        <v>2.9391182645206439E-2</v>
      </c>
      <c r="M163" s="76">
        <f t="shared" si="15"/>
        <v>0.16445066480055984</v>
      </c>
      <c r="N163" s="63"/>
    </row>
    <row r="164" spans="1:14" ht="15" customHeight="1">
      <c r="A164" s="61">
        <f ca="1">'ISB-1 2011'!A164</f>
        <v>2325</v>
      </c>
      <c r="B164" s="75" t="str">
        <f ca="1">'ISB-1 2011'!B164</f>
        <v>Châtel-Saint-Denis</v>
      </c>
      <c r="C164" s="62">
        <v>6275</v>
      </c>
      <c r="D164" s="18">
        <v>4696</v>
      </c>
      <c r="E164" s="22">
        <v>47.89</v>
      </c>
      <c r="F164" s="19">
        <v>2003</v>
      </c>
      <c r="G164" s="18">
        <v>210</v>
      </c>
      <c r="H164" s="19">
        <v>838</v>
      </c>
      <c r="I164" s="76">
        <f t="shared" si="12"/>
        <v>131.02944247233242</v>
      </c>
      <c r="J164" s="76">
        <f t="shared" si="11"/>
        <v>0.319203187250996</v>
      </c>
      <c r="K164" s="32">
        <f t="shared" si="13"/>
        <v>0.33624361158432708</v>
      </c>
      <c r="L164" s="76">
        <f t="shared" si="14"/>
        <v>3.3466135458167331E-2</v>
      </c>
      <c r="M164" s="76">
        <f t="shared" si="15"/>
        <v>0.13354581673306773</v>
      </c>
      <c r="N164" s="63"/>
    </row>
    <row r="165" spans="1:14" ht="15" customHeight="1">
      <c r="A165" s="61">
        <f ca="1">'ISB-1 2011'!A165</f>
        <v>2328</v>
      </c>
      <c r="B165" s="75" t="str">
        <f ca="1">'ISB-1 2011'!B165</f>
        <v>Granges (Veveyse)</v>
      </c>
      <c r="C165" s="62">
        <v>829</v>
      </c>
      <c r="D165" s="18">
        <v>647</v>
      </c>
      <c r="E165" s="22">
        <v>4.46</v>
      </c>
      <c r="F165" s="19">
        <v>216</v>
      </c>
      <c r="G165" s="18">
        <v>30</v>
      </c>
      <c r="H165" s="19">
        <v>139</v>
      </c>
      <c r="I165" s="76">
        <f t="shared" si="12"/>
        <v>185.87443946188341</v>
      </c>
      <c r="J165" s="76">
        <f t="shared" si="11"/>
        <v>0.26055488540410132</v>
      </c>
      <c r="K165" s="32">
        <f t="shared" si="13"/>
        <v>0.28129829984544047</v>
      </c>
      <c r="L165" s="76">
        <f t="shared" si="14"/>
        <v>3.6188178528347409E-2</v>
      </c>
      <c r="M165" s="76">
        <f t="shared" si="15"/>
        <v>0.16767189384800965</v>
      </c>
      <c r="N165" s="63"/>
    </row>
    <row r="166" spans="1:14" ht="15" customHeight="1">
      <c r="A166" s="61">
        <f ca="1">'ISB-1 2011'!A166</f>
        <v>2333</v>
      </c>
      <c r="B166" s="75" t="str">
        <f ca="1">'ISB-1 2011'!B166</f>
        <v>Remaufens</v>
      </c>
      <c r="C166" s="62">
        <v>993</v>
      </c>
      <c r="D166" s="18">
        <v>777</v>
      </c>
      <c r="E166" s="22">
        <v>5.91</v>
      </c>
      <c r="F166" s="19">
        <v>159</v>
      </c>
      <c r="G166" s="18">
        <v>34</v>
      </c>
      <c r="H166" s="19">
        <v>167</v>
      </c>
      <c r="I166" s="76">
        <f t="shared" si="12"/>
        <v>168.02030456852791</v>
      </c>
      <c r="J166" s="76">
        <f t="shared" si="11"/>
        <v>0.16012084592145015</v>
      </c>
      <c r="K166" s="32">
        <f t="shared" si="13"/>
        <v>0.27799227799227799</v>
      </c>
      <c r="L166" s="76">
        <f t="shared" si="14"/>
        <v>3.4239677744209468E-2</v>
      </c>
      <c r="M166" s="76">
        <f t="shared" si="15"/>
        <v>0.16817724068479356</v>
      </c>
      <c r="N166" s="63"/>
    </row>
    <row r="167" spans="1:14" ht="15" customHeight="1">
      <c r="A167" s="61">
        <f ca="1">'ISB-1 2011'!A167</f>
        <v>2335</v>
      </c>
      <c r="B167" s="75" t="str">
        <f ca="1">'ISB-1 2011'!B167</f>
        <v>Saint-Martin (FR)</v>
      </c>
      <c r="C167" s="62">
        <v>1013</v>
      </c>
      <c r="D167" s="18">
        <v>867</v>
      </c>
      <c r="E167" s="22">
        <v>9.7799999999999994</v>
      </c>
      <c r="F167" s="19">
        <v>110</v>
      </c>
      <c r="G167" s="18">
        <v>44</v>
      </c>
      <c r="H167" s="19">
        <v>142</v>
      </c>
      <c r="I167" s="76">
        <f t="shared" si="12"/>
        <v>103.57873210633947</v>
      </c>
      <c r="J167" s="76">
        <f t="shared" si="11"/>
        <v>0.10858835143139191</v>
      </c>
      <c r="K167" s="32">
        <f t="shared" si="13"/>
        <v>0.16839677047289503</v>
      </c>
      <c r="L167" s="76">
        <f t="shared" si="14"/>
        <v>4.3435340572556762E-2</v>
      </c>
      <c r="M167" s="76">
        <f t="shared" si="15"/>
        <v>0.140177690029615</v>
      </c>
      <c r="N167" s="63"/>
    </row>
    <row r="168" spans="1:14" ht="15" customHeight="1">
      <c r="A168" s="61">
        <f ca="1">'ISB-1 2011'!A168</f>
        <v>2336</v>
      </c>
      <c r="B168" s="75" t="str">
        <f ca="1">'ISB-1 2011'!B168</f>
        <v>Semsales</v>
      </c>
      <c r="C168" s="62">
        <v>1347</v>
      </c>
      <c r="D168" s="18">
        <v>1019</v>
      </c>
      <c r="E168" s="22">
        <v>29.36</v>
      </c>
      <c r="F168" s="19">
        <v>215</v>
      </c>
      <c r="G168" s="18">
        <v>42</v>
      </c>
      <c r="H168" s="19">
        <v>197</v>
      </c>
      <c r="I168" s="76">
        <f t="shared" si="12"/>
        <v>45.878746594005449</v>
      </c>
      <c r="J168" s="76">
        <f t="shared" si="11"/>
        <v>0.15961395694135114</v>
      </c>
      <c r="K168" s="32">
        <f t="shared" si="13"/>
        <v>0.32188420019627084</v>
      </c>
      <c r="L168" s="76">
        <f t="shared" si="14"/>
        <v>3.1180400890868598E-2</v>
      </c>
      <c r="M168" s="76">
        <f t="shared" si="15"/>
        <v>0.14625092798812175</v>
      </c>
      <c r="N168" s="63"/>
    </row>
    <row r="169" spans="1:14" ht="15" customHeight="1">
      <c r="A169" s="78">
        <f ca="1">'ISB-1 2011'!A169</f>
        <v>2337</v>
      </c>
      <c r="B169" s="77" t="str">
        <f ca="1">'ISB-1 2011'!B169</f>
        <v>Le Flon</v>
      </c>
      <c r="C169" s="62">
        <v>1153</v>
      </c>
      <c r="D169" s="18">
        <v>872</v>
      </c>
      <c r="E169" s="22">
        <v>9.57</v>
      </c>
      <c r="F169" s="19">
        <v>92</v>
      </c>
      <c r="G169" s="18">
        <v>46</v>
      </c>
      <c r="H169" s="19">
        <v>190</v>
      </c>
      <c r="I169" s="76">
        <f t="shared" si="12"/>
        <v>120.48066875653082</v>
      </c>
      <c r="J169" s="76">
        <f t="shared" si="11"/>
        <v>7.9791847354726803E-2</v>
      </c>
      <c r="K169" s="32">
        <f t="shared" si="13"/>
        <v>0.32224770642201833</v>
      </c>
      <c r="L169" s="76">
        <f t="shared" si="14"/>
        <v>3.9895923677363401E-2</v>
      </c>
      <c r="M169" s="76">
        <f t="shared" si="15"/>
        <v>0.1647875108412836</v>
      </c>
      <c r="N169" s="63"/>
    </row>
    <row r="170" spans="1:14" ht="15" customHeight="1">
      <c r="A170" s="78">
        <f ca="1">'ISB-1 2011'!A170</f>
        <v>2338</v>
      </c>
      <c r="B170" s="78" t="str">
        <f ca="1">'ISB-1 2011'!B170</f>
        <v>La Verrerie</v>
      </c>
      <c r="C170" s="62">
        <v>1154</v>
      </c>
      <c r="D170" s="18">
        <v>940</v>
      </c>
      <c r="E170" s="22">
        <v>13.43</v>
      </c>
      <c r="F170" s="19">
        <v>204</v>
      </c>
      <c r="G170" s="18">
        <v>31</v>
      </c>
      <c r="H170" s="19">
        <v>191</v>
      </c>
      <c r="I170" s="76">
        <f t="shared" si="12"/>
        <v>85.927029039463889</v>
      </c>
      <c r="J170" s="76">
        <f t="shared" si="11"/>
        <v>0.17677642980935876</v>
      </c>
      <c r="K170" s="32">
        <f t="shared" si="13"/>
        <v>0.2276595744680851</v>
      </c>
      <c r="L170" s="76">
        <f t="shared" si="14"/>
        <v>2.6863084922010397E-2</v>
      </c>
      <c r="M170" s="76">
        <f t="shared" si="15"/>
        <v>0.16551126516464471</v>
      </c>
      <c r="N170" s="63"/>
    </row>
    <row r="171" spans="1:14" ht="15" customHeight="1">
      <c r="A171" s="79"/>
      <c r="B171" s="56"/>
      <c r="C171" s="72"/>
      <c r="D171" s="20"/>
      <c r="E171" s="1"/>
      <c r="F171" s="20"/>
      <c r="G171" s="20"/>
      <c r="H171" s="19"/>
      <c r="I171" s="76"/>
      <c r="J171" s="76"/>
      <c r="K171" s="32"/>
      <c r="L171" s="76"/>
      <c r="M171" s="76"/>
      <c r="N171" s="63"/>
    </row>
    <row r="172" spans="1:14" ht="15" customHeight="1">
      <c r="A172" s="71"/>
      <c r="B172" s="80" t="s">
        <v>1</v>
      </c>
      <c r="C172" s="72">
        <f t="shared" ref="C172:H172" si="16">SUM(C8:C170)</f>
        <v>297622</v>
      </c>
      <c r="D172" s="21">
        <f t="shared" si="16"/>
        <v>246656</v>
      </c>
      <c r="E172" s="2">
        <f t="shared" si="16"/>
        <v>1585.29</v>
      </c>
      <c r="F172" s="21">
        <f t="shared" si="16"/>
        <v>77133</v>
      </c>
      <c r="G172" s="21">
        <f t="shared" si="16"/>
        <v>11046</v>
      </c>
      <c r="H172" s="21">
        <f t="shared" si="16"/>
        <v>37638</v>
      </c>
      <c r="I172" s="73">
        <f t="shared" si="12"/>
        <v>187.73978262652258</v>
      </c>
      <c r="J172" s="73">
        <f t="shared" si="11"/>
        <v>0.25916430909005383</v>
      </c>
      <c r="K172" s="31">
        <f t="shared" si="13"/>
        <v>0.20662785417747795</v>
      </c>
      <c r="L172" s="73">
        <f t="shared" si="14"/>
        <v>3.7114191827217077E-2</v>
      </c>
      <c r="M172" s="73">
        <f t="shared" si="15"/>
        <v>0.12646242549273912</v>
      </c>
      <c r="N172" s="59"/>
    </row>
    <row r="173" spans="1:14" ht="15" customHeight="1">
      <c r="A173" s="71"/>
      <c r="B173" s="80"/>
      <c r="C173" s="72"/>
      <c r="E173" s="63"/>
    </row>
    <row r="174" spans="1:14" ht="15" customHeight="1">
      <c r="A174" s="71"/>
      <c r="B174" s="80"/>
      <c r="C174" s="72"/>
      <c r="E174" s="63"/>
    </row>
    <row r="175" spans="1:14" ht="15" customHeight="1">
      <c r="A175" s="71"/>
      <c r="B175" s="80"/>
      <c r="C175" s="72"/>
      <c r="E175" s="63"/>
    </row>
    <row r="176" spans="1:14" ht="15" customHeight="1">
      <c r="A176" s="61"/>
      <c r="B176" s="75"/>
      <c r="C176" s="62"/>
      <c r="E176" s="63"/>
    </row>
    <row r="177" spans="1:7" ht="15" customHeight="1">
      <c r="A177" s="61"/>
      <c r="B177" s="75"/>
      <c r="C177" s="62"/>
      <c r="E177" s="63"/>
    </row>
    <row r="178" spans="1:7" ht="15" customHeight="1">
      <c r="A178" s="61"/>
      <c r="B178" s="75"/>
      <c r="C178" s="62"/>
      <c r="E178" s="63"/>
    </row>
    <row r="179" spans="1:7" ht="15" customHeight="1">
      <c r="A179" s="61"/>
      <c r="B179" s="75"/>
      <c r="C179" s="62"/>
      <c r="E179" s="63"/>
    </row>
    <row r="180" spans="1:7" ht="15" customHeight="1">
      <c r="A180" s="61"/>
      <c r="B180" s="75"/>
      <c r="C180" s="62"/>
      <c r="E180" s="63"/>
      <c r="F180" s="59"/>
      <c r="G180" s="59"/>
    </row>
    <row r="181" spans="1:7" ht="15" customHeight="1">
      <c r="A181" s="61"/>
      <c r="B181" s="75"/>
      <c r="C181" s="62"/>
    </row>
    <row r="182" spans="1:7" ht="15" customHeight="1">
      <c r="C182" s="62"/>
    </row>
    <row r="183" spans="1:7" ht="15" customHeight="1">
      <c r="C183" s="62"/>
    </row>
    <row r="184" spans="1:7" ht="15" customHeight="1">
      <c r="C184" s="62"/>
    </row>
    <row r="185" spans="1:7" ht="15" customHeight="1">
      <c r="C185" s="62"/>
    </row>
    <row r="186" spans="1:7" ht="15" customHeight="1">
      <c r="C186" s="62"/>
    </row>
    <row r="187" spans="1:7" ht="15" customHeight="1">
      <c r="C187" s="62"/>
    </row>
    <row r="188" spans="1:7" ht="15" customHeight="1">
      <c r="C188" s="62"/>
    </row>
    <row r="189" spans="1:7" ht="15" customHeight="1">
      <c r="C189" s="62"/>
    </row>
    <row r="190" spans="1:7" ht="15" customHeight="1">
      <c r="C190" s="62"/>
    </row>
  </sheetData>
  <phoneticPr fontId="2" type="noConversion"/>
  <printOptions gridLinesSet="0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ignoredErrors>
    <ignoredError sqref="H4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8"/>
  <sheetViews>
    <sheetView showGridLines="0" workbookViewId="0">
      <selection activeCell="H24" sqref="H24"/>
    </sheetView>
  </sheetViews>
  <sheetFormatPr baseColWidth="10" defaultColWidth="10.7109375" defaultRowHeight="14.1" customHeight="1"/>
  <cols>
    <col min="1" max="1" width="7.7109375" style="34" customWidth="1"/>
    <col min="2" max="2" width="30.7109375" style="35" customWidth="1"/>
    <col min="3" max="3" width="10.7109375" style="27" customWidth="1"/>
    <col min="4" max="4" width="10.7109375" style="87" customWidth="1"/>
    <col min="5" max="15" width="10.7109375" style="27" customWidth="1"/>
    <col min="16" max="45" width="15.7109375" style="27" customWidth="1"/>
    <col min="46" max="16384" width="10.7109375" style="27"/>
  </cols>
  <sheetData>
    <row r="1" spans="1:51" s="26" customFormat="1" ht="14.1" customHeight="1">
      <c r="A1" s="34" t="s">
        <v>53</v>
      </c>
      <c r="B1" s="34"/>
      <c r="D1" s="86"/>
    </row>
    <row r="2" spans="1:51" ht="20.100000000000001" customHeight="1">
      <c r="A2" s="33"/>
      <c r="B2" s="37"/>
      <c r="C2" s="41"/>
      <c r="D2" s="90" t="s">
        <v>36</v>
      </c>
      <c r="F2" s="126" t="s">
        <v>220</v>
      </c>
    </row>
    <row r="3" spans="1:51" s="26" customFormat="1" ht="14.1" customHeight="1">
      <c r="A3" s="34"/>
      <c r="B3" s="35"/>
      <c r="D3" s="86"/>
    </row>
    <row r="4" spans="1:51" ht="14.1" customHeight="1">
      <c r="A4" s="33" t="s">
        <v>10</v>
      </c>
      <c r="B4" s="36" t="s">
        <v>37</v>
      </c>
      <c r="C4" s="130">
        <v>0.19258191054887699</v>
      </c>
      <c r="D4" s="131">
        <v>19.260000000000002</v>
      </c>
      <c r="E4" s="28"/>
      <c r="F4" s="135">
        <f>'[1]POND 2015'!$M$15</f>
        <v>14.317813245183713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</row>
    <row r="5" spans="1:51" ht="14.1" customHeight="1">
      <c r="A5" s="33" t="s">
        <v>32</v>
      </c>
      <c r="B5" s="36" t="s">
        <v>38</v>
      </c>
      <c r="C5" s="130">
        <v>0.12990383083928392</v>
      </c>
      <c r="D5" s="131">
        <v>12.99</v>
      </c>
      <c r="E5" s="28"/>
      <c r="F5" s="135">
        <f>'[1]POND 2015'!$N$15</f>
        <v>5.85000339839024</v>
      </c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</row>
    <row r="6" spans="1:51" ht="14.1" customHeight="1">
      <c r="A6" s="33" t="s">
        <v>11</v>
      </c>
      <c r="B6" s="36" t="s">
        <v>39</v>
      </c>
      <c r="C6" s="130">
        <v>0.12990383083928392</v>
      </c>
      <c r="D6" s="131">
        <v>12.99</v>
      </c>
      <c r="E6" s="28"/>
      <c r="F6" s="135">
        <f>'[1]POND 2015'!$O$15</f>
        <v>5.85000339839024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</row>
    <row r="7" spans="1:51" ht="14.1" customHeight="1">
      <c r="A7" s="33" t="s">
        <v>12</v>
      </c>
      <c r="B7" s="36" t="s">
        <v>40</v>
      </c>
      <c r="C7" s="130">
        <v>0.11395191167841423</v>
      </c>
      <c r="D7" s="131">
        <v>11.39</v>
      </c>
      <c r="E7" s="28"/>
      <c r="F7" s="135">
        <f>'[1]POND 2015'!$P$15</f>
        <v>15.394905591272151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</row>
    <row r="8" spans="1:51" ht="14.1" customHeight="1">
      <c r="A8" s="33" t="s">
        <v>13</v>
      </c>
      <c r="B8" s="36" t="s">
        <v>41</v>
      </c>
      <c r="C8" s="132">
        <v>0.43365851609414097</v>
      </c>
      <c r="D8" s="133">
        <v>43.37</v>
      </c>
      <c r="E8" s="28"/>
      <c r="F8" s="136">
        <f>'[1]POND 2015'!$Q$15</f>
        <v>58.587274366763666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</row>
    <row r="9" spans="1:51" ht="14.1" customHeight="1">
      <c r="A9" s="33"/>
      <c r="B9" s="36" t="s">
        <v>27</v>
      </c>
      <c r="C9" s="134">
        <f>SUM(C4:C8)</f>
        <v>1</v>
      </c>
      <c r="D9" s="131">
        <f>SUM(D4:D8)</f>
        <v>100</v>
      </c>
      <c r="E9" s="28"/>
      <c r="F9" s="135">
        <f>SUM(F4:F8)</f>
        <v>100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</row>
    <row r="10" spans="1:51" s="26" customFormat="1" ht="14.1" customHeight="1">
      <c r="A10" s="34"/>
      <c r="B10" s="35"/>
      <c r="C10" s="29"/>
      <c r="D10" s="86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</row>
    <row r="20" spans="2:5" ht="14.1" customHeight="1">
      <c r="D20" s="264" t="s">
        <v>36</v>
      </c>
      <c r="E20" s="264"/>
    </row>
    <row r="21" spans="2:5" ht="14.1" customHeight="1">
      <c r="D21" s="252" t="s">
        <v>223</v>
      </c>
      <c r="E21" s="253" t="s">
        <v>254</v>
      </c>
    </row>
    <row r="22" spans="2:5" ht="14.1" customHeight="1">
      <c r="D22" s="86"/>
      <c r="E22" s="26"/>
    </row>
    <row r="23" spans="2:5" ht="14.1" customHeight="1">
      <c r="B23" s="35" t="s">
        <v>255</v>
      </c>
      <c r="D23" s="254">
        <v>19.260000000000002</v>
      </c>
      <c r="E23" s="256">
        <v>14.317813245183713</v>
      </c>
    </row>
    <row r="24" spans="2:5" ht="14.1" customHeight="1">
      <c r="B24" s="35" t="s">
        <v>256</v>
      </c>
      <c r="D24" s="254">
        <v>12.99</v>
      </c>
      <c r="E24" s="256">
        <v>5.85000339839024</v>
      </c>
    </row>
    <row r="25" spans="2:5" ht="14.1" customHeight="1">
      <c r="B25" s="35" t="s">
        <v>257</v>
      </c>
      <c r="D25" s="254">
        <v>12.99</v>
      </c>
      <c r="E25" s="256">
        <v>5.85000339839024</v>
      </c>
    </row>
    <row r="26" spans="2:5" ht="14.1" customHeight="1">
      <c r="B26" s="35" t="s">
        <v>258</v>
      </c>
      <c r="D26" s="254">
        <v>11.39</v>
      </c>
      <c r="E26" s="256">
        <v>15.394905591272151</v>
      </c>
    </row>
    <row r="27" spans="2:5" ht="14.1" customHeight="1">
      <c r="B27" s="35" t="s">
        <v>259</v>
      </c>
      <c r="D27" s="255">
        <v>43.37</v>
      </c>
      <c r="E27" s="257">
        <v>58.587274366763666</v>
      </c>
    </row>
    <row r="28" spans="2:5" ht="14.1" customHeight="1">
      <c r="D28" s="254">
        <f>SUM(D23:D27)</f>
        <v>100</v>
      </c>
      <c r="E28" s="256">
        <f>SUM(E23:E27)</f>
        <v>100</v>
      </c>
    </row>
  </sheetData>
  <mergeCells count="1">
    <mergeCell ref="D20:E20"/>
  </mergeCells>
  <phoneticPr fontId="4" type="noConversion"/>
  <pageMargins left="0.39370078740157483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3"/>
  <sheetViews>
    <sheetView showGridLines="0" workbookViewId="0">
      <pane ySplit="7" topLeftCell="A8" activePane="bottomLeft" state="frozen"/>
      <selection activeCell="I61" sqref="I61"/>
      <selection pane="bottomLeft"/>
    </sheetView>
  </sheetViews>
  <sheetFormatPr baseColWidth="10" defaultColWidth="15.7109375" defaultRowHeight="15" customHeight="1"/>
  <cols>
    <col min="1" max="1" width="5.7109375" style="78" customWidth="1"/>
    <col min="2" max="2" width="22.7109375" style="77" customWidth="1"/>
    <col min="3" max="6" width="10.7109375" style="30" customWidth="1"/>
    <col min="7" max="8" width="10.7109375" style="66" customWidth="1"/>
    <col min="9" max="9" width="13.7109375" style="66" customWidth="1"/>
    <col min="10" max="40" width="10.7109375" style="66" customWidth="1"/>
    <col min="41" max="51" width="10.7109375" style="77" customWidth="1"/>
    <col min="52" max="16384" width="15.7109375" style="77"/>
  </cols>
  <sheetData>
    <row r="1" spans="1:40" s="56" customFormat="1" ht="15" customHeight="1">
      <c r="A1" s="55" t="s">
        <v>43</v>
      </c>
      <c r="C1" s="58"/>
      <c r="D1" s="58"/>
      <c r="E1" s="58"/>
      <c r="F1" s="58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</row>
    <row r="2" spans="1:40" s="56" customFormat="1" ht="15" customHeight="1">
      <c r="A2" s="61"/>
      <c r="C2" s="30"/>
      <c r="D2" s="30"/>
      <c r="E2" s="91"/>
      <c r="F2" s="58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</row>
    <row r="3" spans="1:40" s="66" customFormat="1" ht="15" customHeight="1">
      <c r="A3" s="57"/>
      <c r="B3" s="57"/>
      <c r="C3" s="30" t="s">
        <v>10</v>
      </c>
      <c r="D3" s="30" t="s">
        <v>10</v>
      </c>
      <c r="E3" s="30" t="s">
        <v>10</v>
      </c>
      <c r="F3" s="30" t="s">
        <v>10</v>
      </c>
      <c r="G3" s="30" t="s">
        <v>10</v>
      </c>
      <c r="H3" s="30" t="s">
        <v>10</v>
      </c>
      <c r="I3" s="81" t="s">
        <v>16</v>
      </c>
    </row>
    <row r="4" spans="1:40" s="66" customFormat="1" ht="15" customHeight="1">
      <c r="A4" s="57"/>
      <c r="B4" s="57"/>
      <c r="C4" s="30" t="s">
        <v>21</v>
      </c>
      <c r="D4" s="30" t="s">
        <v>21</v>
      </c>
      <c r="E4" s="30" t="s">
        <v>21</v>
      </c>
      <c r="F4" s="30" t="s">
        <v>15</v>
      </c>
      <c r="G4" s="30" t="s">
        <v>15</v>
      </c>
      <c r="H4" s="30" t="s">
        <v>15</v>
      </c>
      <c r="I4" s="81" t="s">
        <v>25</v>
      </c>
    </row>
    <row r="5" spans="1:40" s="68" customFormat="1" ht="15" customHeight="1">
      <c r="B5" s="69"/>
      <c r="C5" s="70">
        <f>'ISB-1 2011'!I5</f>
        <v>2011</v>
      </c>
      <c r="D5" s="70">
        <f>'ISB-2 2012'!I5</f>
        <v>2012</v>
      </c>
      <c r="E5" s="70">
        <f>'ISB-3 2013'!I5</f>
        <v>2013</v>
      </c>
      <c r="F5" s="70">
        <f>C5</f>
        <v>2011</v>
      </c>
      <c r="G5" s="70">
        <f>D5</f>
        <v>2012</v>
      </c>
      <c r="H5" s="70">
        <f>E5</f>
        <v>2013</v>
      </c>
      <c r="I5" s="89">
        <f>H5+2</f>
        <v>2015</v>
      </c>
    </row>
    <row r="6" spans="1:40" s="56" customFormat="1" ht="15" customHeight="1">
      <c r="A6" s="71"/>
      <c r="B6" s="60" t="s">
        <v>0</v>
      </c>
      <c r="C6" s="83">
        <f>LN('ISB-1 2011'!I6)</f>
        <v>5.1905562330574213</v>
      </c>
      <c r="D6" s="83">
        <f>LN('ISB-2 2012'!I6)</f>
        <v>5.2139123791761204</v>
      </c>
      <c r="E6" s="92">
        <f>LN('ISB-3 2013'!I6)</f>
        <v>5.2350568690650015</v>
      </c>
      <c r="F6" s="58">
        <f>SUM(C6/C$6)*100</f>
        <v>100</v>
      </c>
      <c r="G6" s="58">
        <f>SUM(D6/D$6)*100</f>
        <v>100</v>
      </c>
      <c r="H6" s="58">
        <f>SUM(E6/E$6)*100</f>
        <v>100</v>
      </c>
      <c r="I6" s="138">
        <f>((F6*F$7)+(G6*G$7)+(H6*H$7))/3</f>
        <v>19.260000000000002</v>
      </c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</row>
    <row r="7" spans="1:40" s="56" customFormat="1" ht="15" customHeight="1">
      <c r="A7" s="71"/>
      <c r="B7" s="60"/>
      <c r="C7" s="83"/>
      <c r="D7" s="83"/>
      <c r="E7" s="92"/>
      <c r="F7" s="137">
        <f>'ISB-4 pondération'!$D$4/100</f>
        <v>0.19260000000000002</v>
      </c>
      <c r="G7" s="137">
        <f>'ISB-4 pondération'!$D$4/100</f>
        <v>0.19260000000000002</v>
      </c>
      <c r="H7" s="137">
        <f>'ISB-4 pondération'!$D$4/100</f>
        <v>0.19260000000000002</v>
      </c>
      <c r="I7" s="94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</row>
    <row r="8" spans="1:40" s="56" customFormat="1" ht="15" customHeight="1">
      <c r="A8" s="61">
        <f ca="1">'ISB-1 2011'!A8</f>
        <v>2004</v>
      </c>
      <c r="B8" s="75" t="str">
        <f ca="1">'ISB-1 2011'!B8</f>
        <v>Bussy (FR)</v>
      </c>
      <c r="C8" s="95">
        <f>LN('ISB-1 2011'!I8)</f>
        <v>4.6405480250697426</v>
      </c>
      <c r="D8" s="95">
        <f>LN('ISB-2 2012'!I8)</f>
        <v>4.669535561942995</v>
      </c>
      <c r="E8" s="96">
        <f>LN('ISB-3 2013'!I8)</f>
        <v>4.7226453872569429</v>
      </c>
      <c r="F8" s="30">
        <f>(C8/C$6)*100</f>
        <v>89.403674995662186</v>
      </c>
      <c r="G8" s="30">
        <f>(D8/D$6)*100</f>
        <v>89.559149106392439</v>
      </c>
      <c r="H8" s="30">
        <f>(E8/E$6)*100</f>
        <v>90.211921386451394</v>
      </c>
      <c r="I8" s="94">
        <f>((F8*F$7)+(G8*G$7)+(H8*H$7))/3</f>
        <v>17.28101866036209</v>
      </c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</row>
    <row r="9" spans="1:40" ht="15" customHeight="1">
      <c r="A9" s="61">
        <f ca="1">'ISB-1 2011'!A9</f>
        <v>2005</v>
      </c>
      <c r="B9" s="75" t="str">
        <f ca="1">'ISB-1 2011'!B9</f>
        <v>Châbles</v>
      </c>
      <c r="C9" s="95">
        <f>LN('ISB-1 2011'!I9)</f>
        <v>4.9857672275182425</v>
      </c>
      <c r="D9" s="95">
        <f>LN('ISB-2 2012'!I9)</f>
        <v>5.007120351988811</v>
      </c>
      <c r="E9" s="96">
        <f>LN('ISB-3 2013'!I9)</f>
        <v>5.0183249510016745</v>
      </c>
      <c r="F9" s="30">
        <f t="shared" ref="F9:F68" si="0">SUM(C9/C$6)*100</f>
        <v>96.054584588932372</v>
      </c>
      <c r="G9" s="30">
        <f>(D9/D$6)*100</f>
        <v>96.033841534943747</v>
      </c>
      <c r="H9" s="30">
        <f>(E9/E$6)*100</f>
        <v>95.859989232513612</v>
      </c>
      <c r="I9" s="94">
        <f t="shared" ref="I9:I69" si="1">((F9*F$7)+(G9*G$7)+(H9*H$7))/3</f>
        <v>18.486288265880223</v>
      </c>
    </row>
    <row r="10" spans="1:40" ht="15" customHeight="1">
      <c r="A10" s="61">
        <f ca="1">'ISB-1 2011'!A10</f>
        <v>2008</v>
      </c>
      <c r="B10" s="75" t="str">
        <f ca="1">'ISB-1 2011'!B10</f>
        <v>Châtillon (FR)</v>
      </c>
      <c r="C10" s="95">
        <f>LN('ISB-1 2011'!I10)</f>
        <v>5.675171940614935</v>
      </c>
      <c r="D10" s="95">
        <f>LN('ISB-2 2012'!I10)</f>
        <v>5.7415228026390484</v>
      </c>
      <c r="E10" s="96">
        <f>LN('ISB-3 2013'!I10)</f>
        <v>5.7489029099366702</v>
      </c>
      <c r="F10" s="30">
        <f>(C10/C$6)*100</f>
        <v>109.3364889194555</v>
      </c>
      <c r="G10" s="30">
        <f t="shared" ref="G10:G70" si="2">(D10/D$6)*100</f>
        <v>110.11928059186715</v>
      </c>
      <c r="H10" s="30">
        <f t="shared" ref="H10:H70" si="3">(E10/E$6)*100</f>
        <v>109.81548154535031</v>
      </c>
      <c r="I10" s="94">
        <f t="shared" si="1"/>
        <v>21.139214317838409</v>
      </c>
    </row>
    <row r="11" spans="1:40" ht="15" customHeight="1">
      <c r="A11" s="61">
        <f ca="1">'ISB-1 2011'!A11</f>
        <v>2009</v>
      </c>
      <c r="B11" s="75" t="str">
        <f ca="1">'ISB-1 2011'!B11</f>
        <v>Cheiry</v>
      </c>
      <c r="C11" s="95">
        <f>LN('ISB-1 2011'!I11)</f>
        <v>4.0152072416633766</v>
      </c>
      <c r="D11" s="95">
        <f>LN('ISB-2 2012'!I11)</f>
        <v>4.0373688134662293</v>
      </c>
      <c r="E11" s="96">
        <f>LN('ISB-3 2013'!I11)</f>
        <v>4.0536735224911729</v>
      </c>
      <c r="F11" s="30">
        <f t="shared" si="0"/>
        <v>77.356010827731225</v>
      </c>
      <c r="G11" s="30">
        <f t="shared" si="2"/>
        <v>77.434535140849391</v>
      </c>
      <c r="H11" s="30">
        <f t="shared" si="3"/>
        <v>77.433228021745876</v>
      </c>
      <c r="I11" s="94">
        <f t="shared" si="1"/>
        <v>14.908766290178962</v>
      </c>
    </row>
    <row r="12" spans="1:40" ht="15" customHeight="1">
      <c r="A12" s="61">
        <f ca="1">'ISB-1 2011'!A12</f>
        <v>2010</v>
      </c>
      <c r="B12" s="75" t="str">
        <f ca="1">'ISB-1 2011'!B12</f>
        <v>Cheyres</v>
      </c>
      <c r="C12" s="95">
        <f>LN('ISB-1 2011'!I12)</f>
        <v>5.4819300791056111</v>
      </c>
      <c r="D12" s="95">
        <f>LN('ISB-2 2012'!I12)</f>
        <v>5.4835416829999524</v>
      </c>
      <c r="E12" s="96">
        <f>LN('ISB-3 2013'!I12)</f>
        <v>5.5579946611947024</v>
      </c>
      <c r="F12" s="30">
        <f>(C12/C$6)*100</f>
        <v>105.61353799025429</v>
      </c>
      <c r="G12" s="30">
        <f t="shared" si="2"/>
        <v>105.17134321053622</v>
      </c>
      <c r="H12" s="30">
        <f t="shared" si="3"/>
        <v>106.16875423145839</v>
      </c>
      <c r="I12" s="94">
        <f t="shared" si="1"/>
        <v>20.34842339475038</v>
      </c>
    </row>
    <row r="13" spans="1:40" ht="15" customHeight="1">
      <c r="A13" s="61">
        <f ca="1">'ISB-1 2011'!A13</f>
        <v>2011</v>
      </c>
      <c r="B13" s="75" t="str">
        <f ca="1">'ISB-1 2011'!B13</f>
        <v>Cugy (FR)</v>
      </c>
      <c r="C13" s="95">
        <f>LN('ISB-1 2011'!I13)</f>
        <v>4.9846598076929949</v>
      </c>
      <c r="D13" s="95">
        <f>LN('ISB-2 2012'!I13)</f>
        <v>5.0200376467746457</v>
      </c>
      <c r="E13" s="96">
        <f>LN('ISB-3 2013'!I13)</f>
        <v>5.0293524180491938</v>
      </c>
      <c r="F13" s="30">
        <f t="shared" si="0"/>
        <v>96.033249306632669</v>
      </c>
      <c r="G13" s="30">
        <f t="shared" si="2"/>
        <v>96.281588214336082</v>
      </c>
      <c r="H13" s="30">
        <f t="shared" si="3"/>
        <v>96.070635789434178</v>
      </c>
      <c r="I13" s="94">
        <f t="shared" si="1"/>
        <v>18.51434738652787</v>
      </c>
    </row>
    <row r="14" spans="1:40" ht="15" customHeight="1">
      <c r="A14" s="61">
        <f ca="1">'ISB-1 2011'!A14</f>
        <v>2013</v>
      </c>
      <c r="B14" s="75" t="str">
        <f ca="1">'ISB-1 2011'!B14</f>
        <v>Domdidier</v>
      </c>
      <c r="C14" s="95">
        <f>LN('ISB-1 2011'!I14)</f>
        <v>5.7590894020978238</v>
      </c>
      <c r="D14" s="95">
        <f>LN('ISB-2 2012'!I14)</f>
        <v>5.7797592569221221</v>
      </c>
      <c r="E14" s="96">
        <f>LN('ISB-3 2013'!I14)</f>
        <v>5.797629148251688</v>
      </c>
      <c r="F14" s="30">
        <f>(C14/C$6)*100</f>
        <v>110.95322241997012</v>
      </c>
      <c r="G14" s="30">
        <f t="shared" si="2"/>
        <v>110.85263496191347</v>
      </c>
      <c r="H14" s="30">
        <f t="shared" si="3"/>
        <v>110.74624962550146</v>
      </c>
      <c r="I14" s="94">
        <f t="shared" si="1"/>
        <v>21.349845269874123</v>
      </c>
    </row>
    <row r="15" spans="1:40" ht="15" customHeight="1">
      <c r="A15" s="61">
        <f ca="1">'ISB-1 2011'!A15</f>
        <v>2014</v>
      </c>
      <c r="B15" s="75" t="str">
        <f ca="1">'ISB-1 2011'!B15</f>
        <v>Dompierre (FR)</v>
      </c>
      <c r="C15" s="95">
        <f>LN('ISB-1 2011'!I15)</f>
        <v>5.2026692918258153</v>
      </c>
      <c r="D15" s="95">
        <f>LN('ISB-2 2012'!I15)</f>
        <v>5.3238885208158253</v>
      </c>
      <c r="E15" s="96">
        <f>LN('ISB-3 2013'!I15)</f>
        <v>5.3520289057942891</v>
      </c>
      <c r="F15" s="30">
        <f t="shared" si="0"/>
        <v>100.23336725823813</v>
      </c>
      <c r="G15" s="30">
        <f t="shared" si="2"/>
        <v>102.10928250499451</v>
      </c>
      <c r="H15" s="30">
        <f t="shared" si="3"/>
        <v>102.23439858734866</v>
      </c>
      <c r="I15" s="94">
        <f t="shared" si="1"/>
        <v>19.553846504107323</v>
      </c>
    </row>
    <row r="16" spans="1:40" ht="15" customHeight="1">
      <c r="A16" s="61">
        <f ca="1">'ISB-1 2011'!A16</f>
        <v>2015</v>
      </c>
      <c r="B16" s="75" t="str">
        <f ca="1">'ISB-1 2011'!B16</f>
        <v>Estavayer-le-Lac</v>
      </c>
      <c r="C16" s="95">
        <f>LN('ISB-1 2011'!I16)</f>
        <v>6.4802587102217108</v>
      </c>
      <c r="D16" s="95">
        <f>LN('ISB-2 2012'!I16)</f>
        <v>6.5175448460350838</v>
      </c>
      <c r="E16" s="96">
        <f>LN('ISB-3 2013'!I16)</f>
        <v>6.5312584025415754</v>
      </c>
      <c r="F16" s="30">
        <f>(C16/C$6)*100</f>
        <v>124.84709574959385</v>
      </c>
      <c r="G16" s="30">
        <f t="shared" si="2"/>
        <v>125.00296077213629</v>
      </c>
      <c r="H16" s="30">
        <f t="shared" si="3"/>
        <v>124.76002774938489</v>
      </c>
      <c r="I16" s="94">
        <f t="shared" si="1"/>
        <v>24.049967410205586</v>
      </c>
    </row>
    <row r="17" spans="1:9" ht="15" customHeight="1">
      <c r="A17" s="61">
        <f ca="1">'ISB-1 2011'!A17</f>
        <v>2016</v>
      </c>
      <c r="B17" s="75" t="str">
        <f ca="1">'ISB-1 2011'!B17</f>
        <v>Fétigny</v>
      </c>
      <c r="C17" s="95">
        <f>LN('ISB-1 2011'!I17)</f>
        <v>5.3482682969534308</v>
      </c>
      <c r="D17" s="95">
        <f>LN('ISB-2 2012'!I17)</f>
        <v>5.3666596199248549</v>
      </c>
      <c r="E17" s="96">
        <f>LN('ISB-3 2013'!I17)</f>
        <v>5.3869534392646683</v>
      </c>
      <c r="F17" s="30">
        <f t="shared" si="0"/>
        <v>103.03844244845241</v>
      </c>
      <c r="G17" s="30">
        <f t="shared" si="2"/>
        <v>102.92960889329082</v>
      </c>
      <c r="H17" s="30">
        <f t="shared" si="3"/>
        <v>102.90152665002084</v>
      </c>
      <c r="I17" s="94">
        <f t="shared" si="1"/>
        <v>19.829426907071255</v>
      </c>
    </row>
    <row r="18" spans="1:9" ht="15" customHeight="1">
      <c r="A18" s="61">
        <f ca="1">'ISB-1 2011'!A18</f>
        <v>2022</v>
      </c>
      <c r="B18" s="75" t="str">
        <f ca="1">'ISB-1 2011'!B18</f>
        <v>Gletterens</v>
      </c>
      <c r="C18" s="95">
        <f>LN('ISB-1 2011'!I18)</f>
        <v>5.64447204981259</v>
      </c>
      <c r="D18" s="95">
        <f>LN('ISB-2 2012'!I18)</f>
        <v>5.7126028184991737</v>
      </c>
      <c r="E18" s="96">
        <f>LN('ISB-3 2013'!I18)</f>
        <v>5.7587235926875024</v>
      </c>
      <c r="F18" s="30">
        <f t="shared" si="0"/>
        <v>108.74503225423678</v>
      </c>
      <c r="G18" s="30">
        <f t="shared" si="2"/>
        <v>109.56461104553226</v>
      </c>
      <c r="H18" s="30">
        <f t="shared" si="3"/>
        <v>110.0030761216168</v>
      </c>
      <c r="I18" s="94">
        <f t="shared" si="1"/>
        <v>21.077676586852974</v>
      </c>
    </row>
    <row r="19" spans="1:9" ht="15" customHeight="1">
      <c r="A19" s="61">
        <f ca="1">'ISB-1 2011'!A19</f>
        <v>2024</v>
      </c>
      <c r="B19" s="75" t="str">
        <f ca="1">'ISB-1 2011'!B19</f>
        <v>Léchelles</v>
      </c>
      <c r="C19" s="95">
        <f>LN('ISB-1 2011'!I19)</f>
        <v>4.2351518268756747</v>
      </c>
      <c r="D19" s="95">
        <f>LN('ISB-2 2012'!I19)</f>
        <v>4.2773658868489299</v>
      </c>
      <c r="E19" s="96">
        <f>LN('ISB-3 2013'!I19)</f>
        <v>4.3345243006888783</v>
      </c>
      <c r="F19" s="30">
        <f>(C19/C$6)*100</f>
        <v>81.593409968338221</v>
      </c>
      <c r="G19" s="30">
        <f t="shared" si="2"/>
        <v>82.037548308873198</v>
      </c>
      <c r="H19" s="30">
        <f t="shared" si="3"/>
        <v>82.79803656580026</v>
      </c>
      <c r="I19" s="94">
        <f t="shared" si="1"/>
        <v>15.820741468921353</v>
      </c>
    </row>
    <row r="20" spans="1:9" ht="15" customHeight="1">
      <c r="A20" s="61">
        <f ca="1">'ISB-1 2011'!A20</f>
        <v>2025</v>
      </c>
      <c r="B20" s="75" t="str">
        <f ca="1">'ISB-1 2011'!B20</f>
        <v>Lully (FR)</v>
      </c>
      <c r="C20" s="95">
        <f>LN('ISB-1 2011'!I20)</f>
        <v>5.2106421992917502</v>
      </c>
      <c r="D20" s="95">
        <f>LN('ISB-2 2012'!I20)</f>
        <v>5.2420173218595041</v>
      </c>
      <c r="E20" s="96">
        <f>LN('ISB-3 2013'!I20)</f>
        <v>5.2554403421916449</v>
      </c>
      <c r="F20" s="30">
        <f t="shared" si="0"/>
        <v>100.38697136361623</v>
      </c>
      <c r="G20" s="30">
        <f t="shared" si="2"/>
        <v>100.53903749506094</v>
      </c>
      <c r="H20" s="30">
        <f t="shared" si="3"/>
        <v>100.38936488440255</v>
      </c>
      <c r="I20" s="94">
        <f t="shared" si="1"/>
        <v>19.344446994305724</v>
      </c>
    </row>
    <row r="21" spans="1:9" ht="15" customHeight="1">
      <c r="A21" s="61">
        <f ca="1">'ISB-1 2011'!A21</f>
        <v>2027</v>
      </c>
      <c r="B21" s="75" t="str">
        <f ca="1">'ISB-1 2011'!B21</f>
        <v>Ménières</v>
      </c>
      <c r="C21" s="95">
        <f>LN('ISB-1 2011'!I21)</f>
        <v>4.3780231978140725</v>
      </c>
      <c r="D21" s="95">
        <f>LN('ISB-2 2012'!I21)</f>
        <v>4.351896893221852</v>
      </c>
      <c r="E21" s="96">
        <f>LN('ISB-3 2013'!I21)</f>
        <v>4.389419332544942</v>
      </c>
      <c r="F21" s="30">
        <f>(C21/C$6)*100</f>
        <v>84.345935218493182</v>
      </c>
      <c r="G21" s="30">
        <f t="shared" si="2"/>
        <v>83.467012422435829</v>
      </c>
      <c r="H21" s="30">
        <f t="shared" si="3"/>
        <v>83.846640873815517</v>
      </c>
      <c r="I21" s="94">
        <f t="shared" si="1"/>
        <v>16.156545582646601</v>
      </c>
    </row>
    <row r="22" spans="1:9" ht="15" customHeight="1">
      <c r="A22" s="61">
        <f ca="1">'ISB-1 2011'!A22</f>
        <v>2029</v>
      </c>
      <c r="B22" s="75" t="str">
        <f ca="1">'ISB-1 2011'!B22</f>
        <v>Montagny (FR)</v>
      </c>
      <c r="C22" s="95">
        <f>LN('ISB-1 2011'!I22)</f>
        <v>4.7782213557527262</v>
      </c>
      <c r="D22" s="95">
        <f>LN('ISB-2 2012'!I22)</f>
        <v>4.7877770901944547</v>
      </c>
      <c r="E22" s="96">
        <f>LN('ISB-3 2013'!I22)</f>
        <v>4.8346860847645594</v>
      </c>
      <c r="F22" s="30">
        <f t="shared" si="0"/>
        <v>92.05605606045394</v>
      </c>
      <c r="G22" s="30">
        <f t="shared" si="2"/>
        <v>91.826957225372439</v>
      </c>
      <c r="H22" s="30">
        <f t="shared" si="3"/>
        <v>92.352121585033515</v>
      </c>
      <c r="I22" s="94">
        <f t="shared" si="1"/>
        <v>17.734295658709204</v>
      </c>
    </row>
    <row r="23" spans="1:9" ht="15" customHeight="1">
      <c r="A23" s="61">
        <f ca="1">'ISB-1 2011'!A23</f>
        <v>2033</v>
      </c>
      <c r="B23" s="75" t="str">
        <f ca="1">'ISB-1 2011'!B23</f>
        <v>Morens (FR)</v>
      </c>
      <c r="C23" s="95">
        <f>LN('ISB-1 2011'!I23)</f>
        <v>4.0003156125738242</v>
      </c>
      <c r="D23" s="95">
        <f>LN('ISB-2 2012'!I23)</f>
        <v>3.9644694808006884</v>
      </c>
      <c r="E23" s="96">
        <f>LN('ISB-3 2013'!I23)</f>
        <v>4.0003156125738242</v>
      </c>
      <c r="F23" s="30">
        <f>(C23/C$6)*100</f>
        <v>77.069112306245003</v>
      </c>
      <c r="G23" s="30">
        <f t="shared" si="2"/>
        <v>76.036365640404881</v>
      </c>
      <c r="H23" s="30">
        <f t="shared" si="3"/>
        <v>76.41398580046932</v>
      </c>
      <c r="I23" s="94">
        <f t="shared" si="1"/>
        <v>14.735149572565055</v>
      </c>
    </row>
    <row r="24" spans="1:9" ht="15" customHeight="1">
      <c r="A24" s="61">
        <f ca="1">'ISB-1 2011'!A24</f>
        <v>2034</v>
      </c>
      <c r="B24" s="75" t="str">
        <f ca="1">'ISB-1 2011'!B24</f>
        <v>Murist</v>
      </c>
      <c r="C24" s="95">
        <f>LN('ISB-1 2011'!I24)</f>
        <v>4.2633307737601385</v>
      </c>
      <c r="D24" s="95">
        <f>LN('ISB-2 2012'!I24)</f>
        <v>4.2819911964775415</v>
      </c>
      <c r="E24" s="96">
        <f>LN('ISB-3 2013'!I24)</f>
        <v>4.3101620734442374</v>
      </c>
      <c r="F24" s="30">
        <f t="shared" si="0"/>
        <v>82.13629873823534</v>
      </c>
      <c r="G24" s="30">
        <f t="shared" si="2"/>
        <v>82.126259228663201</v>
      </c>
      <c r="H24" s="30">
        <f t="shared" si="3"/>
        <v>82.332669563034685</v>
      </c>
      <c r="I24" s="94">
        <f t="shared" si="1"/>
        <v>15.831413607421716</v>
      </c>
    </row>
    <row r="25" spans="1:9" ht="15" customHeight="1">
      <c r="A25" s="61">
        <f ca="1">'ISB-1 2011'!A25</f>
        <v>2035</v>
      </c>
      <c r="B25" s="75" t="str">
        <f ca="1">'ISB-1 2011'!B25</f>
        <v>Nuvilly</v>
      </c>
      <c r="C25" s="95">
        <f>LN('ISB-1 2011'!I25)</f>
        <v>4.5483073240935479</v>
      </c>
      <c r="D25" s="95">
        <f>LN('ISB-2 2012'!I25)</f>
        <v>4.5797235203269269</v>
      </c>
      <c r="E25" s="96">
        <f>LN('ISB-3 2013'!I25)</f>
        <v>4.5950690900015871</v>
      </c>
      <c r="F25" s="30">
        <f>(C25/C$6)*100</f>
        <v>87.626587977728803</v>
      </c>
      <c r="G25" s="30">
        <f t="shared" si="2"/>
        <v>87.836603058730248</v>
      </c>
      <c r="H25" s="30">
        <f t="shared" si="3"/>
        <v>87.774960328602532</v>
      </c>
      <c r="I25" s="94">
        <f t="shared" si="1"/>
        <v>16.899889317636958</v>
      </c>
    </row>
    <row r="26" spans="1:9" ht="15" customHeight="1">
      <c r="A26" s="61">
        <f ca="1">'ISB-1 2011'!A26</f>
        <v>2038</v>
      </c>
      <c r="B26" s="75" t="str">
        <f ca="1">'ISB-1 2011'!B26</f>
        <v>Prévondavaux</v>
      </c>
      <c r="C26" s="95">
        <f>LN('ISB-1 2011'!I26)</f>
        <v>3.5600465822709677</v>
      </c>
      <c r="D26" s="95">
        <f>LN('ISB-2 2012'!I26)</f>
        <v>3.575550768806933</v>
      </c>
      <c r="E26" s="96">
        <f>LN('ISB-3 2013'!I26)</f>
        <v>3.5600465822709677</v>
      </c>
      <c r="F26" s="30">
        <f t="shared" si="0"/>
        <v>68.5869957365624</v>
      </c>
      <c r="G26" s="30">
        <f t="shared" si="2"/>
        <v>68.577116544715039</v>
      </c>
      <c r="H26" s="30">
        <f t="shared" si="3"/>
        <v>68.003971519545388</v>
      </c>
      <c r="I26" s="94">
        <f t="shared" si="1"/>
        <v>13.171790980012828</v>
      </c>
    </row>
    <row r="27" spans="1:9" ht="15" customHeight="1">
      <c r="A27" s="61">
        <f ca="1">'ISB-1 2011'!A27</f>
        <v>2039</v>
      </c>
      <c r="B27" s="75" t="str">
        <f ca="1">'ISB-1 2011'!B27</f>
        <v>Rueyres-les-Prés</v>
      </c>
      <c r="C27" s="95">
        <f>LN('ISB-1 2011'!I27)</f>
        <v>4.688800985060503</v>
      </c>
      <c r="D27" s="95">
        <f>LN('ISB-2 2012'!I27)</f>
        <v>4.7253732746838466</v>
      </c>
      <c r="E27" s="96">
        <f>LN('ISB-3 2013'!I27)</f>
        <v>4.7633182062479698</v>
      </c>
      <c r="F27" s="30">
        <f>(C27/C$6)*100</f>
        <v>90.333304843104131</v>
      </c>
      <c r="G27" s="30">
        <f t="shared" si="2"/>
        <v>90.630086028229911</v>
      </c>
      <c r="H27" s="30">
        <f t="shared" si="3"/>
        <v>90.988853137305341</v>
      </c>
      <c r="I27" s="94">
        <f t="shared" si="1"/>
        <v>17.45933406535465</v>
      </c>
    </row>
    <row r="28" spans="1:9" ht="15" customHeight="1">
      <c r="A28" s="61">
        <f ca="1">'ISB-1 2011'!A28</f>
        <v>2040</v>
      </c>
      <c r="B28" s="75" t="str">
        <f ca="1">'ISB-1 2011'!B28</f>
        <v>Russy</v>
      </c>
      <c r="C28" s="95">
        <f>LN('ISB-1 2011'!I28)</f>
        <v>4.0455543980526691</v>
      </c>
      <c r="D28" s="95">
        <f>LN('ISB-2 2012'!I28)</f>
        <v>4.0408262568567226</v>
      </c>
      <c r="E28" s="96">
        <f>LN('ISB-3 2013'!I28)</f>
        <v>4.1226901269348959</v>
      </c>
      <c r="F28" s="30">
        <f t="shared" si="0"/>
        <v>77.940671797128275</v>
      </c>
      <c r="G28" s="30">
        <f t="shared" si="2"/>
        <v>77.500847022197874</v>
      </c>
      <c r="H28" s="30">
        <f t="shared" si="3"/>
        <v>78.751582457426522</v>
      </c>
      <c r="I28" s="94">
        <f t="shared" si="1"/>
        <v>15.035197101967521</v>
      </c>
    </row>
    <row r="29" spans="1:9" ht="15" customHeight="1">
      <c r="A29" s="61">
        <f ca="1">'ISB-1 2011'!A29</f>
        <v>2041</v>
      </c>
      <c r="B29" s="75" t="str">
        <f ca="1">'ISB-1 2011'!B29</f>
        <v>Saint-Aubin (FR)</v>
      </c>
      <c r="C29" s="95">
        <f>LN('ISB-1 2011'!I29)</f>
        <v>5.2102684656887499</v>
      </c>
      <c r="D29" s="95">
        <f>LN('ISB-2 2012'!I29)</f>
        <v>5.2648090769866194</v>
      </c>
      <c r="E29" s="96">
        <f>LN('ISB-3 2013'!I29)</f>
        <v>5.2849200369762155</v>
      </c>
      <c r="F29" s="30">
        <f>(C29/C$6)*100</f>
        <v>100.37977110248389</v>
      </c>
      <c r="G29" s="30">
        <f t="shared" si="2"/>
        <v>100.9761709462893</v>
      </c>
      <c r="H29" s="30">
        <f t="shared" si="3"/>
        <v>100.9524856970679</v>
      </c>
      <c r="I29" s="94">
        <f t="shared" si="1"/>
        <v>19.408201061282998</v>
      </c>
    </row>
    <row r="30" spans="1:9" ht="15" customHeight="1">
      <c r="A30" s="61">
        <f ca="1">'ISB-1 2011'!A30</f>
        <v>2043</v>
      </c>
      <c r="B30" s="75" t="str">
        <f ca="1">'ISB-1 2011'!B30</f>
        <v>Sévaz</v>
      </c>
      <c r="C30" s="95">
        <f>LN('ISB-1 2011'!I30)</f>
        <v>4.6011621645905523</v>
      </c>
      <c r="D30" s="95">
        <f>LN('ISB-2 2012'!I30)</f>
        <v>4.6011621645905523</v>
      </c>
      <c r="E30" s="96">
        <f>LN('ISB-3 2013'!I30)</f>
        <v>4.6249728132842707</v>
      </c>
      <c r="F30" s="30">
        <f t="shared" si="0"/>
        <v>88.644876541108289</v>
      </c>
      <c r="G30" s="30">
        <f t="shared" si="2"/>
        <v>88.247784580484407</v>
      </c>
      <c r="H30" s="30">
        <f t="shared" si="3"/>
        <v>88.34618092907759</v>
      </c>
      <c r="I30" s="94">
        <f t="shared" si="1"/>
        <v>17.028333659653033</v>
      </c>
    </row>
    <row r="31" spans="1:9" ht="15" customHeight="1">
      <c r="A31" s="61">
        <f ca="1">'ISB-1 2011'!A31</f>
        <v>2044</v>
      </c>
      <c r="B31" s="75" t="str">
        <f ca="1">'ISB-1 2011'!B31</f>
        <v>Surpierre</v>
      </c>
      <c r="C31" s="95">
        <f>LN('ISB-1 2011'!I31)</f>
        <v>4.1475378485449026</v>
      </c>
      <c r="D31" s="95">
        <f>LN('ISB-2 2012'!I31)</f>
        <v>4.1670189841167247</v>
      </c>
      <c r="E31" s="96">
        <f>LN('ISB-3 2013'!I31)</f>
        <v>4.211051254267228</v>
      </c>
      <c r="F31" s="30">
        <f>(C31/C$6)*100</f>
        <v>79.905460268982694</v>
      </c>
      <c r="G31" s="30">
        <f t="shared" si="2"/>
        <v>79.921154808036462</v>
      </c>
      <c r="H31" s="30">
        <f t="shared" si="3"/>
        <v>80.439455761238662</v>
      </c>
      <c r="I31" s="94">
        <f t="shared" si="1"/>
        <v>15.425081747816156</v>
      </c>
    </row>
    <row r="32" spans="1:9" ht="14.25" customHeight="1">
      <c r="A32" s="61">
        <f ca="1">'ISB-1 2011'!A32</f>
        <v>2045</v>
      </c>
      <c r="B32" s="75" t="str">
        <f ca="1">'ISB-1 2011'!B32</f>
        <v>Vallon</v>
      </c>
      <c r="C32" s="95">
        <f>LN('ISB-1 2011'!I32)</f>
        <v>4.5495189314387137</v>
      </c>
      <c r="D32" s="95">
        <f>LN('ISB-2 2012'!I32)</f>
        <v>4.6051701859880918</v>
      </c>
      <c r="E32" s="96">
        <f>LN('ISB-3 2013'!I32)</f>
        <v>4.6898045711288008</v>
      </c>
      <c r="F32" s="30">
        <f t="shared" si="0"/>
        <v>87.649930511568428</v>
      </c>
      <c r="G32" s="30">
        <f t="shared" si="2"/>
        <v>88.324656248170029</v>
      </c>
      <c r="H32" s="30">
        <f t="shared" si="3"/>
        <v>89.584596470036345</v>
      </c>
      <c r="I32" s="94">
        <f t="shared" si="1"/>
        <v>17.048899563351544</v>
      </c>
    </row>
    <row r="33" spans="1:40" ht="15" customHeight="1">
      <c r="A33" s="61">
        <f ca="1">'ISB-1 2011'!A33</f>
        <v>2047</v>
      </c>
      <c r="B33" s="75" t="str">
        <f ca="1">'ISB-1 2011'!B33</f>
        <v>Villeneuve (FR)</v>
      </c>
      <c r="C33" s="95">
        <f>LN('ISB-1 2011'!I33)</f>
        <v>4.5076039420570844</v>
      </c>
      <c r="D33" s="95">
        <f>LN('ISB-2 2012'!I33)</f>
        <v>4.5823771764595351</v>
      </c>
      <c r="E33" s="96">
        <f>LN('ISB-3 2013'!I33)</f>
        <v>4.6599784224830865</v>
      </c>
      <c r="F33" s="30">
        <f>(C33/C$6)*100</f>
        <v>86.84240647176162</v>
      </c>
      <c r="G33" s="30">
        <f t="shared" si="2"/>
        <v>87.887498738205153</v>
      </c>
      <c r="H33" s="30">
        <f t="shared" si="3"/>
        <v>89.014857699442231</v>
      </c>
      <c r="I33" s="94">
        <f t="shared" si="1"/>
        <v>16.932413778784056</v>
      </c>
    </row>
    <row r="34" spans="1:40" ht="15" customHeight="1">
      <c r="A34" s="61">
        <f ca="1">'ISB-1 2011'!A34</f>
        <v>2049</v>
      </c>
      <c r="B34" s="75" t="str">
        <f ca="1">'ISB-1 2011'!B34</f>
        <v>Vuissens</v>
      </c>
      <c r="C34" s="95">
        <f>LN('ISB-1 2011'!I34)</f>
        <v>3.5953533961031128</v>
      </c>
      <c r="D34" s="95">
        <f>LN('ISB-2 2012'!I34)</f>
        <v>3.7065790312133373</v>
      </c>
      <c r="E34" s="96">
        <f>LN('ISB-3 2013'!I34)</f>
        <v>3.8106228909864166</v>
      </c>
      <c r="F34" s="30">
        <f t="shared" si="0"/>
        <v>69.267208265756949</v>
      </c>
      <c r="G34" s="30">
        <f t="shared" si="2"/>
        <v>71.090167261288627</v>
      </c>
      <c r="H34" s="30">
        <f t="shared" si="3"/>
        <v>72.790477473208554</v>
      </c>
      <c r="I34" s="94">
        <f t="shared" si="1"/>
        <v>13.684092162616317</v>
      </c>
    </row>
    <row r="35" spans="1:40" ht="15" customHeight="1">
      <c r="A35" s="61">
        <f ca="1">'ISB-1 2011'!A35</f>
        <v>2050</v>
      </c>
      <c r="B35" s="75" t="str">
        <f ca="1">'ISB-1 2011'!B35</f>
        <v>Les Montets</v>
      </c>
      <c r="C35" s="95">
        <f>LN('ISB-1 2011'!I35)</f>
        <v>4.8635722728054809</v>
      </c>
      <c r="D35" s="95">
        <f>LN('ISB-2 2012'!I35)</f>
        <v>4.8620730221498398</v>
      </c>
      <c r="E35" s="96">
        <f>LN('ISB-3 2013'!I35)</f>
        <v>4.8806540100897724</v>
      </c>
      <c r="F35" s="30">
        <f>(C35/C$6)*100</f>
        <v>93.700406169006385</v>
      </c>
      <c r="G35" s="30">
        <f t="shared" si="2"/>
        <v>93.251912739625354</v>
      </c>
      <c r="H35" s="30">
        <f t="shared" si="3"/>
        <v>93.230200400124275</v>
      </c>
      <c r="I35" s="94">
        <f t="shared" si="1"/>
        <v>17.987717739622138</v>
      </c>
    </row>
    <row r="36" spans="1:40" ht="15" customHeight="1">
      <c r="A36" s="61">
        <f ca="1">'ISB-1 2011'!A36</f>
        <v>2051</v>
      </c>
      <c r="B36" s="75" t="str">
        <f ca="1">'ISB-1 2011'!B36</f>
        <v>Delley-Portalban</v>
      </c>
      <c r="C36" s="95">
        <f>LN('ISB-1 2011'!I36)</f>
        <v>4.8450470861850139</v>
      </c>
      <c r="D36" s="95">
        <f>LN('ISB-2 2012'!I36)</f>
        <v>4.9000874321206513</v>
      </c>
      <c r="E36" s="96">
        <f>LN('ISB-3 2013'!I36)</f>
        <v>4.9453895919677535</v>
      </c>
      <c r="F36" s="30">
        <f t="shared" si="0"/>
        <v>93.343504407640523</v>
      </c>
      <c r="G36" s="30">
        <f t="shared" si="2"/>
        <v>93.981008420685072</v>
      </c>
      <c r="H36" s="30">
        <f t="shared" si="3"/>
        <v>94.466778788804575</v>
      </c>
      <c r="I36" s="94">
        <f t="shared" si="1"/>
        <v>18.091000921819759</v>
      </c>
    </row>
    <row r="37" spans="1:40" ht="15" customHeight="1">
      <c r="A37" s="61">
        <f ca="1">'ISB-1 2011'!A37</f>
        <v>2052</v>
      </c>
      <c r="B37" s="75" t="str">
        <f ca="1">'ISB-1 2011'!B37</f>
        <v>Vernay</v>
      </c>
      <c r="C37" s="95">
        <f>LN('ISB-1 2011'!I37)</f>
        <v>4.8374726347804256</v>
      </c>
      <c r="D37" s="95">
        <f>LN('ISB-2 2012'!I37)</f>
        <v>4.8621184319872537</v>
      </c>
      <c r="E37" s="96">
        <f>LN('ISB-3 2013'!I37)</f>
        <v>4.8611816637688667</v>
      </c>
      <c r="F37" s="30">
        <f>(C37/C$6)*100</f>
        <v>93.197576860293125</v>
      </c>
      <c r="G37" s="30">
        <f t="shared" si="2"/>
        <v>93.252783675577305</v>
      </c>
      <c r="H37" s="30">
        <f t="shared" si="3"/>
        <v>92.85823985016404</v>
      </c>
      <c r="I37" s="94">
        <f t="shared" si="1"/>
        <v>17.931612144783415</v>
      </c>
    </row>
    <row r="38" spans="1:40" ht="15" customHeight="1">
      <c r="A38" s="61">
        <f ca="1">'ISB-1 2011'!A38</f>
        <v>2061</v>
      </c>
      <c r="B38" s="75" t="str">
        <f ca="1">'ISB-1 2011'!B38</f>
        <v>Auboranges</v>
      </c>
      <c r="C38" s="95">
        <f>LN('ISB-1 2011'!I38)</f>
        <v>4.9135783889569895</v>
      </c>
      <c r="D38" s="95">
        <f>LN('ISB-2 2012'!I38)</f>
        <v>4.9696678556080327</v>
      </c>
      <c r="E38" s="96">
        <f>LN('ISB-3 2013'!I38)</f>
        <v>4.9623685531264208</v>
      </c>
      <c r="F38" s="30">
        <f t="shared" si="0"/>
        <v>94.663811898685807</v>
      </c>
      <c r="G38" s="30">
        <f t="shared" si="2"/>
        <v>95.31552305052962</v>
      </c>
      <c r="H38" s="30">
        <f t="shared" si="3"/>
        <v>94.791110722216786</v>
      </c>
      <c r="I38" s="94">
        <f t="shared" si="1"/>
        <v>18.282262612105949</v>
      </c>
    </row>
    <row r="39" spans="1:40" ht="15" customHeight="1">
      <c r="A39" s="61">
        <f ca="1">'ISB-1 2011'!A39</f>
        <v>2063</v>
      </c>
      <c r="B39" s="75" t="str">
        <f ca="1">'ISB-1 2011'!B39</f>
        <v>Billens-Hennens</v>
      </c>
      <c r="C39" s="95">
        <f>LN('ISB-1 2011'!I39)</f>
        <v>4.9125947371690737</v>
      </c>
      <c r="D39" s="95">
        <f>LN('ISB-2 2012'!I39)</f>
        <v>4.9035312310157266</v>
      </c>
      <c r="E39" s="96">
        <f>LN('ISB-3 2013'!I39)</f>
        <v>4.9200854088982311</v>
      </c>
      <c r="F39" s="30">
        <f>(C39/C$6)*100</f>
        <v>94.644861101435012</v>
      </c>
      <c r="G39" s="30">
        <f t="shared" si="2"/>
        <v>94.047058608042065</v>
      </c>
      <c r="H39" s="30">
        <f t="shared" si="3"/>
        <v>93.983418556004622</v>
      </c>
      <c r="I39" s="94">
        <f t="shared" si="1"/>
        <v>18.147756716643926</v>
      </c>
    </row>
    <row r="40" spans="1:40" s="56" customFormat="1" ht="15" customHeight="1">
      <c r="A40" s="61">
        <f ca="1">'ISB-1 2011'!A40</f>
        <v>2066</v>
      </c>
      <c r="B40" s="75" t="str">
        <f ca="1">'ISB-1 2011'!B40</f>
        <v>Chapelle (Glâne)</v>
      </c>
      <c r="C40" s="95">
        <f>LN('ISB-1 2011'!I40)</f>
        <v>4.8575841196024143</v>
      </c>
      <c r="D40" s="95">
        <f>LN('ISB-2 2012'!I40)</f>
        <v>4.8498620735085041</v>
      </c>
      <c r="E40" s="96">
        <f>LN('ISB-3 2013'!I40)</f>
        <v>4.8652469923479833</v>
      </c>
      <c r="F40" s="30">
        <f t="shared" si="0"/>
        <v>93.58503985884235</v>
      </c>
      <c r="G40" s="30">
        <f t="shared" si="2"/>
        <v>93.017713394617076</v>
      </c>
      <c r="H40" s="30">
        <f t="shared" si="3"/>
        <v>92.93589571295206</v>
      </c>
      <c r="I40" s="94">
        <f t="shared" si="1"/>
        <v>17.94638126364362</v>
      </c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</row>
    <row r="41" spans="1:40" ht="15" customHeight="1">
      <c r="A41" s="61">
        <f ca="1">'ISB-1 2011'!A41</f>
        <v>2067</v>
      </c>
      <c r="B41" s="75" t="str">
        <f ca="1">'ISB-1 2011'!B41</f>
        <v>Le Châtelard</v>
      </c>
      <c r="C41" s="95">
        <f>LN('ISB-1 2011'!I41)</f>
        <v>3.8670869227122355</v>
      </c>
      <c r="D41" s="95">
        <f>LN('ISB-2 2012'!I41)</f>
        <v>3.9026583884971031</v>
      </c>
      <c r="E41" s="96">
        <f>LN('ISB-3 2013'!I41)</f>
        <v>3.9053429538677724</v>
      </c>
      <c r="F41" s="30">
        <f>(C41/C$6)*100</f>
        <v>74.50236061568269</v>
      </c>
      <c r="G41" s="30">
        <f t="shared" si="2"/>
        <v>74.850862551583276</v>
      </c>
      <c r="H41" s="30">
        <f t="shared" si="3"/>
        <v>74.599819095475837</v>
      </c>
      <c r="I41" s="94">
        <f t="shared" si="1"/>
        <v>14.377785313268026</v>
      </c>
    </row>
    <row r="42" spans="1:40" ht="15" customHeight="1">
      <c r="A42" s="61">
        <f ca="1">'ISB-1 2011'!A42</f>
        <v>2068</v>
      </c>
      <c r="B42" s="75" t="str">
        <f ca="1">'ISB-1 2011'!B42</f>
        <v>Châtonnaye</v>
      </c>
      <c r="C42" s="95">
        <f>LN('ISB-1 2011'!I42)</f>
        <v>4.7806006473967182</v>
      </c>
      <c r="D42" s="95">
        <f>LN('ISB-2 2012'!I42)</f>
        <v>4.7672135666142585</v>
      </c>
      <c r="E42" s="96">
        <f>LN('ISB-3 2013'!I42)</f>
        <v>4.7618081480473506</v>
      </c>
      <c r="F42" s="30">
        <f t="shared" si="0"/>
        <v>92.101894917354073</v>
      </c>
      <c r="G42" s="30">
        <f t="shared" si="2"/>
        <v>91.432560041746484</v>
      </c>
      <c r="H42" s="30">
        <f t="shared" si="3"/>
        <v>90.960008021800647</v>
      </c>
      <c r="I42" s="94">
        <f t="shared" si="1"/>
        <v>17.622544523373861</v>
      </c>
    </row>
    <row r="43" spans="1:40" ht="15" customHeight="1">
      <c r="A43" s="61">
        <f ca="1">'ISB-1 2011'!A43</f>
        <v>2072</v>
      </c>
      <c r="B43" s="75" t="str">
        <f ca="1">'ISB-1 2011'!B43</f>
        <v>Ecublens (FR)</v>
      </c>
      <c r="C43" s="95">
        <f>LN('ISB-1 2011'!I43)</f>
        <v>4.0812814682473766</v>
      </c>
      <c r="D43" s="95">
        <f>LN('ISB-2 2012'!I43)</f>
        <v>4.1318824815411661</v>
      </c>
      <c r="E43" s="96">
        <f>LN('ISB-3 2013'!I43)</f>
        <v>4.1831757759287163</v>
      </c>
      <c r="F43" s="30">
        <f>(C43/C$6)*100</f>
        <v>78.628980883679915</v>
      </c>
      <c r="G43" s="30">
        <f t="shared" si="2"/>
        <v>79.247255823544705</v>
      </c>
      <c r="H43" s="30">
        <f t="shared" si="3"/>
        <v>79.906978673869602</v>
      </c>
      <c r="I43" s="94">
        <f t="shared" si="1"/>
        <v>15.265682427466251</v>
      </c>
    </row>
    <row r="44" spans="1:40" s="56" customFormat="1" ht="15" customHeight="1">
      <c r="A44" s="61">
        <f ca="1">'ISB-1 2011'!A44</f>
        <v>2079</v>
      </c>
      <c r="B44" s="75" t="str">
        <f ca="1">'ISB-1 2011'!B44</f>
        <v>Grangettes</v>
      </c>
      <c r="C44" s="95">
        <f>LN('ISB-1 2011'!I44)</f>
        <v>4.0341604274656149</v>
      </c>
      <c r="D44" s="95">
        <f>LN('ISB-2 2012'!I44)</f>
        <v>4.0500758827715142</v>
      </c>
      <c r="E44" s="96">
        <f>LN('ISB-3 2013'!I44)</f>
        <v>4.0862555393490174</v>
      </c>
      <c r="F44" s="30">
        <f t="shared" si="0"/>
        <v>77.72115831773489</v>
      </c>
      <c r="G44" s="30">
        <f t="shared" si="2"/>
        <v>77.678249810010996</v>
      </c>
      <c r="H44" s="30">
        <f t="shared" si="3"/>
        <v>78.055609357283558</v>
      </c>
      <c r="I44" s="94">
        <f t="shared" si="1"/>
        <v>14.987812122538893</v>
      </c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</row>
    <row r="45" spans="1:40" ht="15" customHeight="1">
      <c r="A45" s="61">
        <f ca="1">'ISB-1 2011'!A45</f>
        <v>2086</v>
      </c>
      <c r="B45" s="75" t="str">
        <f ca="1">'ISB-1 2011'!B45</f>
        <v>Massonnens</v>
      </c>
      <c r="C45" s="95">
        <f>LN('ISB-1 2011'!I45)</f>
        <v>4.6122042126454712</v>
      </c>
      <c r="D45" s="95">
        <f>LN('ISB-2 2012'!I45)</f>
        <v>4.6689731425467089</v>
      </c>
      <c r="E45" s="96">
        <f>LN('ISB-3 2013'!I45)</f>
        <v>4.7413451401462643</v>
      </c>
      <c r="F45" s="30">
        <f>(C45/C$6)*100</f>
        <v>88.857609966181201</v>
      </c>
      <c r="G45" s="30">
        <f t="shared" si="2"/>
        <v>89.548362208658361</v>
      </c>
      <c r="H45" s="30">
        <f t="shared" si="3"/>
        <v>90.569123864992207</v>
      </c>
      <c r="I45" s="94">
        <f t="shared" si="1"/>
        <v>17.268201165757201</v>
      </c>
    </row>
    <row r="46" spans="1:40" ht="15" customHeight="1">
      <c r="A46" s="61">
        <f ca="1">'ISB-1 2011'!A46</f>
        <v>2087</v>
      </c>
      <c r="B46" s="75" t="str">
        <f ca="1">'ISB-1 2011'!B46</f>
        <v>Mézières (FR)</v>
      </c>
      <c r="C46" s="95">
        <f>LN('ISB-1 2011'!I46)</f>
        <v>4.7361788022220601</v>
      </c>
      <c r="D46" s="95">
        <f>LN('ISB-2 2012'!I46)</f>
        <v>4.718338884093729</v>
      </c>
      <c r="E46" s="96">
        <f>LN('ISB-3 2013'!I46)</f>
        <v>4.7292788241320638</v>
      </c>
      <c r="F46" s="30">
        <f t="shared" si="0"/>
        <v>91.246074400628984</v>
      </c>
      <c r="G46" s="30">
        <f t="shared" si="2"/>
        <v>90.495170247554114</v>
      </c>
      <c r="H46" s="30">
        <f t="shared" si="3"/>
        <v>90.33863322628487</v>
      </c>
      <c r="I46" s="94">
        <f t="shared" si="1"/>
        <v>17.467528159540848</v>
      </c>
    </row>
    <row r="47" spans="1:40" ht="15" customHeight="1">
      <c r="A47" s="61">
        <f ca="1">'ISB-1 2011'!A47</f>
        <v>2089</v>
      </c>
      <c r="B47" s="75" t="str">
        <f ca="1">'ISB-1 2011'!B47</f>
        <v>Montet (Glâne)</v>
      </c>
      <c r="C47" s="95">
        <f>LN('ISB-1 2011'!I47)</f>
        <v>5.0836604291111458</v>
      </c>
      <c r="D47" s="95">
        <f>LN('ISB-2 2012'!I47)</f>
        <v>5.1086965072724704</v>
      </c>
      <c r="E47" s="96">
        <f>LN('ISB-3 2013'!I47)</f>
        <v>5.2005040565255936</v>
      </c>
      <c r="F47" s="30">
        <f>(C47/C$6)*100</f>
        <v>97.940571315546464</v>
      </c>
      <c r="G47" s="30">
        <f t="shared" si="2"/>
        <v>97.982016876158625</v>
      </c>
      <c r="H47" s="30">
        <f t="shared" si="3"/>
        <v>99.339972546552687</v>
      </c>
      <c r="I47" s="94">
        <f t="shared" si="1"/>
        <v>18.955856399396151</v>
      </c>
    </row>
    <row r="48" spans="1:40" ht="15" customHeight="1">
      <c r="A48" s="61">
        <f ca="1">'ISB-1 2011'!A48</f>
        <v>2096</v>
      </c>
      <c r="B48" s="75" t="str">
        <f ca="1">'ISB-1 2011'!B48</f>
        <v>Romont (FR)</v>
      </c>
      <c r="C48" s="95">
        <f>LN('ISB-1 2011'!I48)</f>
        <v>6.0505214739253974</v>
      </c>
      <c r="D48" s="95">
        <f>LN('ISB-2 2012'!I48)</f>
        <v>6.0970316529948256</v>
      </c>
      <c r="E48" s="96">
        <f>LN('ISB-3 2013'!I48)</f>
        <v>6.1239336217698694</v>
      </c>
      <c r="F48" s="30">
        <f t="shared" si="0"/>
        <v>116.56788217399634</v>
      </c>
      <c r="G48" s="30">
        <f t="shared" si="2"/>
        <v>116.93774673594058</v>
      </c>
      <c r="H48" s="30">
        <f t="shared" si="3"/>
        <v>116.97931416862764</v>
      </c>
      <c r="I48" s="94">
        <f t="shared" si="1"/>
        <v>22.501133345643847</v>
      </c>
    </row>
    <row r="49" spans="1:40" ht="15" customHeight="1">
      <c r="A49" s="61">
        <f ca="1">'ISB-1 2011'!A49</f>
        <v>2097</v>
      </c>
      <c r="B49" s="75" t="str">
        <f ca="1">'ISB-1 2011'!B49</f>
        <v>Rue</v>
      </c>
      <c r="C49" s="95">
        <f>LN('ISB-1 2011'!I49)</f>
        <v>4.7278068788377867</v>
      </c>
      <c r="D49" s="95">
        <f>LN('ISB-2 2012'!I49)</f>
        <v>4.7824148317727575</v>
      </c>
      <c r="E49" s="96">
        <f>LN('ISB-3 2013'!I49)</f>
        <v>4.832060062261923</v>
      </c>
      <c r="F49" s="30">
        <f>(C49/C$6)*100</f>
        <v>91.084782951150899</v>
      </c>
      <c r="G49" s="30">
        <f t="shared" si="2"/>
        <v>91.724112029064315</v>
      </c>
      <c r="H49" s="30">
        <f t="shared" si="3"/>
        <v>92.301959331435967</v>
      </c>
      <c r="I49" s="94">
        <f t="shared" si="1"/>
        <v>17.662116846808008</v>
      </c>
    </row>
    <row r="50" spans="1:40" ht="15" customHeight="1">
      <c r="A50" s="61">
        <f ca="1">'ISB-1 2011'!A50</f>
        <v>2099</v>
      </c>
      <c r="B50" s="75" t="str">
        <f ca="1">'ISB-1 2011'!B50</f>
        <v>Siviriez</v>
      </c>
      <c r="C50" s="95">
        <f>LN('ISB-1 2011'!I50)</f>
        <v>4.6514212036388471</v>
      </c>
      <c r="D50" s="95">
        <f>LN('ISB-2 2012'!I50)</f>
        <v>4.664982318641381</v>
      </c>
      <c r="E50" s="96">
        <f>LN('ISB-3 2013'!I50)</f>
        <v>4.6843021467862895</v>
      </c>
      <c r="F50" s="30">
        <f t="shared" si="0"/>
        <v>89.613155022096649</v>
      </c>
      <c r="G50" s="30">
        <f t="shared" si="2"/>
        <v>89.471820379507818</v>
      </c>
      <c r="H50" s="30">
        <f t="shared" si="3"/>
        <v>89.479489219434612</v>
      </c>
      <c r="I50" s="94">
        <f t="shared" si="1"/>
        <v>17.24183862867071</v>
      </c>
    </row>
    <row r="51" spans="1:40" ht="15" customHeight="1">
      <c r="A51" s="61">
        <f ca="1">'ISB-1 2011'!A51</f>
        <v>2102</v>
      </c>
      <c r="B51" s="75" t="str">
        <f ca="1">'ISB-1 2011'!B51</f>
        <v>Ursy</v>
      </c>
      <c r="C51" s="95">
        <f>LN('ISB-1 2011'!I51)</f>
        <v>5.1162636908164929</v>
      </c>
      <c r="D51" s="95">
        <f>LN('ISB-2 2012'!I51)</f>
        <v>5.1459512064894612</v>
      </c>
      <c r="E51" s="96">
        <f>LN('ISB-3 2013'!I51)</f>
        <v>5.2039109978752487</v>
      </c>
      <c r="F51" s="30">
        <f>(C51/C$6)*100</f>
        <v>98.568697863867143</v>
      </c>
      <c r="G51" s="30">
        <f t="shared" si="2"/>
        <v>98.696541718689218</v>
      </c>
      <c r="H51" s="30">
        <f t="shared" si="3"/>
        <v>99.405051903565749</v>
      </c>
      <c r="I51" s="94">
        <f t="shared" si="1"/>
        <v>19.04623271340904</v>
      </c>
    </row>
    <row r="52" spans="1:40" ht="15" customHeight="1">
      <c r="A52" s="61">
        <f ca="1">'ISB-1 2011'!A52</f>
        <v>2111</v>
      </c>
      <c r="B52" s="75" t="str">
        <f ca="1">'ISB-1 2011'!B52</f>
        <v>Villaz-Saint-Pierre</v>
      </c>
      <c r="C52" s="95">
        <f>LN('ISB-1 2011'!I52)</f>
        <v>5.2153634486670422</v>
      </c>
      <c r="D52" s="95">
        <f>LN('ISB-2 2012'!I52)</f>
        <v>5.2829948495556724</v>
      </c>
      <c r="E52" s="96">
        <f>LN('ISB-3 2013'!I52)</f>
        <v>5.3598886095237743</v>
      </c>
      <c r="F52" s="30">
        <f t="shared" si="0"/>
        <v>100.47792981129132</v>
      </c>
      <c r="G52" s="30">
        <f t="shared" si="2"/>
        <v>101.32496416041552</v>
      </c>
      <c r="H52" s="30">
        <f t="shared" si="3"/>
        <v>102.38453456344341</v>
      </c>
      <c r="I52" s="94">
        <f t="shared" si="1"/>
        <v>19.528832911956652</v>
      </c>
    </row>
    <row r="53" spans="1:40" ht="15" customHeight="1">
      <c r="A53" s="61">
        <f ca="1">'ISB-1 2011'!A53</f>
        <v>2113</v>
      </c>
      <c r="B53" s="75" t="str">
        <f ca="1">'ISB-1 2011'!B53</f>
        <v>Vuisternens-devant-Romont</v>
      </c>
      <c r="C53" s="95">
        <f>LN('ISB-1 2011'!I53)</f>
        <v>4.4331119207403491</v>
      </c>
      <c r="D53" s="95">
        <f>LN('ISB-2 2012'!I53)</f>
        <v>4.4785084164943445</v>
      </c>
      <c r="E53" s="96">
        <f>LN('ISB-3 2013'!I53)</f>
        <v>4.4860343221946914</v>
      </c>
      <c r="F53" s="30">
        <f t="shared" si="0"/>
        <v>85.407261220038635</v>
      </c>
      <c r="G53" s="30">
        <f t="shared" si="2"/>
        <v>85.895352487722832</v>
      </c>
      <c r="H53" s="30">
        <f t="shared" si="3"/>
        <v>85.692179366829151</v>
      </c>
      <c r="I53" s="94">
        <f t="shared" si="1"/>
        <v>16.499065715388721</v>
      </c>
    </row>
    <row r="54" spans="1:40" s="56" customFormat="1" ht="15" customHeight="1">
      <c r="A54" s="61">
        <f ca="1">'ISB-1 2011'!A54</f>
        <v>2114</v>
      </c>
      <c r="B54" s="75" t="str">
        <f ca="1">'ISB-1 2011'!B54</f>
        <v>Villorsonnens</v>
      </c>
      <c r="C54" s="95">
        <f>LN('ISB-1 2011'!I54)</f>
        <v>4.4124454144332503</v>
      </c>
      <c r="D54" s="95">
        <f>LN('ISB-2 2012'!I54)</f>
        <v>4.4395263730359211</v>
      </c>
      <c r="E54" s="96">
        <f>LN('ISB-3 2013'!I54)</f>
        <v>4.429553141157168</v>
      </c>
      <c r="F54" s="30">
        <f>(C54/C$6)*100</f>
        <v>85.009105311901493</v>
      </c>
      <c r="G54" s="30">
        <f t="shared" si="2"/>
        <v>85.14769812333202</v>
      </c>
      <c r="H54" s="30">
        <f t="shared" si="3"/>
        <v>84.613276454211686</v>
      </c>
      <c r="I54" s="94">
        <f t="shared" si="1"/>
        <v>16.356239128902384</v>
      </c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</row>
    <row r="55" spans="1:40" ht="15" customHeight="1">
      <c r="A55" s="61">
        <f ca="1">'ISB-1 2011'!A55</f>
        <v>2115</v>
      </c>
      <c r="B55" s="75" t="str">
        <f ca="1">'ISB-1 2011'!B55</f>
        <v>Torny</v>
      </c>
      <c r="C55" s="95">
        <f>LN('ISB-1 2011'!I55)</f>
        <v>4.3817812660062296</v>
      </c>
      <c r="D55" s="95">
        <f>LN('ISB-2 2012'!I55)</f>
        <v>4.4250052813387404</v>
      </c>
      <c r="E55" s="96">
        <f>LN('ISB-3 2013'!I55)</f>
        <v>4.4482351296178697</v>
      </c>
      <c r="F55" s="30">
        <f t="shared" si="0"/>
        <v>84.418337250634224</v>
      </c>
      <c r="G55" s="30">
        <f t="shared" si="2"/>
        <v>84.869191492588143</v>
      </c>
      <c r="H55" s="30">
        <f t="shared" si="3"/>
        <v>84.970139596828091</v>
      </c>
      <c r="I55" s="94">
        <f t="shared" si="1"/>
        <v>16.323342307431243</v>
      </c>
    </row>
    <row r="56" spans="1:40" ht="15" customHeight="1">
      <c r="A56" s="61">
        <f ca="1">'ISB-1 2011'!A56</f>
        <v>2116</v>
      </c>
      <c r="B56" s="75" t="str">
        <f ca="1">'ISB-1 2011'!B56</f>
        <v>La Folliaz</v>
      </c>
      <c r="C56" s="95">
        <f>LN('ISB-1 2011'!I56)</f>
        <v>4.4937058873922471</v>
      </c>
      <c r="D56" s="95">
        <f>LN('ISB-2 2012'!I56)</f>
        <v>4.5127968658570765</v>
      </c>
      <c r="E56" s="96">
        <f>LN('ISB-3 2013'!I56)</f>
        <v>4.552060360674143</v>
      </c>
      <c r="F56" s="30">
        <f>(C56/C$6)*100</f>
        <v>86.574649914644993</v>
      </c>
      <c r="G56" s="30">
        <f t="shared" si="2"/>
        <v>86.552986273431941</v>
      </c>
      <c r="H56" s="30">
        <f t="shared" si="3"/>
        <v>86.953408043629452</v>
      </c>
      <c r="I56" s="94">
        <f t="shared" si="1"/>
        <v>16.697203039675554</v>
      </c>
    </row>
    <row r="57" spans="1:40" ht="15" customHeight="1">
      <c r="A57" s="61">
        <f ca="1">'ISB-1 2011'!A57</f>
        <v>2121</v>
      </c>
      <c r="B57" s="75" t="str">
        <f ca="1">'ISB-1 2011'!B57</f>
        <v>Haut-Intyamon</v>
      </c>
      <c r="C57" s="95">
        <f>LN('ISB-1 2011'!I57)</f>
        <v>3.1570854105973081</v>
      </c>
      <c r="D57" s="95">
        <f>LN('ISB-2 2012'!I57)</f>
        <v>3.165548084516042</v>
      </c>
      <c r="E57" s="96">
        <f>LN('ISB-3 2013'!I57)</f>
        <v>3.1801875930906531</v>
      </c>
      <c r="F57" s="30">
        <f t="shared" si="0"/>
        <v>60.823643340776854</v>
      </c>
      <c r="G57" s="30">
        <f t="shared" si="2"/>
        <v>60.713488342438318</v>
      </c>
      <c r="H57" s="30">
        <f t="shared" si="3"/>
        <v>60.747909194320663</v>
      </c>
      <c r="I57" s="94">
        <f t="shared" si="1"/>
        <v>11.702699624337802</v>
      </c>
    </row>
    <row r="58" spans="1:40" ht="15" customHeight="1">
      <c r="A58" s="61">
        <f ca="1">'ISB-1 2011'!A58</f>
        <v>2122</v>
      </c>
      <c r="B58" s="75" t="str">
        <f ca="1">'ISB-1 2011'!B58</f>
        <v>Pont-en-Ogoz</v>
      </c>
      <c r="C58" s="95">
        <f>LN('ISB-1 2011'!I58)</f>
        <v>5.0943635096269677</v>
      </c>
      <c r="D58" s="95">
        <f>LN('ISB-2 2012'!I58)</f>
        <v>5.1149953094204985</v>
      </c>
      <c r="E58" s="96">
        <f>LN('ISB-3 2013'!I58)</f>
        <v>5.1422481808981475</v>
      </c>
      <c r="F58" s="30">
        <f>(C58/C$6)*100</f>
        <v>98.146774274059013</v>
      </c>
      <c r="G58" s="30">
        <f t="shared" si="2"/>
        <v>98.102824471107581</v>
      </c>
      <c r="H58" s="30">
        <f t="shared" si="3"/>
        <v>98.227169436968694</v>
      </c>
      <c r="I58" s="94">
        <f t="shared" si="1"/>
        <v>18.905408517293086</v>
      </c>
    </row>
    <row r="59" spans="1:40" ht="15" customHeight="1">
      <c r="A59" s="61">
        <f ca="1">'ISB-1 2011'!A59</f>
        <v>2123</v>
      </c>
      <c r="B59" s="75" t="str">
        <f ca="1">'ISB-1 2011'!B59</f>
        <v>Botterens</v>
      </c>
      <c r="C59" s="95">
        <f>LN('ISB-1 2011'!I59)</f>
        <v>4.7948357170378042</v>
      </c>
      <c r="D59" s="95">
        <f>LN('ISB-2 2012'!I59)</f>
        <v>4.8189332686168651</v>
      </c>
      <c r="E59" s="96">
        <f>LN('ISB-3 2013'!I59)</f>
        <v>4.8521070422988632</v>
      </c>
      <c r="F59" s="30">
        <f t="shared" si="0"/>
        <v>92.376144323427866</v>
      </c>
      <c r="G59" s="30">
        <f t="shared" si="2"/>
        <v>92.424515760242443</v>
      </c>
      <c r="H59" s="30">
        <f t="shared" si="3"/>
        <v>92.684896528458637</v>
      </c>
      <c r="I59" s="94">
        <f t="shared" si="1"/>
        <v>17.814572734498682</v>
      </c>
    </row>
    <row r="60" spans="1:40" ht="15" customHeight="1">
      <c r="A60" s="61">
        <f ca="1">'ISB-1 2011'!A60</f>
        <v>2124</v>
      </c>
      <c r="B60" s="75" t="str">
        <f ca="1">'ISB-1 2011'!B60</f>
        <v>Broc</v>
      </c>
      <c r="C60" s="95">
        <f>LN('ISB-1 2011'!I60)</f>
        <v>5.4517366779524359</v>
      </c>
      <c r="D60" s="95">
        <f>LN('ISB-2 2012'!I60)</f>
        <v>5.5212561886159586</v>
      </c>
      <c r="E60" s="96">
        <f>LN('ISB-3 2013'!I60)</f>
        <v>5.5447295448016005</v>
      </c>
      <c r="F60" s="30">
        <f>(C60/C$6)*100</f>
        <v>105.03183923201946</v>
      </c>
      <c r="G60" s="30">
        <f t="shared" si="2"/>
        <v>105.894686889395</v>
      </c>
      <c r="H60" s="30">
        <f t="shared" si="3"/>
        <v>105.91536412080865</v>
      </c>
      <c r="I60" s="94">
        <f t="shared" si="1"/>
        <v>20.341249353550726</v>
      </c>
    </row>
    <row r="61" spans="1:40" s="56" customFormat="1" ht="15" customHeight="1">
      <c r="A61" s="61">
        <f ca="1">'ISB-1 2011'!A61</f>
        <v>2125</v>
      </c>
      <c r="B61" s="75" t="str">
        <f ca="1">'ISB-1 2011'!B61</f>
        <v>Bulle</v>
      </c>
      <c r="C61" s="95">
        <f>LN('ISB-1 2011'!I61)</f>
        <v>6.7106731819622336</v>
      </c>
      <c r="D61" s="95">
        <f>LN('ISB-2 2012'!I61)</f>
        <v>6.7400952041449083</v>
      </c>
      <c r="E61" s="96">
        <f>LN('ISB-3 2013'!I61)</f>
        <v>6.7716580300046312</v>
      </c>
      <c r="F61" s="30">
        <f t="shared" si="0"/>
        <v>129.28620518979349</v>
      </c>
      <c r="G61" s="30">
        <f t="shared" si="2"/>
        <v>129.27135544249305</v>
      </c>
      <c r="H61" s="30">
        <f t="shared" si="3"/>
        <v>129.35213884723419</v>
      </c>
      <c r="I61" s="94">
        <f t="shared" si="1"/>
        <v>24.903802706585235</v>
      </c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</row>
    <row r="62" spans="1:40" ht="15" customHeight="1">
      <c r="A62" s="61">
        <f ca="1">'ISB-1 2011'!A62</f>
        <v>2128</v>
      </c>
      <c r="B62" s="75" t="str">
        <f ca="1">'ISB-1 2011'!B62</f>
        <v>Châtel-sur-Montsalvens</v>
      </c>
      <c r="C62" s="95">
        <f>LN('ISB-1 2011'!I62)</f>
        <v>4.808111029984782</v>
      </c>
      <c r="D62" s="95">
        <f>LN('ISB-2 2012'!I62)</f>
        <v>4.8202815656050371</v>
      </c>
      <c r="E62" s="96">
        <f>LN('ISB-3 2013'!I62)</f>
        <v>4.8441870864585912</v>
      </c>
      <c r="F62" s="30">
        <f t="shared" si="0"/>
        <v>92.63190328934428</v>
      </c>
      <c r="G62" s="30">
        <f t="shared" si="2"/>
        <v>92.450375362209613</v>
      </c>
      <c r="H62" s="30">
        <f t="shared" si="3"/>
        <v>92.533609617191786</v>
      </c>
      <c r="I62" s="94">
        <f t="shared" si="1"/>
        <v>17.822940026853477</v>
      </c>
    </row>
    <row r="63" spans="1:40" ht="15" customHeight="1">
      <c r="A63" s="61">
        <f ca="1">'ISB-1 2011'!A63</f>
        <v>2129</v>
      </c>
      <c r="B63" s="75" t="str">
        <f ca="1">'ISB-1 2011'!B63</f>
        <v>Corbières</v>
      </c>
      <c r="C63" s="95">
        <f>LN('ISB-1 2011'!I63)</f>
        <v>4.3401929072300671</v>
      </c>
      <c r="D63" s="95">
        <f>LN('ISB-2 2012'!I63)</f>
        <v>4.36968566145468</v>
      </c>
      <c r="E63" s="96">
        <f>LN('ISB-3 2013'!I63)</f>
        <v>4.3944749282004496</v>
      </c>
      <c r="F63" s="30">
        <f>(C63/C$6)*100</f>
        <v>83.617105997010654</v>
      </c>
      <c r="G63" s="30">
        <f t="shared" si="2"/>
        <v>83.808191309596936</v>
      </c>
      <c r="H63" s="30">
        <f t="shared" si="3"/>
        <v>83.943212807644571</v>
      </c>
      <c r="I63" s="94">
        <f t="shared" si="1"/>
        <v>16.137858349334987</v>
      </c>
    </row>
    <row r="64" spans="1:40" ht="15" customHeight="1">
      <c r="A64" s="61">
        <f ca="1">'ISB-1 2011'!A64</f>
        <v>2130</v>
      </c>
      <c r="B64" s="75" t="str">
        <f ca="1">'ISB-1 2011'!B64</f>
        <v>Crésuz</v>
      </c>
      <c r="C64" s="95">
        <f>LN('ISB-1 2011'!I64)</f>
        <v>5.2057473315545799</v>
      </c>
      <c r="D64" s="95">
        <f>LN('ISB-2 2012'!I64)</f>
        <v>5.2124140229127685</v>
      </c>
      <c r="E64" s="96">
        <f>LN('ISB-3 2013'!I64)</f>
        <v>5.2256155347713049</v>
      </c>
      <c r="F64" s="30">
        <f t="shared" si="0"/>
        <v>100.2926680266059</v>
      </c>
      <c r="G64" s="30">
        <f t="shared" si="2"/>
        <v>99.971262342855312</v>
      </c>
      <c r="H64" s="30">
        <f t="shared" si="3"/>
        <v>99.819651733881116</v>
      </c>
      <c r="I64" s="94">
        <f t="shared" si="1"/>
        <v>19.26536597103458</v>
      </c>
    </row>
    <row r="65" spans="1:9" ht="15" customHeight="1">
      <c r="A65" s="61">
        <f ca="1">'ISB-1 2011'!A65</f>
        <v>2131</v>
      </c>
      <c r="B65" s="75" t="str">
        <f ca="1">'ISB-1 2011'!B65</f>
        <v>Echarlens</v>
      </c>
      <c r="C65" s="95">
        <f>LN('ISB-1 2011'!I65)</f>
        <v>5.0681143235208683</v>
      </c>
      <c r="D65" s="95">
        <f>LN('ISB-2 2012'!I65)</f>
        <v>5.1120920962736083</v>
      </c>
      <c r="E65" s="96">
        <f>LN('ISB-3 2013'!I65)</f>
        <v>5.1340143152567599</v>
      </c>
      <c r="F65" s="30">
        <f>(C65/C$6)*100</f>
        <v>97.641063808214824</v>
      </c>
      <c r="G65" s="30">
        <f t="shared" si="2"/>
        <v>98.04714242400442</v>
      </c>
      <c r="H65" s="30">
        <f t="shared" si="3"/>
        <v>98.069886224057626</v>
      </c>
      <c r="I65" s="94">
        <f t="shared" si="1"/>
        <v>18.859269535692977</v>
      </c>
    </row>
    <row r="66" spans="1:9" ht="15" customHeight="1">
      <c r="A66" s="61">
        <f ca="1">'ISB-1 2011'!A66</f>
        <v>2134</v>
      </c>
      <c r="B66" s="75" t="str">
        <f ca="1">'ISB-1 2011'!B66</f>
        <v>Grandvillard</v>
      </c>
      <c r="C66" s="95">
        <f>LN('ISB-1 2011'!I66)</f>
        <v>3.4134674742539697</v>
      </c>
      <c r="D66" s="95">
        <f>LN('ISB-2 2012'!I66)</f>
        <v>3.4662501738318889</v>
      </c>
      <c r="E66" s="96">
        <f>LN('ISB-3 2013'!I66)</f>
        <v>3.4585081996782736</v>
      </c>
      <c r="F66" s="30">
        <f t="shared" si="0"/>
        <v>65.763038121317436</v>
      </c>
      <c r="G66" s="30">
        <f t="shared" si="2"/>
        <v>66.48079065685431</v>
      </c>
      <c r="H66" s="30">
        <f t="shared" si="3"/>
        <v>66.064386427495961</v>
      </c>
      <c r="I66" s="94">
        <f t="shared" si="1"/>
        <v>12.731387416203868</v>
      </c>
    </row>
    <row r="67" spans="1:9" ht="15" customHeight="1">
      <c r="A67" s="61">
        <f ca="1">'ISB-1 2011'!A67</f>
        <v>2135</v>
      </c>
      <c r="B67" s="75" t="str">
        <f ca="1">'ISB-1 2011'!B67</f>
        <v>Gruyères</v>
      </c>
      <c r="C67" s="95">
        <f>LN('ISB-1 2011'!I67)</f>
        <v>4.1842915386066828</v>
      </c>
      <c r="D67" s="95">
        <f>LN('ISB-2 2012'!I67)</f>
        <v>4.2665155415169602</v>
      </c>
      <c r="E67" s="96">
        <f>LN('ISB-3 2013'!I67)</f>
        <v>4.2908832189410724</v>
      </c>
      <c r="F67" s="30">
        <f>(C67/C$6)*100</f>
        <v>80.613547965397672</v>
      </c>
      <c r="G67" s="30">
        <f t="shared" si="2"/>
        <v>81.829444594370727</v>
      </c>
      <c r="H67" s="30">
        <f t="shared" si="3"/>
        <v>81.964405091695554</v>
      </c>
      <c r="I67" s="94">
        <f t="shared" si="1"/>
        <v>15.690954929223986</v>
      </c>
    </row>
    <row r="68" spans="1:9" ht="15" customHeight="1">
      <c r="A68" s="61">
        <f ca="1">'ISB-1 2011'!A68</f>
        <v>2137</v>
      </c>
      <c r="B68" s="75" t="str">
        <f ca="1">'ISB-1 2011'!B68</f>
        <v>Hauteville</v>
      </c>
      <c r="C68" s="95">
        <f>LN('ISB-1 2011'!I68)</f>
        <v>3.9782236425841275</v>
      </c>
      <c r="D68" s="95">
        <f>LN('ISB-2 2012'!I68)</f>
        <v>3.9764426982131327</v>
      </c>
      <c r="E68" s="96">
        <f>LN('ISB-3 2013'!I68)</f>
        <v>4.0149089790409285</v>
      </c>
      <c r="F68" s="30">
        <f t="shared" si="0"/>
        <v>76.643493759835707</v>
      </c>
      <c r="G68" s="30">
        <f t="shared" si="2"/>
        <v>76.266005429908517</v>
      </c>
      <c r="H68" s="30">
        <f t="shared" si="3"/>
        <v>76.692748129744857</v>
      </c>
      <c r="I68" s="94">
        <f t="shared" si="1"/>
        <v>14.740464277911201</v>
      </c>
    </row>
    <row r="69" spans="1:9" ht="15" customHeight="1">
      <c r="A69" s="61">
        <f ca="1">'ISB-1 2011'!A69</f>
        <v>2138</v>
      </c>
      <c r="B69" s="75" t="str">
        <f ca="1">'ISB-1 2011'!B69</f>
        <v>Jaun</v>
      </c>
      <c r="C69" s="95">
        <f>LN('ISB-1 2011'!I69)</f>
        <v>2.520079426550883</v>
      </c>
      <c r="D69" s="95">
        <f>LN('ISB-2 2012'!I69)</f>
        <v>2.4949115548439562</v>
      </c>
      <c r="E69" s="96">
        <f>LN('ISB-3 2013'!I69)</f>
        <v>2.4993992213133445</v>
      </c>
      <c r="F69" s="30">
        <f>(C69/C$6)*100</f>
        <v>48.551240240903184</v>
      </c>
      <c r="G69" s="30">
        <f t="shared" si="2"/>
        <v>47.851044923739039</v>
      </c>
      <c r="H69" s="30">
        <f t="shared" si="3"/>
        <v>47.743497039789474</v>
      </c>
      <c r="I69" s="94">
        <f t="shared" si="1"/>
        <v>9.2541592175245171</v>
      </c>
    </row>
    <row r="70" spans="1:9" ht="15" customHeight="1">
      <c r="A70" s="61">
        <f ca="1">'ISB-1 2011'!A70</f>
        <v>2140</v>
      </c>
      <c r="B70" s="75" t="str">
        <f ca="1">'ISB-1 2011'!B70</f>
        <v>Marsens</v>
      </c>
      <c r="C70" s="95">
        <f>LN('ISB-1 2011'!I70)</f>
        <v>5.3549421339694296</v>
      </c>
      <c r="D70" s="95">
        <f>LN('ISB-2 2012'!I70)</f>
        <v>5.3806228525002542</v>
      </c>
      <c r="E70" s="96">
        <f>LN('ISB-3 2013'!I70)</f>
        <v>5.4073841935608531</v>
      </c>
      <c r="F70" s="30">
        <f t="shared" ref="F70:F130" si="4">SUM(C70/C$6)*100</f>
        <v>103.16701897698503</v>
      </c>
      <c r="G70" s="30">
        <f t="shared" si="2"/>
        <v>103.19741608988213</v>
      </c>
      <c r="H70" s="30">
        <f t="shared" si="3"/>
        <v>103.29179469881538</v>
      </c>
      <c r="I70" s="94">
        <f t="shared" ref="I70:I131" si="5">((F70*F$7)+(G70*G$7)+(H70*H$7))/3</f>
        <v>19.879929950956821</v>
      </c>
    </row>
    <row r="71" spans="1:9" ht="15" customHeight="1">
      <c r="A71" s="61">
        <f ca="1">'ISB-1 2011'!A71</f>
        <v>2143</v>
      </c>
      <c r="B71" s="75" t="str">
        <f ca="1">'ISB-1 2011'!B71</f>
        <v>Morlon</v>
      </c>
      <c r="C71" s="95">
        <f>LN('ISB-1 2011'!I71)</f>
        <v>5.4963549967311698</v>
      </c>
      <c r="D71" s="95">
        <f>LN('ISB-2 2012'!I71)</f>
        <v>5.4929594077300319</v>
      </c>
      <c r="E71" s="96">
        <f>LN('ISB-3 2013'!I71)</f>
        <v>5.4636216694874156</v>
      </c>
      <c r="F71" s="30">
        <f>(C71/C$6)*100</f>
        <v>105.89144496164377</v>
      </c>
      <c r="G71" s="30">
        <f t="shared" ref="G71:G132" si="6">(D71/D$6)*100</f>
        <v>105.35197004208202</v>
      </c>
      <c r="H71" s="30">
        <f t="shared" ref="H71:H132" si="7">(E71/E$6)*100</f>
        <v>104.36604235902477</v>
      </c>
      <c r="I71" s="94">
        <f t="shared" si="5"/>
        <v>20.262127162688589</v>
      </c>
    </row>
    <row r="72" spans="1:9" ht="15" customHeight="1">
      <c r="A72" s="61">
        <f ca="1">'ISB-1 2011'!A72</f>
        <v>2145</v>
      </c>
      <c r="B72" s="75" t="str">
        <f ca="1">'ISB-1 2011'!B72</f>
        <v>Le Pâquier (FR)</v>
      </c>
      <c r="C72" s="95">
        <f>LN('ISB-1 2011'!I72)</f>
        <v>5.4884037987397178</v>
      </c>
      <c r="D72" s="95">
        <f>LN('ISB-2 2012'!I72)</f>
        <v>5.5093612855962038</v>
      </c>
      <c r="E72" s="96">
        <f>LN('ISB-3 2013'!I72)</f>
        <v>5.5102625925522171</v>
      </c>
      <c r="F72" s="30">
        <f t="shared" si="4"/>
        <v>105.73825910574624</v>
      </c>
      <c r="G72" s="30">
        <f t="shared" si="6"/>
        <v>105.66654912729409</v>
      </c>
      <c r="H72" s="30">
        <f t="shared" si="7"/>
        <v>105.25697676969779</v>
      </c>
      <c r="I72" s="94">
        <f t="shared" si="5"/>
        <v>20.329686597175787</v>
      </c>
    </row>
    <row r="73" spans="1:9" ht="15" customHeight="1">
      <c r="A73" s="61">
        <f ca="1">'ISB-1 2011'!A73</f>
        <v>2147</v>
      </c>
      <c r="B73" s="75" t="str">
        <f ca="1">'ISB-1 2011'!B73</f>
        <v>Pont-la-Ville</v>
      </c>
      <c r="C73" s="95">
        <f>LN('ISB-1 2011'!I73)</f>
        <v>4.9043334408138284</v>
      </c>
      <c r="D73" s="95">
        <f>LN('ISB-2 2012'!I73)</f>
        <v>4.9026196443360934</v>
      </c>
      <c r="E73" s="96">
        <f>LN('ISB-3 2013'!I73)</f>
        <v>4.9396609160164431</v>
      </c>
      <c r="F73" s="30">
        <f>(C73/C$6)*100</f>
        <v>94.485700965520664</v>
      </c>
      <c r="G73" s="30">
        <f t="shared" si="6"/>
        <v>94.029574871965607</v>
      </c>
      <c r="H73" s="30">
        <f t="shared" si="7"/>
        <v>94.357349682405328</v>
      </c>
      <c r="I73" s="94">
        <f t="shared" si="5"/>
        <v>18.160422558377043</v>
      </c>
    </row>
    <row r="74" spans="1:9" ht="15" customHeight="1">
      <c r="A74" s="61">
        <f ca="1">'ISB-1 2011'!A74</f>
        <v>2148</v>
      </c>
      <c r="B74" s="75" t="str">
        <f ca="1">'ISB-1 2011'!B74</f>
        <v>Riaz</v>
      </c>
      <c r="C74" s="95">
        <f>LN('ISB-1 2011'!I74)</f>
        <v>5.6398459228363738</v>
      </c>
      <c r="D74" s="95">
        <f>LN('ISB-2 2012'!I74)</f>
        <v>5.6489742381612063</v>
      </c>
      <c r="E74" s="96">
        <f>LN('ISB-3 2013'!I74)</f>
        <v>5.6714369975414769</v>
      </c>
      <c r="F74" s="30">
        <f t="shared" si="4"/>
        <v>108.65590641167768</v>
      </c>
      <c r="G74" s="30">
        <f t="shared" si="6"/>
        <v>108.34424952599284</v>
      </c>
      <c r="H74" s="30">
        <f t="shared" si="7"/>
        <v>108.33572852006887</v>
      </c>
      <c r="I74" s="94">
        <f t="shared" si="5"/>
        <v>20.886563782186872</v>
      </c>
    </row>
    <row r="75" spans="1:9" ht="15" customHeight="1">
      <c r="A75" s="61">
        <f ca="1">'ISB-1 2011'!A75</f>
        <v>2149</v>
      </c>
      <c r="B75" s="75" t="str">
        <f ca="1">'ISB-1 2011'!B75</f>
        <v>La Roche</v>
      </c>
      <c r="C75" s="95">
        <f>LN('ISB-1 2011'!I75)</f>
        <v>4.0847270931511526</v>
      </c>
      <c r="D75" s="95">
        <f>LN('ISB-2 2012'!I75)</f>
        <v>4.0993258925723044</v>
      </c>
      <c r="E75" s="96">
        <f>LN('ISB-3 2013'!I75)</f>
        <v>4.1451869296001549</v>
      </c>
      <c r="F75" s="30">
        <f>(C75/C$6)*100</f>
        <v>78.695363459054633</v>
      </c>
      <c r="G75" s="30">
        <f t="shared" si="6"/>
        <v>78.622838177040137</v>
      </c>
      <c r="H75" s="30">
        <f t="shared" si="7"/>
        <v>79.181316139942894</v>
      </c>
      <c r="I75" s="94">
        <f t="shared" si="5"/>
        <v>15.183269041221621</v>
      </c>
    </row>
    <row r="76" spans="1:9" ht="15" customHeight="1">
      <c r="A76" s="61">
        <f ca="1">'ISB-1 2011'!A76</f>
        <v>2152</v>
      </c>
      <c r="B76" s="75" t="str">
        <f ca="1">'ISB-1 2011'!B76</f>
        <v>Sâles</v>
      </c>
      <c r="C76" s="95">
        <f>LN('ISB-1 2011'!I76)</f>
        <v>4.3319072133633574</v>
      </c>
      <c r="D76" s="95">
        <f>LN('ISB-2 2012'!I76)</f>
        <v>4.3374782584128129</v>
      </c>
      <c r="E76" s="96">
        <f>LN('ISB-3 2013'!I76)</f>
        <v>4.3499007784113699</v>
      </c>
      <c r="F76" s="30">
        <f t="shared" si="4"/>
        <v>83.457475824545895</v>
      </c>
      <c r="G76" s="30">
        <f t="shared" si="6"/>
        <v>83.190470859009764</v>
      </c>
      <c r="H76" s="30">
        <f t="shared" si="7"/>
        <v>83.091757877852373</v>
      </c>
      <c r="I76" s="94">
        <f t="shared" si="5"/>
        <v>16.033289032842401</v>
      </c>
    </row>
    <row r="77" spans="1:9" ht="15" customHeight="1">
      <c r="A77" s="61">
        <f ca="1">'ISB-1 2011'!A77</f>
        <v>2153</v>
      </c>
      <c r="B77" s="75" t="str">
        <f ca="1">'ISB-1 2011'!B77</f>
        <v>Sorens</v>
      </c>
      <c r="C77" s="95">
        <f>LN('ISB-1 2011'!I77)</f>
        <v>4.6909370077455161</v>
      </c>
      <c r="D77" s="95">
        <f>LN('ISB-2 2012'!I77)</f>
        <v>4.7492655597952727</v>
      </c>
      <c r="E77" s="96">
        <f>LN('ISB-3 2013'!I77)</f>
        <v>4.7738126931525482</v>
      </c>
      <c r="F77" s="30">
        <f>(C77/C$6)*100</f>
        <v>90.374456939124386</v>
      </c>
      <c r="G77" s="30">
        <f t="shared" si="6"/>
        <v>91.088327045222243</v>
      </c>
      <c r="H77" s="30">
        <f t="shared" si="7"/>
        <v>91.189318713268662</v>
      </c>
      <c r="I77" s="94">
        <f t="shared" si="5"/>
        <v>17.504264993186904</v>
      </c>
    </row>
    <row r="78" spans="1:9" ht="15" customHeight="1">
      <c r="A78" s="61">
        <f ca="1">'ISB-1 2011'!A78</f>
        <v>2155</v>
      </c>
      <c r="B78" s="75" t="str">
        <f ca="1">'ISB-1 2011'!B78</f>
        <v>Vaulruz</v>
      </c>
      <c r="C78" s="95">
        <f>LN('ISB-1 2011'!I78)</f>
        <v>4.6091227603039151</v>
      </c>
      <c r="D78" s="95">
        <f>LN('ISB-2 2012'!I78)</f>
        <v>4.5892017828093605</v>
      </c>
      <c r="E78" s="96">
        <f>LN('ISB-3 2013'!I78)</f>
        <v>4.6296212818522555</v>
      </c>
      <c r="F78" s="30">
        <f t="shared" si="4"/>
        <v>88.798243451241419</v>
      </c>
      <c r="G78" s="30">
        <f t="shared" si="6"/>
        <v>88.018390971398063</v>
      </c>
      <c r="H78" s="30">
        <f t="shared" si="7"/>
        <v>88.434975925660225</v>
      </c>
      <c r="I78" s="94">
        <f t="shared" si="5"/>
        <v>17.029153384360843</v>
      </c>
    </row>
    <row r="79" spans="1:9" ht="15" customHeight="1">
      <c r="A79" s="61">
        <f ca="1">'ISB-1 2011'!A79</f>
        <v>2160</v>
      </c>
      <c r="B79" s="75" t="str">
        <f ca="1">'ISB-1 2011'!B79</f>
        <v>Vuadens</v>
      </c>
      <c r="C79" s="95">
        <f>LN('ISB-1 2011'!I79)</f>
        <v>5.2765510900660821</v>
      </c>
      <c r="D79" s="95">
        <f>LN('ISB-2 2012'!I79)</f>
        <v>5.328015518953543</v>
      </c>
      <c r="E79" s="96">
        <f>LN('ISB-3 2013'!I79)</f>
        <v>5.3514271918619851</v>
      </c>
      <c r="F79" s="30">
        <f>(C79/C$6)*100</f>
        <v>101.65675609987576</v>
      </c>
      <c r="G79" s="30">
        <f t="shared" si="6"/>
        <v>102.18843608176347</v>
      </c>
      <c r="H79" s="30">
        <f t="shared" si="7"/>
        <v>102.22290465428637</v>
      </c>
      <c r="I79" s="94">
        <f t="shared" si="5"/>
        <v>19.649571816866427</v>
      </c>
    </row>
    <row r="80" spans="1:9" ht="15" customHeight="1">
      <c r="A80" s="61">
        <f ca="1">'ISB-1 2011'!A80</f>
        <v>2162</v>
      </c>
      <c r="B80" s="75" t="str">
        <f ca="1">'ISB-1 2011'!B80</f>
        <v>Bas-Intyamon</v>
      </c>
      <c r="C80" s="95">
        <f>LN('ISB-1 2011'!I80)</f>
        <v>3.5540184736801526</v>
      </c>
      <c r="D80" s="95">
        <f>LN('ISB-2 2012'!I80)</f>
        <v>3.575250693785927</v>
      </c>
      <c r="E80" s="96">
        <f>LN('ISB-3 2013'!I80)</f>
        <v>3.6042382306591794</v>
      </c>
      <c r="F80" s="30">
        <f>(C80/C$6)*100</f>
        <v>68.470859655569313</v>
      </c>
      <c r="G80" s="30">
        <f t="shared" si="6"/>
        <v>68.571361269229314</v>
      </c>
      <c r="H80" s="30">
        <f t="shared" si="7"/>
        <v>68.848119911692734</v>
      </c>
      <c r="I80" s="94">
        <f t="shared" si="5"/>
        <v>13.218159881702746</v>
      </c>
    </row>
    <row r="81" spans="1:40" ht="15" customHeight="1">
      <c r="A81" s="61">
        <f ca="1">'ISB-1 2011'!A81</f>
        <v>2163</v>
      </c>
      <c r="B81" s="75" t="str">
        <f ca="1">'ISB-1 2011'!B81</f>
        <v>Val-de-Charmey</v>
      </c>
      <c r="C81" s="95">
        <f>LN('ISB-1 2011'!I81)</f>
        <v>2.9792178884043201</v>
      </c>
      <c r="D81" s="95">
        <f>LN('ISB-2 2012'!I81)</f>
        <v>3.0224028759353989</v>
      </c>
      <c r="E81" s="96">
        <f>LN('ISB-3 2013'!I81)</f>
        <v>3.0477860412609754</v>
      </c>
      <c r="F81" s="30">
        <f t="shared" si="4"/>
        <v>57.39689071144992</v>
      </c>
      <c r="G81" s="30">
        <f t="shared" si="6"/>
        <v>57.968041196982789</v>
      </c>
      <c r="H81" s="30">
        <f t="shared" si="7"/>
        <v>58.218776175497787</v>
      </c>
      <c r="I81" s="94">
        <f t="shared" si="5"/>
        <v>11.144074058988338</v>
      </c>
    </row>
    <row r="82" spans="1:40" ht="15" customHeight="1">
      <c r="A82" s="61">
        <f ca="1">'ISB-1 2011'!A82</f>
        <v>2171</v>
      </c>
      <c r="B82" s="75" t="str">
        <f ca="1">'ISB-1 2011'!B82</f>
        <v>Arconciel</v>
      </c>
      <c r="C82" s="95">
        <f>LN('ISB-1 2011'!I82)</f>
        <v>4.8283137373023015</v>
      </c>
      <c r="D82" s="95">
        <f>LN('ISB-2 2012'!I82)</f>
        <v>4.8178697781412181</v>
      </c>
      <c r="E82" s="96">
        <f>LN('ISB-3 2013'!I82)</f>
        <v>4.8437779629998827</v>
      </c>
      <c r="F82" s="30">
        <f>(C82/C$6)*100</f>
        <v>93.021123758411804</v>
      </c>
      <c r="G82" s="30">
        <f t="shared" si="6"/>
        <v>92.404118592083378</v>
      </c>
      <c r="H82" s="30">
        <f t="shared" si="7"/>
        <v>92.525794545284427</v>
      </c>
      <c r="I82" s="94">
        <f t="shared" si="5"/>
        <v>17.844456568709052</v>
      </c>
    </row>
    <row r="83" spans="1:40" ht="15" customHeight="1">
      <c r="A83" s="61">
        <f ca="1">'ISB-1 2011'!A83</f>
        <v>2172</v>
      </c>
      <c r="B83" s="75" t="str">
        <f ca="1">'ISB-1 2011'!B83</f>
        <v>Autafond</v>
      </c>
      <c r="C83" s="95">
        <f>LN('ISB-1 2011'!I83)</f>
        <v>3.4641786743511203</v>
      </c>
      <c r="D83" s="95">
        <f>LN('ISB-2 2012'!I83)</f>
        <v>3.4244383457016059</v>
      </c>
      <c r="E83" s="96">
        <f>LN('ISB-3 2013'!I83)</f>
        <v>3.3830531295387516</v>
      </c>
      <c r="F83" s="30">
        <f t="shared" si="4"/>
        <v>66.74002782762642</v>
      </c>
      <c r="G83" s="30">
        <f t="shared" si="6"/>
        <v>65.678862563523182</v>
      </c>
      <c r="H83" s="30">
        <f t="shared" si="7"/>
        <v>64.623044489351955</v>
      </c>
      <c r="I83" s="94">
        <f t="shared" si="5"/>
        <v>12.650092219328201</v>
      </c>
    </row>
    <row r="84" spans="1:40" ht="15" customHeight="1">
      <c r="A84" s="61">
        <f ca="1">'ISB-1 2011'!A84</f>
        <v>2173</v>
      </c>
      <c r="B84" s="75" t="str">
        <f ca="1">'ISB-1 2011'!B84</f>
        <v>Autigny</v>
      </c>
      <c r="C84" s="95">
        <f>LN('ISB-1 2011'!I84)</f>
        <v>4.7389025230521531</v>
      </c>
      <c r="D84" s="95">
        <f>LN('ISB-2 2012'!I84)</f>
        <v>4.7374950632842729</v>
      </c>
      <c r="E84" s="96">
        <f>LN('ISB-3 2013'!I84)</f>
        <v>4.8160198263965839</v>
      </c>
      <c r="F84" s="30">
        <f>(C84/C$6)*100</f>
        <v>91.298548946858659</v>
      </c>
      <c r="G84" s="30">
        <f t="shared" si="6"/>
        <v>90.862575332208991</v>
      </c>
      <c r="H84" s="30">
        <f t="shared" si="7"/>
        <v>91.995558918479162</v>
      </c>
      <c r="I84" s="94">
        <f t="shared" si="5"/>
        <v>17.600859061282506</v>
      </c>
    </row>
    <row r="85" spans="1:40" ht="15" customHeight="1">
      <c r="A85" s="61">
        <f ca="1">'ISB-1 2011'!A85</f>
        <v>2174</v>
      </c>
      <c r="B85" s="75" t="str">
        <f ca="1">'ISB-1 2011'!B85</f>
        <v>Avry</v>
      </c>
      <c r="C85" s="95">
        <f>LN('ISB-1 2011'!I85)</f>
        <v>5.7174345638245283</v>
      </c>
      <c r="D85" s="95">
        <f>LN('ISB-2 2012'!I85)</f>
        <v>5.758392142373193</v>
      </c>
      <c r="E85" s="96">
        <f>LN('ISB-3 2013'!I85)</f>
        <v>5.7594761533194507</v>
      </c>
      <c r="F85" s="30">
        <f t="shared" si="4"/>
        <v>110.1507103884463</v>
      </c>
      <c r="G85" s="30">
        <f t="shared" si="6"/>
        <v>110.44282534113296</v>
      </c>
      <c r="H85" s="30">
        <f t="shared" si="7"/>
        <v>110.01745152671307</v>
      </c>
      <c r="I85" s="94">
        <f t="shared" si="5"/>
        <v>21.225225381853971</v>
      </c>
    </row>
    <row r="86" spans="1:40" ht="15" customHeight="1">
      <c r="A86" s="61">
        <f ca="1">'ISB-1 2011'!A86</f>
        <v>2175</v>
      </c>
      <c r="B86" s="75" t="str">
        <f ca="1">'ISB-1 2011'!B86</f>
        <v>Belfaux</v>
      </c>
      <c r="C86" s="95">
        <f>LN('ISB-1 2011'!I86)</f>
        <v>6.0662622791146799</v>
      </c>
      <c r="D86" s="95">
        <f>LN('ISB-2 2012'!I86)</f>
        <v>6.0920998516035869</v>
      </c>
      <c r="E86" s="96">
        <f>LN('ISB-3 2013'!I86)</f>
        <v>6.1365212305815584</v>
      </c>
      <c r="F86" s="30">
        <f>(C86/C$6)*100</f>
        <v>116.87114071667493</v>
      </c>
      <c r="G86" s="30">
        <f t="shared" si="6"/>
        <v>116.84315747105505</v>
      </c>
      <c r="H86" s="30">
        <f t="shared" si="7"/>
        <v>117.21976253674511</v>
      </c>
      <c r="I86" s="94">
        <f t="shared" si="5"/>
        <v>22.529966698511302</v>
      </c>
    </row>
    <row r="87" spans="1:40" ht="15" customHeight="1">
      <c r="A87" s="61">
        <f ca="1">'ISB-1 2011'!A87</f>
        <v>2177</v>
      </c>
      <c r="B87" s="75" t="str">
        <f ca="1">'ISB-1 2011'!B87</f>
        <v>Chénens</v>
      </c>
      <c r="C87" s="95">
        <f>LN('ISB-1 2011'!I87)</f>
        <v>5.1225731165418438</v>
      </c>
      <c r="D87" s="95">
        <f>LN('ISB-2 2012'!I87)</f>
        <v>5.1827526807159687</v>
      </c>
      <c r="E87" s="96">
        <f>LN('ISB-3 2013'!I87)</f>
        <v>5.187017079502426</v>
      </c>
      <c r="F87" s="30">
        <f t="shared" si="4"/>
        <v>98.690253732680716</v>
      </c>
      <c r="G87" s="30">
        <f t="shared" si="6"/>
        <v>99.402373952723082</v>
      </c>
      <c r="H87" s="30">
        <f t="shared" si="7"/>
        <v>99.082344456533946</v>
      </c>
      <c r="I87" s="94">
        <f t="shared" si="5"/>
        <v>19.078633211512408</v>
      </c>
    </row>
    <row r="88" spans="1:40" s="56" customFormat="1" ht="15" customHeight="1">
      <c r="A88" s="61">
        <f ca="1">'ISB-1 2011'!A88</f>
        <v>2179</v>
      </c>
      <c r="B88" s="75" t="str">
        <f ca="1">'ISB-1 2011'!B88</f>
        <v>Chésopelloz</v>
      </c>
      <c r="C88" s="95">
        <f>LN('ISB-1 2011'!I88)</f>
        <v>4.3112575637856745</v>
      </c>
      <c r="D88" s="95">
        <f>LN('ISB-2 2012'!I88)</f>
        <v>4.3600477279551066</v>
      </c>
      <c r="E88" s="96">
        <f>LN('ISB-3 2013'!I88)</f>
        <v>4.4065677435899993</v>
      </c>
      <c r="F88" s="30">
        <f>(C88/C$6)*100</f>
        <v>83.059644674077475</v>
      </c>
      <c r="G88" s="30">
        <f t="shared" si="6"/>
        <v>83.623340993775244</v>
      </c>
      <c r="H88" s="30">
        <f t="shared" si="7"/>
        <v>84.174209637134794</v>
      </c>
      <c r="I88" s="94">
        <f t="shared" si="5"/>
        <v>16.105031938580201</v>
      </c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</row>
    <row r="89" spans="1:40" ht="15" customHeight="1">
      <c r="A89" s="61">
        <f ca="1">'ISB-1 2011'!A89</f>
        <v>2183</v>
      </c>
      <c r="B89" s="75" t="str">
        <f ca="1">'ISB-1 2011'!B89</f>
        <v>Corminboeuf</v>
      </c>
      <c r="C89" s="95">
        <f>LN('ISB-1 2011'!I89)</f>
        <v>5.9431635871020942</v>
      </c>
      <c r="D89" s="95">
        <f>LN('ISB-2 2012'!I89)</f>
        <v>5.9422294441102972</v>
      </c>
      <c r="E89" s="96">
        <f>LN('ISB-3 2013'!I89)</f>
        <v>5.9607484918775349</v>
      </c>
      <c r="F89" s="30">
        <f t="shared" si="4"/>
        <v>114.4995511126822</v>
      </c>
      <c r="G89" s="30">
        <f t="shared" si="6"/>
        <v>113.96872467291563</v>
      </c>
      <c r="H89" s="30">
        <f t="shared" si="7"/>
        <v>113.86215357278715</v>
      </c>
      <c r="I89" s="94">
        <f t="shared" si="5"/>
        <v>21.977613564808319</v>
      </c>
    </row>
    <row r="90" spans="1:40" ht="15" customHeight="1">
      <c r="A90" s="61">
        <f ca="1">'ISB-1 2011'!A90</f>
        <v>2184</v>
      </c>
      <c r="B90" s="75" t="str">
        <f ca="1">'ISB-1 2011'!B90</f>
        <v>Corpataux-Magnedens</v>
      </c>
      <c r="C90" s="95">
        <f>LN('ISB-1 2011'!I90)</f>
        <v>5.6140505769973235</v>
      </c>
      <c r="D90" s="95">
        <f>LN('ISB-2 2012'!I90)</f>
        <v>5.6502685272918951</v>
      </c>
      <c r="E90" s="96">
        <f>LN('ISB-3 2013'!I90)</f>
        <v>5.6718607296062098</v>
      </c>
      <c r="F90" s="30">
        <f>(C90/C$6)*100</f>
        <v>108.15893952256536</v>
      </c>
      <c r="G90" s="30">
        <f t="shared" si="6"/>
        <v>108.36907328666553</v>
      </c>
      <c r="H90" s="30">
        <f t="shared" si="7"/>
        <v>108.34382264541136</v>
      </c>
      <c r="I90" s="94">
        <f t="shared" si="5"/>
        <v>20.856771836188035</v>
      </c>
    </row>
    <row r="91" spans="1:40" s="56" customFormat="1" ht="15" customHeight="1">
      <c r="A91" s="61">
        <f ca="1">'ISB-1 2011'!A91</f>
        <v>2185</v>
      </c>
      <c r="B91" s="75" t="str">
        <f ca="1">'ISB-1 2011'!B91</f>
        <v>Corserey</v>
      </c>
      <c r="C91" s="95">
        <f>LN('ISB-1 2011'!I91)</f>
        <v>4.6138533085615521</v>
      </c>
      <c r="D91" s="95">
        <f>LN('ISB-2 2012'!I91)</f>
        <v>4.7151710812024197</v>
      </c>
      <c r="E91" s="96">
        <f>LN('ISB-3 2013'!I91)</f>
        <v>4.730675267738385</v>
      </c>
      <c r="F91" s="30">
        <f t="shared" si="4"/>
        <v>88.889381048932961</v>
      </c>
      <c r="G91" s="30">
        <f t="shared" si="6"/>
        <v>90.434413513245318</v>
      </c>
      <c r="H91" s="30">
        <f t="shared" si="7"/>
        <v>90.365308077031443</v>
      </c>
      <c r="I91" s="94">
        <f t="shared" si="5"/>
        <v>17.314040389437267</v>
      </c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</row>
    <row r="92" spans="1:40" ht="15" customHeight="1">
      <c r="A92" s="61">
        <f ca="1">'ISB-1 2011'!A92</f>
        <v>2186</v>
      </c>
      <c r="B92" s="75" t="str">
        <f ca="1">'ISB-1 2011'!B92</f>
        <v>Cottens (FR)</v>
      </c>
      <c r="C92" s="95">
        <f>LN('ISB-1 2011'!I92)</f>
        <v>5.6044400313239375</v>
      </c>
      <c r="D92" s="95">
        <f>LN('ISB-2 2012'!I92)</f>
        <v>5.630035578512901</v>
      </c>
      <c r="E92" s="96">
        <f>LN('ISB-3 2013'!I92)</f>
        <v>5.6556962879885635</v>
      </c>
      <c r="F92" s="30">
        <f>(C92/C$6)*100</f>
        <v>107.97378507587663</v>
      </c>
      <c r="G92" s="30">
        <f t="shared" si="6"/>
        <v>107.98101634769964</v>
      </c>
      <c r="H92" s="30">
        <f t="shared" si="7"/>
        <v>108.03504965551002</v>
      </c>
      <c r="I92" s="94">
        <f t="shared" si="5"/>
        <v>20.80014843927734</v>
      </c>
    </row>
    <row r="93" spans="1:40" ht="15" customHeight="1">
      <c r="A93" s="61">
        <f ca="1">'ISB-1 2011'!A93</f>
        <v>2189</v>
      </c>
      <c r="B93" s="75" t="str">
        <f ca="1">'ISB-1 2011'!B93</f>
        <v>Ependes (FR)</v>
      </c>
      <c r="C93" s="95">
        <f>LN('ISB-1 2011'!I93)</f>
        <v>5.2517973509131437</v>
      </c>
      <c r="D93" s="95">
        <f>LN('ISB-2 2012'!I93)</f>
        <v>5.2739589227159964</v>
      </c>
      <c r="E93" s="96">
        <f>LN('ISB-3 2013'!I93)</f>
        <v>5.2785147392518565</v>
      </c>
      <c r="F93" s="30">
        <f t="shared" si="4"/>
        <v>101.17985655305479</v>
      </c>
      <c r="G93" s="30">
        <f t="shared" si="6"/>
        <v>101.15166000448524</v>
      </c>
      <c r="H93" s="30">
        <f t="shared" si="7"/>
        <v>100.8301317688382</v>
      </c>
      <c r="I93" s="94">
        <f t="shared" si="5"/>
        <v>19.462977822553484</v>
      </c>
    </row>
    <row r="94" spans="1:40" ht="15" customHeight="1">
      <c r="A94" s="61">
        <f ca="1">'ISB-1 2011'!A94</f>
        <v>2192</v>
      </c>
      <c r="B94" s="75" t="str">
        <f ca="1">'ISB-1 2011'!B94</f>
        <v>Farvagny</v>
      </c>
      <c r="C94" s="95">
        <f>LN('ISB-1 2011'!I94)</f>
        <v>5.3497600521665998</v>
      </c>
      <c r="D94" s="95">
        <f>LN('ISB-2 2012'!I94)</f>
        <v>5.357300144439888</v>
      </c>
      <c r="E94" s="96">
        <f>LN('ISB-3 2013'!I94)</f>
        <v>5.3749832482959539</v>
      </c>
      <c r="F94" s="30">
        <f>(C94/C$6)*100</f>
        <v>103.06718224330655</v>
      </c>
      <c r="G94" s="30">
        <f t="shared" si="6"/>
        <v>102.75009925054445</v>
      </c>
      <c r="H94" s="30">
        <f t="shared" si="7"/>
        <v>102.67287219089836</v>
      </c>
      <c r="I94" s="94">
        <f t="shared" si="5"/>
        <v>19.805067866560915</v>
      </c>
    </row>
    <row r="95" spans="1:40" ht="15" customHeight="1">
      <c r="A95" s="61">
        <f ca="1">'ISB-1 2011'!A95</f>
        <v>2194</v>
      </c>
      <c r="B95" s="75" t="str">
        <f ca="1">'ISB-1 2011'!B95</f>
        <v>Ferpicloz</v>
      </c>
      <c r="C95" s="95">
        <f>LN('ISB-1 2011'!I95)</f>
        <v>5.5561464758501362</v>
      </c>
      <c r="D95" s="95">
        <f>LN('ISB-2 2012'!I95)</f>
        <v>5.6078184863944571</v>
      </c>
      <c r="E95" s="96">
        <f>LN('ISB-3 2013'!I95)</f>
        <v>5.6149869758730695</v>
      </c>
      <c r="F95" s="30">
        <f t="shared" si="4"/>
        <v>107.04337312568464</v>
      </c>
      <c r="G95" s="30">
        <f t="shared" si="6"/>
        <v>107.55490462002317</v>
      </c>
      <c r="H95" s="30">
        <f t="shared" si="7"/>
        <v>107.25742081338507</v>
      </c>
      <c r="I95" s="94">
        <f t="shared" si="5"/>
        <v>20.663135847493766</v>
      </c>
    </row>
    <row r="96" spans="1:40" ht="15" customHeight="1">
      <c r="A96" s="61">
        <f ca="1">'ISB-1 2011'!A96</f>
        <v>2196</v>
      </c>
      <c r="B96" s="75" t="str">
        <f ca="1">'ISB-1 2011'!B96</f>
        <v>Fribourg</v>
      </c>
      <c r="C96" s="95">
        <f>LN('ISB-1 2011'!I96)</f>
        <v>8.289575359707106</v>
      </c>
      <c r="D96" s="95">
        <f>LN('ISB-2 2012'!I96)</f>
        <v>8.315934525514292</v>
      </c>
      <c r="E96" s="96">
        <f>LN('ISB-3 2013'!I96)</f>
        <v>8.3389259049503242</v>
      </c>
      <c r="F96" s="30">
        <f>(C96/C$6)*100</f>
        <v>159.70495236931964</v>
      </c>
      <c r="G96" s="30">
        <f t="shared" si="6"/>
        <v>159.4950954436319</v>
      </c>
      <c r="H96" s="30">
        <f t="shared" si="7"/>
        <v>159.290072935534</v>
      </c>
      <c r="I96" s="94">
        <f t="shared" si="5"/>
        <v>30.719065752052774</v>
      </c>
    </row>
    <row r="97" spans="1:9" ht="15" customHeight="1">
      <c r="A97" s="61">
        <f ca="1">'ISB-1 2011'!A97</f>
        <v>2197</v>
      </c>
      <c r="B97" s="75" t="str">
        <f ca="1">'ISB-1 2011'!B97</f>
        <v>Givisiez</v>
      </c>
      <c r="C97" s="95">
        <f>LN('ISB-1 2011'!I97)</f>
        <v>6.7753792879881702</v>
      </c>
      <c r="D97" s="95">
        <f>LN('ISB-2 2012'!I97)</f>
        <v>6.7793305608273382</v>
      </c>
      <c r="E97" s="96">
        <f>LN('ISB-3 2013'!I97)</f>
        <v>6.8126184945485901</v>
      </c>
      <c r="F97" s="30">
        <f t="shared" si="4"/>
        <v>130.53281736622728</v>
      </c>
      <c r="G97" s="30">
        <f t="shared" si="6"/>
        <v>130.02386821656904</v>
      </c>
      <c r="H97" s="30">
        <f t="shared" si="7"/>
        <v>130.13456520034609</v>
      </c>
      <c r="I97" s="94">
        <f t="shared" si="5"/>
        <v>25.082378300277743</v>
      </c>
    </row>
    <row r="98" spans="1:9" ht="15" customHeight="1">
      <c r="A98" s="61">
        <f ca="1">'ISB-1 2011'!A98</f>
        <v>2198</v>
      </c>
      <c r="B98" s="75" t="str">
        <f ca="1">'ISB-1 2011'!B98</f>
        <v>Granges-Paccot</v>
      </c>
      <c r="C98" s="95">
        <f>LN('ISB-1 2011'!I98)</f>
        <v>6.6142273732950638</v>
      </c>
      <c r="D98" s="95">
        <f>LN('ISB-2 2012'!I98)</f>
        <v>6.6839284341667948</v>
      </c>
      <c r="E98" s="96">
        <f>LN('ISB-3 2013'!I98)</f>
        <v>6.7423391963232095</v>
      </c>
      <c r="F98" s="30">
        <f>(C98/C$6)*100</f>
        <v>127.42810358494179</v>
      </c>
      <c r="G98" s="30">
        <f t="shared" si="6"/>
        <v>128.19410738204542</v>
      </c>
      <c r="H98" s="30">
        <f t="shared" si="7"/>
        <v>128.79209080163085</v>
      </c>
      <c r="I98" s="94">
        <f t="shared" si="5"/>
        <v>24.67939817354528</v>
      </c>
    </row>
    <row r="99" spans="1:9" ht="15" customHeight="1">
      <c r="A99" s="61">
        <f ca="1">'ISB-1 2011'!A99</f>
        <v>2200</v>
      </c>
      <c r="B99" s="75" t="str">
        <f ca="1">'ISB-1 2011'!B99</f>
        <v>Grolley</v>
      </c>
      <c r="C99" s="95">
        <f>LN('ISB-1 2011'!I99)</f>
        <v>5.8068932705800123</v>
      </c>
      <c r="D99" s="95">
        <f>LN('ISB-2 2012'!I99)</f>
        <v>5.8520302664016803</v>
      </c>
      <c r="E99" s="96">
        <f>LN('ISB-3 2013'!I99)</f>
        <v>5.8669878102212989</v>
      </c>
      <c r="F99" s="30">
        <f t="shared" si="4"/>
        <v>111.87420017911155</v>
      </c>
      <c r="G99" s="30">
        <f t="shared" si="6"/>
        <v>112.23875356582791</v>
      </c>
      <c r="H99" s="30">
        <f t="shared" si="7"/>
        <v>112.07113804036214</v>
      </c>
      <c r="I99" s="94">
        <f t="shared" si="5"/>
        <v>21.583018692616367</v>
      </c>
    </row>
    <row r="100" spans="1:9" ht="15" customHeight="1">
      <c r="A100" s="61">
        <f ca="1">'ISB-1 2011'!A100</f>
        <v>2206</v>
      </c>
      <c r="B100" s="75" t="str">
        <f ca="1">'ISB-1 2011'!B100</f>
        <v>Marly</v>
      </c>
      <c r="C100" s="95">
        <f>LN('ISB-1 2011'!I100)</f>
        <v>6.8990386427732364</v>
      </c>
      <c r="D100" s="95">
        <f>LN('ISB-2 2012'!I100)</f>
        <v>6.9089204030701863</v>
      </c>
      <c r="E100" s="96">
        <f>LN('ISB-3 2013'!I100)</f>
        <v>6.9332058501737279</v>
      </c>
      <c r="F100" s="30">
        <f>(C100/C$6)*100</f>
        <v>132.9152085634849</v>
      </c>
      <c r="G100" s="30">
        <f t="shared" si="6"/>
        <v>132.50933081775156</v>
      </c>
      <c r="H100" s="30">
        <f t="shared" si="7"/>
        <v>132.43802357035372</v>
      </c>
      <c r="I100" s="94">
        <f t="shared" si="5"/>
        <v>25.542776541492092</v>
      </c>
    </row>
    <row r="101" spans="1:9" ht="15" customHeight="1">
      <c r="A101" s="61">
        <f ca="1">'ISB-1 2011'!A101</f>
        <v>2208</v>
      </c>
      <c r="B101" s="75" t="str">
        <f ca="1">'ISB-1 2011'!B101</f>
        <v>Matran</v>
      </c>
      <c r="C101" s="95">
        <f>LN('ISB-1 2011'!I101)</f>
        <v>6.2752731479639658</v>
      </c>
      <c r="D101" s="95">
        <f>LN('ISB-2 2012'!I101)</f>
        <v>6.2887651611726199</v>
      </c>
      <c r="E101" s="96">
        <f>LN('ISB-3 2013'!I101)</f>
        <v>6.289403119726952</v>
      </c>
      <c r="F101" s="30">
        <f t="shared" si="4"/>
        <v>120.89789352436333</v>
      </c>
      <c r="G101" s="30">
        <f t="shared" si="6"/>
        <v>120.6150910070787</v>
      </c>
      <c r="H101" s="30">
        <f t="shared" si="7"/>
        <v>120.14011073866826</v>
      </c>
      <c r="I101" s="94">
        <f t="shared" si="5"/>
        <v>23.218128716341084</v>
      </c>
    </row>
    <row r="102" spans="1:9" ht="15" customHeight="1">
      <c r="A102" s="61">
        <f ca="1">'ISB-1 2011'!A102</f>
        <v>2211</v>
      </c>
      <c r="B102" s="75" t="str">
        <f ca="1">'ISB-1 2011'!B102</f>
        <v>Neyruz (FR)</v>
      </c>
      <c r="C102" s="95">
        <f>LN('ISB-1 2011'!I102)</f>
        <v>5.9896545918627426</v>
      </c>
      <c r="D102" s="95">
        <f>LN('ISB-2 2012'!I102)</f>
        <v>6.0395655907401933</v>
      </c>
      <c r="E102" s="96">
        <f>LN('ISB-3 2013'!I102)</f>
        <v>6.0676048108045864</v>
      </c>
      <c r="F102" s="30">
        <f>(C102/C$6)*100</f>
        <v>115.39523555714615</v>
      </c>
      <c r="G102" s="30">
        <f t="shared" si="6"/>
        <v>115.83557895720793</v>
      </c>
      <c r="H102" s="30">
        <f t="shared" si="7"/>
        <v>115.90332182749108</v>
      </c>
      <c r="I102" s="94">
        <f t="shared" si="5"/>
        <v>22.286011553146462</v>
      </c>
    </row>
    <row r="103" spans="1:9" ht="15" customHeight="1">
      <c r="A103" s="61">
        <f ca="1">'ISB-1 2011'!A103</f>
        <v>2213</v>
      </c>
      <c r="B103" s="75" t="str">
        <f ca="1">'ISB-1 2011'!B103</f>
        <v>Noréaz</v>
      </c>
      <c r="C103" s="95">
        <f>LN('ISB-1 2011'!I103)</f>
        <v>4.4394501463466787</v>
      </c>
      <c r="D103" s="95">
        <f>LN('ISB-2 2012'!I103)</f>
        <v>4.4735249932311811</v>
      </c>
      <c r="E103" s="96">
        <f>LN('ISB-3 2013'!I103)</f>
        <v>4.4967048390101745</v>
      </c>
      <c r="F103" s="30">
        <f t="shared" si="4"/>
        <v>85.529371940388074</v>
      </c>
      <c r="G103" s="30">
        <f t="shared" si="6"/>
        <v>85.79977314344643</v>
      </c>
      <c r="H103" s="30">
        <f t="shared" si="7"/>
        <v>85.896007464257039</v>
      </c>
      <c r="I103" s="94">
        <f t="shared" si="5"/>
        <v>16.51385479358748</v>
      </c>
    </row>
    <row r="104" spans="1:9" ht="15" customHeight="1">
      <c r="A104" s="61">
        <f ca="1">'ISB-1 2011'!A104</f>
        <v>2216</v>
      </c>
      <c r="B104" s="75" t="str">
        <f ca="1">'ISB-1 2011'!B104</f>
        <v>Pierrafortscha</v>
      </c>
      <c r="C104" s="95">
        <f>LN('ISB-1 2011'!I104)</f>
        <v>3.3877743613300146</v>
      </c>
      <c r="D104" s="95">
        <f>LN('ISB-2 2012'!I104)</f>
        <v>3.3945083935113587</v>
      </c>
      <c r="E104" s="96">
        <f>LN('ISB-3 2013'!I104)</f>
        <v>3.3877743613300146</v>
      </c>
      <c r="F104" s="30">
        <f>(C104/C$6)*100</f>
        <v>65.268040826801638</v>
      </c>
      <c r="G104" s="30">
        <f t="shared" si="6"/>
        <v>65.104822379998339</v>
      </c>
      <c r="H104" s="30">
        <f t="shared" si="7"/>
        <v>64.713229408242938</v>
      </c>
      <c r="I104" s="94">
        <f t="shared" si="5"/>
        <v>12.524527145885756</v>
      </c>
    </row>
    <row r="105" spans="1:9" ht="15" customHeight="1">
      <c r="A105" s="61">
        <f ca="1">'ISB-1 2011'!A105</f>
        <v>2217</v>
      </c>
      <c r="B105" s="75" t="str">
        <f ca="1">'ISB-1 2011'!B105</f>
        <v>Ponthaux</v>
      </c>
      <c r="C105" s="95">
        <f>LN('ISB-1 2011'!I105)</f>
        <v>4.7140777030845005</v>
      </c>
      <c r="D105" s="95">
        <f>LN('ISB-2 2012'!I105)</f>
        <v>4.7469164747315054</v>
      </c>
      <c r="E105" s="96">
        <f>LN('ISB-3 2013'!I105)</f>
        <v>4.765826129088798</v>
      </c>
      <c r="F105" s="30">
        <f t="shared" si="4"/>
        <v>90.820279974266683</v>
      </c>
      <c r="G105" s="30">
        <f t="shared" si="6"/>
        <v>91.043272872982044</v>
      </c>
      <c r="H105" s="30">
        <f t="shared" si="7"/>
        <v>91.036759452433429</v>
      </c>
      <c r="I105" s="94">
        <f t="shared" si="5"/>
        <v>17.520200049639595</v>
      </c>
    </row>
    <row r="106" spans="1:9" ht="15" customHeight="1">
      <c r="A106" s="61">
        <f ca="1">'ISB-1 2011'!A106</f>
        <v>2220</v>
      </c>
      <c r="B106" s="75" t="str">
        <f ca="1">'ISB-1 2011'!B106</f>
        <v>Le Mouret</v>
      </c>
      <c r="C106" s="95">
        <f>LN('ISB-1 2011'!I106)</f>
        <v>5.0820199390266776</v>
      </c>
      <c r="D106" s="95">
        <f>LN('ISB-2 2012'!I106)</f>
        <v>5.09266541547463</v>
      </c>
      <c r="E106" s="96">
        <f>LN('ISB-3 2013'!I106)</f>
        <v>5.1022159573586157</v>
      </c>
      <c r="F106" s="30">
        <f>(C106/C$6)*100</f>
        <v>97.908966030663507</v>
      </c>
      <c r="G106" s="30">
        <f t="shared" si="6"/>
        <v>97.674549265811621</v>
      </c>
      <c r="H106" s="30">
        <f t="shared" si="7"/>
        <v>97.462474333538395</v>
      </c>
      <c r="I106" s="94">
        <f t="shared" si="5"/>
        <v>18.81355253424687</v>
      </c>
    </row>
    <row r="107" spans="1:9" ht="15" customHeight="1">
      <c r="A107" s="61">
        <f ca="1">'ISB-1 2011'!A107</f>
        <v>2221</v>
      </c>
      <c r="B107" s="75" t="str">
        <f ca="1">'ISB-1 2011'!B107</f>
        <v>Prez-vers-Noréaz</v>
      </c>
      <c r="C107" s="95">
        <f>LN('ISB-1 2011'!I107)</f>
        <v>5.08306513194107</v>
      </c>
      <c r="D107" s="95">
        <f>LN('ISB-2 2012'!I107)</f>
        <v>5.1057320495053622</v>
      </c>
      <c r="E107" s="96">
        <f>LN('ISB-3 2013'!I107)</f>
        <v>5.1382808545435168</v>
      </c>
      <c r="F107" s="30">
        <f t="shared" si="4"/>
        <v>97.929102464360824</v>
      </c>
      <c r="G107" s="30">
        <f t="shared" si="6"/>
        <v>97.925160190592763</v>
      </c>
      <c r="H107" s="30">
        <f t="shared" si="7"/>
        <v>98.151385611618593</v>
      </c>
      <c r="I107" s="94">
        <f t="shared" si="5"/>
        <v>18.875162618713937</v>
      </c>
    </row>
    <row r="108" spans="1:9" ht="15" customHeight="1">
      <c r="A108" s="61">
        <f ca="1">'ISB-1 2011'!A108</f>
        <v>2222</v>
      </c>
      <c r="B108" s="75" t="str">
        <f ca="1">'ISB-1 2011'!B108</f>
        <v>Rossens (FR)</v>
      </c>
      <c r="C108" s="95">
        <f>LN('ISB-1 2011'!I108)</f>
        <v>5.500057009199093</v>
      </c>
      <c r="D108" s="95">
        <f>LN('ISB-2 2012'!I108)</f>
        <v>5.4952377227631439</v>
      </c>
      <c r="E108" s="96">
        <f>LN('ISB-3 2013'!I108)</f>
        <v>5.5048531814625861</v>
      </c>
      <c r="F108" s="30">
        <f>(C108/C$6)*100</f>
        <v>105.96276703777015</v>
      </c>
      <c r="G108" s="30">
        <f t="shared" si="6"/>
        <v>105.39566688367475</v>
      </c>
      <c r="H108" s="30">
        <f t="shared" si="7"/>
        <v>105.15364625725205</v>
      </c>
      <c r="I108" s="94">
        <f t="shared" si="5"/>
        <v>20.320075547472346</v>
      </c>
    </row>
    <row r="109" spans="1:9" ht="15" customHeight="1">
      <c r="A109" s="61">
        <f ca="1">'ISB-1 2011'!A109</f>
        <v>2223</v>
      </c>
      <c r="B109" s="75" t="str">
        <f ca="1">'ISB-1 2011'!B109</f>
        <v>Le Glèbe</v>
      </c>
      <c r="C109" s="95">
        <f>LN('ISB-1 2011'!I109)</f>
        <v>4.720700606049947</v>
      </c>
      <c r="D109" s="95">
        <f>LN('ISB-2 2012'!I109)</f>
        <v>4.7419508744493459</v>
      </c>
      <c r="E109" s="96">
        <f>LN('ISB-3 2013'!I109)</f>
        <v>4.7823354310031059</v>
      </c>
      <c r="F109" s="30">
        <f t="shared" si="4"/>
        <v>90.94787521971007</v>
      </c>
      <c r="G109" s="30">
        <f t="shared" si="6"/>
        <v>90.948035363775105</v>
      </c>
      <c r="H109" s="30">
        <f t="shared" si="7"/>
        <v>91.352119960011947</v>
      </c>
      <c r="I109" s="94">
        <f t="shared" si="5"/>
        <v>17.542523560892516</v>
      </c>
    </row>
    <row r="110" spans="1:9" ht="15" customHeight="1">
      <c r="A110" s="61">
        <f ca="1">'ISB-1 2011'!A110</f>
        <v>2225</v>
      </c>
      <c r="B110" s="75" t="str">
        <f ca="1">'ISB-1 2011'!B110</f>
        <v>Senèdes</v>
      </c>
      <c r="C110" s="95">
        <f>LN('ISB-1 2011'!I110)</f>
        <v>5.5253748171833825</v>
      </c>
      <c r="D110" s="95">
        <f>LN('ISB-2 2012'!I110)</f>
        <v>5.6078184863944571</v>
      </c>
      <c r="E110" s="96">
        <f>LN('ISB-3 2013'!I110)</f>
        <v>5.7037824746562009</v>
      </c>
      <c r="F110" s="30">
        <f>(C110/C$6)*100</f>
        <v>106.45053379816176</v>
      </c>
      <c r="G110" s="30">
        <f t="shared" si="6"/>
        <v>107.55490462002317</v>
      </c>
      <c r="H110" s="30">
        <f t="shared" si="7"/>
        <v>108.9535914759779</v>
      </c>
      <c r="I110" s="94">
        <f t="shared" si="5"/>
        <v>20.733969719205259</v>
      </c>
    </row>
    <row r="111" spans="1:9" ht="15" customHeight="1">
      <c r="A111" s="61">
        <f ca="1">'ISB-1 2011'!A111</f>
        <v>2226</v>
      </c>
      <c r="B111" s="75" t="str">
        <f ca="1">'ISB-1 2011'!B111</f>
        <v>Treyvaux</v>
      </c>
      <c r="C111" s="95">
        <f>LN('ISB-1 2011'!I111)</f>
        <v>4.8463948974837381</v>
      </c>
      <c r="D111" s="95">
        <f>LN('ISB-2 2012'!I111)</f>
        <v>4.838090351486918</v>
      </c>
      <c r="E111" s="96">
        <f>LN('ISB-3 2013'!I111)</f>
        <v>4.8436343712310341</v>
      </c>
      <c r="F111" s="30">
        <f t="shared" si="4"/>
        <v>93.369471013880911</v>
      </c>
      <c r="G111" s="30">
        <f t="shared" si="6"/>
        <v>92.791938176978178</v>
      </c>
      <c r="H111" s="30">
        <f t="shared" si="7"/>
        <v>92.523051656860474</v>
      </c>
      <c r="I111" s="94">
        <f t="shared" si="5"/>
        <v>17.891542386423598</v>
      </c>
    </row>
    <row r="112" spans="1:9" ht="15" customHeight="1">
      <c r="A112" s="61">
        <f ca="1">'ISB-1 2011'!A112</f>
        <v>2228</v>
      </c>
      <c r="B112" s="75" t="str">
        <f ca="1">'ISB-1 2011'!B112</f>
        <v>Villars-sur-Glâne</v>
      </c>
      <c r="C112" s="95">
        <f>LN('ISB-1 2011'!I112)</f>
        <v>7.6715241740599769</v>
      </c>
      <c r="D112" s="95">
        <f>LN('ISB-2 2012'!I112)</f>
        <v>7.6894713213191919</v>
      </c>
      <c r="E112" s="96">
        <f>LN('ISB-3 2013'!I112)</f>
        <v>7.6962955821573864</v>
      </c>
      <c r="F112" s="30">
        <f>(C112/C$6)*100</f>
        <v>147.79772782735421</v>
      </c>
      <c r="G112" s="30">
        <f t="shared" si="6"/>
        <v>147.4798723513311</v>
      </c>
      <c r="H112" s="30">
        <f t="shared" si="7"/>
        <v>147.0145554222407</v>
      </c>
      <c r="I112" s="94">
        <f t="shared" si="5"/>
        <v>28.395156389579455</v>
      </c>
    </row>
    <row r="113" spans="1:40" ht="15" customHeight="1">
      <c r="A113" s="61">
        <f ca="1">'ISB-1 2011'!A113</f>
        <v>2230</v>
      </c>
      <c r="B113" s="75" t="str">
        <f ca="1">'ISB-1 2011'!B113</f>
        <v>Villarsel-sur-Marly</v>
      </c>
      <c r="C113" s="95">
        <f>LN('ISB-1 2011'!I113)</f>
        <v>4.0774155001216528</v>
      </c>
      <c r="D113" s="95">
        <f>LN('ISB-2 2012'!I113)</f>
        <v>4.1015130517007137</v>
      </c>
      <c r="E113" s="96">
        <f>LN('ISB-3 2013'!I113)</f>
        <v>4.1366043715119831</v>
      </c>
      <c r="F113" s="30">
        <f t="shared" si="4"/>
        <v>78.554500077536218</v>
      </c>
      <c r="G113" s="30">
        <f t="shared" si="6"/>
        <v>78.66478669802305</v>
      </c>
      <c r="H113" s="30">
        <f t="shared" si="7"/>
        <v>79.017372207664181</v>
      </c>
      <c r="I113" s="94">
        <f t="shared" si="5"/>
        <v>15.166393506722947</v>
      </c>
    </row>
    <row r="114" spans="1:40" ht="15" customHeight="1">
      <c r="A114" s="61">
        <f ca="1">'ISB-1 2011'!A114</f>
        <v>2231</v>
      </c>
      <c r="B114" s="75" t="str">
        <f ca="1">'ISB-1 2011'!B114</f>
        <v>Vuisternens-en-Ogoz</v>
      </c>
      <c r="C114" s="95">
        <f>LN('ISB-1 2011'!I114)</f>
        <v>4.9328338352877505</v>
      </c>
      <c r="D114" s="95">
        <f>LN('ISB-2 2012'!I114)</f>
        <v>5.0208148623097202</v>
      </c>
      <c r="E114" s="96">
        <f>LN('ISB-3 2013'!I114)</f>
        <v>5.059502384301342</v>
      </c>
      <c r="F114" s="30">
        <f>(C114/C$6)*100</f>
        <v>95.034782666869148</v>
      </c>
      <c r="G114" s="30">
        <f t="shared" si="6"/>
        <v>96.296494785036785</v>
      </c>
      <c r="H114" s="30">
        <f t="shared" si="7"/>
        <v>96.64656012046315</v>
      </c>
      <c r="I114" s="94">
        <f t="shared" si="5"/>
        <v>18.488177172146095</v>
      </c>
    </row>
    <row r="115" spans="1:40" ht="15" customHeight="1">
      <c r="A115" s="61">
        <f ca="1">'ISB-1 2011'!A115</f>
        <v>2233</v>
      </c>
      <c r="B115" s="75" t="str">
        <f ca="1">'ISB-1 2011'!B115</f>
        <v>Hauterive (FR)</v>
      </c>
      <c r="C115" s="95">
        <f>LN('ISB-1 2011'!I115)</f>
        <v>5.2255580122656085</v>
      </c>
      <c r="D115" s="95">
        <f>LN('ISB-2 2012'!I115)</f>
        <v>5.2442501452777606</v>
      </c>
      <c r="E115" s="96">
        <f>LN('ISB-3 2013'!I115)</f>
        <v>5.2869750899441019</v>
      </c>
      <c r="F115" s="30">
        <f t="shared" si="4"/>
        <v>100.67433580596369</v>
      </c>
      <c r="G115" s="30">
        <f t="shared" si="6"/>
        <v>100.58186183225493</v>
      </c>
      <c r="H115" s="30">
        <f t="shared" si="7"/>
        <v>100.9917412967545</v>
      </c>
      <c r="I115" s="94">
        <f t="shared" si="5"/>
        <v>19.404317679625276</v>
      </c>
    </row>
    <row r="116" spans="1:40" ht="15" customHeight="1">
      <c r="A116" s="61">
        <f ca="1">'ISB-1 2011'!A116</f>
        <v>2234</v>
      </c>
      <c r="B116" s="75" t="str">
        <f ca="1">'ISB-1 2011'!B116</f>
        <v>La Brillaz</v>
      </c>
      <c r="C116" s="95">
        <f>LN('ISB-1 2011'!I116)</f>
        <v>5.1344295114429199</v>
      </c>
      <c r="D116" s="95">
        <f>LN('ISB-2 2012'!I116)</f>
        <v>5.1485980681012347</v>
      </c>
      <c r="E116" s="96">
        <f>LN('ISB-3 2013'!I116)</f>
        <v>5.1642321107135647</v>
      </c>
      <c r="F116" s="30">
        <f>(C116/C$6)*100</f>
        <v>98.918676166977178</v>
      </c>
      <c r="G116" s="30">
        <f t="shared" si="6"/>
        <v>98.747307082954734</v>
      </c>
      <c r="H116" s="30">
        <f t="shared" si="7"/>
        <v>98.647106227824295</v>
      </c>
      <c r="I116" s="94">
        <f t="shared" si="5"/>
        <v>19.023300344471952</v>
      </c>
    </row>
    <row r="117" spans="1:40" ht="15" customHeight="1">
      <c r="A117" s="61">
        <f ca="1">'ISB-1 2011'!A117</f>
        <v>2235</v>
      </c>
      <c r="B117" s="75" t="str">
        <f ca="1">'ISB-1 2011'!B117</f>
        <v>La Sonnaz</v>
      </c>
      <c r="C117" s="95">
        <f>LN('ISB-1 2011'!I117)</f>
        <v>5.0280270368081252</v>
      </c>
      <c r="D117" s="95">
        <f>LN('ISB-2 2012'!I117)</f>
        <v>5.0151364269770475</v>
      </c>
      <c r="E117" s="96">
        <f>LN('ISB-3 2013'!I117)</f>
        <v>5.0426972265559185</v>
      </c>
      <c r="F117" s="30">
        <f t="shared" si="4"/>
        <v>96.868751845627131</v>
      </c>
      <c r="G117" s="30">
        <f t="shared" si="6"/>
        <v>96.18758548776222</v>
      </c>
      <c r="H117" s="30">
        <f t="shared" si="7"/>
        <v>96.325548177981119</v>
      </c>
      <c r="I117" s="94">
        <f t="shared" si="5"/>
        <v>18.578317049829987</v>
      </c>
    </row>
    <row r="118" spans="1:40" ht="15" customHeight="1">
      <c r="A118" s="61">
        <f ca="1">'ISB-1 2011'!A118</f>
        <v>2243</v>
      </c>
      <c r="B118" s="75" t="str">
        <f ca="1">'ISB-1 2011'!B118</f>
        <v>Barberêche</v>
      </c>
      <c r="C118" s="95">
        <f>LN('ISB-1 2011'!I118)</f>
        <v>4.1990679322706059</v>
      </c>
      <c r="D118" s="95">
        <f>LN('ISB-2 2012'!I118)</f>
        <v>4.1817097336608482</v>
      </c>
      <c r="E118" s="96">
        <f>LN('ISB-3 2013'!I118)</f>
        <v>4.2142484894476215</v>
      </c>
      <c r="F118" s="30">
        <f>(C118/C$6)*100</f>
        <v>80.898226389066721</v>
      </c>
      <c r="G118" s="30">
        <f t="shared" si="6"/>
        <v>80.20291538389111</v>
      </c>
      <c r="H118" s="30">
        <f t="shared" si="7"/>
        <v>80.500529313262277</v>
      </c>
      <c r="I118" s="94">
        <f t="shared" si="5"/>
        <v>15.510827283735333</v>
      </c>
    </row>
    <row r="119" spans="1:40" ht="15" customHeight="1">
      <c r="A119" s="61">
        <f ca="1">'ISB-1 2011'!A119</f>
        <v>2250</v>
      </c>
      <c r="B119" s="75" t="str">
        <f ca="1">'ISB-1 2011'!B119</f>
        <v>Courgevaux</v>
      </c>
      <c r="C119" s="95">
        <f>LN('ISB-1 2011'!I119)</f>
        <v>5.9847854870283106</v>
      </c>
      <c r="D119" s="95">
        <f>LN('ISB-2 2012'!I119)</f>
        <v>6.0024981272290221</v>
      </c>
      <c r="E119" s="96">
        <f>LN('ISB-3 2013'!I119)</f>
        <v>5.9951559503399414</v>
      </c>
      <c r="F119" s="30">
        <f>(C119/C$6)*100</f>
        <v>115.301428561984</v>
      </c>
      <c r="G119" s="30">
        <f t="shared" si="6"/>
        <v>115.1246451935487</v>
      </c>
      <c r="H119" s="30">
        <f t="shared" si="7"/>
        <v>114.51940447421913</v>
      </c>
      <c r="I119" s="94">
        <f t="shared" si="5"/>
        <v>22.145499702350069</v>
      </c>
    </row>
    <row r="120" spans="1:40" s="56" customFormat="1" ht="15" customHeight="1">
      <c r="A120" s="61">
        <f ca="1">'ISB-1 2011'!A120</f>
        <v>2251</v>
      </c>
      <c r="B120" s="75" t="str">
        <f ca="1">'ISB-1 2011'!B120</f>
        <v>Courlevon</v>
      </c>
      <c r="C120" s="95">
        <f>LN('ISB-1 2011'!I120)</f>
        <v>4.5447384468031737</v>
      </c>
      <c r="D120" s="95">
        <f>LN('ISB-2 2012'!I120)</f>
        <v>4.5447384468031737</v>
      </c>
      <c r="E120" s="96">
        <f>LN('ISB-3 2013'!I120)</f>
        <v>4.5674298580052444</v>
      </c>
      <c r="F120" s="30">
        <f t="shared" si="4"/>
        <v>87.557830851707436</v>
      </c>
      <c r="G120" s="30">
        <f t="shared" si="6"/>
        <v>87.16560840098569</v>
      </c>
      <c r="H120" s="30">
        <f t="shared" si="7"/>
        <v>87.24699601632031</v>
      </c>
      <c r="I120" s="94">
        <f t="shared" si="5"/>
        <v>16.818501944270665</v>
      </c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</row>
    <row r="121" spans="1:40" ht="15" customHeight="1">
      <c r="A121" s="61">
        <f ca="1">'ISB-1 2011'!A121</f>
        <v>2254</v>
      </c>
      <c r="B121" s="75" t="str">
        <f ca="1">'ISB-1 2011'!B121</f>
        <v>Courtepin</v>
      </c>
      <c r="C121" s="95">
        <f>LN('ISB-1 2011'!I121)</f>
        <v>6.7290903947412311</v>
      </c>
      <c r="D121" s="95">
        <f>LN('ISB-2 2012'!I121)</f>
        <v>6.7651303312244284</v>
      </c>
      <c r="E121" s="96">
        <f>LN('ISB-3 2013'!I121)</f>
        <v>6.7941097117902034</v>
      </c>
      <c r="F121" s="30">
        <f>(C121/C$6)*100</f>
        <v>129.64102675326492</v>
      </c>
      <c r="G121" s="30">
        <f t="shared" si="6"/>
        <v>129.75151554605574</v>
      </c>
      <c r="H121" s="30">
        <f t="shared" si="7"/>
        <v>129.78101063119215</v>
      </c>
      <c r="I121" s="94">
        <f t="shared" si="5"/>
        <v>24.984942098138927</v>
      </c>
    </row>
    <row r="122" spans="1:40" ht="15" customHeight="1">
      <c r="A122" s="61">
        <f ca="1">'ISB-1 2011'!A122</f>
        <v>2257</v>
      </c>
      <c r="B122" s="75" t="str">
        <f ca="1">'ISB-1 2011'!B122</f>
        <v>Cressier (FR)</v>
      </c>
      <c r="C122" s="95">
        <f>LN('ISB-1 2011'!I122)</f>
        <v>5.288678737710268</v>
      </c>
      <c r="D122" s="95">
        <f>LN('ISB-2 2012'!I122)</f>
        <v>5.3007125772739911</v>
      </c>
      <c r="E122" s="96">
        <f>LN('ISB-3 2013'!I122)</f>
        <v>5.3149645999811934</v>
      </c>
      <c r="F122" s="30">
        <f t="shared" si="4"/>
        <v>101.89040442386363</v>
      </c>
      <c r="G122" s="30">
        <f t="shared" si="6"/>
        <v>101.66478052919612</v>
      </c>
      <c r="H122" s="30">
        <f t="shared" si="7"/>
        <v>101.52639661640322</v>
      </c>
      <c r="I122" s="94">
        <f t="shared" si="5"/>
        <v>19.586237536759526</v>
      </c>
    </row>
    <row r="123" spans="1:40" ht="15" customHeight="1">
      <c r="A123" s="61">
        <f ca="1">'ISB-1 2011'!A123</f>
        <v>2258</v>
      </c>
      <c r="B123" s="75" t="str">
        <f ca="1">'ISB-1 2011'!B123</f>
        <v>Fräschels</v>
      </c>
      <c r="C123" s="95">
        <f>LN('ISB-1 2011'!I123)</f>
        <v>5.0658864478515477</v>
      </c>
      <c r="D123" s="95">
        <f>LN('ISB-2 2012'!I123)</f>
        <v>4.9878700833232434</v>
      </c>
      <c r="E123" s="96">
        <f>LN('ISB-3 2013'!I123)</f>
        <v>5.0095629079345034</v>
      </c>
      <c r="F123" s="30">
        <f>(C123/C$6)*100</f>
        <v>97.598142094832127</v>
      </c>
      <c r="G123" s="30">
        <f t="shared" si="6"/>
        <v>95.66463186539788</v>
      </c>
      <c r="H123" s="30">
        <f t="shared" si="7"/>
        <v>95.692616780096756</v>
      </c>
      <c r="I123" s="94">
        <f t="shared" si="5"/>
        <v>18.550936085528978</v>
      </c>
    </row>
    <row r="124" spans="1:40" ht="15" customHeight="1">
      <c r="A124" s="61">
        <f ca="1">'ISB-1 2011'!A124</f>
        <v>2259</v>
      </c>
      <c r="B124" s="75" t="str">
        <f ca="1">'ISB-1 2011'!B124</f>
        <v>Galmiz</v>
      </c>
      <c r="C124" s="95">
        <f>LN('ISB-1 2011'!I124)</f>
        <v>4.2123322014597608</v>
      </c>
      <c r="D124" s="95">
        <f>LN('ISB-2 2012'!I124)</f>
        <v>4.2429550616737437</v>
      </c>
      <c r="E124" s="96">
        <f>LN('ISB-3 2013'!I124)</f>
        <v>4.2524338056282875</v>
      </c>
      <c r="F124" s="30">
        <f t="shared" si="4"/>
        <v>81.153772588618082</v>
      </c>
      <c r="G124" s="30">
        <f t="shared" si="6"/>
        <v>81.377567421725587</v>
      </c>
      <c r="H124" s="30">
        <f t="shared" si="7"/>
        <v>81.229944812190482</v>
      </c>
      <c r="I124" s="94">
        <f t="shared" si="5"/>
        <v>15.649474485606694</v>
      </c>
    </row>
    <row r="125" spans="1:40" s="56" customFormat="1" ht="15" customHeight="1">
      <c r="A125" s="61">
        <f ca="1">'ISB-1 2011'!A125</f>
        <v>2260</v>
      </c>
      <c r="B125" s="75" t="str">
        <f ca="1">'ISB-1 2011'!B125</f>
        <v>Gempenach</v>
      </c>
      <c r="C125" s="95">
        <f>LN('ISB-1 2011'!I125)</f>
        <v>5.157057296551856</v>
      </c>
      <c r="D125" s="95">
        <f>LN('ISB-2 2012'!I125)</f>
        <v>5.1604996407428292</v>
      </c>
      <c r="E125" s="96">
        <f>LN('ISB-3 2013'!I125)</f>
        <v>5.1466585893309578</v>
      </c>
      <c r="F125" s="30">
        <f>(C125/C$6)*100</f>
        <v>99.354617597778471</v>
      </c>
      <c r="G125" s="30">
        <f t="shared" si="6"/>
        <v>98.975572764770334</v>
      </c>
      <c r="H125" s="30">
        <f t="shared" si="7"/>
        <v>98.311417011410001</v>
      </c>
      <c r="I125" s="94">
        <f t="shared" si="5"/>
        <v>19.044391193408156</v>
      </c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</row>
    <row r="126" spans="1:40" ht="15" customHeight="1">
      <c r="A126" s="61">
        <f ca="1">'ISB-1 2011'!A126</f>
        <v>2261</v>
      </c>
      <c r="B126" s="75" t="str">
        <f ca="1">'ISB-1 2011'!B126</f>
        <v>Greng</v>
      </c>
      <c r="C126" s="95">
        <f>LN('ISB-1 2011'!I126)</f>
        <v>5.1424469958412518</v>
      </c>
      <c r="D126" s="95">
        <f>LN('ISB-2 2012'!I126)</f>
        <v>5.0867050128330167</v>
      </c>
      <c r="E126" s="96">
        <f>LN('ISB-3 2013'!I126)</f>
        <v>5.2009432025228604</v>
      </c>
      <c r="F126" s="30">
        <f t="shared" si="4"/>
        <v>99.07313908074488</v>
      </c>
      <c r="G126" s="30">
        <f t="shared" si="6"/>
        <v>97.560231989107479</v>
      </c>
      <c r="H126" s="30">
        <f t="shared" si="7"/>
        <v>99.348361108668655</v>
      </c>
      <c r="I126" s="94">
        <f t="shared" si="5"/>
        <v>19.002027205861054</v>
      </c>
    </row>
    <row r="127" spans="1:40" ht="15" customHeight="1">
      <c r="A127" s="61">
        <f ca="1">'ISB-1 2011'!A127</f>
        <v>2262</v>
      </c>
      <c r="B127" s="75" t="str">
        <f ca="1">'ISB-1 2011'!B127</f>
        <v>Gurmels</v>
      </c>
      <c r="C127" s="95">
        <f>LN('ISB-1 2011'!I127)</f>
        <v>5.4058770844349011</v>
      </c>
      <c r="D127" s="95">
        <f>LN('ISB-2 2012'!I127)</f>
        <v>5.4272393689227281</v>
      </c>
      <c r="E127" s="96">
        <f>LN('ISB-3 2013'!I127)</f>
        <v>5.4531299692854462</v>
      </c>
      <c r="F127" s="30">
        <f>(C127/C$6)*100</f>
        <v>104.14831940373081</v>
      </c>
      <c r="G127" s="30">
        <f t="shared" si="6"/>
        <v>104.0914954880833</v>
      </c>
      <c r="H127" s="30">
        <f t="shared" si="7"/>
        <v>104.16563001462471</v>
      </c>
      <c r="I127" s="94">
        <f t="shared" si="5"/>
        <v>20.056429562993372</v>
      </c>
    </row>
    <row r="128" spans="1:40" ht="15" customHeight="1">
      <c r="A128" s="61">
        <f ca="1">'ISB-1 2011'!A128</f>
        <v>2264</v>
      </c>
      <c r="B128" s="75" t="str">
        <f ca="1">'ISB-1 2011'!B128</f>
        <v>Jeuss</v>
      </c>
      <c r="C128" s="95">
        <f>LN('ISB-1 2011'!I128)</f>
        <v>5.5018411309925943</v>
      </c>
      <c r="D128" s="95">
        <f>LN('ISB-2 2012'!I128)</f>
        <v>5.4901176672965351</v>
      </c>
      <c r="E128" s="96">
        <f>LN('ISB-3 2013'!I128)</f>
        <v>5.4806389233419912</v>
      </c>
      <c r="F128" s="30">
        <f t="shared" si="4"/>
        <v>105.99713949639296</v>
      </c>
      <c r="G128" s="30">
        <f t="shared" si="6"/>
        <v>105.29746700814447</v>
      </c>
      <c r="H128" s="30">
        <f t="shared" si="7"/>
        <v>104.69110575910233</v>
      </c>
      <c r="I128" s="94">
        <f t="shared" si="5"/>
        <v>20.286282727325673</v>
      </c>
    </row>
    <row r="129" spans="1:40" ht="15" customHeight="1">
      <c r="A129" s="61">
        <f ca="1">'ISB-1 2011'!A129</f>
        <v>2265</v>
      </c>
      <c r="B129" s="75" t="str">
        <f ca="1">'ISB-1 2011'!B129</f>
        <v>Kerzers</v>
      </c>
      <c r="C129" s="95">
        <f>LN('ISB-1 2011'!I129)</f>
        <v>5.9375104211432408</v>
      </c>
      <c r="D129" s="95">
        <f>LN('ISB-2 2012'!I129)</f>
        <v>5.9608710077561939</v>
      </c>
      <c r="E129" s="96">
        <f>LN('ISB-3 2013'!I129)</f>
        <v>5.9629678841797791</v>
      </c>
      <c r="F129" s="30">
        <f>(C129/C$6)*100</f>
        <v>114.39063858568078</v>
      </c>
      <c r="G129" s="30">
        <f t="shared" si="6"/>
        <v>114.32625971167749</v>
      </c>
      <c r="H129" s="30">
        <f t="shared" si="7"/>
        <v>113.90454838067087</v>
      </c>
      <c r="I129" s="94">
        <f t="shared" si="5"/>
        <v>21.996296876729474</v>
      </c>
    </row>
    <row r="130" spans="1:40" s="56" customFormat="1" ht="15" customHeight="1">
      <c r="A130" s="61">
        <f ca="1">'ISB-1 2011'!A130</f>
        <v>2266</v>
      </c>
      <c r="B130" s="75" t="str">
        <f ca="1">'ISB-1 2011'!B130</f>
        <v>Kleinbösingen</v>
      </c>
      <c r="C130" s="95">
        <f>LN('ISB-1 2011'!I130)</f>
        <v>5.2933048247244923</v>
      </c>
      <c r="D130" s="95">
        <f>LN('ISB-2 2012'!I130)</f>
        <v>5.2899491168775201</v>
      </c>
      <c r="E130" s="96">
        <f>LN('ISB-3 2013'!I130)</f>
        <v>5.2899491168775201</v>
      </c>
      <c r="F130" s="30">
        <f t="shared" si="4"/>
        <v>101.97952949652466</v>
      </c>
      <c r="G130" s="30">
        <f t="shared" si="6"/>
        <v>101.45834322044006</v>
      </c>
      <c r="H130" s="30">
        <f t="shared" si="7"/>
        <v>101.0485511272454</v>
      </c>
      <c r="I130" s="94">
        <f t="shared" si="5"/>
        <v>19.548028410798292</v>
      </c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</row>
    <row r="131" spans="1:40" ht="15" customHeight="1">
      <c r="A131" s="61">
        <f ca="1">'ISB-1 2011'!A131</f>
        <v>2270</v>
      </c>
      <c r="B131" s="75" t="str">
        <f ca="1">'ISB-1 2011'!B131</f>
        <v>Lurtigen</v>
      </c>
      <c r="C131" s="95">
        <f>LN('ISB-1 2011'!I131)</f>
        <v>4.383108300544623</v>
      </c>
      <c r="D131" s="95">
        <f>LN('ISB-2 2012'!I131)</f>
        <v>4.3667591625430928</v>
      </c>
      <c r="E131" s="96">
        <f>LN('ISB-3 2013'!I131)</f>
        <v>4.3557093263565081</v>
      </c>
      <c r="F131" s="30">
        <f>(C131/C$6)*100</f>
        <v>84.443903576839148</v>
      </c>
      <c r="G131" s="30">
        <f t="shared" si="6"/>
        <v>83.752062654208032</v>
      </c>
      <c r="H131" s="30">
        <f t="shared" si="7"/>
        <v>83.202712698218534</v>
      </c>
      <c r="I131" s="94">
        <f t="shared" si="5"/>
        <v>16.139795187258862</v>
      </c>
    </row>
    <row r="132" spans="1:40" ht="15" customHeight="1">
      <c r="A132" s="61">
        <f ca="1">'ISB-1 2011'!A132</f>
        <v>2271</v>
      </c>
      <c r="B132" s="75" t="str">
        <f ca="1">'ISB-1 2011'!B132</f>
        <v>Meyriez</v>
      </c>
      <c r="C132" s="95">
        <f>LN('ISB-1 2011'!I132)</f>
        <v>7.4484170590338854</v>
      </c>
      <c r="D132" s="95">
        <f>LN('ISB-2 2012'!I132)</f>
        <v>7.4417392378912801</v>
      </c>
      <c r="E132" s="96">
        <f>LN('ISB-3 2013'!I132)</f>
        <v>7.419723107326905</v>
      </c>
      <c r="F132" s="30">
        <f t="shared" ref="F132:F172" si="8">SUM(C132/C$6)*100</f>
        <v>143.4994001528523</v>
      </c>
      <c r="G132" s="30">
        <f t="shared" si="6"/>
        <v>142.72850590303153</v>
      </c>
      <c r="H132" s="30">
        <f t="shared" si="7"/>
        <v>141.73147098308584</v>
      </c>
      <c r="I132" s="94">
        <f t="shared" ref="I132:I172" si="9">((F132*F$7)+(G132*G$7)+(H132*H$7))/3</f>
        <v>27.474992005901857</v>
      </c>
    </row>
    <row r="133" spans="1:40" s="56" customFormat="1" ht="15" customHeight="1">
      <c r="A133" s="61">
        <f ca="1">'ISB-1 2011'!A133</f>
        <v>2272</v>
      </c>
      <c r="B133" s="75" t="str">
        <f ca="1">'ISB-1 2011'!B133</f>
        <v>Misery-Courtion</v>
      </c>
      <c r="C133" s="95">
        <f>LN('ISB-1 2011'!I133)</f>
        <v>4.9181865136573268</v>
      </c>
      <c r="D133" s="95">
        <f>LN('ISB-2 2012'!I133)</f>
        <v>4.9657847279309042</v>
      </c>
      <c r="E133" s="96">
        <f>LN('ISB-3 2013'!I133)</f>
        <v>4.9911484064227594</v>
      </c>
      <c r="F133" s="30">
        <f>(C133/C$6)*100</f>
        <v>94.752590913755327</v>
      </c>
      <c r="G133" s="30">
        <f t="shared" ref="G133:G172" si="10">(D133/D$6)*100</f>
        <v>95.2410467763859</v>
      </c>
      <c r="H133" s="30">
        <f t="shared" ref="H133:H172" si="11">(E133/E$6)*100</f>
        <v>95.340863170302001</v>
      </c>
      <c r="I133" s="94">
        <f t="shared" si="9"/>
        <v>18.318474955240458</v>
      </c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</row>
    <row r="134" spans="1:40" ht="15" customHeight="1">
      <c r="A134" s="61">
        <f ca="1">'ISB-1 2011'!A134</f>
        <v>2274</v>
      </c>
      <c r="B134" s="75" t="str">
        <f ca="1">'ISB-1 2011'!B134</f>
        <v>Muntelier</v>
      </c>
      <c r="C134" s="95">
        <f>LN('ISB-1 2011'!I134)</f>
        <v>6.7516329597810545</v>
      </c>
      <c r="D134" s="95">
        <f>LN('ISB-2 2012'!I134)</f>
        <v>6.7622038827410655</v>
      </c>
      <c r="E134" s="96">
        <f>LN('ISB-3 2013'!I134)</f>
        <v>6.7516329597810545</v>
      </c>
      <c r="F134" s="30">
        <f t="shared" si="8"/>
        <v>130.07532635484239</v>
      </c>
      <c r="G134" s="30">
        <f t="shared" si="10"/>
        <v>129.69538785785269</v>
      </c>
      <c r="H134" s="30">
        <f t="shared" si="11"/>
        <v>128.9696201712307</v>
      </c>
      <c r="I134" s="94">
        <f t="shared" si="9"/>
        <v>24.957129467448038</v>
      </c>
    </row>
    <row r="135" spans="1:40" ht="15" customHeight="1">
      <c r="A135" s="61">
        <f ca="1">'ISB-1 2011'!A135</f>
        <v>2275</v>
      </c>
      <c r="B135" s="75" t="str">
        <f ca="1">'ISB-1 2011'!B135</f>
        <v>Murten</v>
      </c>
      <c r="C135" s="95">
        <f>LN('ISB-1 2011'!I135)</f>
        <v>6.1524819817377967</v>
      </c>
      <c r="D135" s="95">
        <f>LN('ISB-2 2012'!I135)</f>
        <v>6.1632372876592685</v>
      </c>
      <c r="E135" s="96">
        <f>LN('ISB-3 2013'!I135)</f>
        <v>6.1694196875675855</v>
      </c>
      <c r="F135" s="30">
        <f>(C135/C$6)*100</f>
        <v>118.53222863773441</v>
      </c>
      <c r="G135" s="30">
        <f t="shared" si="10"/>
        <v>118.20753475402968</v>
      </c>
      <c r="H135" s="30">
        <f t="shared" si="11"/>
        <v>117.84818850820744</v>
      </c>
      <c r="I135" s="94">
        <f t="shared" si="9"/>
        <v>22.764546511978171</v>
      </c>
    </row>
    <row r="136" spans="1:40" ht="15" customHeight="1">
      <c r="A136" s="61">
        <f ca="1">'ISB-1 2011'!A136</f>
        <v>2276</v>
      </c>
      <c r="B136" s="75" t="str">
        <f ca="1">'ISB-1 2011'!B136</f>
        <v>Ried bei Kerzers</v>
      </c>
      <c r="C136" s="95">
        <f>LN('ISB-1 2011'!I136)</f>
        <v>4.9066455805722082</v>
      </c>
      <c r="D136" s="95">
        <f>LN('ISB-2 2012'!I136)</f>
        <v>4.9134715456426079</v>
      </c>
      <c r="E136" s="96">
        <f>LN('ISB-3 2013'!I136)</f>
        <v>4.960918775066693</v>
      </c>
      <c r="F136" s="30">
        <f t="shared" si="8"/>
        <v>94.530246090446852</v>
      </c>
      <c r="G136" s="30">
        <f t="shared" si="10"/>
        <v>94.237708429212489</v>
      </c>
      <c r="H136" s="30">
        <f t="shared" si="11"/>
        <v>94.763417077314955</v>
      </c>
      <c r="I136" s="94">
        <f t="shared" si="9"/>
        <v>18.202714056525753</v>
      </c>
    </row>
    <row r="137" spans="1:40" ht="15" customHeight="1">
      <c r="A137" s="61">
        <f ca="1">'ISB-1 2011'!A137</f>
        <v>2277</v>
      </c>
      <c r="B137" s="75" t="str">
        <f ca="1">'ISB-1 2011'!B137</f>
        <v>Salvenach</v>
      </c>
      <c r="C137" s="95">
        <f>LN('ISB-1 2011'!I137)</f>
        <v>4.8485794347618842</v>
      </c>
      <c r="D137" s="95">
        <f>LN('ISB-2 2012'!I137)</f>
        <v>4.8809709305531195</v>
      </c>
      <c r="E137" s="96">
        <f>LN('ISB-3 2013'!I137)</f>
        <v>4.90264665603216</v>
      </c>
      <c r="F137" s="30">
        <f>(C137/C$6)*100</f>
        <v>93.411557780309408</v>
      </c>
      <c r="G137" s="30">
        <f t="shared" si="10"/>
        <v>93.614364331231613</v>
      </c>
      <c r="H137" s="30">
        <f t="shared" si="11"/>
        <v>93.650303686343506</v>
      </c>
      <c r="I137" s="94">
        <f t="shared" si="9"/>
        <v>18.019413696224188</v>
      </c>
    </row>
    <row r="138" spans="1:40" ht="15" customHeight="1">
      <c r="A138" s="61">
        <f ca="1">'ISB-1 2011'!A138</f>
        <v>2278</v>
      </c>
      <c r="B138" s="75" t="str">
        <f ca="1">'ISB-1 2011'!B138</f>
        <v>Ulmiz</v>
      </c>
      <c r="C138" s="95">
        <f>LN('ISB-1 2011'!I138)</f>
        <v>4.9576108257880351</v>
      </c>
      <c r="D138" s="95">
        <f>LN('ISB-2 2012'!I138)</f>
        <v>4.9551325097735681</v>
      </c>
      <c r="E138" s="96">
        <f>LN('ISB-3 2013'!I138)</f>
        <v>4.9426479531113232</v>
      </c>
      <c r="F138" s="30">
        <f t="shared" si="8"/>
        <v>95.512130168520045</v>
      </c>
      <c r="G138" s="30">
        <f t="shared" si="10"/>
        <v>95.036743033195279</v>
      </c>
      <c r="H138" s="30">
        <f t="shared" si="11"/>
        <v>94.414408032860521</v>
      </c>
      <c r="I138" s="94">
        <f t="shared" si="9"/>
        <v>18.294642655259771</v>
      </c>
    </row>
    <row r="139" spans="1:40" ht="15" customHeight="1">
      <c r="A139" s="61">
        <f ca="1">'ISB-1 2011'!A139</f>
        <v>2279</v>
      </c>
      <c r="B139" s="75" t="str">
        <f ca="1">'ISB-1 2011'!B139</f>
        <v>Villarepos</v>
      </c>
      <c r="C139" s="95">
        <f>LN('ISB-1 2011'!I139)</f>
        <v>4.7765780629031127</v>
      </c>
      <c r="D139" s="95">
        <f>LN('ISB-2 2012'!I139)</f>
        <v>4.7958599924525629</v>
      </c>
      <c r="E139" s="96">
        <f>LN('ISB-3 2013'!I139)</f>
        <v>4.8482811228161697</v>
      </c>
      <c r="F139" s="30">
        <f>(C139/C$6)*100</f>
        <v>92.024396778176111</v>
      </c>
      <c r="G139" s="30">
        <f t="shared" si="10"/>
        <v>91.981982888833741</v>
      </c>
      <c r="H139" s="30">
        <f t="shared" si="11"/>
        <v>92.611813855655186</v>
      </c>
      <c r="I139" s="94">
        <f t="shared" si="9"/>
        <v>17.758888024155098</v>
      </c>
    </row>
    <row r="140" spans="1:40" ht="15" customHeight="1">
      <c r="A140" s="61">
        <f ca="1">'ISB-1 2011'!A140</f>
        <v>2280</v>
      </c>
      <c r="B140" s="75" t="str">
        <f ca="1">'ISB-1 2011'!B140</f>
        <v>Bas-Vully</v>
      </c>
      <c r="C140" s="95">
        <f>LN('ISB-1 2011'!I140)</f>
        <v>5.303857546923652</v>
      </c>
      <c r="D140" s="95">
        <f>LN('ISB-2 2012'!I140)</f>
        <v>5.3138526326321074</v>
      </c>
      <c r="E140" s="96">
        <f>LN('ISB-3 2013'!I140)</f>
        <v>5.3247330564878022</v>
      </c>
      <c r="F140" s="30">
        <f t="shared" si="8"/>
        <v>102.18283568810298</v>
      </c>
      <c r="G140" s="30">
        <f t="shared" si="10"/>
        <v>101.91679963505216</v>
      </c>
      <c r="H140" s="30">
        <f t="shared" si="11"/>
        <v>101.71299356751433</v>
      </c>
      <c r="I140" s="94">
        <f t="shared" si="9"/>
        <v>19.633170774780982</v>
      </c>
    </row>
    <row r="141" spans="1:40" ht="15" customHeight="1">
      <c r="A141" s="61">
        <f ca="1">'ISB-1 2011'!A141</f>
        <v>2281</v>
      </c>
      <c r="B141" s="75" t="str">
        <f ca="1">'ISB-1 2011'!B141</f>
        <v>Haut-Vully</v>
      </c>
      <c r="C141" s="95">
        <f>LN('ISB-1 2011'!I141)</f>
        <v>5.1862444369523066</v>
      </c>
      <c r="D141" s="95">
        <f>LN('ISB-2 2012'!I141)</f>
        <v>5.1877074950040667</v>
      </c>
      <c r="E141" s="96">
        <f>LN('ISB-3 2013'!I141)</f>
        <v>5.1818423755516685</v>
      </c>
      <c r="F141" s="30">
        <f>(C141/C$6)*100</f>
        <v>99.916929979919033</v>
      </c>
      <c r="G141" s="30">
        <f t="shared" si="10"/>
        <v>99.497404592437846</v>
      </c>
      <c r="H141" s="30">
        <f t="shared" si="11"/>
        <v>98.983497317330247</v>
      </c>
      <c r="I141" s="94">
        <f t="shared" si="9"/>
        <v>19.157140807317916</v>
      </c>
    </row>
    <row r="142" spans="1:40" ht="15" customHeight="1">
      <c r="A142" s="61">
        <f ca="1">'ISB-1 2011'!A142</f>
        <v>2283</v>
      </c>
      <c r="B142" s="75" t="str">
        <f ca="1">'ISB-1 2011'!B142</f>
        <v>Wallenried</v>
      </c>
      <c r="C142" s="95">
        <f>LN('ISB-1 2011'!I142)</f>
        <v>4.7710340304790027</v>
      </c>
      <c r="D142" s="95">
        <f>LN('ISB-2 2012'!I142)</f>
        <v>4.7556321858674959</v>
      </c>
      <c r="E142" s="96">
        <f>LN('ISB-3 2013'!I142)</f>
        <v>4.7732150564253635</v>
      </c>
      <c r="F142" s="30">
        <f t="shared" si="8"/>
        <v>91.917586791439007</v>
      </c>
      <c r="G142" s="30">
        <f t="shared" si="10"/>
        <v>91.210435466101174</v>
      </c>
      <c r="H142" s="30">
        <f t="shared" si="11"/>
        <v>91.177902662934699</v>
      </c>
      <c r="I142" s="94">
        <f t="shared" si="9"/>
        <v>17.610440379894488</v>
      </c>
    </row>
    <row r="143" spans="1:40" ht="15" customHeight="1">
      <c r="A143" s="61">
        <f ca="1">'ISB-1 2011'!A143</f>
        <v>2291</v>
      </c>
      <c r="B143" s="75" t="str">
        <f ca="1">'ISB-1 2011'!B143</f>
        <v>Alterswil</v>
      </c>
      <c r="C143" s="95">
        <f>LN('ISB-1 2011'!I143)</f>
        <v>4.7922305999041477</v>
      </c>
      <c r="D143" s="95">
        <f>LN('ISB-2 2012'!I143)</f>
        <v>4.816597287679981</v>
      </c>
      <c r="E143" s="96">
        <f>LN('ISB-3 2013'!I143)</f>
        <v>4.8201016717419307</v>
      </c>
      <c r="F143" s="30">
        <f>(C143/C$6)*100</f>
        <v>92.325954767305447</v>
      </c>
      <c r="G143" s="30">
        <f t="shared" si="10"/>
        <v>92.379712918019507</v>
      </c>
      <c r="H143" s="30">
        <f t="shared" si="11"/>
        <v>92.073530284358057</v>
      </c>
      <c r="I143" s="94">
        <f t="shared" si="9"/>
        <v>17.76922450965365</v>
      </c>
    </row>
    <row r="144" spans="1:40" ht="15" customHeight="1">
      <c r="A144" s="61">
        <f ca="1">'ISB-1 2011'!A144</f>
        <v>2292</v>
      </c>
      <c r="B144" s="75" t="str">
        <f ca="1">'ISB-1 2011'!B144</f>
        <v>Brünisried</v>
      </c>
      <c r="C144" s="95">
        <f>LN('ISB-1 2011'!I144)</f>
        <v>5.2890437297627075</v>
      </c>
      <c r="D144" s="95">
        <f>LN('ISB-2 2012'!I144)</f>
        <v>5.2983173665480363</v>
      </c>
      <c r="E144" s="96">
        <f>LN('ISB-3 2013'!I144)</f>
        <v>5.2998546458669233</v>
      </c>
      <c r="F144" s="30">
        <f t="shared" si="8"/>
        <v>101.89743627239875</v>
      </c>
      <c r="G144" s="30">
        <f t="shared" si="10"/>
        <v>101.61884169187462</v>
      </c>
      <c r="H144" s="30">
        <f t="shared" si="11"/>
        <v>101.23776643544839</v>
      </c>
      <c r="I144" s="94">
        <f t="shared" si="9"/>
        <v>19.56520965046214</v>
      </c>
    </row>
    <row r="145" spans="1:40" ht="15" customHeight="1">
      <c r="A145" s="61">
        <f ca="1">'ISB-1 2011'!A145</f>
        <v>2293</v>
      </c>
      <c r="B145" s="75" t="str">
        <f ca="1">'ISB-1 2011'!B145</f>
        <v>Düdingen</v>
      </c>
      <c r="C145" s="95">
        <f>LN('ISB-1 2011'!I145)</f>
        <v>5.5420562200711219</v>
      </c>
      <c r="D145" s="95">
        <f>LN('ISB-2 2012'!I145)</f>
        <v>5.5583123716980172</v>
      </c>
      <c r="E145" s="96">
        <f>LN('ISB-3 2013'!I145)</f>
        <v>5.5794102006626529</v>
      </c>
      <c r="F145" s="30">
        <f>(C145/C$6)*100</f>
        <v>106.77191366842497</v>
      </c>
      <c r="G145" s="30">
        <f t="shared" si="10"/>
        <v>106.60540430056705</v>
      </c>
      <c r="H145" s="30">
        <f t="shared" si="11"/>
        <v>106.57783363601079</v>
      </c>
      <c r="I145" s="94">
        <f t="shared" si="9"/>
        <v>20.541120733041183</v>
      </c>
    </row>
    <row r="146" spans="1:40" ht="15" customHeight="1">
      <c r="A146" s="61">
        <f ca="1">'ISB-1 2011'!A146</f>
        <v>2294</v>
      </c>
      <c r="B146" s="75" t="str">
        <f ca="1">'ISB-1 2011'!B146</f>
        <v>Giffers</v>
      </c>
      <c r="C146" s="95">
        <f>LN('ISB-1 2011'!I146)</f>
        <v>5.598847581477667</v>
      </c>
      <c r="D146" s="95">
        <f>LN('ISB-2 2012'!I146)</f>
        <v>5.6136313776619033</v>
      </c>
      <c r="E146" s="96">
        <f>LN('ISB-3 2013'!I146)</f>
        <v>5.6377954805520494</v>
      </c>
      <c r="F146" s="30">
        <f t="shared" si="8"/>
        <v>107.86604229080372</v>
      </c>
      <c r="G146" s="30">
        <f t="shared" si="10"/>
        <v>107.66639270890366</v>
      </c>
      <c r="H146" s="30">
        <f t="shared" si="11"/>
        <v>107.69310862441459</v>
      </c>
      <c r="I146" s="94">
        <f t="shared" si="9"/>
        <v>20.751079900668632</v>
      </c>
    </row>
    <row r="147" spans="1:40" ht="15" customHeight="1">
      <c r="A147" s="61">
        <f ca="1">'ISB-1 2011'!A147</f>
        <v>2295</v>
      </c>
      <c r="B147" s="75" t="str">
        <f ca="1">'ISB-1 2011'!B147</f>
        <v>Bösingen</v>
      </c>
      <c r="C147" s="95">
        <f>LN('ISB-1 2011'!I147)</f>
        <v>5.4417438143035017</v>
      </c>
      <c r="D147" s="95">
        <f>LN('ISB-2 2012'!I147)</f>
        <v>5.4531656397066888</v>
      </c>
      <c r="E147" s="96">
        <f>LN('ISB-3 2013'!I147)</f>
        <v>5.4420460660815317</v>
      </c>
      <c r="F147" s="30">
        <f>(C147/C$6)*100</f>
        <v>104.83931913975475</v>
      </c>
      <c r="G147" s="30">
        <f t="shared" si="10"/>
        <v>104.58874724259127</v>
      </c>
      <c r="H147" s="30">
        <f t="shared" si="11"/>
        <v>103.95390541485176</v>
      </c>
      <c r="I147" s="94">
        <f t="shared" si="9"/>
        <v>20.119122589380101</v>
      </c>
    </row>
    <row r="148" spans="1:40" ht="15" customHeight="1">
      <c r="A148" s="61">
        <f ca="1">'ISB-1 2011'!A148</f>
        <v>2296</v>
      </c>
      <c r="B148" s="75" t="str">
        <f ca="1">'ISB-1 2011'!B148</f>
        <v>Heitenried</v>
      </c>
      <c r="C148" s="95">
        <f>LN('ISB-1 2011'!I148)</f>
        <v>4.97911033972533</v>
      </c>
      <c r="D148" s="95">
        <f>LN('ISB-2 2012'!I148)</f>
        <v>5.0080763455238584</v>
      </c>
      <c r="E148" s="96">
        <f>LN('ISB-3 2013'!I148)</f>
        <v>5.0160968041217773</v>
      </c>
      <c r="F148" s="30">
        <f t="shared" si="8"/>
        <v>95.926334600029136</v>
      </c>
      <c r="G148" s="30">
        <f t="shared" si="10"/>
        <v>96.052176970323629</v>
      </c>
      <c r="H148" s="30">
        <f t="shared" si="11"/>
        <v>95.817427194781729</v>
      </c>
      <c r="I148" s="94">
        <f t="shared" si="9"/>
        <v>18.476499268721636</v>
      </c>
    </row>
    <row r="149" spans="1:40" ht="15" customHeight="1">
      <c r="A149" s="61">
        <f ca="1">'ISB-1 2011'!A149</f>
        <v>2298</v>
      </c>
      <c r="B149" s="75" t="str">
        <f ca="1">'ISB-1 2011'!B149</f>
        <v>Oberschrot</v>
      </c>
      <c r="C149" s="95">
        <f>LN('ISB-1 2011'!I149)</f>
        <v>5.3635578884164374</v>
      </c>
      <c r="D149" s="95">
        <f>LN('ISB-2 2012'!I149)</f>
        <v>5.3809496311283072</v>
      </c>
      <c r="E149" s="96">
        <f>LN('ISB-3 2013'!I149)</f>
        <v>5.3800871903676484</v>
      </c>
      <c r="F149" s="30">
        <f>(C149/C$6)*100</f>
        <v>103.33300801669789</v>
      </c>
      <c r="G149" s="30">
        <f t="shared" si="10"/>
        <v>103.20368352600858</v>
      </c>
      <c r="H149" s="30">
        <f t="shared" si="11"/>
        <v>102.77036763744938</v>
      </c>
      <c r="I149" s="94">
        <f t="shared" si="9"/>
        <v>19.857513199366007</v>
      </c>
    </row>
    <row r="150" spans="1:40" ht="15" customHeight="1">
      <c r="A150" s="61">
        <f ca="1">'ISB-1 2011'!A150</f>
        <v>2299</v>
      </c>
      <c r="B150" s="75" t="str">
        <f ca="1">'ISB-1 2011'!B150</f>
        <v>Plaffeien</v>
      </c>
      <c r="C150" s="95">
        <f>LN('ISB-1 2011'!I150)</f>
        <v>3.4733276727079394</v>
      </c>
      <c r="D150" s="95">
        <f>LN('ISB-2 2012'!I150)</f>
        <v>3.4941184423770131</v>
      </c>
      <c r="E150" s="96">
        <f>LN('ISB-3 2013'!I150)</f>
        <v>3.4941184423770131</v>
      </c>
      <c r="F150" s="30">
        <f t="shared" si="8"/>
        <v>66.916290215432781</v>
      </c>
      <c r="G150" s="30">
        <f t="shared" si="10"/>
        <v>67.015288870833274</v>
      </c>
      <c r="H150" s="30">
        <f t="shared" si="11"/>
        <v>66.744612900472163</v>
      </c>
      <c r="I150" s="94">
        <f t="shared" si="9"/>
        <v>12.883411525548595</v>
      </c>
    </row>
    <row r="151" spans="1:40" ht="15" customHeight="1">
      <c r="A151" s="61">
        <f ca="1">'ISB-1 2011'!A151</f>
        <v>2300</v>
      </c>
      <c r="B151" s="75" t="str">
        <f ca="1">'ISB-1 2011'!B151</f>
        <v>Plasselb</v>
      </c>
      <c r="C151" s="95">
        <f>LN('ISB-1 2011'!I151)</f>
        <v>4.0224368109779816</v>
      </c>
      <c r="D151" s="95">
        <f>LN('ISB-2 2012'!I151)</f>
        <v>4.0283365331051693</v>
      </c>
      <c r="E151" s="96">
        <f>LN('ISB-3 2013'!I151)</f>
        <v>4.0506350818276253</v>
      </c>
      <c r="F151" s="30">
        <f>(C151/C$6)*100</f>
        <v>77.495293960212507</v>
      </c>
      <c r="G151" s="30">
        <f t="shared" si="10"/>
        <v>77.261300922393133</v>
      </c>
      <c r="H151" s="30">
        <f t="shared" si="11"/>
        <v>77.375187760874937</v>
      </c>
      <c r="I151" s="94">
        <f t="shared" si="9"/>
        <v>14.902860445711454</v>
      </c>
    </row>
    <row r="152" spans="1:40" ht="15" customHeight="1">
      <c r="A152" s="61">
        <f ca="1">'ISB-1 2011'!A152</f>
        <v>2301</v>
      </c>
      <c r="B152" s="75" t="str">
        <f ca="1">'ISB-1 2011'!B152</f>
        <v>Rechthalten</v>
      </c>
      <c r="C152" s="95">
        <f>LN('ISB-1 2011'!I152)</f>
        <v>4.9991699082379046</v>
      </c>
      <c r="D152" s="95">
        <f>LN('ISB-2 2012'!I152)</f>
        <v>4.9991699082379046</v>
      </c>
      <c r="E152" s="96">
        <f>LN('ISB-3 2013'!I152)</f>
        <v>4.9982469732393033</v>
      </c>
      <c r="F152" s="30">
        <f t="shared" si="8"/>
        <v>96.312797391527667</v>
      </c>
      <c r="G152" s="30">
        <f t="shared" si="10"/>
        <v>95.881356353515315</v>
      </c>
      <c r="H152" s="30">
        <f t="shared" si="11"/>
        <v>95.476459917273189</v>
      </c>
      <c r="I152" s="94">
        <f t="shared" si="9"/>
        <v>18.468453397120701</v>
      </c>
    </row>
    <row r="153" spans="1:40" s="56" customFormat="1" ht="15" customHeight="1">
      <c r="A153" s="61">
        <f ca="1">'ISB-1 2011'!A153</f>
        <v>2302</v>
      </c>
      <c r="B153" s="75" t="str">
        <f ca="1">'ISB-1 2011'!B153</f>
        <v>St. Antoni</v>
      </c>
      <c r="C153" s="95">
        <f>LN('ISB-1 2011'!I153)</f>
        <v>4.7419739301865915</v>
      </c>
      <c r="D153" s="95">
        <f>LN('ISB-2 2012'!I153)</f>
        <v>4.7424935456828248</v>
      </c>
      <c r="E153" s="96">
        <f>LN('ISB-3 2013'!I153)</f>
        <v>4.733623150969172</v>
      </c>
      <c r="F153" s="30">
        <f>(C153/C$6)*100</f>
        <v>91.357721933269588</v>
      </c>
      <c r="G153" s="30">
        <f t="shared" si="10"/>
        <v>90.95844350250114</v>
      </c>
      <c r="H153" s="30">
        <f t="shared" si="11"/>
        <v>90.421618510795909</v>
      </c>
      <c r="I153" s="94">
        <f t="shared" si="9"/>
        <v>17.50976572936958</v>
      </c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</row>
    <row r="154" spans="1:40" ht="15" customHeight="1">
      <c r="A154" s="61">
        <f ca="1">'ISB-1 2011'!A154</f>
        <v>2303</v>
      </c>
      <c r="B154" s="75" t="str">
        <f ca="1">'ISB-1 2011'!B154</f>
        <v>St. Silvester</v>
      </c>
      <c r="C154" s="95">
        <f>LN('ISB-1 2011'!I154)</f>
        <v>4.8889383591187361</v>
      </c>
      <c r="D154" s="95">
        <f>LN('ISB-2 2012'!I154)</f>
        <v>4.8963971044064118</v>
      </c>
      <c r="E154" s="96">
        <f>LN('ISB-3 2013'!I154)</f>
        <v>4.9101031703107791</v>
      </c>
      <c r="F154" s="30">
        <f t="shared" si="8"/>
        <v>94.189103047997975</v>
      </c>
      <c r="G154" s="30">
        <f t="shared" si="10"/>
        <v>93.910229944833077</v>
      </c>
      <c r="H154" s="30">
        <f t="shared" si="11"/>
        <v>93.792737941884866</v>
      </c>
      <c r="I154" s="94">
        <f t="shared" si="9"/>
        <v>18.097470954008763</v>
      </c>
    </row>
    <row r="155" spans="1:40" ht="15" customHeight="1">
      <c r="A155" s="61">
        <f ca="1">'ISB-1 2011'!A155</f>
        <v>2304</v>
      </c>
      <c r="B155" s="75" t="str">
        <f ca="1">'ISB-1 2011'!B155</f>
        <v>St. Ursen</v>
      </c>
      <c r="C155" s="95">
        <f>LN('ISB-1 2011'!I155)</f>
        <v>4.3743637619283122</v>
      </c>
      <c r="D155" s="95">
        <f>LN('ISB-2 2012'!I155)</f>
        <v>4.3775637646589836</v>
      </c>
      <c r="E155" s="96">
        <f>LN('ISB-3 2013'!I155)</f>
        <v>4.4004625148956737</v>
      </c>
      <c r="F155" s="30">
        <f>(C155/C$6)*100</f>
        <v>84.275433412493001</v>
      </c>
      <c r="G155" s="30">
        <f t="shared" si="10"/>
        <v>83.959289038737296</v>
      </c>
      <c r="H155" s="30">
        <f t="shared" si="11"/>
        <v>84.057587624288999</v>
      </c>
      <c r="I155" s="94">
        <f t="shared" si="9"/>
        <v>16.197166306848342</v>
      </c>
    </row>
    <row r="156" spans="1:40" ht="15" customHeight="1">
      <c r="A156" s="61">
        <f ca="1">'ISB-1 2011'!A156</f>
        <v>2305</v>
      </c>
      <c r="B156" s="75" t="str">
        <f ca="1">'ISB-1 2011'!B156</f>
        <v>Schmitten (FR)</v>
      </c>
      <c r="C156" s="95">
        <f>LN('ISB-1 2011'!I156)</f>
        <v>5.666298524062273</v>
      </c>
      <c r="D156" s="95">
        <f>LN('ISB-2 2012'!I156)</f>
        <v>5.6785279758422655</v>
      </c>
      <c r="E156" s="96">
        <f>LN('ISB-3 2013'!I156)</f>
        <v>5.6928588307813799</v>
      </c>
      <c r="F156" s="30">
        <f t="shared" si="8"/>
        <v>109.16553582398282</v>
      </c>
      <c r="G156" s="30">
        <f t="shared" si="10"/>
        <v>108.91107412011327</v>
      </c>
      <c r="H156" s="30">
        <f t="shared" si="11"/>
        <v>108.74492814818539</v>
      </c>
      <c r="I156" s="94">
        <f t="shared" si="9"/>
        <v>20.981942745524474</v>
      </c>
    </row>
    <row r="157" spans="1:40" ht="15" customHeight="1">
      <c r="A157" s="61">
        <f ca="1">'ISB-1 2011'!A157</f>
        <v>2306</v>
      </c>
      <c r="B157" s="75" t="str">
        <f ca="1">'ISB-1 2011'!B157</f>
        <v>Tafers</v>
      </c>
      <c r="C157" s="95">
        <f>LN('ISB-1 2011'!I157)</f>
        <v>5.8830643145784496</v>
      </c>
      <c r="D157" s="95">
        <f>LN('ISB-2 2012'!I157)</f>
        <v>5.907579351718967</v>
      </c>
      <c r="E157" s="96">
        <f>LN('ISB-3 2013'!I157)</f>
        <v>5.9235950688101715</v>
      </c>
      <c r="F157" s="30">
        <f>(C157/C$6)*100</f>
        <v>113.34169307540893</v>
      </c>
      <c r="G157" s="30">
        <f t="shared" si="10"/>
        <v>113.30415477086436</v>
      </c>
      <c r="H157" s="30">
        <f t="shared" si="11"/>
        <v>113.1524492850093</v>
      </c>
      <c r="I157" s="94">
        <f t="shared" si="9"/>
        <v>21.815050675828342</v>
      </c>
    </row>
    <row r="158" spans="1:40" ht="15" customHeight="1">
      <c r="A158" s="61">
        <f ca="1">'ISB-1 2011'!A158</f>
        <v>2307</v>
      </c>
      <c r="B158" s="75" t="str">
        <f ca="1">'ISB-1 2011'!B158</f>
        <v>Tentlingen</v>
      </c>
      <c r="C158" s="95">
        <f>LN('ISB-1 2011'!I158)</f>
        <v>5.8343084321205438</v>
      </c>
      <c r="D158" s="95">
        <f>LN('ISB-2 2012'!I158)</f>
        <v>5.829434336362298</v>
      </c>
      <c r="E158" s="96">
        <f>LN('ISB-3 2013'!I158)</f>
        <v>5.8286196723661217</v>
      </c>
      <c r="F158" s="30">
        <f t="shared" si="8"/>
        <v>112.40237404544848</v>
      </c>
      <c r="G158" s="30">
        <f t="shared" si="10"/>
        <v>111.80537593313832</v>
      </c>
      <c r="H158" s="30">
        <f t="shared" si="11"/>
        <v>111.33823028377404</v>
      </c>
      <c r="I158" s="94">
        <f t="shared" si="9"/>
        <v>21.542051932843567</v>
      </c>
    </row>
    <row r="159" spans="1:40" s="56" customFormat="1" ht="15" customHeight="1">
      <c r="A159" s="61">
        <f ca="1">'ISB-1 2011'!A159</f>
        <v>2308</v>
      </c>
      <c r="B159" s="75" t="str">
        <f ca="1">'ISB-1 2011'!B159</f>
        <v>Ueberstorf</v>
      </c>
      <c r="C159" s="95">
        <f>LN('ISB-1 2011'!I159)</f>
        <v>4.9962555527263621</v>
      </c>
      <c r="D159" s="95">
        <f>LN('ISB-2 2012'!I159)</f>
        <v>5.0016983126561323</v>
      </c>
      <c r="E159" s="96">
        <f>LN('ISB-3 2013'!I159)</f>
        <v>4.9983524291499473</v>
      </c>
      <c r="F159" s="30">
        <f>(C159/C$6)*100</f>
        <v>96.256650123668734</v>
      </c>
      <c r="G159" s="30">
        <f t="shared" si="10"/>
        <v>95.929849773318949</v>
      </c>
      <c r="H159" s="30">
        <f t="shared" si="11"/>
        <v>95.47847433494394</v>
      </c>
      <c r="I159" s="94">
        <f t="shared" si="9"/>
        <v>18.468091345690013</v>
      </c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</row>
    <row r="160" spans="1:40" ht="15" customHeight="1">
      <c r="A160" s="61">
        <f ca="1">'ISB-1 2011'!A160</f>
        <v>2309</v>
      </c>
      <c r="B160" s="75" t="str">
        <f ca="1">'ISB-1 2011'!B160</f>
        <v>Wünnewil-Flamatt</v>
      </c>
      <c r="C160" s="95">
        <f>LN('ISB-1 2011'!I160)</f>
        <v>5.9935347463982014</v>
      </c>
      <c r="D160" s="95">
        <f>LN('ISB-2 2012'!I160)</f>
        <v>5.994849918029761</v>
      </c>
      <c r="E160" s="96">
        <f>LN('ISB-3 2013'!I160)</f>
        <v>6.0049378048117141</v>
      </c>
      <c r="F160" s="30">
        <f t="shared" si="8"/>
        <v>115.46998967522595</v>
      </c>
      <c r="G160" s="30">
        <f t="shared" si="10"/>
        <v>114.97795670622759</v>
      </c>
      <c r="H160" s="30">
        <f t="shared" si="11"/>
        <v>114.7062573531167</v>
      </c>
      <c r="I160" s="94">
        <f t="shared" si="9"/>
        <v>22.158899879759414</v>
      </c>
    </row>
    <row r="161" spans="1:40" ht="15" customHeight="1">
      <c r="A161" s="61">
        <f ca="1">'ISB-1 2011'!A161</f>
        <v>2310</v>
      </c>
      <c r="B161" s="75" t="str">
        <f ca="1">'ISB-1 2011'!B161</f>
        <v>Zumholz</v>
      </c>
      <c r="C161" s="95">
        <f>LN('ISB-1 2011'!I161)</f>
        <v>5.3694132882317671</v>
      </c>
      <c r="D161" s="95">
        <f>LN('ISB-2 2012'!I161)</f>
        <v>5.3521075411341741</v>
      </c>
      <c r="E161" s="96">
        <f>LN('ISB-3 2013'!I161)</f>
        <v>5.3912323356264071</v>
      </c>
      <c r="F161" s="30">
        <f>(C161/C$6)*100</f>
        <v>103.44581673222703</v>
      </c>
      <c r="G161" s="30">
        <f t="shared" si="10"/>
        <v>102.65050794696882</v>
      </c>
      <c r="H161" s="30">
        <f t="shared" si="11"/>
        <v>102.98326208229518</v>
      </c>
      <c r="I161" s="94">
        <f t="shared" si="9"/>
        <v>19.842909470087726</v>
      </c>
    </row>
    <row r="162" spans="1:40" ht="15" customHeight="1">
      <c r="A162" s="61">
        <f ca="1">'ISB-1 2011'!A162</f>
        <v>2321</v>
      </c>
      <c r="B162" s="75" t="str">
        <f ca="1">'ISB-1 2011'!B162</f>
        <v>Attalens</v>
      </c>
      <c r="C162" s="95">
        <f>LN('ISB-1 2011'!I162)</f>
        <v>5.7321244526584758</v>
      </c>
      <c r="D162" s="95">
        <f>LN('ISB-2 2012'!I162)</f>
        <v>5.7629162728187939</v>
      </c>
      <c r="E162" s="96">
        <f>LN('ISB-3 2013'!I162)</f>
        <v>5.7858764651002952</v>
      </c>
      <c r="F162" s="30">
        <f t="shared" si="8"/>
        <v>110.43372223099975</v>
      </c>
      <c r="G162" s="30">
        <f t="shared" si="10"/>
        <v>110.52959569929375</v>
      </c>
      <c r="H162" s="30">
        <f t="shared" si="11"/>
        <v>110.52174999836578</v>
      </c>
      <c r="I162" s="94">
        <f t="shared" si="9"/>
        <v>21.28134136101993</v>
      </c>
    </row>
    <row r="163" spans="1:40" ht="15" customHeight="1">
      <c r="A163" s="61">
        <f ca="1">'ISB-1 2011'!A163</f>
        <v>2323</v>
      </c>
      <c r="B163" s="75" t="str">
        <f ca="1">'ISB-1 2011'!B163</f>
        <v>Bossonnens</v>
      </c>
      <c r="C163" s="95">
        <f>LN('ISB-1 2011'!I163)</f>
        <v>5.8081716449243954</v>
      </c>
      <c r="D163" s="95">
        <f>LN('ISB-2 2012'!I163)</f>
        <v>5.8212058627633025</v>
      </c>
      <c r="E163" s="96">
        <f>LN('ISB-3 2013'!I163)</f>
        <v>5.8488770145684326</v>
      </c>
      <c r="F163" s="30">
        <f>(C163/C$6)*100</f>
        <v>111.898829029797</v>
      </c>
      <c r="G163" s="30">
        <f t="shared" si="10"/>
        <v>111.64755829063517</v>
      </c>
      <c r="H163" s="30">
        <f t="shared" si="11"/>
        <v>111.72518581661677</v>
      </c>
      <c r="I163" s="94">
        <f t="shared" si="9"/>
        <v>21.524434995398547</v>
      </c>
    </row>
    <row r="164" spans="1:40" ht="15" customHeight="1">
      <c r="A164" s="61">
        <f ca="1">'ISB-1 2011'!A164</f>
        <v>2325</v>
      </c>
      <c r="B164" s="75" t="str">
        <f ca="1">'ISB-1 2011'!B164</f>
        <v>Châtel-Saint-Denis</v>
      </c>
      <c r="C164" s="95">
        <f>LN('ISB-1 2011'!I164)</f>
        <v>4.8210626210121426</v>
      </c>
      <c r="D164" s="95">
        <f>LN('ISB-2 2012'!I164)</f>
        <v>4.8454966463494245</v>
      </c>
      <c r="E164" s="96">
        <f>LN('ISB-3 2013'!I164)</f>
        <v>4.8754220496454668</v>
      </c>
      <c r="F164" s="30">
        <f t="shared" si="8"/>
        <v>92.881425507114983</v>
      </c>
      <c r="G164" s="30">
        <f t="shared" si="10"/>
        <v>92.933986879063895</v>
      </c>
      <c r="H164" s="30">
        <f t="shared" si="11"/>
        <v>93.130259547996715</v>
      </c>
      <c r="I164" s="94">
        <f t="shared" si="9"/>
        <v>17.908312138174072</v>
      </c>
    </row>
    <row r="165" spans="1:40" ht="15" customHeight="1">
      <c r="A165" s="61">
        <f ca="1">'ISB-1 2011'!A165</f>
        <v>2328</v>
      </c>
      <c r="B165" s="75" t="str">
        <f ca="1">'ISB-1 2011'!B165</f>
        <v>Granges (Veveyse)</v>
      </c>
      <c r="C165" s="95">
        <f>LN('ISB-1 2011'!I165)</f>
        <v>5.2117135705707742</v>
      </c>
      <c r="D165" s="95">
        <f>LN('ISB-2 2012'!I165)</f>
        <v>5.241818191969883</v>
      </c>
      <c r="E165" s="96">
        <f>LN('ISB-3 2013'!I165)</f>
        <v>5.2250713891033227</v>
      </c>
      <c r="F165" s="30">
        <f>(C165/C$6)*100</f>
        <v>100.40761214335001</v>
      </c>
      <c r="G165" s="30">
        <f t="shared" si="10"/>
        <v>100.53521829222171</v>
      </c>
      <c r="H165" s="30">
        <f t="shared" si="11"/>
        <v>99.809257469184615</v>
      </c>
      <c r="I165" s="94">
        <f t="shared" si="9"/>
        <v>19.308284043485358</v>
      </c>
    </row>
    <row r="166" spans="1:40" ht="15" customHeight="1">
      <c r="A166" s="61">
        <f ca="1">'ISB-1 2011'!A166</f>
        <v>2333</v>
      </c>
      <c r="B166" s="75" t="str">
        <f ca="1">'ISB-1 2011'!B166</f>
        <v>Remaufens</v>
      </c>
      <c r="C166" s="95">
        <f>LN('ISB-1 2011'!I166)</f>
        <v>5.0649696450595849</v>
      </c>
      <c r="D166" s="95">
        <f>LN('ISB-2 2012'!I166)</f>
        <v>5.1037382507679983</v>
      </c>
      <c r="E166" s="96">
        <f>LN('ISB-3 2013'!I166)</f>
        <v>5.1240848326271653</v>
      </c>
      <c r="F166" s="30">
        <f t="shared" si="8"/>
        <v>97.580479194156396</v>
      </c>
      <c r="G166" s="30">
        <f t="shared" si="10"/>
        <v>97.886920216608402</v>
      </c>
      <c r="H166" s="30">
        <f t="shared" si="11"/>
        <v>97.880213353677362</v>
      </c>
      <c r="I166" s="94">
        <f t="shared" si="9"/>
        <v>18.832916739477188</v>
      </c>
    </row>
    <row r="167" spans="1:40" ht="15" customHeight="1">
      <c r="A167" s="61">
        <f ca="1">'ISB-1 2011'!A167</f>
        <v>2335</v>
      </c>
      <c r="B167" s="75" t="str">
        <f ca="1">'ISB-1 2011'!B167</f>
        <v>Saint-Martin (FR)</v>
      </c>
      <c r="C167" s="95">
        <f>LN('ISB-1 2011'!I167)</f>
        <v>4.5917886172922602</v>
      </c>
      <c r="D167" s="95">
        <f>LN('ISB-2 2012'!I167)</f>
        <v>4.6123021571253631</v>
      </c>
      <c r="E167" s="96">
        <f>LN('ISB-3 2013'!I167)</f>
        <v>4.6403320202019573</v>
      </c>
      <c r="F167" s="30">
        <f>(C167/C$6)*100</f>
        <v>88.464288047748099</v>
      </c>
      <c r="G167" s="30">
        <f t="shared" si="10"/>
        <v>88.461443570599059</v>
      </c>
      <c r="H167" s="30">
        <f t="shared" si="11"/>
        <v>88.639572334402089</v>
      </c>
      <c r="I167" s="94">
        <f t="shared" si="9"/>
        <v>17.049292513766506</v>
      </c>
    </row>
    <row r="168" spans="1:40" ht="15" customHeight="1">
      <c r="A168" s="61">
        <f ca="1">'ISB-1 2011'!A168</f>
        <v>2336</v>
      </c>
      <c r="B168" s="75" t="str">
        <f ca="1">'ISB-1 2011'!B168</f>
        <v>Semsales</v>
      </c>
      <c r="C168" s="95">
        <f>LN('ISB-1 2011'!I168)</f>
        <v>3.7935585387402835</v>
      </c>
      <c r="D168" s="95">
        <f>LN('ISB-2 2012'!I168)</f>
        <v>3.8237723173367799</v>
      </c>
      <c r="E168" s="96">
        <f>LN('ISB-3 2013'!I168)</f>
        <v>3.8260019726640491</v>
      </c>
      <c r="F168" s="30">
        <f t="shared" si="8"/>
        <v>73.085780567793662</v>
      </c>
      <c r="G168" s="30">
        <f t="shared" si="10"/>
        <v>73.337870667113052</v>
      </c>
      <c r="H168" s="30">
        <f t="shared" si="11"/>
        <v>73.084248525983739</v>
      </c>
      <c r="I168" s="94">
        <f t="shared" si="9"/>
        <v>14.092407164649169</v>
      </c>
    </row>
    <row r="169" spans="1:40" ht="15" customHeight="1">
      <c r="A169" s="78">
        <f ca="1">'ISB-1 2011'!A169</f>
        <v>2337</v>
      </c>
      <c r="B169" s="77" t="str">
        <f ca="1">'ISB-1 2011'!B169</f>
        <v>Le Flon</v>
      </c>
      <c r="C169" s="95">
        <f>LN('ISB-1 2011'!I169)</f>
        <v>4.6893038631501058</v>
      </c>
      <c r="D169" s="95">
        <f>LN('ISB-2 2012'!I169)</f>
        <v>4.736216780368208</v>
      </c>
      <c r="E169" s="96">
        <f>LN('ISB-3 2013'!I169)</f>
        <v>4.7914893148041964</v>
      </c>
      <c r="F169" s="30">
        <f>(C169/C$6)*100</f>
        <v>90.342993170655618</v>
      </c>
      <c r="G169" s="30">
        <f t="shared" si="10"/>
        <v>90.838058562016045</v>
      </c>
      <c r="H169" s="30">
        <f t="shared" si="11"/>
        <v>91.526977349913153</v>
      </c>
      <c r="I169" s="94">
        <f t="shared" si="9"/>
        <v>17.507855467101948</v>
      </c>
    </row>
    <row r="170" spans="1:40" ht="15" customHeight="1">
      <c r="A170" s="78">
        <f ca="1">'ISB-1 2011'!A170</f>
        <v>2338</v>
      </c>
      <c r="B170" s="78" t="str">
        <f ca="1">'ISB-1 2011'!B170</f>
        <v>La Verrerie</v>
      </c>
      <c r="C170" s="95">
        <f>LN('ISB-1 2011'!I170)</f>
        <v>4.4209107885340542</v>
      </c>
      <c r="D170" s="95">
        <f>LN('ISB-2 2012'!I170)</f>
        <v>4.4377775887459503</v>
      </c>
      <c r="E170" s="96">
        <f>LN('ISB-3 2013'!I170)</f>
        <v>4.4534984365328985</v>
      </c>
      <c r="F170" s="30">
        <f t="shared" si="8"/>
        <v>85.17219716026429</v>
      </c>
      <c r="G170" s="30">
        <f t="shared" si="10"/>
        <v>85.114157393016811</v>
      </c>
      <c r="H170" s="30">
        <f t="shared" si="11"/>
        <v>85.070679228902208</v>
      </c>
      <c r="I170" s="94">
        <f t="shared" si="9"/>
        <v>16.393921568816168</v>
      </c>
    </row>
    <row r="171" spans="1:40" ht="15" customHeight="1">
      <c r="A171" s="79"/>
      <c r="B171" s="56"/>
      <c r="C171" s="95"/>
      <c r="D171" s="95"/>
      <c r="E171" s="96"/>
      <c r="G171" s="30"/>
      <c r="H171" s="30"/>
      <c r="I171" s="94"/>
    </row>
    <row r="172" spans="1:40" ht="15" customHeight="1">
      <c r="A172" s="71"/>
      <c r="B172" s="80" t="s">
        <v>1</v>
      </c>
      <c r="C172" s="83">
        <f>LN('ISB-1 2011'!I172)</f>
        <v>5.1905562330574213</v>
      </c>
      <c r="D172" s="83">
        <f>LN('ISB-2 2012'!I172)</f>
        <v>5.2139123791761204</v>
      </c>
      <c r="E172" s="92">
        <f>LN('ISB-3 2013'!I172)</f>
        <v>5.2350568690650015</v>
      </c>
      <c r="F172" s="58">
        <f t="shared" si="8"/>
        <v>100</v>
      </c>
      <c r="G172" s="58">
        <f t="shared" si="10"/>
        <v>100</v>
      </c>
      <c r="H172" s="58">
        <f t="shared" si="11"/>
        <v>100</v>
      </c>
      <c r="I172" s="94">
        <f t="shared" si="9"/>
        <v>19.260000000000002</v>
      </c>
    </row>
    <row r="173" spans="1:40" ht="15" customHeight="1">
      <c r="A173" s="71"/>
      <c r="B173" s="80"/>
    </row>
    <row r="174" spans="1:40" s="56" customFormat="1" ht="15" customHeight="1">
      <c r="A174" s="71"/>
      <c r="B174" s="80"/>
      <c r="C174" s="58"/>
      <c r="D174" s="58"/>
      <c r="E174" s="58"/>
      <c r="F174" s="58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</row>
    <row r="175" spans="1:40" ht="15" customHeight="1">
      <c r="A175" s="71"/>
      <c r="B175" s="80"/>
    </row>
    <row r="176" spans="1:40" ht="15" customHeight="1">
      <c r="A176" s="71"/>
      <c r="B176" s="80"/>
    </row>
    <row r="177" spans="1:2" ht="15" customHeight="1">
      <c r="A177" s="71"/>
      <c r="B177" s="80"/>
    </row>
    <row r="178" spans="1:2" ht="15" customHeight="1">
      <c r="A178" s="61"/>
      <c r="B178" s="75"/>
    </row>
    <row r="179" spans="1:2" ht="15" customHeight="1">
      <c r="A179" s="61"/>
      <c r="B179" s="75"/>
    </row>
    <row r="180" spans="1:2" ht="15" customHeight="1">
      <c r="A180" s="61"/>
      <c r="B180" s="75"/>
    </row>
    <row r="181" spans="1:2" ht="15" customHeight="1">
      <c r="A181" s="61"/>
      <c r="B181" s="75"/>
    </row>
    <row r="182" spans="1:2" ht="15" customHeight="1">
      <c r="A182" s="61"/>
      <c r="B182" s="75"/>
    </row>
    <row r="183" spans="1:2" ht="15" customHeight="1">
      <c r="A183" s="61"/>
      <c r="B183" s="75"/>
    </row>
  </sheetData>
  <phoneticPr fontId="2" type="noConversion"/>
  <printOptions gridLinesSet="0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3"/>
  <sheetViews>
    <sheetView showGridLines="0" workbookViewId="0">
      <pane ySplit="7" topLeftCell="A8" activePane="bottomLeft" state="frozen"/>
      <selection activeCell="I61" sqref="I61"/>
      <selection pane="bottomLeft"/>
    </sheetView>
  </sheetViews>
  <sheetFormatPr baseColWidth="10" defaultColWidth="15.7109375" defaultRowHeight="15" customHeight="1"/>
  <cols>
    <col min="1" max="1" width="5.7109375" style="78" customWidth="1"/>
    <col min="2" max="2" width="22.7109375" style="77" customWidth="1"/>
    <col min="3" max="6" width="10.7109375" style="30" customWidth="1"/>
    <col min="7" max="8" width="10.7109375" style="66" customWidth="1"/>
    <col min="9" max="9" width="13.7109375" style="66" customWidth="1"/>
    <col min="10" max="40" width="10.7109375" style="66" customWidth="1"/>
    <col min="41" max="51" width="10.7109375" style="77" customWidth="1"/>
    <col min="52" max="16384" width="15.7109375" style="77"/>
  </cols>
  <sheetData>
    <row r="1" spans="1:40" s="56" customFormat="1" ht="15" customHeight="1">
      <c r="A1" s="55" t="s">
        <v>44</v>
      </c>
      <c r="C1" s="58"/>
      <c r="D1" s="58"/>
      <c r="E1" s="58"/>
      <c r="F1" s="58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</row>
    <row r="2" spans="1:40" s="56" customFormat="1" ht="15" customHeight="1">
      <c r="A2" s="61"/>
      <c r="C2" s="30"/>
      <c r="D2" s="30"/>
      <c r="E2" s="91"/>
      <c r="F2" s="58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</row>
    <row r="3" spans="1:40" s="66" customFormat="1" ht="15" customHeight="1">
      <c r="A3" s="57"/>
      <c r="B3" s="57"/>
      <c r="C3" s="30" t="s">
        <v>32</v>
      </c>
      <c r="D3" s="30" t="s">
        <v>32</v>
      </c>
      <c r="E3" s="30" t="s">
        <v>32</v>
      </c>
      <c r="F3" s="30" t="s">
        <v>32</v>
      </c>
      <c r="G3" s="30" t="s">
        <v>32</v>
      </c>
      <c r="H3" s="30" t="s">
        <v>32</v>
      </c>
      <c r="I3" s="81" t="s">
        <v>33</v>
      </c>
    </row>
    <row r="4" spans="1:40" s="66" customFormat="1" ht="15" customHeight="1">
      <c r="A4" s="57"/>
      <c r="B4" s="57"/>
      <c r="C4" s="30" t="s">
        <v>21</v>
      </c>
      <c r="D4" s="30" t="s">
        <v>21</v>
      </c>
      <c r="E4" s="30" t="s">
        <v>21</v>
      </c>
      <c r="F4" s="30" t="s">
        <v>15</v>
      </c>
      <c r="G4" s="30" t="s">
        <v>15</v>
      </c>
      <c r="H4" s="30" t="s">
        <v>15</v>
      </c>
      <c r="I4" s="81" t="s">
        <v>26</v>
      </c>
    </row>
    <row r="5" spans="1:40" s="68" customFormat="1" ht="15" customHeight="1">
      <c r="B5" s="69"/>
      <c r="C5" s="70">
        <f>'ISB-5 DPOP'!C5</f>
        <v>2011</v>
      </c>
      <c r="D5" s="70">
        <f>'ISB-5 DPOP'!D5</f>
        <v>2012</v>
      </c>
      <c r="E5" s="70">
        <f>'ISB-5 DPOP'!E5</f>
        <v>2013</v>
      </c>
      <c r="F5" s="70">
        <f>'ISB-5 DPOP'!F5</f>
        <v>2011</v>
      </c>
      <c r="G5" s="70">
        <f>'ISB-5 DPOP'!G5</f>
        <v>2012</v>
      </c>
      <c r="H5" s="70">
        <f>'ISB-5 DPOP'!H5</f>
        <v>2013</v>
      </c>
      <c r="I5" s="89">
        <f>'ISB-5 DPOP'!I5</f>
        <v>2015</v>
      </c>
    </row>
    <row r="6" spans="1:40" s="56" customFormat="1" ht="15" customHeight="1">
      <c r="A6" s="71"/>
      <c r="B6" s="60" t="s">
        <v>0</v>
      </c>
      <c r="C6" s="83">
        <f>LN('ISB-1 2011'!J6*100)</f>
        <v>3.299377801598804</v>
      </c>
      <c r="D6" s="83">
        <f>LN('ISB-2 2012'!J6*100)</f>
        <v>3.2760216554801049</v>
      </c>
      <c r="E6" s="92">
        <f>LN('ISB-3 2013'!J6*100)</f>
        <v>3.2548771655912234</v>
      </c>
      <c r="F6" s="58">
        <f>SUM(C6/C$6)*100</f>
        <v>100</v>
      </c>
      <c r="G6" s="58">
        <f>SUM(D6/D$6)*100</f>
        <v>100</v>
      </c>
      <c r="H6" s="58">
        <f>SUM(E6/E$6)*100</f>
        <v>100</v>
      </c>
      <c r="I6" s="138">
        <f>((F6*F$7)+(G6*G$7)+(H6*H$7))/3</f>
        <v>12.990000000000002</v>
      </c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</row>
    <row r="7" spans="1:40" s="56" customFormat="1" ht="15" customHeight="1">
      <c r="A7" s="71"/>
      <c r="B7" s="60"/>
      <c r="C7" s="83"/>
      <c r="D7" s="83"/>
      <c r="E7" s="92"/>
      <c r="F7" s="137">
        <f>'ISB-4 pondération'!$D$5/100</f>
        <v>0.12990000000000002</v>
      </c>
      <c r="G7" s="137">
        <f>'ISB-4 pondération'!$D$5/100</f>
        <v>0.12990000000000002</v>
      </c>
      <c r="H7" s="137">
        <f>'ISB-4 pondération'!$D$5/100</f>
        <v>0.12990000000000002</v>
      </c>
      <c r="I7" s="94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</row>
    <row r="8" spans="1:40" s="56" customFormat="1" ht="15" customHeight="1">
      <c r="A8" s="61">
        <f ca="1">'ISB-1 2011'!A8</f>
        <v>2004</v>
      </c>
      <c r="B8" s="75" t="str">
        <f ca="1">'ISB-1 2011'!B8</f>
        <v>Bussy (FR)</v>
      </c>
      <c r="C8" s="95">
        <f>LN('ISB-1 2011'!J8*100)</f>
        <v>2.8080487736186512</v>
      </c>
      <c r="D8" s="95">
        <f>LN('ISB-2 2012'!J8*100)</f>
        <v>2.7790612367453988</v>
      </c>
      <c r="E8" s="96">
        <f>LN('ISB-3 2013'!J8*100)</f>
        <v>2.7259514114314505</v>
      </c>
      <c r="F8" s="30">
        <f t="shared" ref="F8:F38" si="0">SUM(C8/C$6)*100</f>
        <v>85.10843384646445</v>
      </c>
      <c r="G8" s="30">
        <f t="shared" ref="G8:G38" si="1">SUM(D8/D$6)*100</f>
        <v>84.830368324843192</v>
      </c>
      <c r="H8" s="30">
        <f t="shared" ref="H8:H38" si="2">SUM(E8/E$6)*100</f>
        <v>83.74974761716706</v>
      </c>
      <c r="I8" s="94">
        <f>((F8*F$7)+(G8*G$7)+(H8*H$7))/3</f>
        <v>10.984714205840957</v>
      </c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</row>
    <row r="9" spans="1:40" ht="15" customHeight="1">
      <c r="A9" s="61">
        <f ca="1">'ISB-1 2011'!A9</f>
        <v>2005</v>
      </c>
      <c r="B9" s="75" t="str">
        <f ca="1">'ISB-1 2011'!B9</f>
        <v>Châbles</v>
      </c>
      <c r="C9" s="95">
        <f>LN('ISB-1 2011'!J9*100)</f>
        <v>2.0125020590047265</v>
      </c>
      <c r="D9" s="95">
        <f>LN('ISB-2 2012'!J9*100)</f>
        <v>1.9911489345341575</v>
      </c>
      <c r="E9" s="96">
        <f>LN('ISB-3 2013'!J9*100)</f>
        <v>1.9799443355212945</v>
      </c>
      <c r="F9" s="30">
        <f t="shared" si="0"/>
        <v>60.996411445500833</v>
      </c>
      <c r="G9" s="30">
        <f t="shared" si="1"/>
        <v>60.779480233391567</v>
      </c>
      <c r="H9" s="30">
        <f t="shared" si="2"/>
        <v>60.830078518851039</v>
      </c>
      <c r="I9" s="94">
        <f t="shared" ref="I9:I69" si="3">((F9*F$7)+(G9*G$7)+(H9*H$7))/3</f>
        <v>7.9068385095622915</v>
      </c>
    </row>
    <row r="10" spans="1:40" ht="15" customHeight="1">
      <c r="A10" s="61">
        <f ca="1">'ISB-1 2011'!A10</f>
        <v>2008</v>
      </c>
      <c r="B10" s="75" t="str">
        <f ca="1">'ISB-1 2011'!B10</f>
        <v>Châtillon (FR)</v>
      </c>
      <c r="C10" s="95">
        <f>LN('ISB-1 2011'!J10*100)</f>
        <v>1.3066913105209237</v>
      </c>
      <c r="D10" s="95">
        <f>LN('ISB-2 2012'!J10*100)</f>
        <v>1.2403404484968108</v>
      </c>
      <c r="E10" s="96">
        <f>LN('ISB-3 2013'!J10*100)</f>
        <v>1.2329603411991883</v>
      </c>
      <c r="F10" s="30">
        <f t="shared" si="0"/>
        <v>39.604173547137599</v>
      </c>
      <c r="G10" s="30">
        <f t="shared" si="1"/>
        <v>37.861179776451678</v>
      </c>
      <c r="H10" s="30">
        <f t="shared" si="2"/>
        <v>37.880395433455028</v>
      </c>
      <c r="I10" s="94">
        <f t="shared" si="3"/>
        <v>4.9944709211800182</v>
      </c>
    </row>
    <row r="11" spans="1:40" ht="15" customHeight="1">
      <c r="A11" s="61">
        <f ca="1">'ISB-1 2011'!A11</f>
        <v>2009</v>
      </c>
      <c r="B11" s="75" t="str">
        <f ca="1">'ISB-1 2011'!B11</f>
        <v>Cheiry</v>
      </c>
      <c r="C11" s="95">
        <f>LN('ISB-1 2011'!J11*100)</f>
        <v>2.3650205639348378</v>
      </c>
      <c r="D11" s="95">
        <f>LN('ISB-2 2012'!J11*100)</f>
        <v>2.3428589921319856</v>
      </c>
      <c r="E11" s="96">
        <f>LN('ISB-3 2013'!J11*100)</f>
        <v>2.326554283107042</v>
      </c>
      <c r="F11" s="30">
        <f t="shared" si="0"/>
        <v>71.680804871415532</v>
      </c>
      <c r="G11" s="30">
        <f t="shared" si="1"/>
        <v>71.515369509626652</v>
      </c>
      <c r="H11" s="30">
        <f t="shared" si="2"/>
        <v>71.479019475822255</v>
      </c>
      <c r="I11" s="94">
        <f t="shared" si="3"/>
        <v>9.2954358940022317</v>
      </c>
    </row>
    <row r="12" spans="1:40" ht="15" customHeight="1">
      <c r="A12" s="61">
        <f ca="1">'ISB-1 2011'!A12</f>
        <v>2010</v>
      </c>
      <c r="B12" s="75" t="str">
        <f ca="1">'ISB-1 2011'!B12</f>
        <v>Cheyres</v>
      </c>
      <c r="C12" s="95">
        <f>LN('ISB-1 2011'!J12*100)</f>
        <v>1.889022774653262</v>
      </c>
      <c r="D12" s="95">
        <f>LN('ISB-2 2012'!J12*100)</f>
        <v>1.8874111707589205</v>
      </c>
      <c r="E12" s="96">
        <f>LN('ISB-3 2013'!J12*100)</f>
        <v>1.8129581925641707</v>
      </c>
      <c r="F12" s="30">
        <f t="shared" si="0"/>
        <v>57.25390932005071</v>
      </c>
      <c r="G12" s="30">
        <f t="shared" si="1"/>
        <v>57.612902759713847</v>
      </c>
      <c r="H12" s="30">
        <f t="shared" si="2"/>
        <v>55.699742273833571</v>
      </c>
      <c r="I12" s="94">
        <f t="shared" si="3"/>
        <v>7.3855318035107986</v>
      </c>
    </row>
    <row r="13" spans="1:40" ht="15" customHeight="1">
      <c r="A13" s="61">
        <f ca="1">'ISB-1 2011'!A13</f>
        <v>2011</v>
      </c>
      <c r="B13" s="75" t="str">
        <f ca="1">'ISB-1 2011'!B13</f>
        <v>Cugy (FR)</v>
      </c>
      <c r="C13" s="95">
        <f>LN('ISB-1 2011'!J13*100)</f>
        <v>2.5611064833899064</v>
      </c>
      <c r="D13" s="95">
        <f>LN('ISB-2 2012'!J13*100)</f>
        <v>2.5257286443082556</v>
      </c>
      <c r="E13" s="96">
        <f>LN('ISB-3 2013'!J13*100)</f>
        <v>2.516413873033708</v>
      </c>
      <c r="F13" s="30">
        <f t="shared" si="0"/>
        <v>77.623922975685062</v>
      </c>
      <c r="G13" s="30">
        <f t="shared" si="1"/>
        <v>77.097434325052021</v>
      </c>
      <c r="H13" s="30">
        <f t="shared" si="2"/>
        <v>77.312099505193487</v>
      </c>
      <c r="I13" s="94">
        <f t="shared" si="3"/>
        <v>10.047048679696795</v>
      </c>
    </row>
    <row r="14" spans="1:40" ht="15" customHeight="1">
      <c r="A14" s="61">
        <f ca="1">'ISB-1 2011'!A14</f>
        <v>2013</v>
      </c>
      <c r="B14" s="75" t="str">
        <f ca="1">'ISB-1 2011'!B14</f>
        <v>Domdidier</v>
      </c>
      <c r="C14" s="95">
        <f>LN('ISB-1 2011'!J14*100)</f>
        <v>3.8366889586027471</v>
      </c>
      <c r="D14" s="95">
        <f>LN('ISB-2 2012'!J14*100)</f>
        <v>3.8160191037784488</v>
      </c>
      <c r="E14" s="96">
        <f>LN('ISB-3 2013'!J14*100)</f>
        <v>3.7981492124488825</v>
      </c>
      <c r="F14" s="30">
        <f t="shared" si="0"/>
        <v>116.2852267704406</v>
      </c>
      <c r="G14" s="30">
        <f t="shared" si="1"/>
        <v>116.48332963230081</v>
      </c>
      <c r="H14" s="30">
        <f t="shared" si="2"/>
        <v>116.69101533541213</v>
      </c>
      <c r="I14" s="94">
        <f t="shared" si="3"/>
        <v>15.131599456262052</v>
      </c>
    </row>
    <row r="15" spans="1:40" ht="15" customHeight="1">
      <c r="A15" s="61">
        <f ca="1">'ISB-1 2011'!A15</f>
        <v>2014</v>
      </c>
      <c r="B15" s="75" t="str">
        <f ca="1">'ISB-1 2011'!B15</f>
        <v>Dompierre (FR)</v>
      </c>
      <c r="C15" s="95">
        <f>LN('ISB-1 2011'!J15*100)</f>
        <v>2.3661938139716505</v>
      </c>
      <c r="D15" s="95">
        <f>LN('ISB-2 2012'!J15*100)</f>
        <v>2.2449745849816409</v>
      </c>
      <c r="E15" s="96">
        <f>LN('ISB-3 2013'!J15*100)</f>
        <v>2.2168342000031771</v>
      </c>
      <c r="F15" s="30">
        <f t="shared" si="0"/>
        <v>71.716364607443452</v>
      </c>
      <c r="G15" s="30">
        <f t="shared" si="1"/>
        <v>68.52746474450997</v>
      </c>
      <c r="H15" s="30">
        <f t="shared" si="2"/>
        <v>68.108075580803245</v>
      </c>
      <c r="I15" s="94">
        <f t="shared" si="3"/>
        <v>9.0216374835883659</v>
      </c>
    </row>
    <row r="16" spans="1:40" ht="15" customHeight="1">
      <c r="A16" s="61">
        <f ca="1">'ISB-1 2011'!A16</f>
        <v>2015</v>
      </c>
      <c r="B16" s="75" t="str">
        <f ca="1">'ISB-1 2011'!B16</f>
        <v>Estavayer-le-Lac</v>
      </c>
      <c r="C16" s="95">
        <f>LN('ISB-1 2011'!J16*100)</f>
        <v>3.5593610166389968</v>
      </c>
      <c r="D16" s="95">
        <f>LN('ISB-2 2012'!J16*100)</f>
        <v>3.5220748808256248</v>
      </c>
      <c r="E16" s="96">
        <f>LN('ISB-3 2013'!J16*100)</f>
        <v>3.5083613243191327</v>
      </c>
      <c r="F16" s="30">
        <f t="shared" si="0"/>
        <v>107.87976493368569</v>
      </c>
      <c r="G16" s="30">
        <f t="shared" si="1"/>
        <v>107.51073256594394</v>
      </c>
      <c r="H16" s="30">
        <f t="shared" si="2"/>
        <v>107.78782564846394</v>
      </c>
      <c r="I16" s="94">
        <f t="shared" si="3"/>
        <v>13.993621392312454</v>
      </c>
    </row>
    <row r="17" spans="1:9" ht="15" customHeight="1">
      <c r="A17" s="61">
        <f ca="1">'ISB-1 2011'!A17</f>
        <v>2016</v>
      </c>
      <c r="B17" s="75" t="str">
        <f ca="1">'ISB-1 2011'!B17</f>
        <v>Fétigny</v>
      </c>
      <c r="C17" s="95">
        <f>LN('ISB-1 2011'!J17*100)</f>
        <v>2.3457245856546631</v>
      </c>
      <c r="D17" s="95">
        <f>LN('ISB-2 2012'!J17*100)</f>
        <v>2.3273332626832399</v>
      </c>
      <c r="E17" s="96">
        <f>LN('ISB-3 2013'!J17*100)</f>
        <v>2.307039443343426</v>
      </c>
      <c r="F17" s="30">
        <f t="shared" si="0"/>
        <v>71.095967988812248</v>
      </c>
      <c r="G17" s="30">
        <f t="shared" si="1"/>
        <v>71.041449277055108</v>
      </c>
      <c r="H17" s="30">
        <f t="shared" si="2"/>
        <v>70.879462602527127</v>
      </c>
      <c r="I17" s="94">
        <f t="shared" si="3"/>
        <v>9.223630898301483</v>
      </c>
    </row>
    <row r="18" spans="1:9" ht="15" customHeight="1">
      <c r="A18" s="61">
        <f ca="1">'ISB-1 2011'!A18</f>
        <v>2022</v>
      </c>
      <c r="B18" s="75" t="str">
        <f ca="1">'ISB-1 2011'!B18</f>
        <v>Gletterens</v>
      </c>
      <c r="C18" s="95">
        <f>LN('ISB-1 2011'!J18*100)</f>
        <v>1.9362955013204368</v>
      </c>
      <c r="D18" s="95">
        <f>LN('ISB-2 2012'!J18*100)</f>
        <v>1.8681647326338524</v>
      </c>
      <c r="E18" s="96">
        <f>LN('ISB-3 2013'!J18*100)</f>
        <v>1.8220439584455244</v>
      </c>
      <c r="F18" s="30">
        <f t="shared" si="0"/>
        <v>58.686686331651735</v>
      </c>
      <c r="G18" s="30">
        <f t="shared" si="1"/>
        <v>57.025408531985747</v>
      </c>
      <c r="H18" s="30">
        <f t="shared" si="2"/>
        <v>55.978885400259458</v>
      </c>
      <c r="I18" s="94">
        <f t="shared" si="3"/>
        <v>7.4342194454267378</v>
      </c>
    </row>
    <row r="19" spans="1:9" ht="15" customHeight="1">
      <c r="A19" s="61">
        <f ca="1">'ISB-1 2011'!A19</f>
        <v>2024</v>
      </c>
      <c r="B19" s="75" t="str">
        <f ca="1">'ISB-1 2011'!B19</f>
        <v>Léchelles</v>
      </c>
      <c r="C19" s="95">
        <f>LN('ISB-1 2011'!J19*100)</f>
        <v>2.4079456086518718</v>
      </c>
      <c r="D19" s="95">
        <f>LN('ISB-2 2012'!J19*100)</f>
        <v>2.365731548678617</v>
      </c>
      <c r="E19" s="96">
        <f>LN('ISB-3 2013'!J19*100)</f>
        <v>2.3085731348386682</v>
      </c>
      <c r="F19" s="30">
        <f t="shared" si="0"/>
        <v>72.981809100038063</v>
      </c>
      <c r="G19" s="30">
        <f t="shared" si="1"/>
        <v>72.213550381183794</v>
      </c>
      <c r="H19" s="30">
        <f t="shared" si="2"/>
        <v>70.926582398980756</v>
      </c>
      <c r="I19" s="94">
        <f t="shared" si="3"/>
        <v>9.3580800834127746</v>
      </c>
    </row>
    <row r="20" spans="1:9" ht="15" customHeight="1">
      <c r="A20" s="61">
        <f ca="1">'ISB-1 2011'!A20</f>
        <v>2025</v>
      </c>
      <c r="B20" s="75" t="str">
        <f ca="1">'ISB-1 2011'!B20</f>
        <v>Lully (FR)</v>
      </c>
      <c r="C20" s="95">
        <f>LN('ISB-1 2011'!J20*100)</f>
        <v>2.0372283075901008</v>
      </c>
      <c r="D20" s="95">
        <f>LN('ISB-2 2012'!J20*100)</f>
        <v>2.0058531850223469</v>
      </c>
      <c r="E20" s="96">
        <f>LN('ISB-3 2013'!J20*100)</f>
        <v>1.9924301646902061</v>
      </c>
      <c r="F20" s="30">
        <f t="shared" si="0"/>
        <v>61.745833005329246</v>
      </c>
      <c r="G20" s="30">
        <f t="shared" si="1"/>
        <v>61.228324961374128</v>
      </c>
      <c r="H20" s="30">
        <f t="shared" si="2"/>
        <v>61.213682216738782</v>
      </c>
      <c r="I20" s="94">
        <f t="shared" si="3"/>
        <v>7.9753334799430462</v>
      </c>
    </row>
    <row r="21" spans="1:9" ht="15" customHeight="1">
      <c r="A21" s="61">
        <f ca="1">'ISB-1 2011'!A21</f>
        <v>2027</v>
      </c>
      <c r="B21" s="75" t="str">
        <f ca="1">'ISB-1 2011'!B21</f>
        <v>Ménières</v>
      </c>
      <c r="C21" s="95">
        <f>LN('ISB-1 2011'!J21*100)</f>
        <v>2.9547908831766301</v>
      </c>
      <c r="D21" s="95">
        <f>LN('ISB-2 2012'!J21*100)</f>
        <v>2.9809171877688505</v>
      </c>
      <c r="E21" s="96">
        <f>LN('ISB-3 2013'!J21*100)</f>
        <v>2.9433947484457605</v>
      </c>
      <c r="F21" s="30">
        <f t="shared" si="0"/>
        <v>89.556003005924495</v>
      </c>
      <c r="G21" s="30">
        <f t="shared" si="1"/>
        <v>90.9919866610892</v>
      </c>
      <c r="H21" s="30">
        <f t="shared" si="2"/>
        <v>90.430286573076117</v>
      </c>
      <c r="I21" s="94">
        <f t="shared" si="3"/>
        <v>11.733359361195889</v>
      </c>
    </row>
    <row r="22" spans="1:9" ht="15" customHeight="1">
      <c r="A22" s="61">
        <f ca="1">'ISB-1 2011'!A22</f>
        <v>2029</v>
      </c>
      <c r="B22" s="75" t="str">
        <f ca="1">'ISB-1 2011'!B22</f>
        <v>Montagny (FR)</v>
      </c>
      <c r="C22" s="95">
        <f>LN('ISB-1 2011'!J22*100)</f>
        <v>2.4729940813550968</v>
      </c>
      <c r="D22" s="95">
        <f>LN('ISB-2 2012'!J22*100)</f>
        <v>2.4634383469133687</v>
      </c>
      <c r="E22" s="96">
        <f>LN('ISB-3 2013'!J22*100)</f>
        <v>2.4165293523432636</v>
      </c>
      <c r="F22" s="30">
        <f t="shared" si="0"/>
        <v>74.953346663020511</v>
      </c>
      <c r="G22" s="30">
        <f t="shared" si="1"/>
        <v>75.196033664568347</v>
      </c>
      <c r="H22" s="30">
        <f t="shared" si="2"/>
        <v>74.243334829636183</v>
      </c>
      <c r="I22" s="94">
        <f t="shared" si="3"/>
        <v>9.7162045663078462</v>
      </c>
    </row>
    <row r="23" spans="1:9" ht="15" customHeight="1">
      <c r="A23" s="61">
        <f ca="1">'ISB-1 2011'!A23</f>
        <v>2033</v>
      </c>
      <c r="B23" s="75" t="str">
        <f ca="1">'ISB-1 2011'!B23</f>
        <v>Morens (FR)</v>
      </c>
      <c r="C23" s="95">
        <f>LN('ISB-1 2011'!J23*100)</f>
        <v>2.2142924858483677</v>
      </c>
      <c r="D23" s="95">
        <f>LN('ISB-2 2012'!J23*100)</f>
        <v>2.250138617621503</v>
      </c>
      <c r="E23" s="96">
        <f>LN('ISB-3 2013'!J23*100)</f>
        <v>2.2142924858483677</v>
      </c>
      <c r="F23" s="30">
        <f t="shared" si="0"/>
        <v>67.112426008787835</v>
      </c>
      <c r="G23" s="30">
        <f t="shared" si="1"/>
        <v>68.685095956477809</v>
      </c>
      <c r="H23" s="30">
        <f t="shared" si="2"/>
        <v>68.029986177563131</v>
      </c>
      <c r="I23" s="94">
        <f t="shared" si="3"/>
        <v>8.8257311025844878</v>
      </c>
    </row>
    <row r="24" spans="1:9" ht="15" customHeight="1">
      <c r="A24" s="61">
        <f ca="1">'ISB-1 2011'!A24</f>
        <v>2034</v>
      </c>
      <c r="B24" s="75" t="str">
        <f ca="1">'ISB-1 2011'!B24</f>
        <v>Murist</v>
      </c>
      <c r="C24" s="95">
        <f>LN('ISB-1 2011'!J24*100)</f>
        <v>2.6297183578323029</v>
      </c>
      <c r="D24" s="95">
        <f>LN('ISB-2 2012'!J24*100)</f>
        <v>2.6110579351149004</v>
      </c>
      <c r="E24" s="96">
        <f>LN('ISB-3 2013'!J24*100)</f>
        <v>2.582887058148204</v>
      </c>
      <c r="F24" s="30">
        <f t="shared" si="0"/>
        <v>79.703462772829496</v>
      </c>
      <c r="G24" s="30">
        <f t="shared" si="1"/>
        <v>79.702096313897741</v>
      </c>
      <c r="H24" s="30">
        <f t="shared" si="2"/>
        <v>79.354363521089823</v>
      </c>
      <c r="I24" s="94">
        <f t="shared" si="3"/>
        <v>10.338304648918479</v>
      </c>
    </row>
    <row r="25" spans="1:9" ht="15" customHeight="1">
      <c r="A25" s="61">
        <f ca="1">'ISB-1 2011'!A25</f>
        <v>2035</v>
      </c>
      <c r="B25" s="75" t="str">
        <f ca="1">'ISB-1 2011'!B25</f>
        <v>Nuvilly</v>
      </c>
      <c r="C25" s="95">
        <f>LN('ISB-1 2011'!J25*100)</f>
        <v>2.4367811582917591</v>
      </c>
      <c r="D25" s="95">
        <f>LN('ISB-2 2012'!J25*100)</f>
        <v>2.4053649620583801</v>
      </c>
      <c r="E25" s="96">
        <f>LN('ISB-3 2013'!J25*100)</f>
        <v>2.3900193923837199</v>
      </c>
      <c r="F25" s="30">
        <f t="shared" si="0"/>
        <v>73.855778417098833</v>
      </c>
      <c r="G25" s="30">
        <f t="shared" si="1"/>
        <v>73.423353537199716</v>
      </c>
      <c r="H25" s="30">
        <f t="shared" si="2"/>
        <v>73.428865999912205</v>
      </c>
      <c r="I25" s="94">
        <f t="shared" si="3"/>
        <v>9.556656311417326</v>
      </c>
    </row>
    <row r="26" spans="1:9" ht="15" customHeight="1">
      <c r="A26" s="61">
        <f ca="1">'ISB-1 2011'!A26</f>
        <v>2038</v>
      </c>
      <c r="B26" s="75" t="str">
        <f ca="1">'ISB-1 2011'!B26</f>
        <v>Prévondavaux</v>
      </c>
      <c r="C26" s="95">
        <f>LN('ISB-1 2011'!J26*100)</f>
        <v>2.7488721956224653</v>
      </c>
      <c r="D26" s="95">
        <f>LN('ISB-2 2012'!J26*100)</f>
        <v>2.7333680090865</v>
      </c>
      <c r="E26" s="96">
        <f>LN('ISB-3 2013'!J26*100)</f>
        <v>2.7488721956224653</v>
      </c>
      <c r="F26" s="30">
        <f t="shared" si="0"/>
        <v>83.314866042028399</v>
      </c>
      <c r="G26" s="30">
        <f t="shared" si="1"/>
        <v>83.435590375727287</v>
      </c>
      <c r="H26" s="30">
        <f t="shared" si="2"/>
        <v>84.453945748922095</v>
      </c>
      <c r="I26" s="94">
        <f t="shared" si="3"/>
        <v>10.87715061381715</v>
      </c>
    </row>
    <row r="27" spans="1:9" ht="15" customHeight="1">
      <c r="A27" s="61">
        <f ca="1">'ISB-1 2011'!A27</f>
        <v>2039</v>
      </c>
      <c r="B27" s="75" t="str">
        <f ca="1">'ISB-1 2011'!B27</f>
        <v>Rueyres-les-Prés</v>
      </c>
      <c r="C27" s="95">
        <f>LN('ISB-1 2011'!J27*100)</f>
        <v>2.2158341665853909</v>
      </c>
      <c r="D27" s="95">
        <f>LN('ISB-2 2012'!J27*100)</f>
        <v>2.1792618769620469</v>
      </c>
      <c r="E27" s="96">
        <f>LN('ISB-3 2013'!J27*100)</f>
        <v>2.1413169453979233</v>
      </c>
      <c r="F27" s="30">
        <f t="shared" si="0"/>
        <v>67.159152416908654</v>
      </c>
      <c r="G27" s="30">
        <f t="shared" si="1"/>
        <v>66.521595585810417</v>
      </c>
      <c r="H27" s="30">
        <f t="shared" si="2"/>
        <v>65.787949481926745</v>
      </c>
      <c r="I27" s="94">
        <f t="shared" si="3"/>
        <v>8.6369946010851653</v>
      </c>
    </row>
    <row r="28" spans="1:9" ht="15" customHeight="1">
      <c r="A28" s="61">
        <f ca="1">'ISB-1 2011'!A28</f>
        <v>2040</v>
      </c>
      <c r="B28" s="75" t="str">
        <f ca="1">'ISB-1 2011'!B28</f>
        <v>Russy</v>
      </c>
      <c r="C28" s="95">
        <f>LN('ISB-1 2011'!J28*100)</f>
        <v>1.8135332687776156</v>
      </c>
      <c r="D28" s="95">
        <f>LN('ISB-2 2012'!J28*100)</f>
        <v>1.8182614099735617</v>
      </c>
      <c r="E28" s="96">
        <f>LN('ISB-3 2013'!J28*100)</f>
        <v>1.7363975398953886</v>
      </c>
      <c r="F28" s="30">
        <f t="shared" si="0"/>
        <v>54.965917146524355</v>
      </c>
      <c r="G28" s="30">
        <f t="shared" si="1"/>
        <v>55.50211815395015</v>
      </c>
      <c r="H28" s="30">
        <f t="shared" si="2"/>
        <v>53.347559725191203</v>
      </c>
      <c r="I28" s="94">
        <f t="shared" si="3"/>
        <v>7.0932152646113265</v>
      </c>
    </row>
    <row r="29" spans="1:9" ht="15" customHeight="1">
      <c r="A29" s="61">
        <f ca="1">'ISB-1 2011'!A29</f>
        <v>2041</v>
      </c>
      <c r="B29" s="75" t="str">
        <f ca="1">'ISB-1 2011'!B29</f>
        <v>Saint-Aubin (FR)</v>
      </c>
      <c r="C29" s="95">
        <f>LN('ISB-1 2011'!J29*100)</f>
        <v>3.0297491588322454</v>
      </c>
      <c r="D29" s="95">
        <f>LN('ISB-2 2012'!J29*100)</f>
        <v>2.9752085475343755</v>
      </c>
      <c r="E29" s="96">
        <f>LN('ISB-3 2013'!J29*100)</f>
        <v>2.9550975875447794</v>
      </c>
      <c r="F29" s="30">
        <f t="shared" si="0"/>
        <v>91.827894258247639</v>
      </c>
      <c r="G29" s="30">
        <f t="shared" si="1"/>
        <v>90.817731395562319</v>
      </c>
      <c r="H29" s="30">
        <f t="shared" si="2"/>
        <v>90.78983436869602</v>
      </c>
      <c r="I29" s="94">
        <f t="shared" si="3"/>
        <v>11.83975541897451</v>
      </c>
    </row>
    <row r="30" spans="1:9" ht="15" customHeight="1">
      <c r="A30" s="61">
        <f ca="1">'ISB-1 2011'!A30</f>
        <v>2043</v>
      </c>
      <c r="B30" s="75" t="str">
        <f ca="1">'ISB-1 2011'!B30</f>
        <v>Sévaz</v>
      </c>
      <c r="C30" s="95">
        <f>LN('ISB-1 2011'!J30*100)</f>
        <v>3.9079988551284206</v>
      </c>
      <c r="D30" s="95">
        <f>LN('ISB-2 2012'!J30*100)</f>
        <v>3.9079988551284206</v>
      </c>
      <c r="E30" s="96">
        <f>LN('ISB-3 2013'!J30*100)</f>
        <v>3.8841882064347022</v>
      </c>
      <c r="F30" s="30">
        <f t="shared" si="0"/>
        <v>118.44654023054566</v>
      </c>
      <c r="G30" s="30">
        <f t="shared" si="1"/>
        <v>119.29099579031015</v>
      </c>
      <c r="H30" s="30">
        <f t="shared" si="2"/>
        <v>119.33440215490188</v>
      </c>
      <c r="I30" s="94">
        <f t="shared" si="3"/>
        <v>15.46121492301031</v>
      </c>
    </row>
    <row r="31" spans="1:9" ht="15" customHeight="1">
      <c r="A31" s="61">
        <f ca="1">'ISB-1 2011'!A31</f>
        <v>2044</v>
      </c>
      <c r="B31" s="75" t="str">
        <f ca="1">'ISB-1 2011'!B31</f>
        <v>Surpierre</v>
      </c>
      <c r="C31" s="95">
        <f>LN('ISB-1 2011'!J31*100)</f>
        <v>2.4683773478367899</v>
      </c>
      <c r="D31" s="95">
        <f>LN('ISB-2 2012'!J31*100)</f>
        <v>2.4488962122649673</v>
      </c>
      <c r="E31" s="96">
        <f>LN('ISB-3 2013'!J31*100)</f>
        <v>2.404863942114464</v>
      </c>
      <c r="F31" s="30">
        <f t="shared" si="0"/>
        <v>74.813419264707122</v>
      </c>
      <c r="G31" s="30">
        <f t="shared" si="1"/>
        <v>74.75213749483224</v>
      </c>
      <c r="H31" s="30">
        <f t="shared" si="2"/>
        <v>73.884936965897424</v>
      </c>
      <c r="I31" s="94">
        <f t="shared" si="3"/>
        <v>9.675406378311413</v>
      </c>
    </row>
    <row r="32" spans="1:9" ht="15" customHeight="1">
      <c r="A32" s="61">
        <f ca="1">'ISB-1 2011'!A32</f>
        <v>2045</v>
      </c>
      <c r="B32" s="75" t="str">
        <f ca="1">'ISB-1 2011'!B32</f>
        <v>Vallon</v>
      </c>
      <c r="C32" s="95">
        <f>LN('ISB-1 2011'!J32*100)</f>
        <v>2.1322397272468065</v>
      </c>
      <c r="D32" s="95">
        <f>LN('ISB-2 2012'!J32*100)</f>
        <v>2.0765884726974293</v>
      </c>
      <c r="E32" s="96">
        <f>LN('ISB-3 2013'!J32*100)</f>
        <v>1.9919540875567201</v>
      </c>
      <c r="F32" s="30">
        <f t="shared" si="0"/>
        <v>64.62550988291099</v>
      </c>
      <c r="G32" s="30">
        <f t="shared" si="1"/>
        <v>63.387507503917973</v>
      </c>
      <c r="H32" s="30">
        <f t="shared" si="2"/>
        <v>61.199055639167163</v>
      </c>
      <c r="I32" s="94">
        <f t="shared" si="3"/>
        <v>8.1928827620256346</v>
      </c>
    </row>
    <row r="33" spans="1:40" ht="15" customHeight="1">
      <c r="A33" s="61">
        <f ca="1">'ISB-1 2011'!A33</f>
        <v>2047</v>
      </c>
      <c r="B33" s="75" t="str">
        <f ca="1">'ISB-1 2011'!B33</f>
        <v>Villeneuve (FR)</v>
      </c>
      <c r="C33" s="95">
        <f>LN('ISB-1 2011'!J33*100)</f>
        <v>2.7224389385543097</v>
      </c>
      <c r="D33" s="95">
        <f>LN('ISB-2 2012'!J33*100)</f>
        <v>2.647665704151859</v>
      </c>
      <c r="E33" s="96">
        <f>LN('ISB-3 2013'!J33*100)</f>
        <v>2.5700644581283072</v>
      </c>
      <c r="F33" s="30">
        <f t="shared" si="0"/>
        <v>82.513707197613968</v>
      </c>
      <c r="G33" s="30">
        <f t="shared" si="1"/>
        <v>80.81954219450482</v>
      </c>
      <c r="H33" s="30">
        <f t="shared" si="2"/>
        <v>78.96041317004584</v>
      </c>
      <c r="I33" s="94">
        <f t="shared" si="3"/>
        <v>10.491315588941729</v>
      </c>
    </row>
    <row r="34" spans="1:40" ht="15" customHeight="1">
      <c r="A34" s="61">
        <f ca="1">'ISB-1 2011'!A34</f>
        <v>2049</v>
      </c>
      <c r="B34" s="75" t="str">
        <f ca="1">'ISB-1 2011'!B34</f>
        <v>Vuissens</v>
      </c>
      <c r="C34" s="95">
        <f>LN('ISB-1 2011'!J34*100)</f>
        <v>2.8705691305999852</v>
      </c>
      <c r="D34" s="95">
        <f>LN('ISB-2 2012'!J34*100)</f>
        <v>2.7593434954897607</v>
      </c>
      <c r="E34" s="96">
        <f>LN('ISB-3 2013'!J34*100)</f>
        <v>2.6552996357166814</v>
      </c>
      <c r="F34" s="30">
        <f t="shared" si="0"/>
        <v>87.003347395044372</v>
      </c>
      <c r="G34" s="30">
        <f t="shared" si="1"/>
        <v>84.228487649767246</v>
      </c>
      <c r="H34" s="30">
        <f t="shared" si="2"/>
        <v>81.579104237390382</v>
      </c>
      <c r="I34" s="94">
        <f t="shared" si="3"/>
        <v>10.946713670919349</v>
      </c>
    </row>
    <row r="35" spans="1:40" ht="15" customHeight="1">
      <c r="A35" s="61">
        <f ca="1">'ISB-1 2011'!A35</f>
        <v>2050</v>
      </c>
      <c r="B35" s="75" t="str">
        <f ca="1">'ISB-1 2011'!B35</f>
        <v>Les Montets</v>
      </c>
      <c r="C35" s="95">
        <f>LN('ISB-1 2011'!J35*100)</f>
        <v>2.7460216948550595</v>
      </c>
      <c r="D35" s="95">
        <f>LN('ISB-2 2012'!J35*100)</f>
        <v>2.7475209455107006</v>
      </c>
      <c r="E35" s="96">
        <f>LN('ISB-3 2013'!J35*100)</f>
        <v>2.728939957570768</v>
      </c>
      <c r="F35" s="30">
        <f t="shared" si="0"/>
        <v>83.22847094153326</v>
      </c>
      <c r="G35" s="30">
        <f t="shared" si="1"/>
        <v>83.867606336321614</v>
      </c>
      <c r="H35" s="30">
        <f t="shared" si="2"/>
        <v>83.84156509559331</v>
      </c>
      <c r="I35" s="94">
        <f t="shared" si="3"/>
        <v>10.865599914770307</v>
      </c>
    </row>
    <row r="36" spans="1:40" ht="15" customHeight="1">
      <c r="A36" s="61">
        <f ca="1">'ISB-1 2011'!A36</f>
        <v>2051</v>
      </c>
      <c r="B36" s="75" t="str">
        <f ca="1">'ISB-1 2011'!B36</f>
        <v>Delley-Portalban</v>
      </c>
      <c r="C36" s="95">
        <f>LN('ISB-1 2011'!J36*100)</f>
        <v>2.5940684190048215</v>
      </c>
      <c r="D36" s="95">
        <f>LN('ISB-2 2012'!J36*100)</f>
        <v>2.5390280730691841</v>
      </c>
      <c r="E36" s="96">
        <f>LN('ISB-3 2013'!J36*100)</f>
        <v>2.4937259132220815</v>
      </c>
      <c r="F36" s="30">
        <f t="shared" si="0"/>
        <v>78.62295787247507</v>
      </c>
      <c r="G36" s="30">
        <f t="shared" si="1"/>
        <v>77.503397110392015</v>
      </c>
      <c r="H36" s="30">
        <f t="shared" si="2"/>
        <v>76.615054466091209</v>
      </c>
      <c r="I36" s="94">
        <f t="shared" si="3"/>
        <v>10.077703029139895</v>
      </c>
    </row>
    <row r="37" spans="1:40" ht="15" customHeight="1">
      <c r="A37" s="61">
        <f ca="1">'ISB-1 2011'!A37</f>
        <v>2052</v>
      </c>
      <c r="B37" s="75" t="str">
        <f ca="1">'ISB-1 2011'!B37</f>
        <v>Vernay</v>
      </c>
      <c r="C37" s="95">
        <f>LN('ISB-1 2011'!J37*100)</f>
        <v>2.1780615407238195</v>
      </c>
      <c r="D37" s="95">
        <f>LN('ISB-2 2012'!J37*100)</f>
        <v>2.1534157435169914</v>
      </c>
      <c r="E37" s="96">
        <f>LN('ISB-3 2013'!J37*100)</f>
        <v>2.1543525117353783</v>
      </c>
      <c r="F37" s="30">
        <f t="shared" si="0"/>
        <v>66.014311536810979</v>
      </c>
      <c r="G37" s="30">
        <f t="shared" si="1"/>
        <v>65.732646788667395</v>
      </c>
      <c r="H37" s="30">
        <f t="shared" si="2"/>
        <v>66.188442823895528</v>
      </c>
      <c r="I37" s="94">
        <f t="shared" si="3"/>
        <v>8.5706028697678907</v>
      </c>
    </row>
    <row r="38" spans="1:40" ht="15" customHeight="1">
      <c r="A38" s="61">
        <f ca="1">'ISB-1 2011'!A38</f>
        <v>2061</v>
      </c>
      <c r="B38" s="75" t="str">
        <f ca="1">'ISB-1 2011'!B38</f>
        <v>Auboranges</v>
      </c>
      <c r="C38" s="95">
        <f>LN('ISB-1 2011'!J38*100)</f>
        <v>2.4117843849590379</v>
      </c>
      <c r="D38" s="95">
        <f>LN('ISB-2 2012'!J38*100)</f>
        <v>2.3556949183079943</v>
      </c>
      <c r="E38" s="96">
        <f>LN('ISB-3 2013'!J38*100)</f>
        <v>2.3629942207896057</v>
      </c>
      <c r="F38" s="30">
        <f t="shared" si="0"/>
        <v>73.098157591723549</v>
      </c>
      <c r="G38" s="30">
        <f t="shared" si="1"/>
        <v>71.907183957938898</v>
      </c>
      <c r="H38" s="30">
        <f t="shared" si="2"/>
        <v>72.598568258424152</v>
      </c>
      <c r="I38" s="94">
        <f t="shared" si="3"/>
        <v>9.4222492946901522</v>
      </c>
    </row>
    <row r="39" spans="1:40" ht="15" customHeight="1">
      <c r="A39" s="61">
        <f ca="1">'ISB-1 2011'!A39</f>
        <v>2063</v>
      </c>
      <c r="B39" s="75" t="str">
        <f ca="1">'ISB-1 2011'!B39</f>
        <v>Billens-Hennens</v>
      </c>
      <c r="C39" s="95">
        <f>LN('ISB-1 2011'!J39*100)</f>
        <v>2.4361164856185682</v>
      </c>
      <c r="D39" s="95">
        <f>LN('ISB-2 2012'!J39*100)</f>
        <v>2.4451799917719153</v>
      </c>
      <c r="E39" s="96">
        <f>LN('ISB-3 2013'!J39*100)</f>
        <v>2.4286258138894108</v>
      </c>
      <c r="F39" s="30">
        <f t="shared" ref="F39:F68" si="4">SUM(C39/C$6)*100</f>
        <v>73.835633022628727</v>
      </c>
      <c r="G39" s="30">
        <f t="shared" ref="G39:G68" si="5">SUM(D39/D$6)*100</f>
        <v>74.63870050070139</v>
      </c>
      <c r="H39" s="30">
        <f t="shared" ref="H39:H68" si="6">SUM(E39/E$6)*100</f>
        <v>74.614975937141693</v>
      </c>
      <c r="I39" s="94">
        <f t="shared" si="3"/>
        <v>9.6597670996384295</v>
      </c>
    </row>
    <row r="40" spans="1:40" s="56" customFormat="1" ht="15" customHeight="1">
      <c r="A40" s="61">
        <f ca="1">'ISB-1 2011'!A40</f>
        <v>2066</v>
      </c>
      <c r="B40" s="75" t="str">
        <f ca="1">'ISB-1 2011'!B40</f>
        <v>Chapelle (Glâne)</v>
      </c>
      <c r="C40" s="95">
        <f>LN('ISB-1 2011'!J40*100)</f>
        <v>1.6094379124341003</v>
      </c>
      <c r="D40" s="95">
        <f>LN('ISB-2 2012'!J40*100)</f>
        <v>1.6171599585280108</v>
      </c>
      <c r="E40" s="96">
        <f>LN('ISB-3 2013'!J40*100)</f>
        <v>1.6017750396885313</v>
      </c>
      <c r="F40" s="30">
        <f t="shared" si="4"/>
        <v>48.780043063095199</v>
      </c>
      <c r="G40" s="30">
        <f t="shared" si="5"/>
        <v>49.363530788108115</v>
      </c>
      <c r="H40" s="30">
        <f t="shared" si="6"/>
        <v>49.211535741551742</v>
      </c>
      <c r="I40" s="94">
        <f t="shared" si="3"/>
        <v>6.3804762453662951</v>
      </c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</row>
    <row r="41" spans="1:40" ht="15" customHeight="1">
      <c r="A41" s="61">
        <f ca="1">'ISB-1 2011'!A41</f>
        <v>2067</v>
      </c>
      <c r="B41" s="75" t="str">
        <f ca="1">'ISB-1 2011'!B41</f>
        <v>Le Châtelard</v>
      </c>
      <c r="C41" s="95">
        <f>LN('ISB-1 2011'!J41*100)</f>
        <v>3.0525811377861434</v>
      </c>
      <c r="D41" s="95">
        <f>LN('ISB-2 2012'!J41*100)</f>
        <v>3.0170096720012758</v>
      </c>
      <c r="E41" s="96">
        <f>LN('ISB-3 2013'!J41*100)</f>
        <v>3.0143251066306069</v>
      </c>
      <c r="F41" s="30">
        <f t="shared" si="4"/>
        <v>92.519902883111214</v>
      </c>
      <c r="G41" s="30">
        <f t="shared" si="5"/>
        <v>92.093703561282751</v>
      </c>
      <c r="H41" s="30">
        <f t="shared" si="6"/>
        <v>92.609488877073431</v>
      </c>
      <c r="I41" s="94">
        <f t="shared" si="3"/>
        <v>12.003760027419538</v>
      </c>
    </row>
    <row r="42" spans="1:40" ht="15" customHeight="1">
      <c r="A42" s="61">
        <f ca="1">'ISB-1 2011'!A42</f>
        <v>2068</v>
      </c>
      <c r="B42" s="75" t="str">
        <f ca="1">'ISB-1 2011'!B42</f>
        <v>Châtonnaye</v>
      </c>
      <c r="C42" s="95">
        <f>LN('ISB-1 2011'!J42*100)</f>
        <v>2.2451137390795672</v>
      </c>
      <c r="D42" s="95">
        <f>LN('ISB-2 2012'!J42*100)</f>
        <v>2.2585008198620264</v>
      </c>
      <c r="E42" s="96">
        <f>LN('ISB-3 2013'!J42*100)</f>
        <v>2.2639062384289343</v>
      </c>
      <c r="F42" s="30">
        <f t="shared" si="4"/>
        <v>68.046579509374041</v>
      </c>
      <c r="G42" s="30">
        <f t="shared" si="5"/>
        <v>68.940350747804828</v>
      </c>
      <c r="H42" s="30">
        <f t="shared" si="6"/>
        <v>69.554275730024756</v>
      </c>
      <c r="I42" s="94">
        <f t="shared" si="3"/>
        <v>8.9432342192459178</v>
      </c>
    </row>
    <row r="43" spans="1:40" ht="15" customHeight="1">
      <c r="A43" s="61">
        <f ca="1">'ISB-1 2011'!A43</f>
        <v>2072</v>
      </c>
      <c r="B43" s="75" t="str">
        <f ca="1">'ISB-1 2011'!B43</f>
        <v>Ecublens (FR)</v>
      </c>
      <c r="C43" s="95">
        <f>LN('ISB-1 2011'!J43*100)</f>
        <v>2.6023051440053058</v>
      </c>
      <c r="D43" s="95">
        <f>LN('ISB-2 2012'!J43*100)</f>
        <v>2.5517041307115162</v>
      </c>
      <c r="E43" s="96">
        <f>LN('ISB-3 2013'!J43*100)</f>
        <v>2.5004108363239657</v>
      </c>
      <c r="F43" s="30">
        <f t="shared" si="4"/>
        <v>78.872602669033157</v>
      </c>
      <c r="G43" s="30">
        <f t="shared" si="5"/>
        <v>77.890331599091979</v>
      </c>
      <c r="H43" s="30">
        <f t="shared" si="6"/>
        <v>76.820436198236237</v>
      </c>
      <c r="I43" s="94">
        <f t="shared" si="3"/>
        <v>10.114159941193449</v>
      </c>
    </row>
    <row r="44" spans="1:40" s="56" customFormat="1" ht="15" customHeight="1">
      <c r="A44" s="61">
        <f ca="1">'ISB-1 2011'!A44</f>
        <v>2079</v>
      </c>
      <c r="B44" s="75" t="str">
        <f ca="1">'ISB-1 2011'!B44</f>
        <v>Grangettes</v>
      </c>
      <c r="C44" s="95">
        <f>LN('ISB-1 2011'!J44*100)</f>
        <v>2.3185005482999452</v>
      </c>
      <c r="D44" s="95">
        <f>LN('ISB-2 2012'!J44*100)</f>
        <v>2.3025850929940459</v>
      </c>
      <c r="E44" s="96">
        <f>LN('ISB-3 2013'!J44*100)</f>
        <v>2.2664054364165431</v>
      </c>
      <c r="F44" s="30">
        <f t="shared" si="4"/>
        <v>70.270841586448569</v>
      </c>
      <c r="G44" s="30">
        <f t="shared" si="5"/>
        <v>70.286015635528486</v>
      </c>
      <c r="H44" s="30">
        <f t="shared" si="6"/>
        <v>69.631058903719577</v>
      </c>
      <c r="I44" s="94">
        <f t="shared" si="3"/>
        <v>9.1011367682426663</v>
      </c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</row>
    <row r="45" spans="1:40" ht="15" customHeight="1">
      <c r="A45" s="61">
        <f ca="1">'ISB-1 2011'!A45</f>
        <v>2086</v>
      </c>
      <c r="B45" s="75" t="str">
        <f ca="1">'ISB-1 2011'!B45</f>
        <v>Massonnens</v>
      </c>
      <c r="C45" s="95">
        <f>LN('ISB-1 2011'!J45*100)</f>
        <v>2.4580699958344407</v>
      </c>
      <c r="D45" s="95">
        <f>LN('ISB-2 2012'!J45*100)</f>
        <v>2.4013010659332035</v>
      </c>
      <c r="E45" s="96">
        <f>LN('ISB-3 2013'!J45*100)</f>
        <v>2.3289290683336477</v>
      </c>
      <c r="F45" s="30">
        <f t="shared" si="4"/>
        <v>74.501016362640115</v>
      </c>
      <c r="G45" s="30">
        <f t="shared" si="5"/>
        <v>73.299303803939281</v>
      </c>
      <c r="H45" s="30">
        <f t="shared" si="6"/>
        <v>71.551980300633417</v>
      </c>
      <c r="I45" s="94">
        <f t="shared" si="3"/>
        <v>9.4979546102303161</v>
      </c>
    </row>
    <row r="46" spans="1:40" ht="15" customHeight="1">
      <c r="A46" s="61">
        <f ca="1">'ISB-1 2011'!A46</f>
        <v>2087</v>
      </c>
      <c r="B46" s="75" t="str">
        <f ca="1">'ISB-1 2011'!B46</f>
        <v>Mézières (FR)</v>
      </c>
      <c r="C46" s="95">
        <f>LN('ISB-1 2011'!J46*100)</f>
        <v>2.5995559147057481</v>
      </c>
      <c r="D46" s="95">
        <f>LN('ISB-2 2012'!J46*100)</f>
        <v>2.6173958328340792</v>
      </c>
      <c r="E46" s="96">
        <f>LN('ISB-3 2013'!J46*100)</f>
        <v>2.6064558927957449</v>
      </c>
      <c r="F46" s="30">
        <f t="shared" si="4"/>
        <v>78.789276979619061</v>
      </c>
      <c r="G46" s="30">
        <f t="shared" si="5"/>
        <v>79.895559556382011</v>
      </c>
      <c r="H46" s="30">
        <f t="shared" si="6"/>
        <v>80.078471788421609</v>
      </c>
      <c r="I46" s="94">
        <f t="shared" si="3"/>
        <v>10.338451250447504</v>
      </c>
    </row>
    <row r="47" spans="1:40" ht="15" customHeight="1">
      <c r="A47" s="61">
        <f ca="1">'ISB-1 2011'!A47</f>
        <v>2089</v>
      </c>
      <c r="B47" s="75" t="str">
        <f ca="1">'ISB-1 2011'!B47</f>
        <v>Montet (Glâne)</v>
      </c>
      <c r="C47" s="95">
        <f>LN('ISB-1 2011'!J47*100)</f>
        <v>1.2179590463006758</v>
      </c>
      <c r="D47" s="95">
        <f>LN('ISB-2 2012'!J47*100)</f>
        <v>1.1929229681393512</v>
      </c>
      <c r="E47" s="96">
        <f>LN('ISB-3 2013'!J47*100)</f>
        <v>1.1011154188862282</v>
      </c>
      <c r="F47" s="30">
        <f t="shared" si="4"/>
        <v>36.914809989643508</v>
      </c>
      <c r="G47" s="30">
        <f t="shared" si="5"/>
        <v>36.413769308998262</v>
      </c>
      <c r="H47" s="30">
        <f t="shared" si="6"/>
        <v>33.829707324338273</v>
      </c>
      <c r="I47" s="94">
        <f t="shared" si="3"/>
        <v>4.6399538107750358</v>
      </c>
    </row>
    <row r="48" spans="1:40" ht="15" customHeight="1">
      <c r="A48" s="61">
        <f ca="1">'ISB-1 2011'!A48</f>
        <v>2096</v>
      </c>
      <c r="B48" s="75" t="str">
        <f ca="1">'ISB-1 2011'!B48</f>
        <v>Romont (FR)</v>
      </c>
      <c r="C48" s="95">
        <f>LN('ISB-1 2011'!J48*100)</f>
        <v>3.7692051107836435</v>
      </c>
      <c r="D48" s="95">
        <f>LN('ISB-2 2012'!J48*100)</f>
        <v>3.7226949317142153</v>
      </c>
      <c r="E48" s="96">
        <f>LN('ISB-3 2013'!J48*100)</f>
        <v>3.695792962939171</v>
      </c>
      <c r="F48" s="30">
        <f t="shared" si="4"/>
        <v>114.23987604442183</v>
      </c>
      <c r="G48" s="30">
        <f t="shared" si="5"/>
        <v>113.63462526222679</v>
      </c>
      <c r="H48" s="30">
        <f t="shared" si="6"/>
        <v>113.54631142486934</v>
      </c>
      <c r="I48" s="94">
        <f t="shared" si="3"/>
        <v>14.78352119127473</v>
      </c>
    </row>
    <row r="49" spans="1:40" ht="15" customHeight="1">
      <c r="A49" s="61">
        <f ca="1">'ISB-1 2011'!A49</f>
        <v>2097</v>
      </c>
      <c r="B49" s="75" t="str">
        <f ca="1">'ISB-1 2011'!B49</f>
        <v>Rue</v>
      </c>
      <c r="C49" s="95">
        <f>LN('ISB-1 2011'!J49*100)</f>
        <v>2.4039852074357753</v>
      </c>
      <c r="D49" s="95">
        <f>LN('ISB-2 2012'!J49*100)</f>
        <v>2.3493772545008045</v>
      </c>
      <c r="E49" s="96">
        <f>LN('ISB-3 2013'!J49*100)</f>
        <v>2.2997320240116395</v>
      </c>
      <c r="F49" s="30">
        <f t="shared" si="4"/>
        <v>72.861774310018646</v>
      </c>
      <c r="G49" s="30">
        <f t="shared" si="5"/>
        <v>71.714338352152936</v>
      </c>
      <c r="H49" s="30">
        <f t="shared" si="6"/>
        <v>70.654955840519733</v>
      </c>
      <c r="I49" s="94">
        <f t="shared" si="3"/>
        <v>9.3195052661665354</v>
      </c>
    </row>
    <row r="50" spans="1:40" ht="15" customHeight="1">
      <c r="A50" s="61">
        <f ca="1">'ISB-1 2011'!A50</f>
        <v>2099</v>
      </c>
      <c r="B50" s="75" t="str">
        <f ca="1">'ISB-1 2011'!B50</f>
        <v>Siviriez</v>
      </c>
      <c r="C50" s="95">
        <f>LN('ISB-1 2011'!J50*100)</f>
        <v>2.7401715543916341</v>
      </c>
      <c r="D50" s="95">
        <f>LN('ISB-2 2012'!J50*100)</f>
        <v>2.7266104393891002</v>
      </c>
      <c r="E50" s="96">
        <f>LN('ISB-3 2013'!J50*100)</f>
        <v>2.7072906112441917</v>
      </c>
      <c r="F50" s="30">
        <f t="shared" si="4"/>
        <v>83.051160526806257</v>
      </c>
      <c r="G50" s="30">
        <f t="shared" si="5"/>
        <v>83.229316717978534</v>
      </c>
      <c r="H50" s="30">
        <f t="shared" si="6"/>
        <v>83.176429509051317</v>
      </c>
      <c r="I50" s="94">
        <f t="shared" si="3"/>
        <v>10.801484062441105</v>
      </c>
    </row>
    <row r="51" spans="1:40" ht="15" customHeight="1">
      <c r="A51" s="61">
        <f ca="1">'ISB-1 2011'!A51</f>
        <v>2102</v>
      </c>
      <c r="B51" s="75" t="str">
        <f ca="1">'ISB-1 2011'!B51</f>
        <v>Ursy</v>
      </c>
      <c r="C51" s="95">
        <f>LN('ISB-1 2011'!J51*100)</f>
        <v>3.1399039244178497</v>
      </c>
      <c r="D51" s="95">
        <f>LN('ISB-2 2012'!J51*100)</f>
        <v>3.1102164087448809</v>
      </c>
      <c r="E51" s="96">
        <f>LN('ISB-3 2013'!J51*100)</f>
        <v>3.0522566173590939</v>
      </c>
      <c r="F51" s="30">
        <f t="shared" si="4"/>
        <v>95.166546943982084</v>
      </c>
      <c r="G51" s="30">
        <f t="shared" si="5"/>
        <v>94.938823238305943</v>
      </c>
      <c r="H51" s="30">
        <f t="shared" si="6"/>
        <v>93.774863445720086</v>
      </c>
      <c r="I51" s="94">
        <f t="shared" si="3"/>
        <v>12.292014116092751</v>
      </c>
    </row>
    <row r="52" spans="1:40" ht="15" customHeight="1">
      <c r="A52" s="61">
        <f ca="1">'ISB-1 2011'!A52</f>
        <v>2111</v>
      </c>
      <c r="B52" s="75" t="str">
        <f ca="1">'ISB-1 2011'!B52</f>
        <v>Villaz-Saint-Pierre</v>
      </c>
      <c r="C52" s="95">
        <f>LN('ISB-1 2011'!J52*100)</f>
        <v>3.4021687270517873</v>
      </c>
      <c r="D52" s="95">
        <f>LN('ISB-2 2012'!J52*100)</f>
        <v>3.3345373261631566</v>
      </c>
      <c r="E52" s="96">
        <f>LN('ISB-3 2013'!J52*100)</f>
        <v>3.2576435661950551</v>
      </c>
      <c r="F52" s="30">
        <f t="shared" si="4"/>
        <v>103.11546393393243</v>
      </c>
      <c r="G52" s="30">
        <f t="shared" si="5"/>
        <v>101.78618082652679</v>
      </c>
      <c r="H52" s="30">
        <f t="shared" si="6"/>
        <v>100.08499247323606</v>
      </c>
      <c r="I52" s="94">
        <f t="shared" si="3"/>
        <v>13.205921392219006</v>
      </c>
    </row>
    <row r="53" spans="1:40" ht="15" customHeight="1">
      <c r="A53" s="61">
        <f ca="1">'ISB-1 2011'!A53</f>
        <v>2113</v>
      </c>
      <c r="B53" s="75" t="str">
        <f ca="1">'ISB-1 2011'!B53</f>
        <v>Vuisternens-devant-Romont</v>
      </c>
      <c r="C53" s="95">
        <f>LN('ISB-1 2011'!J53*100)</f>
        <v>2.7060719610901045</v>
      </c>
      <c r="D53" s="95">
        <f>LN('ISB-2 2012'!J53*100)</f>
        <v>2.6606754653361087</v>
      </c>
      <c r="E53" s="96">
        <f>LN('ISB-3 2013'!J53*100)</f>
        <v>2.6531495596357617</v>
      </c>
      <c r="F53" s="30">
        <f t="shared" si="4"/>
        <v>82.017644653449608</v>
      </c>
      <c r="G53" s="30">
        <f t="shared" si="5"/>
        <v>81.216662926673592</v>
      </c>
      <c r="H53" s="30">
        <f t="shared" si="6"/>
        <v>81.513047179887593</v>
      </c>
      <c r="I53" s="94">
        <f t="shared" si="3"/>
        <v>10.59756046110847</v>
      </c>
    </row>
    <row r="54" spans="1:40" s="56" customFormat="1" ht="15" customHeight="1">
      <c r="A54" s="61">
        <f ca="1">'ISB-1 2011'!A54</f>
        <v>2114</v>
      </c>
      <c r="B54" s="75" t="str">
        <f ca="1">'ISB-1 2011'!B54</f>
        <v>Villorsonnens</v>
      </c>
      <c r="C54" s="95">
        <f>LN('ISB-1 2011'!J54*100)</f>
        <v>2.4516810021596798</v>
      </c>
      <c r="D54" s="95">
        <f>LN('ISB-2 2012'!J54*100)</f>
        <v>2.4246000435570094</v>
      </c>
      <c r="E54" s="96">
        <f>LN('ISB-3 2013'!J54*100)</f>
        <v>2.4345732754357625</v>
      </c>
      <c r="F54" s="30">
        <f t="shared" si="4"/>
        <v>74.307373983411367</v>
      </c>
      <c r="G54" s="30">
        <f t="shared" si="5"/>
        <v>74.010501105850636</v>
      </c>
      <c r="H54" s="30">
        <f t="shared" si="6"/>
        <v>74.797700545284357</v>
      </c>
      <c r="I54" s="94">
        <f t="shared" si="3"/>
        <v>9.6609044249758593</v>
      </c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</row>
    <row r="55" spans="1:40" ht="15" customHeight="1">
      <c r="A55" s="61">
        <f ca="1">'ISB-1 2011'!A55</f>
        <v>2115</v>
      </c>
      <c r="B55" s="75" t="str">
        <f ca="1">'ISB-1 2011'!B55</f>
        <v>Torny</v>
      </c>
      <c r="C55" s="95">
        <f>LN('ISB-1 2011'!J55*100)</f>
        <v>2.2327154130335596</v>
      </c>
      <c r="D55" s="95">
        <f>LN('ISB-2 2012'!J55*100)</f>
        <v>2.1894913977010484</v>
      </c>
      <c r="E55" s="96">
        <f>LN('ISB-3 2013'!J55*100)</f>
        <v>2.1662615494219195</v>
      </c>
      <c r="F55" s="30">
        <f t="shared" si="4"/>
        <v>67.670801808499661</v>
      </c>
      <c r="G55" s="30">
        <f t="shared" si="5"/>
        <v>66.833849954516737</v>
      </c>
      <c r="H55" s="30">
        <f t="shared" si="6"/>
        <v>66.554325684620267</v>
      </c>
      <c r="I55" s="94">
        <f t="shared" si="3"/>
        <v>8.7058537234826687</v>
      </c>
    </row>
    <row r="56" spans="1:40" ht="15" customHeight="1">
      <c r="A56" s="61">
        <f ca="1">'ISB-1 2011'!A56</f>
        <v>2116</v>
      </c>
      <c r="B56" s="75" t="str">
        <f ca="1">'ISB-1 2011'!B56</f>
        <v>La Folliaz</v>
      </c>
      <c r="C56" s="95">
        <f>LN('ISB-1 2011'!J56*100)</f>
        <v>2.7997118724018746</v>
      </c>
      <c r="D56" s="95">
        <f>LN('ISB-2 2012'!J56*100)</f>
        <v>2.7806208939370456</v>
      </c>
      <c r="E56" s="96">
        <f>LN('ISB-3 2013'!J56*100)</f>
        <v>2.7413573991199787</v>
      </c>
      <c r="F56" s="30">
        <f t="shared" si="4"/>
        <v>84.855752834525262</v>
      </c>
      <c r="G56" s="30">
        <f t="shared" si="5"/>
        <v>84.877976593519861</v>
      </c>
      <c r="H56" s="30">
        <f t="shared" si="6"/>
        <v>84.223067712050877</v>
      </c>
      <c r="I56" s="94">
        <f t="shared" si="3"/>
        <v>10.996329316166159</v>
      </c>
    </row>
    <row r="57" spans="1:40" ht="15" customHeight="1">
      <c r="A57" s="61">
        <f ca="1">'ISB-1 2011'!A57</f>
        <v>2121</v>
      </c>
      <c r="B57" s="75" t="str">
        <f ca="1">'ISB-1 2011'!B57</f>
        <v>Haut-Intyamon</v>
      </c>
      <c r="C57" s="95">
        <f>LN('ISB-1 2011'!J57*100)</f>
        <v>2.92835687108122</v>
      </c>
      <c r="D57" s="95">
        <f>LN('ISB-2 2012'!J57*100)</f>
        <v>2.9198941971624865</v>
      </c>
      <c r="E57" s="96">
        <f>LN('ISB-3 2013'!J57*100)</f>
        <v>2.9052546885878749</v>
      </c>
      <c r="F57" s="30">
        <f t="shared" si="4"/>
        <v>88.754821277581613</v>
      </c>
      <c r="G57" s="30">
        <f t="shared" si="5"/>
        <v>89.12927032329317</v>
      </c>
      <c r="H57" s="30">
        <f t="shared" si="6"/>
        <v>89.258504723331328</v>
      </c>
      <c r="I57" s="94">
        <f t="shared" si="3"/>
        <v>11.567274420838126</v>
      </c>
    </row>
    <row r="58" spans="1:40" ht="15" customHeight="1">
      <c r="A58" s="61">
        <f ca="1">'ISB-1 2011'!A58</f>
        <v>2122</v>
      </c>
      <c r="B58" s="75" t="str">
        <f ca="1">'ISB-1 2011'!B58</f>
        <v>Pont-en-Ogoz</v>
      </c>
      <c r="C58" s="95">
        <f>LN('ISB-1 2011'!J58*100)</f>
        <v>2.2451741857807068</v>
      </c>
      <c r="D58" s="95">
        <f>LN('ISB-2 2012'!J58*100)</f>
        <v>2.2245423859871765</v>
      </c>
      <c r="E58" s="96">
        <f>LN('ISB-3 2013'!J58*100)</f>
        <v>2.197289514509527</v>
      </c>
      <c r="F58" s="30">
        <f t="shared" si="4"/>
        <v>68.048411573016764</v>
      </c>
      <c r="G58" s="30">
        <f t="shared" si="5"/>
        <v>67.903775369310466</v>
      </c>
      <c r="H58" s="30">
        <f t="shared" si="6"/>
        <v>67.507601753395392</v>
      </c>
      <c r="I58" s="94">
        <f t="shared" si="3"/>
        <v>8.8098088505247905</v>
      </c>
    </row>
    <row r="59" spans="1:40" ht="15" customHeight="1">
      <c r="A59" s="61">
        <f ca="1">'ISB-1 2011'!A59</f>
        <v>2123</v>
      </c>
      <c r="B59" s="75" t="str">
        <f ca="1">'ISB-1 2011'!B59</f>
        <v>Botterens</v>
      </c>
      <c r="C59" s="95">
        <f>LN('ISB-1 2011'!J59*100)</f>
        <v>2.9175509760126332</v>
      </c>
      <c r="D59" s="95">
        <f>LN('ISB-2 2012'!J59*100)</f>
        <v>2.8934534244335728</v>
      </c>
      <c r="E59" s="96">
        <f>LN('ISB-3 2013'!J59*100)</f>
        <v>2.8602796507515746</v>
      </c>
      <c r="F59" s="30">
        <f t="shared" si="4"/>
        <v>88.427308160916098</v>
      </c>
      <c r="G59" s="30">
        <f t="shared" si="5"/>
        <v>88.322170263845024</v>
      </c>
      <c r="H59" s="30">
        <f t="shared" si="6"/>
        <v>87.876730986621638</v>
      </c>
      <c r="I59" s="94">
        <f t="shared" si="3"/>
        <v>11.458314867512875</v>
      </c>
    </row>
    <row r="60" spans="1:40" ht="15" customHeight="1">
      <c r="A60" s="61">
        <f ca="1">'ISB-1 2011'!A60</f>
        <v>2124</v>
      </c>
      <c r="B60" s="75" t="str">
        <f ca="1">'ISB-1 2011'!B60</f>
        <v>Broc</v>
      </c>
      <c r="C60" s="95">
        <f>LN('ISB-1 2011'!J60*100)</f>
        <v>3.2609963613436088</v>
      </c>
      <c r="D60" s="95">
        <f>LN('ISB-2 2012'!J60*100)</f>
        <v>3.1914768506800866</v>
      </c>
      <c r="E60" s="96">
        <f>LN('ISB-3 2013'!J60*100)</f>
        <v>3.1680034944944442</v>
      </c>
      <c r="F60" s="30">
        <f t="shared" si="4"/>
        <v>98.836706719776174</v>
      </c>
      <c r="G60" s="30">
        <f t="shared" si="5"/>
        <v>97.419284312159775</v>
      </c>
      <c r="H60" s="30">
        <f t="shared" si="6"/>
        <v>97.33096929078738</v>
      </c>
      <c r="I60" s="94">
        <f t="shared" si="3"/>
        <v>12.712315381973923</v>
      </c>
    </row>
    <row r="61" spans="1:40" s="56" customFormat="1" ht="15" customHeight="1">
      <c r="A61" s="61">
        <f ca="1">'ISB-1 2011'!A61</f>
        <v>2125</v>
      </c>
      <c r="B61" s="75" t="str">
        <f ca="1">'ISB-1 2011'!B61</f>
        <v>Bulle</v>
      </c>
      <c r="C61" s="95">
        <f>LN('ISB-1 2011'!J61*100)</f>
        <v>3.6235239394668688</v>
      </c>
      <c r="D61" s="95">
        <f>LN('ISB-2 2012'!J61*100)</f>
        <v>3.5941019172841946</v>
      </c>
      <c r="E61" s="96">
        <f>LN('ISB-3 2013'!J61*100)</f>
        <v>3.5625390914244712</v>
      </c>
      <c r="F61" s="30">
        <f t="shared" si="4"/>
        <v>109.82446259143134</v>
      </c>
      <c r="G61" s="30">
        <f t="shared" si="5"/>
        <v>109.70934551888591</v>
      </c>
      <c r="H61" s="30">
        <f t="shared" si="6"/>
        <v>109.45233599245098</v>
      </c>
      <c r="I61" s="94">
        <f t="shared" si="3"/>
        <v>14.245100039649865</v>
      </c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</row>
    <row r="62" spans="1:40" ht="15" customHeight="1">
      <c r="A62" s="61">
        <f ca="1">'ISB-1 2011'!A62</f>
        <v>2128</v>
      </c>
      <c r="B62" s="75" t="str">
        <f ca="1">'ISB-1 2011'!B62</f>
        <v>Châtel-sur-Montsalvens</v>
      </c>
      <c r="C62" s="95">
        <f>LN('ISB-1 2011'!J62*100)</f>
        <v>1.742969305058623</v>
      </c>
      <c r="D62" s="95">
        <f>LN('ISB-2 2012'!J62*100)</f>
        <v>1.7307987694383677</v>
      </c>
      <c r="E62" s="96">
        <f>LN('ISB-3 2013'!J62*100)</f>
        <v>1.7068932485848134</v>
      </c>
      <c r="F62" s="30">
        <f t="shared" si="4"/>
        <v>52.827211973543001</v>
      </c>
      <c r="G62" s="30">
        <f t="shared" si="5"/>
        <v>52.832336029986259</v>
      </c>
      <c r="H62" s="30">
        <f t="shared" si="6"/>
        <v>52.441095677254822</v>
      </c>
      <c r="I62" s="94">
        <f t="shared" si="3"/>
        <v>6.845757871377951</v>
      </c>
    </row>
    <row r="63" spans="1:40" ht="15" customHeight="1">
      <c r="A63" s="61">
        <f ca="1">'ISB-1 2011'!A63</f>
        <v>2129</v>
      </c>
      <c r="B63" s="75" t="str">
        <f ca="1">'ISB-1 2011'!B63</f>
        <v>Corbières</v>
      </c>
      <c r="C63" s="95">
        <f>LN('ISB-1 2011'!J63*100)</f>
        <v>2.7927914295573006</v>
      </c>
      <c r="D63" s="95">
        <f>LN('ISB-2 2012'!J63*100)</f>
        <v>2.7632986753326887</v>
      </c>
      <c r="E63" s="96">
        <f>LN('ISB-3 2013'!J63*100)</f>
        <v>2.7385094085869186</v>
      </c>
      <c r="F63" s="30">
        <f t="shared" si="4"/>
        <v>84.646002898000248</v>
      </c>
      <c r="G63" s="30">
        <f t="shared" si="5"/>
        <v>84.349218837130181</v>
      </c>
      <c r="H63" s="30">
        <f t="shared" si="6"/>
        <v>84.135568541170727</v>
      </c>
      <c r="I63" s="94">
        <f t="shared" si="3"/>
        <v>10.960563218963841</v>
      </c>
    </row>
    <row r="64" spans="1:40" ht="15" customHeight="1">
      <c r="A64" s="61">
        <f ca="1">'ISB-1 2011'!A64</f>
        <v>2130</v>
      </c>
      <c r="B64" s="75" t="str">
        <f ca="1">'ISB-1 2011'!B64</f>
        <v>Crésuz</v>
      </c>
      <c r="C64" s="95">
        <f>LN('ISB-1 2011'!J64*100)</f>
        <v>1.2073117055914506</v>
      </c>
      <c r="D64" s="95">
        <f>LN('ISB-2 2012'!J64*100)</f>
        <v>1.2006450142332614</v>
      </c>
      <c r="E64" s="96">
        <f>LN('ISB-3 2013'!J64*100)</f>
        <v>1.1874435023747254</v>
      </c>
      <c r="F64" s="30">
        <f t="shared" si="4"/>
        <v>36.592102456603023</v>
      </c>
      <c r="G64" s="30">
        <f t="shared" si="5"/>
        <v>36.649483443579541</v>
      </c>
      <c r="H64" s="30">
        <f t="shared" si="6"/>
        <v>36.481975876930996</v>
      </c>
      <c r="I64" s="94">
        <f t="shared" si="3"/>
        <v>4.7510302249490177</v>
      </c>
    </row>
    <row r="65" spans="1:9" ht="15" customHeight="1">
      <c r="A65" s="61">
        <f ca="1">'ISB-1 2011'!A65</f>
        <v>2131</v>
      </c>
      <c r="B65" s="75" t="str">
        <f ca="1">'ISB-1 2011'!B65</f>
        <v>Echarlens</v>
      </c>
      <c r="C65" s="95">
        <f>LN('ISB-1 2011'!J65*100)</f>
        <v>2.0139943426060465</v>
      </c>
      <c r="D65" s="95">
        <f>LN('ISB-2 2012'!J65*100)</f>
        <v>1.9700165698533061</v>
      </c>
      <c r="E65" s="96">
        <f>LN('ISB-3 2013'!J65*100)</f>
        <v>1.9480943508701543</v>
      </c>
      <c r="F65" s="30">
        <f t="shared" si="4"/>
        <v>61.041640688438605</v>
      </c>
      <c r="G65" s="30">
        <f t="shared" si="5"/>
        <v>60.134418420521641</v>
      </c>
      <c r="H65" s="30">
        <f t="shared" si="6"/>
        <v>59.851547439772524</v>
      </c>
      <c r="I65" s="94">
        <f t="shared" si="3"/>
        <v>7.8384953635601304</v>
      </c>
    </row>
    <row r="66" spans="1:9" ht="15" customHeight="1">
      <c r="A66" s="61">
        <f ca="1">'ISB-1 2011'!A66</f>
        <v>2134</v>
      </c>
      <c r="B66" s="75" t="str">
        <f ca="1">'ISB-1 2011'!B66</f>
        <v>Grandvillard</v>
      </c>
      <c r="C66" s="95">
        <f>LN('ISB-1 2011'!J66*100)</f>
        <v>2.4555736576411267</v>
      </c>
      <c r="D66" s="95">
        <f>LN('ISB-2 2012'!J66*100)</f>
        <v>2.4027909580632074</v>
      </c>
      <c r="E66" s="96">
        <f>LN('ISB-3 2013'!J66*100)</f>
        <v>2.4105329322168227</v>
      </c>
      <c r="F66" s="30">
        <f t="shared" si="4"/>
        <v>74.425355485243642</v>
      </c>
      <c r="G66" s="30">
        <f t="shared" si="5"/>
        <v>73.344782506056887</v>
      </c>
      <c r="H66" s="30">
        <f t="shared" si="6"/>
        <v>74.0591060608878</v>
      </c>
      <c r="I66" s="94">
        <f t="shared" si="3"/>
        <v>9.6052062674597565</v>
      </c>
    </row>
    <row r="67" spans="1:9" ht="15" customHeight="1">
      <c r="A67" s="61">
        <f ca="1">'ISB-1 2011'!A67</f>
        <v>2135</v>
      </c>
      <c r="B67" s="75" t="str">
        <f ca="1">'ISB-1 2011'!B67</f>
        <v>Gruyères</v>
      </c>
      <c r="C67" s="95">
        <f>LN('ISB-1 2011'!J67*100)</f>
        <v>3.2551669491630002</v>
      </c>
      <c r="D67" s="95">
        <f>LN('ISB-2 2012'!J67*100)</f>
        <v>3.1729429462527232</v>
      </c>
      <c r="E67" s="96">
        <f>LN('ISB-3 2013'!J67*100)</f>
        <v>3.1485752688286106</v>
      </c>
      <c r="F67" s="30">
        <f t="shared" si="4"/>
        <v>98.660024553284558</v>
      </c>
      <c r="G67" s="30">
        <f t="shared" si="5"/>
        <v>96.853540053529485</v>
      </c>
      <c r="H67" s="30">
        <f t="shared" si="6"/>
        <v>96.734073473297912</v>
      </c>
      <c r="I67" s="94">
        <f t="shared" si="3"/>
        <v>12.654322728868848</v>
      </c>
    </row>
    <row r="68" spans="1:9" ht="15" customHeight="1">
      <c r="A68" s="61">
        <f ca="1">'ISB-1 2011'!A68</f>
        <v>2137</v>
      </c>
      <c r="B68" s="75" t="str">
        <f ca="1">'ISB-1 2011'!B68</f>
        <v>Hauteville</v>
      </c>
      <c r="C68" s="95">
        <f>LN('ISB-1 2011'!J68*100)</f>
        <v>1.8845862487386247</v>
      </c>
      <c r="D68" s="95">
        <f>LN('ISB-2 2012'!J68*100)</f>
        <v>1.8863671931096193</v>
      </c>
      <c r="E68" s="96">
        <f>LN('ISB-3 2013'!J68*100)</f>
        <v>1.8479009122818233</v>
      </c>
      <c r="F68" s="30">
        <f t="shared" si="4"/>
        <v>57.119443788019566</v>
      </c>
      <c r="G68" s="30">
        <f t="shared" si="5"/>
        <v>57.581035520754817</v>
      </c>
      <c r="H68" s="30">
        <f t="shared" si="6"/>
        <v>56.773291840835604</v>
      </c>
      <c r="I68" s="94">
        <f t="shared" si="3"/>
        <v>7.4248142907781132</v>
      </c>
    </row>
    <row r="69" spans="1:9" ht="15" customHeight="1">
      <c r="A69" s="61">
        <f ca="1">'ISB-1 2011'!A69</f>
        <v>2138</v>
      </c>
      <c r="B69" s="75" t="str">
        <f ca="1">'ISB-1 2011'!B69</f>
        <v>Jaun</v>
      </c>
      <c r="C69" s="95">
        <f>LN('ISB-1 2011'!J69*100)</f>
        <v>2.9824870468039704</v>
      </c>
      <c r="D69" s="95">
        <f>LN('ISB-2 2012'!J69*100)</f>
        <v>3.0076549185108972</v>
      </c>
      <c r="E69" s="96">
        <f>LN('ISB-3 2013'!J69*100)</f>
        <v>3.0031672520415089</v>
      </c>
      <c r="F69" s="30">
        <f t="shared" ref="F69:F99" si="7">SUM(C69/C$6)*100</f>
        <v>90.395438963028866</v>
      </c>
      <c r="G69" s="30">
        <f t="shared" ref="G69:G99" si="8">SUM(D69/D$6)*100</f>
        <v>91.808151313032809</v>
      </c>
      <c r="H69" s="30">
        <f t="shared" ref="H69:H99" si="9">SUM(E69/E$6)*100</f>
        <v>92.266684709006725</v>
      </c>
      <c r="I69" s="94">
        <f t="shared" si="3"/>
        <v>11.884562906853462</v>
      </c>
    </row>
    <row r="70" spans="1:9" ht="15" customHeight="1">
      <c r="A70" s="61">
        <f ca="1">'ISB-1 2011'!A70</f>
        <v>2140</v>
      </c>
      <c r="B70" s="75" t="str">
        <f ca="1">'ISB-1 2011'!B70</f>
        <v>Marsens</v>
      </c>
      <c r="C70" s="95">
        <f>LN('ISB-1 2011'!J70*100)</f>
        <v>3.1297172837866549</v>
      </c>
      <c r="D70" s="95">
        <f>LN('ISB-2 2012'!J70*100)</f>
        <v>3.1040365652558308</v>
      </c>
      <c r="E70" s="96">
        <f>LN('ISB-3 2013'!J70*100)</f>
        <v>3.077275224195231</v>
      </c>
      <c r="F70" s="30">
        <f t="shared" si="7"/>
        <v>94.857802652065629</v>
      </c>
      <c r="G70" s="30">
        <f t="shared" si="8"/>
        <v>94.750184574128852</v>
      </c>
      <c r="H70" s="30">
        <f t="shared" si="9"/>
        <v>94.5435132461064</v>
      </c>
      <c r="I70" s="94">
        <f t="shared" ref="I70:I131" si="10">((F70*F$7)+(G70*G$7)+(H70*H$7))/3</f>
        <v>12.30375997045063</v>
      </c>
    </row>
    <row r="71" spans="1:9" ht="15" customHeight="1">
      <c r="A71" s="61">
        <f ca="1">'ISB-1 2011'!A71</f>
        <v>2143</v>
      </c>
      <c r="B71" s="75" t="str">
        <f ca="1">'ISB-1 2011'!B71</f>
        <v>Morlon</v>
      </c>
      <c r="C71" s="95">
        <f>LN('ISB-1 2011'!J71*100)</f>
        <v>2.4877275261296417</v>
      </c>
      <c r="D71" s="95">
        <f>LN('ISB-2 2012'!J71*100)</f>
        <v>2.49112311513078</v>
      </c>
      <c r="E71" s="96">
        <f>LN('ISB-3 2013'!J71*100)</f>
        <v>2.5204608533733963</v>
      </c>
      <c r="F71" s="30">
        <f t="shared" si="7"/>
        <v>75.39989888166626</v>
      </c>
      <c r="G71" s="30">
        <f t="shared" si="8"/>
        <v>76.041106473263014</v>
      </c>
      <c r="H71" s="30">
        <f t="shared" si="9"/>
        <v>77.436435390506475</v>
      </c>
      <c r="I71" s="94">
        <f t="shared" si="10"/>
        <v>9.9103931842773694</v>
      </c>
    </row>
    <row r="72" spans="1:9" ht="15" customHeight="1">
      <c r="A72" s="61">
        <f ca="1">'ISB-1 2011'!A72</f>
        <v>2145</v>
      </c>
      <c r="B72" s="75" t="str">
        <f ca="1">'ISB-1 2011'!B72</f>
        <v>Le Pâquier (FR)</v>
      </c>
      <c r="C72" s="95">
        <f>LN('ISB-1 2011'!J72*100)</f>
        <v>2.52018846393264</v>
      </c>
      <c r="D72" s="95">
        <f>LN('ISB-2 2012'!J72*100)</f>
        <v>2.4992309770761536</v>
      </c>
      <c r="E72" s="96">
        <f>LN('ISB-3 2013'!J72*100)</f>
        <v>2.4983296701201412</v>
      </c>
      <c r="F72" s="30">
        <f t="shared" si="7"/>
        <v>76.383749163597258</v>
      </c>
      <c r="G72" s="30">
        <f t="shared" si="8"/>
        <v>76.288597570637492</v>
      </c>
      <c r="H72" s="30">
        <f t="shared" si="9"/>
        <v>76.756496267543142</v>
      </c>
      <c r="I72" s="94">
        <f t="shared" si="10"/>
        <v>9.934268901976985</v>
      </c>
    </row>
    <row r="73" spans="1:9" ht="15" customHeight="1">
      <c r="A73" s="61">
        <f ca="1">'ISB-1 2011'!A73</f>
        <v>2147</v>
      </c>
      <c r="B73" s="75" t="str">
        <f ca="1">'ISB-1 2011'!B73</f>
        <v>Pont-la-Ville</v>
      </c>
      <c r="C73" s="95">
        <f>LN('ISB-1 2011'!J73*100)</f>
        <v>2.1064702140677549</v>
      </c>
      <c r="D73" s="95">
        <f>LN('ISB-2 2012'!J73*100)</f>
        <v>2.1081840105454899</v>
      </c>
      <c r="E73" s="96">
        <f>LN('ISB-3 2013'!J73*100)</f>
        <v>2.0711427388651407</v>
      </c>
      <c r="F73" s="30">
        <f t="shared" si="7"/>
        <v>63.844468282686726</v>
      </c>
      <c r="G73" s="30">
        <f t="shared" si="8"/>
        <v>64.351955885851226</v>
      </c>
      <c r="H73" s="30">
        <f t="shared" si="9"/>
        <v>63.631978520115162</v>
      </c>
      <c r="I73" s="94">
        <f t="shared" si="10"/>
        <v>8.3061698364186807</v>
      </c>
    </row>
    <row r="74" spans="1:9" ht="15" customHeight="1">
      <c r="A74" s="61">
        <f ca="1">'ISB-1 2011'!A74</f>
        <v>2148</v>
      </c>
      <c r="B74" s="75" t="str">
        <f ca="1">'ISB-1 2011'!B74</f>
        <v>Riaz</v>
      </c>
      <c r="C74" s="95">
        <f>LN('ISB-1 2011'!J74*100)</f>
        <v>3.2073469906954593</v>
      </c>
      <c r="D74" s="95">
        <f>LN('ISB-2 2012'!J74*100)</f>
        <v>3.1982186753706268</v>
      </c>
      <c r="E74" s="96">
        <f>LN('ISB-3 2013'!J74*100)</f>
        <v>3.1757559159903561</v>
      </c>
      <c r="F74" s="30">
        <f t="shared" si="7"/>
        <v>97.210661632664539</v>
      </c>
      <c r="G74" s="30">
        <f t="shared" si="8"/>
        <v>97.625077356270523</v>
      </c>
      <c r="H74" s="30">
        <f t="shared" si="9"/>
        <v>97.56914791017941</v>
      </c>
      <c r="I74" s="94">
        <f t="shared" si="10"/>
        <v>12.661131602731658</v>
      </c>
    </row>
    <row r="75" spans="1:9" ht="15" customHeight="1">
      <c r="A75" s="61">
        <f ca="1">'ISB-1 2011'!A75</f>
        <v>2149</v>
      </c>
      <c r="B75" s="75" t="str">
        <f ca="1">'ISB-1 2011'!B75</f>
        <v>La Roche</v>
      </c>
      <c r="C75" s="95">
        <f>LN('ISB-1 2011'!J75*100)</f>
        <v>3.3174909523864957</v>
      </c>
      <c r="D75" s="95">
        <f>LN('ISB-2 2012'!J75*100)</f>
        <v>3.302892152965343</v>
      </c>
      <c r="E75" s="96">
        <f>LN('ISB-3 2013'!J75*100)</f>
        <v>3.2570311159374929</v>
      </c>
      <c r="F75" s="30">
        <f t="shared" si="7"/>
        <v>100.54898686591498</v>
      </c>
      <c r="G75" s="30">
        <f t="shared" si="8"/>
        <v>100.82021733404262</v>
      </c>
      <c r="H75" s="30">
        <f t="shared" si="9"/>
        <v>100.06617608704377</v>
      </c>
      <c r="I75" s="94">
        <f t="shared" si="10"/>
        <v>13.052151966427161</v>
      </c>
    </row>
    <row r="76" spans="1:9" ht="15" customHeight="1">
      <c r="A76" s="61">
        <f ca="1">'ISB-1 2011'!A76</f>
        <v>2152</v>
      </c>
      <c r="B76" s="75" t="str">
        <f ca="1">'ISB-1 2011'!B76</f>
        <v>Sâles</v>
      </c>
      <c r="C76" s="95">
        <f>LN('ISB-1 2011'!J76*100)</f>
        <v>3.3544999981658541</v>
      </c>
      <c r="D76" s="95">
        <f>LN('ISB-2 2012'!J76*100)</f>
        <v>3.3489289531163986</v>
      </c>
      <c r="E76" s="96">
        <f>LN('ISB-3 2013'!J76*100)</f>
        <v>3.3365064331178416</v>
      </c>
      <c r="F76" s="30">
        <f t="shared" si="7"/>
        <v>101.67068459211733</v>
      </c>
      <c r="G76" s="30">
        <f t="shared" si="8"/>
        <v>102.2254827746433</v>
      </c>
      <c r="H76" s="30">
        <f t="shared" si="9"/>
        <v>102.50790623958279</v>
      </c>
      <c r="I76" s="94">
        <f t="shared" si="10"/>
        <v>13.267296387154673</v>
      </c>
    </row>
    <row r="77" spans="1:9" ht="15" customHeight="1">
      <c r="A77" s="61">
        <f ca="1">'ISB-1 2011'!A77</f>
        <v>2153</v>
      </c>
      <c r="B77" s="75" t="str">
        <f ca="1">'ISB-1 2011'!B77</f>
        <v>Sorens</v>
      </c>
      <c r="C77" s="95">
        <f>LN('ISB-1 2011'!J77*100)</f>
        <v>2.7126060176380706</v>
      </c>
      <c r="D77" s="95">
        <f>LN('ISB-2 2012'!J77*100)</f>
        <v>2.6542774655883141</v>
      </c>
      <c r="E77" s="96">
        <f>LN('ISB-3 2013'!J77*100)</f>
        <v>2.629730332231039</v>
      </c>
      <c r="F77" s="30">
        <f t="shared" si="7"/>
        <v>82.215683706291614</v>
      </c>
      <c r="G77" s="30">
        <f t="shared" si="8"/>
        <v>81.021365080058558</v>
      </c>
      <c r="H77" s="30">
        <f t="shared" si="9"/>
        <v>80.793535314668901</v>
      </c>
      <c r="I77" s="94">
        <f t="shared" si="10"/>
        <v>10.566524291574126</v>
      </c>
    </row>
    <row r="78" spans="1:9" ht="15" customHeight="1">
      <c r="A78" s="61">
        <f ca="1">'ISB-1 2011'!A78</f>
        <v>2155</v>
      </c>
      <c r="B78" s="75" t="str">
        <f ca="1">'ISB-1 2011'!B78</f>
        <v>Vaulruz</v>
      </c>
      <c r="C78" s="95">
        <f>LN('ISB-1 2011'!J78*100)</f>
        <v>3.3533929248174825</v>
      </c>
      <c r="D78" s="95">
        <f>LN('ISB-2 2012'!J78*100)</f>
        <v>3.3733139023120371</v>
      </c>
      <c r="E78" s="96">
        <f>LN('ISB-3 2013'!J78*100)</f>
        <v>3.3328944032691417</v>
      </c>
      <c r="F78" s="30">
        <f t="shared" si="7"/>
        <v>101.63713058845532</v>
      </c>
      <c r="G78" s="30">
        <f t="shared" si="8"/>
        <v>102.96982917280728</v>
      </c>
      <c r="H78" s="30">
        <f t="shared" si="9"/>
        <v>102.39693339283811</v>
      </c>
      <c r="I78" s="94">
        <f t="shared" si="10"/>
        <v>13.293268573572561</v>
      </c>
    </row>
    <row r="79" spans="1:9" ht="15" customHeight="1">
      <c r="A79" s="61">
        <f ca="1">'ISB-1 2011'!A79</f>
        <v>2160</v>
      </c>
      <c r="B79" s="75" t="str">
        <f ca="1">'ISB-1 2011'!B79</f>
        <v>Vuadens</v>
      </c>
      <c r="C79" s="95">
        <f>LN('ISB-1 2011'!J79*100)</f>
        <v>2.7440685002913661</v>
      </c>
      <c r="D79" s="95">
        <f>LN('ISB-2 2012'!J79*100)</f>
        <v>2.6926040714039052</v>
      </c>
      <c r="E79" s="96">
        <f>LN('ISB-3 2013'!J79*100)</f>
        <v>2.6691923984954631</v>
      </c>
      <c r="F79" s="30">
        <f t="shared" si="7"/>
        <v>83.169272065831706</v>
      </c>
      <c r="G79" s="30">
        <f t="shared" si="8"/>
        <v>82.191278158974839</v>
      </c>
      <c r="H79" s="30">
        <f t="shared" si="9"/>
        <v>82.005933333297534</v>
      </c>
      <c r="I79" s="94">
        <f t="shared" si="10"/>
        <v>10.710968738065906</v>
      </c>
    </row>
    <row r="80" spans="1:9" ht="15" customHeight="1">
      <c r="A80" s="61">
        <f ca="1">'ISB-1 2011'!A80</f>
        <v>2162</v>
      </c>
      <c r="B80" s="75" t="str">
        <f ca="1">'ISB-1 2011'!B80</f>
        <v>Bas-Intyamon</v>
      </c>
      <c r="C80" s="95">
        <f>LN('ISB-1 2011'!J80*100)</f>
        <v>2.5075384502481977</v>
      </c>
      <c r="D80" s="95">
        <f>LN('ISB-2 2012'!J80*100)</f>
        <v>2.4863062301424237</v>
      </c>
      <c r="E80" s="96">
        <f>LN('ISB-3 2013'!J80*100)</f>
        <v>2.4573186932691713</v>
      </c>
      <c r="F80" s="30">
        <f t="shared" si="7"/>
        <v>76.000343126304031</v>
      </c>
      <c r="G80" s="30">
        <f t="shared" si="8"/>
        <v>75.894071883906776</v>
      </c>
      <c r="H80" s="30">
        <f t="shared" si="9"/>
        <v>75.496510874407093</v>
      </c>
      <c r="I80" s="94">
        <f t="shared" si="10"/>
        <v>9.8460270908039575</v>
      </c>
    </row>
    <row r="81" spans="1:40" ht="15" customHeight="1">
      <c r="A81" s="61">
        <f ca="1">'ISB-1 2011'!A81</f>
        <v>2163</v>
      </c>
      <c r="B81" s="75" t="str">
        <f ca="1">'ISB-1 2011'!B81</f>
        <v>Val-de-Charmey</v>
      </c>
      <c r="C81" s="95">
        <f>LN('ISB-1 2011'!J81*100)</f>
        <v>3.1656170927778917</v>
      </c>
      <c r="D81" s="95">
        <f>LN('ISB-2 2012'!J81*100)</f>
        <v>3.1224321052468129</v>
      </c>
      <c r="E81" s="96">
        <f>LN('ISB-3 2013'!J81*100)</f>
        <v>3.097048939921236</v>
      </c>
      <c r="F81" s="30">
        <f t="shared" si="7"/>
        <v>95.945880803462558</v>
      </c>
      <c r="G81" s="30">
        <f t="shared" si="8"/>
        <v>95.311705282034126</v>
      </c>
      <c r="H81" s="30">
        <f t="shared" si="9"/>
        <v>95.151023598111138</v>
      </c>
      <c r="I81" s="94">
        <f t="shared" si="10"/>
        <v>12.40149279930022</v>
      </c>
    </row>
    <row r="82" spans="1:40" ht="15" customHeight="1">
      <c r="A82" s="61">
        <f ca="1">'ISB-1 2011'!A82</f>
        <v>2171</v>
      </c>
      <c r="B82" s="75" t="str">
        <f ca="1">'ISB-1 2011'!B82</f>
        <v>Arconciel</v>
      </c>
      <c r="C82" s="95">
        <f>LN('ISB-1 2011'!J82*100)</f>
        <v>1.4245155739400883</v>
      </c>
      <c r="D82" s="95">
        <f>LN('ISB-2 2012'!J82*100)</f>
        <v>1.4349595331011715</v>
      </c>
      <c r="E82" s="96">
        <f>LN('ISB-3 2013'!J82*100)</f>
        <v>1.4090513482425069</v>
      </c>
      <c r="F82" s="30">
        <f t="shared" si="7"/>
        <v>43.175279085947665</v>
      </c>
      <c r="G82" s="30">
        <f t="shared" si="8"/>
        <v>43.801894004601031</v>
      </c>
      <c r="H82" s="30">
        <f t="shared" si="9"/>
        <v>43.29046156144463</v>
      </c>
      <c r="I82" s="94">
        <f t="shared" si="10"/>
        <v>5.6405885804313121</v>
      </c>
    </row>
    <row r="83" spans="1:40" ht="15" customHeight="1">
      <c r="A83" s="61">
        <f ca="1">'ISB-1 2011'!A83</f>
        <v>2172</v>
      </c>
      <c r="B83" s="75" t="str">
        <f ca="1">'ISB-1 2011'!B83</f>
        <v>Autafond</v>
      </c>
      <c r="C83" s="95">
        <f>LN('ISB-1 2011'!J83*100)</f>
        <v>2.9004220937496661</v>
      </c>
      <c r="D83" s="95">
        <f>LN('ISB-2 2012'!J83*100)</f>
        <v>2.9401624223991805</v>
      </c>
      <c r="E83" s="96">
        <f>LN('ISB-3 2013'!J83*100)</f>
        <v>2.9815476385620343</v>
      </c>
      <c r="F83" s="30">
        <f t="shared" si="7"/>
        <v>87.908153238595077</v>
      </c>
      <c r="G83" s="30">
        <f t="shared" si="8"/>
        <v>89.747954427617969</v>
      </c>
      <c r="H83" s="30">
        <f t="shared" si="9"/>
        <v>91.602462608460954</v>
      </c>
      <c r="I83" s="94">
        <f t="shared" si="10"/>
        <v>11.658896092893386</v>
      </c>
    </row>
    <row r="84" spans="1:40" ht="15" customHeight="1">
      <c r="A84" s="61">
        <f ca="1">'ISB-1 2011'!A84</f>
        <v>2173</v>
      </c>
      <c r="B84" s="75" t="str">
        <f ca="1">'ISB-1 2011'!B84</f>
        <v>Autigny</v>
      </c>
      <c r="C84" s="95">
        <f>LN('ISB-1 2011'!J84*100)</f>
        <v>2.1493716203581616</v>
      </c>
      <c r="D84" s="95">
        <f>LN('ISB-2 2012'!J84*100)</f>
        <v>2.1507790801260414</v>
      </c>
      <c r="E84" s="96">
        <f>LN('ISB-3 2013'!J84*100)</f>
        <v>2.0722543170137304</v>
      </c>
      <c r="F84" s="30">
        <f t="shared" si="7"/>
        <v>65.144756060267625</v>
      </c>
      <c r="G84" s="30">
        <f t="shared" si="8"/>
        <v>65.652163090199181</v>
      </c>
      <c r="H84" s="30">
        <f t="shared" si="9"/>
        <v>63.666129675198405</v>
      </c>
      <c r="I84" s="94">
        <f t="shared" si="10"/>
        <v>8.4202500141513053</v>
      </c>
    </row>
    <row r="85" spans="1:40" ht="15" customHeight="1">
      <c r="A85" s="61">
        <f ca="1">'ISB-1 2011'!A85</f>
        <v>2174</v>
      </c>
      <c r="B85" s="75" t="str">
        <f ca="1">'ISB-1 2011'!B85</f>
        <v>Avry</v>
      </c>
      <c r="C85" s="95">
        <f>LN('ISB-1 2011'!J85*100)</f>
        <v>3.6817922522308812</v>
      </c>
      <c r="D85" s="95">
        <f>LN('ISB-2 2012'!J85*100)</f>
        <v>3.640834673682217</v>
      </c>
      <c r="E85" s="96">
        <f>LN('ISB-3 2013'!J85*100)</f>
        <v>3.6397506627359588</v>
      </c>
      <c r="F85" s="30">
        <f t="shared" si="7"/>
        <v>111.59050201667624</v>
      </c>
      <c r="G85" s="30">
        <f t="shared" si="8"/>
        <v>111.13585490473959</v>
      </c>
      <c r="H85" s="30">
        <f t="shared" si="9"/>
        <v>111.82451679631438</v>
      </c>
      <c r="I85" s="94">
        <f t="shared" si="10"/>
        <v>14.486052831977721</v>
      </c>
    </row>
    <row r="86" spans="1:40" ht="15" customHeight="1">
      <c r="A86" s="61">
        <f ca="1">'ISB-1 2011'!A86</f>
        <v>2175</v>
      </c>
      <c r="B86" s="75" t="str">
        <f ca="1">'ISB-1 2011'!B86</f>
        <v>Belfaux</v>
      </c>
      <c r="C86" s="95">
        <f>LN('ISB-1 2011'!J86*100)</f>
        <v>2.4616919692578558</v>
      </c>
      <c r="D86" s="95">
        <f>LN('ISB-2 2012'!J86*100)</f>
        <v>2.4358543967689483</v>
      </c>
      <c r="E86" s="96">
        <f>LN('ISB-3 2013'!J86*100)</f>
        <v>2.3914330177909768</v>
      </c>
      <c r="F86" s="30">
        <f t="shared" si="7"/>
        <v>74.610793831036119</v>
      </c>
      <c r="G86" s="30">
        <f t="shared" si="8"/>
        <v>74.354038310286157</v>
      </c>
      <c r="H86" s="30">
        <f t="shared" si="9"/>
        <v>73.472296990863299</v>
      </c>
      <c r="I86" s="94">
        <f t="shared" si="10"/>
        <v>9.6315276914236367</v>
      </c>
    </row>
    <row r="87" spans="1:40" ht="15" customHeight="1">
      <c r="A87" s="61">
        <f ca="1">'ISB-1 2011'!A87</f>
        <v>2177</v>
      </c>
      <c r="B87" s="75" t="str">
        <f ca="1">'ISB-1 2011'!B87</f>
        <v>Chénens</v>
      </c>
      <c r="C87" s="95">
        <f>LN('ISB-1 2011'!J87*100)</f>
        <v>2.359911588185764</v>
      </c>
      <c r="D87" s="95">
        <f>LN('ISB-2 2012'!J87*100)</f>
        <v>2.2997320240116395</v>
      </c>
      <c r="E87" s="96">
        <f>LN('ISB-3 2013'!J87*100)</f>
        <v>2.2954676252251818</v>
      </c>
      <c r="F87" s="30">
        <f t="shared" si="7"/>
        <v>71.525958228918313</v>
      </c>
      <c r="G87" s="30">
        <f t="shared" si="8"/>
        <v>70.198926193441508</v>
      </c>
      <c r="H87" s="30">
        <f t="shared" si="9"/>
        <v>70.523940180956956</v>
      </c>
      <c r="I87" s="94">
        <f t="shared" si="10"/>
        <v>9.1903741053236185</v>
      </c>
    </row>
    <row r="88" spans="1:40" s="56" customFormat="1" ht="15" customHeight="1">
      <c r="A88" s="61">
        <f ca="1">'ISB-1 2011'!A88</f>
        <v>2179</v>
      </c>
      <c r="B88" s="75" t="str">
        <f ca="1">'ISB-1 2011'!B88</f>
        <v>Chésopelloz</v>
      </c>
      <c r="C88" s="95">
        <f>LN('ISB-1 2011'!J88*100)</f>
        <v>2.9531726591351952</v>
      </c>
      <c r="D88" s="95">
        <f>LN('ISB-2 2012'!J88*100)</f>
        <v>2.9043824949657631</v>
      </c>
      <c r="E88" s="96">
        <f>LN('ISB-3 2013'!J88*100)</f>
        <v>2.8578624793308705</v>
      </c>
      <c r="F88" s="30">
        <f t="shared" si="7"/>
        <v>89.506956666319155</v>
      </c>
      <c r="G88" s="30">
        <f t="shared" si="8"/>
        <v>88.655778270187355</v>
      </c>
      <c r="H88" s="30">
        <f t="shared" si="9"/>
        <v>87.8024679254451</v>
      </c>
      <c r="I88" s="94">
        <f t="shared" si="10"/>
        <v>11.516293283922506</v>
      </c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</row>
    <row r="89" spans="1:40" ht="15" customHeight="1">
      <c r="A89" s="61">
        <f ca="1">'ISB-1 2011'!A89</f>
        <v>2183</v>
      </c>
      <c r="B89" s="75" t="str">
        <f ca="1">'ISB-1 2011'!B89</f>
        <v>Corminboeuf</v>
      </c>
      <c r="C89" s="95">
        <f>LN('ISB-1 2011'!J89*100)</f>
        <v>2.9566982843299239</v>
      </c>
      <c r="D89" s="95">
        <f>LN('ISB-2 2012'!J89*100)</f>
        <v>2.9576324273217205</v>
      </c>
      <c r="E89" s="96">
        <f>LN('ISB-3 2013'!J89*100)</f>
        <v>2.9391133795544833</v>
      </c>
      <c r="F89" s="30">
        <f t="shared" si="7"/>
        <v>89.613813940833779</v>
      </c>
      <c r="G89" s="30">
        <f t="shared" si="8"/>
        <v>90.281223336061117</v>
      </c>
      <c r="H89" s="30">
        <f t="shared" si="9"/>
        <v>90.298749538851368</v>
      </c>
      <c r="I89" s="94">
        <f t="shared" si="10"/>
        <v>11.699390969121815</v>
      </c>
    </row>
    <row r="90" spans="1:40" ht="15" customHeight="1">
      <c r="A90" s="61">
        <f ca="1">'ISB-1 2011'!A90</f>
        <v>2184</v>
      </c>
      <c r="B90" s="75" t="str">
        <f ca="1">'ISB-1 2011'!B90</f>
        <v>Corpataux-Magnedens</v>
      </c>
      <c r="C90" s="95">
        <f>LN('ISB-1 2011'!J90*100)</f>
        <v>1.5462954546253245</v>
      </c>
      <c r="D90" s="95">
        <f>LN('ISB-2 2012'!J90*100)</f>
        <v>1.5100775043307526</v>
      </c>
      <c r="E90" s="96">
        <f>LN('ISB-3 2013'!J90*100)</f>
        <v>1.4884853020164377</v>
      </c>
      <c r="F90" s="30">
        <f t="shared" si="7"/>
        <v>46.866274419256399</v>
      </c>
      <c r="G90" s="30">
        <f t="shared" si="8"/>
        <v>46.094857212091568</v>
      </c>
      <c r="H90" s="30">
        <f t="shared" si="9"/>
        <v>45.730920900852666</v>
      </c>
      <c r="I90" s="94">
        <f t="shared" si="10"/>
        <v>6.0053658746442879</v>
      </c>
    </row>
    <row r="91" spans="1:40" s="56" customFormat="1" ht="15" customHeight="1">
      <c r="A91" s="61">
        <f ca="1">'ISB-1 2011'!A91</f>
        <v>2185</v>
      </c>
      <c r="B91" s="75" t="str">
        <f ca="1">'ISB-1 2011'!B91</f>
        <v>Corserey</v>
      </c>
      <c r="C91" s="95">
        <f>LN('ISB-1 2011'!J91*100)</f>
        <v>2.647665704151859</v>
      </c>
      <c r="D91" s="95">
        <f>LN('ISB-2 2012'!J91*100)</f>
        <v>2.5463479315109909</v>
      </c>
      <c r="E91" s="96">
        <f>LN('ISB-3 2013'!J91*100)</f>
        <v>2.5308437449750261</v>
      </c>
      <c r="F91" s="30">
        <f t="shared" si="7"/>
        <v>80.247424313422371</v>
      </c>
      <c r="G91" s="30">
        <f t="shared" si="8"/>
        <v>77.726834535769285</v>
      </c>
      <c r="H91" s="30">
        <f t="shared" si="9"/>
        <v>77.75543027336694</v>
      </c>
      <c r="I91" s="94">
        <f t="shared" si="10"/>
        <v>10.207095539006788</v>
      </c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</row>
    <row r="92" spans="1:40" ht="15" customHeight="1">
      <c r="A92" s="61">
        <f ca="1">'ISB-1 2011'!A92</f>
        <v>2186</v>
      </c>
      <c r="B92" s="75" t="str">
        <f ca="1">'ISB-1 2011'!B92</f>
        <v>Cottens (FR)</v>
      </c>
      <c r="C92" s="95">
        <f>LN('ISB-1 2011'!J92*100)</f>
        <v>1.8632184332102</v>
      </c>
      <c r="D92" s="95">
        <f>LN('ISB-2 2012'!J92*100)</f>
        <v>1.8376228860212362</v>
      </c>
      <c r="E92" s="96">
        <f>LN('ISB-3 2013'!J92*100)</f>
        <v>1.8119621765455745</v>
      </c>
      <c r="F92" s="30">
        <f t="shared" si="7"/>
        <v>56.47181211885848</v>
      </c>
      <c r="G92" s="30">
        <f t="shared" si="8"/>
        <v>56.093123894565046</v>
      </c>
      <c r="H92" s="30">
        <f t="shared" si="9"/>
        <v>55.669141548585763</v>
      </c>
      <c r="I92" s="94">
        <f t="shared" si="10"/>
        <v>7.2845355584350031</v>
      </c>
    </row>
    <row r="93" spans="1:40" ht="15" customHeight="1">
      <c r="A93" s="61">
        <f ca="1">'ISB-1 2011'!A93</f>
        <v>2189</v>
      </c>
      <c r="B93" s="75" t="str">
        <f ca="1">'ISB-1 2011'!B93</f>
        <v>Ependes (FR)</v>
      </c>
      <c r="C93" s="95">
        <f>LN('ISB-1 2011'!J93*100)</f>
        <v>2.338352316852677</v>
      </c>
      <c r="D93" s="95">
        <f>LN('ISB-2 2012'!J93*100)</f>
        <v>2.3161907450498243</v>
      </c>
      <c r="E93" s="96">
        <f>LN('ISB-3 2013'!J93*100)</f>
        <v>2.3116349285139637</v>
      </c>
      <c r="F93" s="30">
        <f t="shared" si="7"/>
        <v>70.872523774620916</v>
      </c>
      <c r="G93" s="30">
        <f t="shared" si="8"/>
        <v>70.70132583450166</v>
      </c>
      <c r="H93" s="30">
        <f t="shared" si="9"/>
        <v>71.020650270655395</v>
      </c>
      <c r="I93" s="94">
        <f t="shared" si="10"/>
        <v>9.205341844794388</v>
      </c>
    </row>
    <row r="94" spans="1:40" ht="15" customHeight="1">
      <c r="A94" s="61">
        <f ca="1">'ISB-1 2011'!A94</f>
        <v>2192</v>
      </c>
      <c r="B94" s="75" t="str">
        <f ca="1">'ISB-1 2011'!B94</f>
        <v>Farvagny</v>
      </c>
      <c r="C94" s="95">
        <f>LN('ISB-1 2011'!J94*100)</f>
        <v>2.9962051986041862</v>
      </c>
      <c r="D94" s="95">
        <f>LN('ISB-2 2012'!J94*100)</f>
        <v>2.9886651063308989</v>
      </c>
      <c r="E94" s="96">
        <f>LN('ISB-3 2013'!J94*100)</f>
        <v>2.9709820024748326</v>
      </c>
      <c r="F94" s="30">
        <f t="shared" si="7"/>
        <v>90.811218925953028</v>
      </c>
      <c r="G94" s="30">
        <f t="shared" si="8"/>
        <v>91.228490548329617</v>
      </c>
      <c r="H94" s="30">
        <f t="shared" si="9"/>
        <v>91.277853243815926</v>
      </c>
      <c r="I94" s="94">
        <f t="shared" si="10"/>
        <v>11.83465046569367</v>
      </c>
    </row>
    <row r="95" spans="1:40" ht="15" customHeight="1">
      <c r="A95" s="61">
        <f ca="1">'ISB-1 2011'!A95</f>
        <v>2194</v>
      </c>
      <c r="B95" s="75" t="str">
        <f ca="1">'ISB-1 2011'!B95</f>
        <v>Ferpicloz</v>
      </c>
      <c r="C95" s="95">
        <f>LN('ISB-1 2011'!J95*100)</f>
        <v>2.3965169128282491</v>
      </c>
      <c r="D95" s="95">
        <f>LN('ISB-2 2012'!J95*100)</f>
        <v>2.3448449022839286</v>
      </c>
      <c r="E95" s="96">
        <f>LN('ISB-3 2013'!J95*100)</f>
        <v>2.3376764128053158</v>
      </c>
      <c r="F95" s="30">
        <f t="shared" si="7"/>
        <v>72.635419674186778</v>
      </c>
      <c r="G95" s="30">
        <f t="shared" si="8"/>
        <v>71.575989076918617</v>
      </c>
      <c r="H95" s="30">
        <f t="shared" si="9"/>
        <v>71.820726063580793</v>
      </c>
      <c r="I95" s="94">
        <f t="shared" si="10"/>
        <v>9.3541914374759116</v>
      </c>
    </row>
    <row r="96" spans="1:40" ht="15" customHeight="1">
      <c r="A96" s="61">
        <f ca="1">'ISB-1 2011'!A96</f>
        <v>2196</v>
      </c>
      <c r="B96" s="75" t="str">
        <f ca="1">'ISB-1 2011'!B96</f>
        <v>Fribourg</v>
      </c>
      <c r="C96" s="95">
        <f>LN('ISB-1 2011'!J96*100)</f>
        <v>3.7203982177836887</v>
      </c>
      <c r="D96" s="95">
        <f>LN('ISB-2 2012'!J96*100)</f>
        <v>3.6940390519765027</v>
      </c>
      <c r="E96" s="96">
        <f>LN('ISB-3 2013'!J96*100)</f>
        <v>3.6710476725404719</v>
      </c>
      <c r="F96" s="30">
        <f t="shared" si="7"/>
        <v>112.76060037686099</v>
      </c>
      <c r="G96" s="30">
        <f t="shared" si="8"/>
        <v>112.75990944068215</v>
      </c>
      <c r="H96" s="30">
        <f t="shared" si="9"/>
        <v>112.78605875972141</v>
      </c>
      <c r="I96" s="94">
        <f t="shared" si="10"/>
        <v>14.648674419395556</v>
      </c>
    </row>
    <row r="97" spans="1:9" ht="15" customHeight="1">
      <c r="A97" s="61">
        <f ca="1">'ISB-1 2011'!A97</f>
        <v>2197</v>
      </c>
      <c r="B97" s="75" t="str">
        <f ca="1">'ISB-1 2011'!B97</f>
        <v>Givisiez</v>
      </c>
      <c r="C97" s="95">
        <f>LN('ISB-1 2011'!J97*100)</f>
        <v>4.4712145152193141</v>
      </c>
      <c r="D97" s="95">
        <f>LN('ISB-2 2012'!J97*100)</f>
        <v>4.4672632423801462</v>
      </c>
      <c r="E97" s="96">
        <f>LN('ISB-3 2013'!J97*100)</f>
        <v>4.4339753086588942</v>
      </c>
      <c r="F97" s="30">
        <f t="shared" si="7"/>
        <v>135.51689997588832</v>
      </c>
      <c r="G97" s="30">
        <f t="shared" si="8"/>
        <v>136.36244543461245</v>
      </c>
      <c r="H97" s="30">
        <f t="shared" si="9"/>
        <v>136.22558035468896</v>
      </c>
      <c r="I97" s="94">
        <f t="shared" si="10"/>
        <v>17.670943285632717</v>
      </c>
    </row>
    <row r="98" spans="1:9" ht="15" customHeight="1">
      <c r="A98" s="61">
        <f ca="1">'ISB-1 2011'!A98</f>
        <v>2198</v>
      </c>
      <c r="B98" s="75" t="str">
        <f ca="1">'ISB-1 2011'!B98</f>
        <v>Granges-Paccot</v>
      </c>
      <c r="C98" s="95">
        <f>LN('ISB-1 2011'!J98*100)</f>
        <v>4.2828154884503702</v>
      </c>
      <c r="D98" s="95">
        <f>LN('ISB-2 2012'!J98*100)</f>
        <v>4.2131144275786383</v>
      </c>
      <c r="E98" s="96">
        <f>LN('ISB-3 2013'!J98*100)</f>
        <v>4.1547036654222245</v>
      </c>
      <c r="F98" s="30">
        <f t="shared" si="7"/>
        <v>129.80676194084273</v>
      </c>
      <c r="G98" s="30">
        <f t="shared" si="8"/>
        <v>128.60459638693084</v>
      </c>
      <c r="H98" s="30">
        <f t="shared" si="9"/>
        <v>127.6454825805248</v>
      </c>
      <c r="I98" s="94">
        <f t="shared" si="10"/>
        <v>16.716261211329321</v>
      </c>
    </row>
    <row r="99" spans="1:9" ht="15" customHeight="1">
      <c r="A99" s="61">
        <f ca="1">'ISB-1 2011'!A99</f>
        <v>2200</v>
      </c>
      <c r="B99" s="75" t="str">
        <f ca="1">'ISB-1 2011'!B99</f>
        <v>Grolley</v>
      </c>
      <c r="C99" s="95">
        <f>LN('ISB-1 2011'!J99*100)</f>
        <v>3.3215299789282842</v>
      </c>
      <c r="D99" s="95">
        <f>LN('ISB-2 2012'!J99*100)</f>
        <v>3.2763929831066156</v>
      </c>
      <c r="E99" s="96">
        <f>LN('ISB-3 2013'!J99*100)</f>
        <v>3.2614354392869966</v>
      </c>
      <c r="F99" s="30">
        <f t="shared" si="7"/>
        <v>100.67140469087067</v>
      </c>
      <c r="G99" s="30">
        <f t="shared" si="8"/>
        <v>100.01133471220771</v>
      </c>
      <c r="H99" s="30">
        <f t="shared" si="9"/>
        <v>100.20149066653279</v>
      </c>
      <c r="I99" s="94">
        <f t="shared" si="10"/>
        <v>13.028287162014166</v>
      </c>
    </row>
    <row r="100" spans="1:9" ht="15" customHeight="1">
      <c r="A100" s="61">
        <f ca="1">'ISB-1 2011'!A100</f>
        <v>2206</v>
      </c>
      <c r="B100" s="75" t="str">
        <f ca="1">'ISB-1 2011'!B100</f>
        <v>Marly</v>
      </c>
      <c r="C100" s="95">
        <f>LN('ISB-1 2011'!J100*100)</f>
        <v>2.9333257174591623</v>
      </c>
      <c r="D100" s="95">
        <f>LN('ISB-2 2012'!J100*100)</f>
        <v>2.9234439571622124</v>
      </c>
      <c r="E100" s="96">
        <f>LN('ISB-3 2013'!J100*100)</f>
        <v>2.8991585100586708</v>
      </c>
      <c r="F100" s="30">
        <f t="shared" ref="F100:F130" si="11">SUM(C100/C$6)*100</f>
        <v>88.905420774721193</v>
      </c>
      <c r="G100" s="30">
        <f t="shared" ref="G100:G130" si="12">SUM(D100/D$6)*100</f>
        <v>89.237626139372338</v>
      </c>
      <c r="H100" s="30">
        <f t="shared" ref="H100:H130" si="13">SUM(E100/E$6)*100</f>
        <v>89.071211064644302</v>
      </c>
      <c r="I100" s="94">
        <f t="shared" si="10"/>
        <v>11.570377370479349</v>
      </c>
    </row>
    <row r="101" spans="1:9" ht="15" customHeight="1">
      <c r="A101" s="61">
        <f ca="1">'ISB-1 2011'!A101</f>
        <v>2208</v>
      </c>
      <c r="B101" s="75" t="str">
        <f ca="1">'ISB-1 2011'!B101</f>
        <v>Matran</v>
      </c>
      <c r="C101" s="95">
        <f>LN('ISB-1 2011'!J101*100)</f>
        <v>3.9771273431754053</v>
      </c>
      <c r="D101" s="95">
        <f>LN('ISB-2 2012'!J101*100)</f>
        <v>3.9636353299667517</v>
      </c>
      <c r="E101" s="96">
        <f>LN('ISB-3 2013'!J101*100)</f>
        <v>3.9629973714124191</v>
      </c>
      <c r="F101" s="30">
        <f t="shared" si="11"/>
        <v>120.54173793762506</v>
      </c>
      <c r="G101" s="30">
        <f t="shared" si="12"/>
        <v>120.98928965675218</v>
      </c>
      <c r="H101" s="30">
        <f t="shared" si="13"/>
        <v>121.7556660296448</v>
      </c>
      <c r="I101" s="94">
        <f t="shared" si="10"/>
        <v>15.730313833920157</v>
      </c>
    </row>
    <row r="102" spans="1:9" ht="15" customHeight="1">
      <c r="A102" s="61">
        <f ca="1">'ISB-1 2011'!A102</f>
        <v>2211</v>
      </c>
      <c r="B102" s="75" t="str">
        <f ca="1">'ISB-1 2011'!B102</f>
        <v>Neyruz (FR)</v>
      </c>
      <c r="C102" s="95">
        <f>LN('ISB-1 2011'!J102*100)</f>
        <v>1.9292082994373818</v>
      </c>
      <c r="D102" s="95">
        <f>LN('ISB-2 2012'!J102*100)</f>
        <v>1.8792973005599307</v>
      </c>
      <c r="E102" s="96">
        <f>LN('ISB-3 2013'!J102*100)</f>
        <v>1.8512580804955379</v>
      </c>
      <c r="F102" s="30">
        <f t="shared" si="11"/>
        <v>58.471882137975562</v>
      </c>
      <c r="G102" s="30">
        <f t="shared" si="12"/>
        <v>57.365228261426658</v>
      </c>
      <c r="H102" s="30">
        <f t="shared" si="13"/>
        <v>56.876434541555767</v>
      </c>
      <c r="I102" s="94">
        <f t="shared" si="10"/>
        <v>7.4784964959434816</v>
      </c>
    </row>
    <row r="103" spans="1:9" ht="15" customHeight="1">
      <c r="A103" s="61">
        <f ca="1">'ISB-1 2011'!A103</f>
        <v>2213</v>
      </c>
      <c r="B103" s="75" t="str">
        <f ca="1">'ISB-1 2011'!B103</f>
        <v>Noréaz</v>
      </c>
      <c r="C103" s="95">
        <f>LN('ISB-1 2011'!J103*100)</f>
        <v>3.2646077562949163</v>
      </c>
      <c r="D103" s="95">
        <f>LN('ISB-2 2012'!J103*100)</f>
        <v>3.2305329094104138</v>
      </c>
      <c r="E103" s="96">
        <f>LN('ISB-3 2013'!J103*100)</f>
        <v>3.2073530636314205</v>
      </c>
      <c r="F103" s="30">
        <f t="shared" si="11"/>
        <v>98.946163567960028</v>
      </c>
      <c r="G103" s="30">
        <f t="shared" si="12"/>
        <v>98.611463816376244</v>
      </c>
      <c r="H103" s="30">
        <f t="shared" si="13"/>
        <v>98.539911046038796</v>
      </c>
      <c r="I103" s="94">
        <f t="shared" si="10"/>
        <v>12.821023414035244</v>
      </c>
    </row>
    <row r="104" spans="1:9" ht="15" customHeight="1">
      <c r="A104" s="61">
        <f ca="1">'ISB-1 2011'!A104</f>
        <v>2216</v>
      </c>
      <c r="B104" s="75" t="str">
        <f ca="1">'ISB-1 2011'!B104</f>
        <v>Pierrafortscha</v>
      </c>
      <c r="C104" s="95">
        <f>LN('ISB-1 2011'!J104*100)</f>
        <v>3.1343184368401378</v>
      </c>
      <c r="D104" s="95">
        <f>LN('ISB-2 2012'!J104*100)</f>
        <v>3.1275844046587937</v>
      </c>
      <c r="E104" s="96">
        <f>LN('ISB-3 2013'!J104*100)</f>
        <v>3.1343184368401378</v>
      </c>
      <c r="F104" s="30">
        <f t="shared" si="11"/>
        <v>94.997257826045796</v>
      </c>
      <c r="G104" s="30">
        <f t="shared" si="12"/>
        <v>95.468978339230247</v>
      </c>
      <c r="H104" s="30">
        <f t="shared" si="13"/>
        <v>96.296059033331076</v>
      </c>
      <c r="I104" s="94">
        <f t="shared" si="10"/>
        <v>12.416807382099691</v>
      </c>
    </row>
    <row r="105" spans="1:9" ht="15" customHeight="1">
      <c r="A105" s="61">
        <f ca="1">'ISB-1 2011'!A105</f>
        <v>2217</v>
      </c>
      <c r="B105" s="75" t="str">
        <f ca="1">'ISB-1 2011'!B105</f>
        <v>Ponthaux</v>
      </c>
      <c r="C105" s="95">
        <f>LN('ISB-1 2011'!J105*100)</f>
        <v>2.2888339213812214</v>
      </c>
      <c r="D105" s="95">
        <f>LN('ISB-2 2012'!J105*100)</f>
        <v>2.2559951497342161</v>
      </c>
      <c r="E105" s="96">
        <f>LN('ISB-3 2013'!J105*100)</f>
        <v>2.2370854953769239</v>
      </c>
      <c r="F105" s="30">
        <f t="shared" si="11"/>
        <v>69.371683360180953</v>
      </c>
      <c r="G105" s="30">
        <f t="shared" si="12"/>
        <v>68.863865596260752</v>
      </c>
      <c r="H105" s="30">
        <f t="shared" si="13"/>
        <v>68.730258672313809</v>
      </c>
      <c r="I105" s="94">
        <f t="shared" si="10"/>
        <v>8.9616194703251164</v>
      </c>
    </row>
    <row r="106" spans="1:9" ht="15" customHeight="1">
      <c r="A106" s="61">
        <f ca="1">'ISB-1 2011'!A106</f>
        <v>2220</v>
      </c>
      <c r="B106" s="75" t="str">
        <f ca="1">'ISB-1 2011'!B106</f>
        <v>Le Mouret</v>
      </c>
      <c r="C106" s="95">
        <f>LN('ISB-1 2011'!J106*100)</f>
        <v>2.9282909927584586</v>
      </c>
      <c r="D106" s="95">
        <f>LN('ISB-2 2012'!J106*100)</f>
        <v>2.9176455163105057</v>
      </c>
      <c r="E106" s="96">
        <f>LN('ISB-3 2013'!J106*100)</f>
        <v>2.908094974426521</v>
      </c>
      <c r="F106" s="30">
        <f t="shared" si="11"/>
        <v>88.752824588304946</v>
      </c>
      <c r="G106" s="30">
        <f t="shared" si="12"/>
        <v>89.060629725383222</v>
      </c>
      <c r="H106" s="30">
        <f t="shared" si="13"/>
        <v>89.345767181917225</v>
      </c>
      <c r="I106" s="94">
        <f t="shared" si="10"/>
        <v>11.567994290759716</v>
      </c>
    </row>
    <row r="107" spans="1:9" ht="15" customHeight="1">
      <c r="A107" s="61">
        <f ca="1">'ISB-1 2011'!A107</f>
        <v>2221</v>
      </c>
      <c r="B107" s="75" t="str">
        <f ca="1">'ISB-1 2011'!B107</f>
        <v>Prez-vers-Noréaz</v>
      </c>
      <c r="C107" s="95">
        <f>LN('ISB-1 2011'!J107*100)</f>
        <v>2.3495020127817972</v>
      </c>
      <c r="D107" s="95">
        <f>LN('ISB-2 2012'!J107*100)</f>
        <v>2.3268350952175054</v>
      </c>
      <c r="E107" s="96">
        <f>LN('ISB-3 2013'!J107*100)</f>
        <v>2.2942862901793508</v>
      </c>
      <c r="F107" s="30">
        <f t="shared" si="11"/>
        <v>71.210457063852502</v>
      </c>
      <c r="G107" s="30">
        <f t="shared" si="12"/>
        <v>71.026242800477007</v>
      </c>
      <c r="H107" s="30">
        <f t="shared" si="13"/>
        <v>70.487645875957696</v>
      </c>
      <c r="I107" s="94">
        <f t="shared" si="10"/>
        <v>9.2109641705544352</v>
      </c>
    </row>
    <row r="108" spans="1:9" ht="15" customHeight="1">
      <c r="A108" s="61">
        <f ca="1">'ISB-1 2011'!A108</f>
        <v>2222</v>
      </c>
      <c r="B108" s="75" t="str">
        <f ca="1">'ISB-1 2011'!B108</f>
        <v>Rossens (FR)</v>
      </c>
      <c r="C108" s="95">
        <f>LN('ISB-1 2011'!J108*100)</f>
        <v>3.562647363971025</v>
      </c>
      <c r="D108" s="95">
        <f>LN('ISB-2 2012'!J108*100)</f>
        <v>3.5674666504069741</v>
      </c>
      <c r="E108" s="96">
        <f>LN('ISB-3 2013'!J108*100)</f>
        <v>3.5578511917075319</v>
      </c>
      <c r="F108" s="30">
        <f t="shared" si="11"/>
        <v>107.97936999650804</v>
      </c>
      <c r="G108" s="30">
        <f t="shared" si="12"/>
        <v>108.89630855886871</v>
      </c>
      <c r="H108" s="30">
        <f t="shared" si="13"/>
        <v>109.30830906060554</v>
      </c>
      <c r="I108" s="94">
        <f t="shared" si="10"/>
        <v>14.123766663772036</v>
      </c>
    </row>
    <row r="109" spans="1:9" ht="15" customHeight="1">
      <c r="A109" s="61">
        <f ca="1">'ISB-1 2011'!A109</f>
        <v>2223</v>
      </c>
      <c r="B109" s="75" t="str">
        <f ca="1">'ISB-1 2011'!B109</f>
        <v>Le Glèbe</v>
      </c>
      <c r="C109" s="95">
        <f>LN('ISB-1 2011'!J109*100)</f>
        <v>2.5427648314608233</v>
      </c>
      <c r="D109" s="95">
        <f>LN('ISB-2 2012'!J109*100)</f>
        <v>2.5215145630614244</v>
      </c>
      <c r="E109" s="96">
        <f>LN('ISB-3 2013'!J109*100)</f>
        <v>2.4811300065076649</v>
      </c>
      <c r="F109" s="30">
        <f t="shared" si="11"/>
        <v>77.068010526974419</v>
      </c>
      <c r="G109" s="30">
        <f t="shared" si="12"/>
        <v>76.968800216672975</v>
      </c>
      <c r="H109" s="30">
        <f t="shared" si="13"/>
        <v>76.228068841946197</v>
      </c>
      <c r="I109" s="94">
        <f t="shared" si="10"/>
        <v>9.9704692860562023</v>
      </c>
    </row>
    <row r="110" spans="1:9" ht="15" customHeight="1">
      <c r="A110" s="61">
        <f ca="1">'ISB-1 2011'!A110</f>
        <v>2225</v>
      </c>
      <c r="B110" s="75" t="str">
        <f ca="1">'ISB-1 2011'!B110</f>
        <v>Senèdes</v>
      </c>
      <c r="C110" s="95">
        <f>LN('ISB-1 2011'!J110*100)</f>
        <v>3.4908095403518424</v>
      </c>
      <c r="D110" s="95">
        <f>LN('ISB-2 2012'!J110*100)</f>
        <v>3.4083658711407678</v>
      </c>
      <c r="E110" s="96">
        <f>LN('ISB-3 2013'!J110*100)</f>
        <v>3.3124018828790245</v>
      </c>
      <c r="F110" s="30">
        <f t="shared" si="11"/>
        <v>105.80205572881877</v>
      </c>
      <c r="G110" s="30">
        <f t="shared" si="12"/>
        <v>104.03978451849605</v>
      </c>
      <c r="H110" s="30">
        <f t="shared" si="13"/>
        <v>101.76733911484959</v>
      </c>
      <c r="I110" s="94">
        <f t="shared" si="10"/>
        <v>13.492677466381721</v>
      </c>
    </row>
    <row r="111" spans="1:9" ht="15" customHeight="1">
      <c r="A111" s="61">
        <f ca="1">'ISB-1 2011'!A111</f>
        <v>2226</v>
      </c>
      <c r="B111" s="75" t="str">
        <f ca="1">'ISB-1 2011'!B111</f>
        <v>Treyvaux</v>
      </c>
      <c r="C111" s="95">
        <f>LN('ISB-1 2011'!J111*100)</f>
        <v>3.1363029260806039</v>
      </c>
      <c r="D111" s="95">
        <f>LN('ISB-2 2012'!J111*100)</f>
        <v>3.144607472077424</v>
      </c>
      <c r="E111" s="96">
        <f>LN('ISB-3 2013'!J111*100)</f>
        <v>3.1390634523333079</v>
      </c>
      <c r="F111" s="30">
        <f t="shared" si="11"/>
        <v>95.057405204121281</v>
      </c>
      <c r="G111" s="30">
        <f t="shared" si="12"/>
        <v>95.988604556906637</v>
      </c>
      <c r="H111" s="30">
        <f t="shared" si="13"/>
        <v>96.44184074034392</v>
      </c>
      <c r="I111" s="94">
        <f t="shared" si="10"/>
        <v>12.448223926709403</v>
      </c>
    </row>
    <row r="112" spans="1:9" ht="15" customHeight="1">
      <c r="A112" s="61">
        <f ca="1">'ISB-1 2011'!A112</f>
        <v>2228</v>
      </c>
      <c r="B112" s="75" t="str">
        <f ca="1">'ISB-1 2011'!B112</f>
        <v>Villars-sur-Glâne</v>
      </c>
      <c r="C112" s="95">
        <f>LN('ISB-1 2011'!J112*100)</f>
        <v>3.7908760457156028</v>
      </c>
      <c r="D112" s="95">
        <f>LN('ISB-2 2012'!J112*100)</f>
        <v>3.7729288984563878</v>
      </c>
      <c r="E112" s="96">
        <f>LN('ISB-3 2013'!J112*100)</f>
        <v>3.7661046376181933</v>
      </c>
      <c r="F112" s="30">
        <f t="shared" si="11"/>
        <v>114.8966948822481</v>
      </c>
      <c r="G112" s="30">
        <f t="shared" si="12"/>
        <v>115.16800849423751</v>
      </c>
      <c r="H112" s="30">
        <f t="shared" si="13"/>
        <v>115.70650583780508</v>
      </c>
      <c r="I112" s="94">
        <f t="shared" si="10"/>
        <v>14.971893358978789</v>
      </c>
    </row>
    <row r="113" spans="1:40" ht="15" customHeight="1">
      <c r="A113" s="61">
        <f ca="1">'ISB-1 2011'!A113</f>
        <v>2230</v>
      </c>
      <c r="B113" s="75" t="str">
        <f ca="1">'ISB-1 2011'!B113</f>
        <v>Villarsel-sur-Marly</v>
      </c>
      <c r="C113" s="95">
        <f>LN('ISB-1 2011'!J113*100)</f>
        <v>2.2778924804036742</v>
      </c>
      <c r="D113" s="95">
        <f>LN('ISB-2 2012'!J113*100)</f>
        <v>2.2537949288246137</v>
      </c>
      <c r="E113" s="96">
        <f>LN('ISB-3 2013'!J113*100)</f>
        <v>2.2187036090133434</v>
      </c>
      <c r="F113" s="30">
        <f t="shared" si="11"/>
        <v>69.040062017143327</v>
      </c>
      <c r="G113" s="30">
        <f t="shared" si="12"/>
        <v>68.796704229792923</v>
      </c>
      <c r="H113" s="30">
        <f t="shared" si="13"/>
        <v>68.165509668637</v>
      </c>
      <c r="I113" s="94">
        <f t="shared" si="10"/>
        <v>8.9198985471443226</v>
      </c>
    </row>
    <row r="114" spans="1:40" ht="15" customHeight="1">
      <c r="A114" s="61">
        <f ca="1">'ISB-1 2011'!A114</f>
        <v>2231</v>
      </c>
      <c r="B114" s="75" t="str">
        <f ca="1">'ISB-1 2011'!B114</f>
        <v>Vuisternens-en-Ogoz</v>
      </c>
      <c r="C114" s="95">
        <f>LN('ISB-1 2011'!J114*100)</f>
        <v>2.5033616141613595</v>
      </c>
      <c r="D114" s="95">
        <f>LN('ISB-2 2012'!J114*100)</f>
        <v>2.4153805871393899</v>
      </c>
      <c r="E114" s="96">
        <f>LN('ISB-3 2013'!J114*100)</f>
        <v>2.3766930651477676</v>
      </c>
      <c r="F114" s="30">
        <f t="shared" si="11"/>
        <v>75.873748467007545</v>
      </c>
      <c r="G114" s="30">
        <f t="shared" si="12"/>
        <v>73.729078777576419</v>
      </c>
      <c r="H114" s="30">
        <f t="shared" si="13"/>
        <v>73.019439574336729</v>
      </c>
      <c r="I114" s="94">
        <f t="shared" si="10"/>
        <v>9.6395441532592674</v>
      </c>
    </row>
    <row r="115" spans="1:40" ht="15" customHeight="1">
      <c r="A115" s="61">
        <f ca="1">'ISB-1 2011'!A115</f>
        <v>2233</v>
      </c>
      <c r="B115" s="75" t="str">
        <f ca="1">'ISB-1 2011'!B115</f>
        <v>Hauterive (FR)</v>
      </c>
      <c r="C115" s="95">
        <f>LN('ISB-1 2011'!J115*100)</f>
        <v>3.3999987000682248</v>
      </c>
      <c r="D115" s="95">
        <f>LN('ISB-2 2012'!J115*100)</f>
        <v>3.3813065670560722</v>
      </c>
      <c r="E115" s="96">
        <f>LN('ISB-3 2013'!J115*100)</f>
        <v>3.3385816223897313</v>
      </c>
      <c r="F115" s="30">
        <f t="shared" si="11"/>
        <v>103.04969313973871</v>
      </c>
      <c r="G115" s="30">
        <f t="shared" si="12"/>
        <v>103.21380389533897</v>
      </c>
      <c r="H115" s="30">
        <f t="shared" si="13"/>
        <v>102.57166254024533</v>
      </c>
      <c r="I115" s="94">
        <f t="shared" si="10"/>
        <v>13.372562409611488</v>
      </c>
    </row>
    <row r="116" spans="1:40" ht="15" customHeight="1">
      <c r="A116" s="61">
        <f ca="1">'ISB-1 2011'!A116</f>
        <v>2234</v>
      </c>
      <c r="B116" s="75" t="str">
        <f ca="1">'ISB-1 2011'!B116</f>
        <v>La Brillaz</v>
      </c>
      <c r="C116" s="95">
        <f>LN('ISB-1 2011'!J116*100)</f>
        <v>2.0854168048699231</v>
      </c>
      <c r="D116" s="95">
        <f>LN('ISB-2 2012'!J116*100)</f>
        <v>2.0712482482116084</v>
      </c>
      <c r="E116" s="96">
        <f>LN('ISB-3 2013'!J116*100)</f>
        <v>2.0556142055992783</v>
      </c>
      <c r="F116" s="30">
        <f t="shared" si="11"/>
        <v>63.20636587478333</v>
      </c>
      <c r="G116" s="30">
        <f t="shared" si="12"/>
        <v>63.224498066025895</v>
      </c>
      <c r="H116" s="30">
        <f t="shared" si="13"/>
        <v>63.154893442066097</v>
      </c>
      <c r="I116" s="94">
        <f t="shared" si="10"/>
        <v>8.2090632946785025</v>
      </c>
    </row>
    <row r="117" spans="1:40" ht="15" customHeight="1">
      <c r="A117" s="61">
        <f ca="1">'ISB-1 2011'!A117</f>
        <v>2235</v>
      </c>
      <c r="B117" s="75" t="str">
        <f ca="1">'ISB-1 2011'!B117</f>
        <v>La Sonnaz</v>
      </c>
      <c r="C117" s="95">
        <f>LN('ISB-1 2011'!J117*100)</f>
        <v>2.3074991077964748</v>
      </c>
      <c r="D117" s="95">
        <f>LN('ISB-2 2012'!J117*100)</f>
        <v>2.3203897176275525</v>
      </c>
      <c r="E117" s="96">
        <f>LN('ISB-3 2013'!J117*100)</f>
        <v>2.2928289180486812</v>
      </c>
      <c r="F117" s="30">
        <f t="shared" si="11"/>
        <v>69.937401733087754</v>
      </c>
      <c r="G117" s="30">
        <f t="shared" si="12"/>
        <v>70.829498753343756</v>
      </c>
      <c r="H117" s="30">
        <f t="shared" si="13"/>
        <v>70.442870848928223</v>
      </c>
      <c r="I117" s="94">
        <f t="shared" si="10"/>
        <v>9.1453830988210782</v>
      </c>
    </row>
    <row r="118" spans="1:40" ht="15" customHeight="1">
      <c r="A118" s="61">
        <f ca="1">'ISB-1 2011'!A118</f>
        <v>2243</v>
      </c>
      <c r="B118" s="75" t="str">
        <f ca="1">'ISB-1 2011'!B118</f>
        <v>Barberêche</v>
      </c>
      <c r="C118" s="95">
        <f>LN('ISB-1 2011'!J118*100)</f>
        <v>2.8342250916553082</v>
      </c>
      <c r="D118" s="95">
        <f>LN('ISB-2 2012'!J118*100)</f>
        <v>2.851583290265066</v>
      </c>
      <c r="E118" s="96">
        <f>LN('ISB-3 2013'!J118*100)</f>
        <v>2.8190445344782922</v>
      </c>
      <c r="F118" s="30">
        <f t="shared" si="11"/>
        <v>85.901805191327483</v>
      </c>
      <c r="G118" s="30">
        <f t="shared" si="12"/>
        <v>87.044091588801265</v>
      </c>
      <c r="H118" s="30">
        <f t="shared" si="13"/>
        <v>86.609859329859972</v>
      </c>
      <c r="I118" s="94">
        <f t="shared" si="10"/>
        <v>11.238764239562514</v>
      </c>
    </row>
    <row r="119" spans="1:40" ht="15" customHeight="1">
      <c r="A119" s="61">
        <f ca="1">'ISB-1 2011'!A119</f>
        <v>2250</v>
      </c>
      <c r="B119" s="75" t="str">
        <f ca="1">'ISB-1 2011'!B119</f>
        <v>Courgevaux</v>
      </c>
      <c r="C119" s="95">
        <f>LN('ISB-1 2011'!J119*100)</f>
        <v>3.2460534064962134</v>
      </c>
      <c r="D119" s="95">
        <f>LN('ISB-2 2012'!J119*100)</f>
        <v>3.2283407662955015</v>
      </c>
      <c r="E119" s="96">
        <f>LN('ISB-3 2013'!J119*100)</f>
        <v>3.2356829431845822</v>
      </c>
      <c r="F119" s="30">
        <f t="shared" si="11"/>
        <v>98.383804513785876</v>
      </c>
      <c r="G119" s="30">
        <f t="shared" si="12"/>
        <v>98.544549023207978</v>
      </c>
      <c r="H119" s="30">
        <f t="shared" si="13"/>
        <v>99.410293494035599</v>
      </c>
      <c r="I119" s="94">
        <f t="shared" si="10"/>
        <v>12.831463416443576</v>
      </c>
    </row>
    <row r="120" spans="1:40" s="56" customFormat="1" ht="15" customHeight="1">
      <c r="A120" s="61">
        <f ca="1">'ISB-1 2011'!A120</f>
        <v>2251</v>
      </c>
      <c r="B120" s="75" t="str">
        <f ca="1">'ISB-1 2011'!B120</f>
        <v>Courlevon</v>
      </c>
      <c r="C120" s="95">
        <f>LN('ISB-1 2011'!J120*100)</f>
        <v>2.1037342342488805</v>
      </c>
      <c r="D120" s="95">
        <f>LN('ISB-2 2012'!J120*100)</f>
        <v>2.1037342342488805</v>
      </c>
      <c r="E120" s="96">
        <f>LN('ISB-3 2013'!J120*100)</f>
        <v>2.0810428230468099</v>
      </c>
      <c r="F120" s="30">
        <f t="shared" si="11"/>
        <v>63.761544168402253</v>
      </c>
      <c r="G120" s="30">
        <f t="shared" si="12"/>
        <v>64.216127226441543</v>
      </c>
      <c r="H120" s="30">
        <f t="shared" si="13"/>
        <v>63.936140049967271</v>
      </c>
      <c r="I120" s="94">
        <f t="shared" si="10"/>
        <v>8.3098680355603207</v>
      </c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</row>
    <row r="121" spans="1:40" ht="15" customHeight="1">
      <c r="A121" s="61">
        <f ca="1">'ISB-1 2011'!A121</f>
        <v>2254</v>
      </c>
      <c r="B121" s="75" t="str">
        <f ca="1">'ISB-1 2011'!B121</f>
        <v>Courtepin</v>
      </c>
      <c r="C121" s="95">
        <f>LN('ISB-1 2011'!J121*100)</f>
        <v>3.8036656654761183</v>
      </c>
      <c r="D121" s="95">
        <f>LN('ISB-2 2012'!J121*100)</f>
        <v>3.7676257289929214</v>
      </c>
      <c r="E121" s="96">
        <f>LN('ISB-3 2013'!J121*100)</f>
        <v>3.7386463484271455</v>
      </c>
      <c r="F121" s="30">
        <f t="shared" si="11"/>
        <v>115.28433220448255</v>
      </c>
      <c r="G121" s="30">
        <f t="shared" si="12"/>
        <v>115.00613015455696</v>
      </c>
      <c r="H121" s="30">
        <f t="shared" si="13"/>
        <v>114.86290136998301</v>
      </c>
      <c r="I121" s="94">
        <f t="shared" si="10"/>
        <v>14.945140649466678</v>
      </c>
    </row>
    <row r="122" spans="1:40" ht="15" customHeight="1">
      <c r="A122" s="61">
        <f ca="1">'ISB-1 2011'!A122</f>
        <v>2257</v>
      </c>
      <c r="B122" s="75" t="str">
        <f ca="1">'ISB-1 2011'!B122</f>
        <v>Cressier (FR)</v>
      </c>
      <c r="C122" s="95">
        <f>LN('ISB-1 2011'!J122*100)</f>
        <v>3.8674611773682352</v>
      </c>
      <c r="D122" s="95">
        <f>LN('ISB-2 2012'!J122*100)</f>
        <v>3.8554273378045116</v>
      </c>
      <c r="E122" s="96">
        <f>LN('ISB-3 2013'!J122*100)</f>
        <v>3.8411753150973102</v>
      </c>
      <c r="F122" s="30">
        <f t="shared" si="11"/>
        <v>117.217894097916</v>
      </c>
      <c r="G122" s="30">
        <f t="shared" si="12"/>
        <v>117.686259227108</v>
      </c>
      <c r="H122" s="30">
        <f t="shared" si="13"/>
        <v>118.01291169154122</v>
      </c>
      <c r="I122" s="94">
        <f t="shared" si="10"/>
        <v>15.281308915217275</v>
      </c>
    </row>
    <row r="123" spans="1:40" ht="15" customHeight="1">
      <c r="A123" s="61">
        <f ca="1">'ISB-1 2011'!A123</f>
        <v>2258</v>
      </c>
      <c r="B123" s="75" t="str">
        <f ca="1">'ISB-1 2011'!B123</f>
        <v>Fräschels</v>
      </c>
      <c r="C123" s="95">
        <f>LN('ISB-1 2011'!J123*100)</f>
        <v>2.6093536313363672</v>
      </c>
      <c r="D123" s="95">
        <f>LN('ISB-2 2012'!J123*100)</f>
        <v>2.6873699958646715</v>
      </c>
      <c r="E123" s="96">
        <f>LN('ISB-3 2013'!J123*100)</f>
        <v>2.6656771712534115</v>
      </c>
      <c r="F123" s="30">
        <f t="shared" si="11"/>
        <v>79.086233473230422</v>
      </c>
      <c r="G123" s="30">
        <f t="shared" si="12"/>
        <v>82.031508899498846</v>
      </c>
      <c r="H123" s="30">
        <f t="shared" si="13"/>
        <v>81.897934565196167</v>
      </c>
      <c r="I123" s="94">
        <f t="shared" si="10"/>
        <v>10.522578811412172</v>
      </c>
    </row>
    <row r="124" spans="1:40" ht="15" customHeight="1">
      <c r="A124" s="61">
        <f ca="1">'ISB-1 2011'!A124</f>
        <v>2259</v>
      </c>
      <c r="B124" s="75" t="str">
        <f ca="1">'ISB-1 2011'!B124</f>
        <v>Galmiz</v>
      </c>
      <c r="C124" s="95">
        <f>LN('ISB-1 2011'!J124*100)</f>
        <v>2.8440335769740193</v>
      </c>
      <c r="D124" s="95">
        <f>LN('ISB-2 2012'!J124*100)</f>
        <v>2.8134107167600364</v>
      </c>
      <c r="E124" s="96">
        <f>LN('ISB-3 2013'!J124*100)</f>
        <v>2.8039319728054926</v>
      </c>
      <c r="F124" s="30">
        <f t="shared" si="11"/>
        <v>86.199088070358741</v>
      </c>
      <c r="G124" s="30">
        <f t="shared" si="12"/>
        <v>85.878880319786148</v>
      </c>
      <c r="H124" s="30">
        <f t="shared" si="13"/>
        <v>86.145554199314304</v>
      </c>
      <c r="I124" s="94">
        <f t="shared" si="10"/>
        <v>11.181078528123585</v>
      </c>
    </row>
    <row r="125" spans="1:40" s="56" customFormat="1" ht="15" customHeight="1">
      <c r="A125" s="61">
        <f ca="1">'ISB-1 2011'!A125</f>
        <v>2260</v>
      </c>
      <c r="B125" s="75" t="str">
        <f ca="1">'ISB-1 2011'!B125</f>
        <v>Gempenach</v>
      </c>
      <c r="C125" s="95">
        <f>LN('ISB-1 2011'!J125*100)</f>
        <v>3.2790946848612554</v>
      </c>
      <c r="D125" s="95">
        <f>LN('ISB-2 2012'!J125*100)</f>
        <v>3.2756523406702827</v>
      </c>
      <c r="E125" s="96">
        <f>LN('ISB-3 2013'!J125*100)</f>
        <v>3.2894933920821541</v>
      </c>
      <c r="F125" s="30">
        <f t="shared" si="11"/>
        <v>99.385244189746331</v>
      </c>
      <c r="G125" s="30">
        <f t="shared" si="12"/>
        <v>99.988726728677008</v>
      </c>
      <c r="H125" s="30">
        <f t="shared" si="13"/>
        <v>101.063518674587</v>
      </c>
      <c r="I125" s="94">
        <f t="shared" si="10"/>
        <v>13.00894329937735</v>
      </c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</row>
    <row r="126" spans="1:40" ht="15" customHeight="1">
      <c r="A126" s="61">
        <f ca="1">'ISB-1 2011'!A126</f>
        <v>2261</v>
      </c>
      <c r="B126" s="75" t="str">
        <f ca="1">'ISB-1 2011'!B126</f>
        <v>Greng</v>
      </c>
      <c r="C126" s="95">
        <f>LN('ISB-1 2011'!J126*100)</f>
        <v>3.4052054030596941</v>
      </c>
      <c r="D126" s="95">
        <f>LN('ISB-2 2012'!J126*100)</f>
        <v>3.4609473860679292</v>
      </c>
      <c r="E126" s="96">
        <f>LN('ISB-3 2013'!J126*100)</f>
        <v>3.3467091963780855</v>
      </c>
      <c r="F126" s="30">
        <f t="shared" si="11"/>
        <v>103.20750177229199</v>
      </c>
      <c r="G126" s="30">
        <f t="shared" si="12"/>
        <v>105.64482625682533</v>
      </c>
      <c r="H126" s="30">
        <f t="shared" si="13"/>
        <v>102.82136701678515</v>
      </c>
      <c r="I126" s="94">
        <f t="shared" si="10"/>
        <v>13.49547099548758</v>
      </c>
    </row>
    <row r="127" spans="1:40" ht="15" customHeight="1">
      <c r="A127" s="61">
        <f ca="1">'ISB-1 2011'!A127</f>
        <v>2262</v>
      </c>
      <c r="B127" s="75" t="str">
        <f ca="1">'ISB-1 2011'!B127</f>
        <v>Gurmels</v>
      </c>
      <c r="C127" s="95">
        <f>LN('ISB-1 2011'!J127*100)</f>
        <v>2.3911561271753223</v>
      </c>
      <c r="D127" s="95">
        <f>LN('ISB-2 2012'!J127*100)</f>
        <v>2.3697938426874958</v>
      </c>
      <c r="E127" s="96">
        <f>LN('ISB-3 2013'!J127*100)</f>
        <v>2.3439032423247768</v>
      </c>
      <c r="F127" s="30">
        <f t="shared" si="11"/>
        <v>72.472940989559362</v>
      </c>
      <c r="G127" s="30">
        <f t="shared" si="12"/>
        <v>72.33755121011859</v>
      </c>
      <c r="H127" s="30">
        <f t="shared" si="13"/>
        <v>72.012033729052405</v>
      </c>
      <c r="I127" s="94">
        <f t="shared" si="10"/>
        <v>9.3884153727140252</v>
      </c>
    </row>
    <row r="128" spans="1:40" ht="15" customHeight="1">
      <c r="A128" s="61">
        <f ca="1">'ISB-1 2011'!A128</f>
        <v>2264</v>
      </c>
      <c r="B128" s="75" t="str">
        <f ca="1">'ISB-1 2011'!B128</f>
        <v>Jeuss</v>
      </c>
      <c r="C128" s="95">
        <f>LN('ISB-1 2011'!J128*100)</f>
        <v>2.4949569856415019</v>
      </c>
      <c r="D128" s="95">
        <f>LN('ISB-2 2012'!J128*100)</f>
        <v>2.5066804493375607</v>
      </c>
      <c r="E128" s="96">
        <f>LN('ISB-3 2013'!J128*100)</f>
        <v>2.5161591932921046</v>
      </c>
      <c r="F128" s="30">
        <f t="shared" si="11"/>
        <v>75.619014725518923</v>
      </c>
      <c r="G128" s="30">
        <f t="shared" si="12"/>
        <v>76.515991435661121</v>
      </c>
      <c r="H128" s="30">
        <f t="shared" si="13"/>
        <v>77.304274947502165</v>
      </c>
      <c r="I128" s="94">
        <f t="shared" si="10"/>
        <v>9.9347208720059399</v>
      </c>
    </row>
    <row r="129" spans="1:40" ht="15" customHeight="1">
      <c r="A129" s="61">
        <f ca="1">'ISB-1 2011'!A129</f>
        <v>2265</v>
      </c>
      <c r="B129" s="75" t="str">
        <f ca="1">'ISB-1 2011'!B129</f>
        <v>Kerzers</v>
      </c>
      <c r="C129" s="95">
        <f>LN('ISB-1 2011'!J129*100)</f>
        <v>3.3213098450650418</v>
      </c>
      <c r="D129" s="95">
        <f>LN('ISB-2 2012'!J129*100)</f>
        <v>3.2979492584520882</v>
      </c>
      <c r="E129" s="96">
        <f>LN('ISB-3 2013'!J129*100)</f>
        <v>3.2958523820285035</v>
      </c>
      <c r="F129" s="30">
        <f t="shared" si="11"/>
        <v>100.66473270977366</v>
      </c>
      <c r="G129" s="30">
        <f t="shared" si="12"/>
        <v>100.66933632551857</v>
      </c>
      <c r="H129" s="30">
        <f t="shared" si="13"/>
        <v>101.25888672145442</v>
      </c>
      <c r="I129" s="94">
        <f t="shared" si="10"/>
        <v>13.102274984267133</v>
      </c>
    </row>
    <row r="130" spans="1:40" s="56" customFormat="1" ht="15" customHeight="1">
      <c r="A130" s="61">
        <f ca="1">'ISB-1 2011'!A130</f>
        <v>2266</v>
      </c>
      <c r="B130" s="75" t="str">
        <f ca="1">'ISB-1 2011'!B130</f>
        <v>Kleinbösingen</v>
      </c>
      <c r="C130" s="95">
        <f>LN('ISB-1 2011'!J130*100)</f>
        <v>2.2386047633306383</v>
      </c>
      <c r="D130" s="95">
        <f>LN('ISB-2 2012'!J130*100)</f>
        <v>2.2419604711776109</v>
      </c>
      <c r="E130" s="96">
        <f>LN('ISB-3 2013'!J130*100)</f>
        <v>2.2419604711776109</v>
      </c>
      <c r="F130" s="30">
        <f t="shared" si="11"/>
        <v>67.849300624071034</v>
      </c>
      <c r="G130" s="30">
        <f t="shared" si="12"/>
        <v>68.435459436822583</v>
      </c>
      <c r="H130" s="30">
        <f t="shared" si="13"/>
        <v>68.880033166178663</v>
      </c>
      <c r="I130" s="94">
        <f t="shared" si="10"/>
        <v>8.883635546732231</v>
      </c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</row>
    <row r="131" spans="1:40" ht="15" customHeight="1">
      <c r="A131" s="61">
        <f ca="1">'ISB-1 2011'!A131</f>
        <v>2270</v>
      </c>
      <c r="B131" s="75" t="str">
        <f ca="1">'ISB-1 2011'!B131</f>
        <v>Lurtigen</v>
      </c>
      <c r="C131" s="95">
        <f>LN('ISB-1 2011'!J131*100)</f>
        <v>2.8188015653949128</v>
      </c>
      <c r="D131" s="95">
        <f>LN('ISB-2 2012'!J131*100)</f>
        <v>2.835150703396442</v>
      </c>
      <c r="E131" s="96">
        <f>LN('ISB-3 2013'!J131*100)</f>
        <v>2.8462005395830272</v>
      </c>
      <c r="F131" s="30">
        <f t="shared" ref="F131:F162" si="14">SUM(C131/C$6)*100</f>
        <v>85.43433746899143</v>
      </c>
      <c r="G131" s="30">
        <f t="shared" ref="G131:G162" si="15">SUM(D131/D$6)*100</f>
        <v>86.542489688791363</v>
      </c>
      <c r="H131" s="30">
        <f t="shared" ref="H131:H162" si="16">SUM(E131/E$6)*100</f>
        <v>87.444176685728678</v>
      </c>
      <c r="I131" s="94">
        <f t="shared" si="10"/>
        <v>11.232929466424048</v>
      </c>
    </row>
    <row r="132" spans="1:40" ht="15" customHeight="1">
      <c r="A132" s="61">
        <f ca="1">'ISB-1 2011'!A132</f>
        <v>2271</v>
      </c>
      <c r="B132" s="75" t="str">
        <f ca="1">'ISB-1 2011'!B132</f>
        <v>Meyriez</v>
      </c>
      <c r="C132" s="95">
        <f>LN('ISB-1 2011'!J132*100)</f>
        <v>3.2691702844798507</v>
      </c>
      <c r="D132" s="95">
        <f>LN('ISB-2 2012'!J132*100)</f>
        <v>3.275848105622456</v>
      </c>
      <c r="E132" s="96">
        <f>LN('ISB-3 2013'!J132*100)</f>
        <v>3.2978642361868311</v>
      </c>
      <c r="F132" s="30">
        <f t="shared" si="14"/>
        <v>99.084448070653934</v>
      </c>
      <c r="G132" s="30">
        <f t="shared" si="15"/>
        <v>99.994702420316457</v>
      </c>
      <c r="H132" s="30">
        <f t="shared" si="16"/>
        <v>101.32069716946752</v>
      </c>
      <c r="I132" s="94">
        <f t="shared" ref="I132:I172" si="17">((F132*F$7)+(G132*G$7)+(H132*H$7))/3</f>
        <v>13.007313403696964</v>
      </c>
    </row>
    <row r="133" spans="1:40" s="56" customFormat="1" ht="15" customHeight="1">
      <c r="A133" s="61">
        <f ca="1">'ISB-1 2011'!A133</f>
        <v>2272</v>
      </c>
      <c r="B133" s="75" t="str">
        <f ca="1">'ISB-1 2011'!B133</f>
        <v>Misery-Courtion</v>
      </c>
      <c r="C133" s="95">
        <f>LN('ISB-1 2011'!J133*100)</f>
        <v>2.531484976160832</v>
      </c>
      <c r="D133" s="95">
        <f>LN('ISB-2 2012'!J133*100)</f>
        <v>2.4838867618872547</v>
      </c>
      <c r="E133" s="96">
        <f>LN('ISB-3 2013'!J133*100)</f>
        <v>2.4585230833953999</v>
      </c>
      <c r="F133" s="30">
        <f t="shared" si="14"/>
        <v>76.726132270579356</v>
      </c>
      <c r="G133" s="30">
        <f t="shared" si="15"/>
        <v>75.820218029762628</v>
      </c>
      <c r="H133" s="30">
        <f t="shared" si="16"/>
        <v>75.533513503537336</v>
      </c>
      <c r="I133" s="94">
        <f t="shared" si="17"/>
        <v>9.8758581027079764</v>
      </c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</row>
    <row r="134" spans="1:40" ht="15" customHeight="1">
      <c r="A134" s="61">
        <f ca="1">'ISB-1 2011'!A134</f>
        <v>2274</v>
      </c>
      <c r="B134" s="75" t="str">
        <f ca="1">'ISB-1 2011'!B134</f>
        <v>Muntelier</v>
      </c>
      <c r="C134" s="95">
        <f>LN('ISB-1 2011'!J134*100)</f>
        <v>3.5603454217797745</v>
      </c>
      <c r="D134" s="95">
        <f>LN('ISB-2 2012'!J134*100)</f>
        <v>3.5497744988197639</v>
      </c>
      <c r="E134" s="96">
        <f>LN('ISB-3 2013'!J134*100)</f>
        <v>3.5603454217797745</v>
      </c>
      <c r="F134" s="30">
        <f t="shared" si="14"/>
        <v>107.90960101794076</v>
      </c>
      <c r="G134" s="30">
        <f t="shared" si="15"/>
        <v>108.35625866153013</v>
      </c>
      <c r="H134" s="30">
        <f t="shared" si="16"/>
        <v>109.38493960441254</v>
      </c>
      <c r="I134" s="94">
        <f t="shared" si="17"/>
        <v>14.100679608992152</v>
      </c>
    </row>
    <row r="135" spans="1:40" ht="15" customHeight="1">
      <c r="A135" s="61">
        <f ca="1">'ISB-1 2011'!A135</f>
        <v>2275</v>
      </c>
      <c r="B135" s="75" t="str">
        <f ca="1">'ISB-1 2011'!B135</f>
        <v>Murten</v>
      </c>
      <c r="C135" s="95">
        <f>LN('ISB-1 2011'!J135*100)</f>
        <v>3.7154012854431508</v>
      </c>
      <c r="D135" s="95">
        <f>LN('ISB-2 2012'!J135*100)</f>
        <v>3.7046459795216795</v>
      </c>
      <c r="E135" s="96">
        <f>LN('ISB-3 2013'!J135*100)</f>
        <v>3.698463579613362</v>
      </c>
      <c r="F135" s="30">
        <f t="shared" si="14"/>
        <v>112.60914962944683</v>
      </c>
      <c r="G135" s="30">
        <f t="shared" si="15"/>
        <v>113.08368408751434</v>
      </c>
      <c r="H135" s="30">
        <f t="shared" si="16"/>
        <v>113.62836111640375</v>
      </c>
      <c r="I135" s="94">
        <f t="shared" si="17"/>
        <v>14.692607736284705</v>
      </c>
    </row>
    <row r="136" spans="1:40" ht="15" customHeight="1">
      <c r="A136" s="61">
        <f ca="1">'ISB-1 2011'!A136</f>
        <v>2276</v>
      </c>
      <c r="B136" s="75" t="str">
        <f ca="1">'ISB-1 2011'!B136</f>
        <v>Ried bei Kerzers</v>
      </c>
      <c r="C136" s="95">
        <f>LN('ISB-1 2011'!J136*100)</f>
        <v>3.6158246679448731</v>
      </c>
      <c r="D136" s="95">
        <f>LN('ISB-2 2012'!J136*100)</f>
        <v>3.608998702874473</v>
      </c>
      <c r="E136" s="96">
        <f>LN('ISB-3 2013'!J136*100)</f>
        <v>3.5615514734503884</v>
      </c>
      <c r="F136" s="30">
        <f t="shared" si="14"/>
        <v>109.59110733522928</v>
      </c>
      <c r="G136" s="30">
        <f t="shared" si="15"/>
        <v>110.16406734788724</v>
      </c>
      <c r="H136" s="30">
        <f t="shared" si="16"/>
        <v>109.42199328137963</v>
      </c>
      <c r="I136" s="94">
        <f t="shared" si="17"/>
        <v>14.253371372862683</v>
      </c>
    </row>
    <row r="137" spans="1:40" ht="15" customHeight="1">
      <c r="A137" s="61">
        <f ca="1">'ISB-1 2011'!A137</f>
        <v>2277</v>
      </c>
      <c r="B137" s="75" t="str">
        <f ca="1">'ISB-1 2011'!B137</f>
        <v>Salvenach</v>
      </c>
      <c r="C137" s="95">
        <f>LN('ISB-1 2011'!J137*100)</f>
        <v>2.5620962884791303</v>
      </c>
      <c r="D137" s="95">
        <f>LN('ISB-2 2012'!J137*100)</f>
        <v>2.5297047926878946</v>
      </c>
      <c r="E137" s="96">
        <f>LN('ISB-3 2013'!J137*100)</f>
        <v>2.5080290672088545</v>
      </c>
      <c r="F137" s="30">
        <f t="shared" si="14"/>
        <v>77.653922725599841</v>
      </c>
      <c r="G137" s="30">
        <f t="shared" si="15"/>
        <v>77.218805573407096</v>
      </c>
      <c r="H137" s="30">
        <f t="shared" si="16"/>
        <v>77.054492062630274</v>
      </c>
      <c r="I137" s="94">
        <f t="shared" si="17"/>
        <v>10.042448641658892</v>
      </c>
    </row>
    <row r="138" spans="1:40" ht="15" customHeight="1">
      <c r="A138" s="61">
        <f ca="1">'ISB-1 2011'!A138</f>
        <v>2278</v>
      </c>
      <c r="B138" s="75" t="str">
        <f ca="1">'ISB-1 2011'!B138</f>
        <v>Ulmiz</v>
      </c>
      <c r="C138" s="95">
        <f>LN('ISB-1 2011'!J138*100)</f>
        <v>2.6641983185733604</v>
      </c>
      <c r="D138" s="95">
        <f>LN('ISB-2 2012'!J138*100)</f>
        <v>2.6666766345878279</v>
      </c>
      <c r="E138" s="96">
        <f>LN('ISB-3 2013'!J138*100)</f>
        <v>2.6791611912500728</v>
      </c>
      <c r="F138" s="30">
        <f t="shared" si="14"/>
        <v>80.748507105865542</v>
      </c>
      <c r="G138" s="30">
        <f t="shared" si="15"/>
        <v>81.399847590354938</v>
      </c>
      <c r="H138" s="30">
        <f t="shared" si="16"/>
        <v>82.312205805266501</v>
      </c>
      <c r="I138" s="94">
        <f t="shared" si="17"/>
        <v>10.585142269714387</v>
      </c>
    </row>
    <row r="139" spans="1:40" ht="15" customHeight="1">
      <c r="A139" s="61">
        <f ca="1">'ISB-1 2011'!A139</f>
        <v>2279</v>
      </c>
      <c r="B139" s="75" t="str">
        <f ca="1">'ISB-1 2011'!B139</f>
        <v>Villarepos</v>
      </c>
      <c r="C139" s="95">
        <f>LN('ISB-1 2011'!J139*100)</f>
        <v>1.9319061009712968</v>
      </c>
      <c r="D139" s="95">
        <f>LN('ISB-2 2012'!J139*100)</f>
        <v>1.9126241714218466</v>
      </c>
      <c r="E139" s="96">
        <f>LN('ISB-3 2013'!J139*100)</f>
        <v>1.8602030410582395</v>
      </c>
      <c r="F139" s="30">
        <f t="shared" si="14"/>
        <v>58.553649116361839</v>
      </c>
      <c r="G139" s="30">
        <f t="shared" si="15"/>
        <v>58.382525287109232</v>
      </c>
      <c r="H139" s="30">
        <f t="shared" si="16"/>
        <v>57.151251688490312</v>
      </c>
      <c r="I139" s="94">
        <f t="shared" si="17"/>
        <v>7.5379855497819293</v>
      </c>
    </row>
    <row r="140" spans="1:40" ht="15" customHeight="1">
      <c r="A140" s="61">
        <f ca="1">'ISB-1 2011'!A140</f>
        <v>2280</v>
      </c>
      <c r="B140" s="75" t="str">
        <f ca="1">'ISB-1 2011'!B140</f>
        <v>Bas-Vully</v>
      </c>
      <c r="C140" s="95">
        <f>LN('ISB-1 2011'!J140*100)</f>
        <v>3.2587531241833783</v>
      </c>
      <c r="D140" s="95">
        <f>LN('ISB-2 2012'!J140*100)</f>
        <v>3.2487580384749224</v>
      </c>
      <c r="E140" s="96">
        <f>LN('ISB-3 2013'!J140*100)</f>
        <v>3.2378776146192281</v>
      </c>
      <c r="F140" s="30">
        <f t="shared" si="14"/>
        <v>98.768717017016357</v>
      </c>
      <c r="G140" s="30">
        <f t="shared" si="15"/>
        <v>99.167782759934568</v>
      </c>
      <c r="H140" s="30">
        <f t="shared" si="16"/>
        <v>99.477720660192475</v>
      </c>
      <c r="I140" s="94">
        <f t="shared" si="17"/>
        <v>12.878035744928312</v>
      </c>
    </row>
    <row r="141" spans="1:40" ht="15" customHeight="1">
      <c r="A141" s="61">
        <f ca="1">'ISB-1 2011'!A141</f>
        <v>2281</v>
      </c>
      <c r="B141" s="75" t="str">
        <f ca="1">'ISB-1 2011'!B141</f>
        <v>Haut-Vully</v>
      </c>
      <c r="C141" s="95">
        <f>LN('ISB-1 2011'!J141*100)</f>
        <v>2.6636428050878731</v>
      </c>
      <c r="D141" s="95">
        <f>LN('ISB-2 2012'!J141*100)</f>
        <v>2.6621797470361126</v>
      </c>
      <c r="E141" s="96">
        <f>LN('ISB-3 2013'!J141*100)</f>
        <v>2.6680448664885108</v>
      </c>
      <c r="F141" s="30">
        <f t="shared" si="14"/>
        <v>80.731670189365161</v>
      </c>
      <c r="G141" s="30">
        <f t="shared" si="15"/>
        <v>81.262580867951158</v>
      </c>
      <c r="H141" s="30">
        <f t="shared" si="16"/>
        <v>81.970677563307703</v>
      </c>
      <c r="I141" s="94">
        <f t="shared" si="17"/>
        <v>10.563681409273022</v>
      </c>
    </row>
    <row r="142" spans="1:40" ht="15" customHeight="1">
      <c r="A142" s="61">
        <f ca="1">'ISB-1 2011'!A142</f>
        <v>2283</v>
      </c>
      <c r="B142" s="75" t="str">
        <f ca="1">'ISB-1 2011'!B142</f>
        <v>Wallenried</v>
      </c>
      <c r="C142" s="95">
        <f>LN('ISB-1 2011'!J142*100)</f>
        <v>2.1671804559878427</v>
      </c>
      <c r="D142" s="95">
        <f>LN('ISB-2 2012'!J142*100)</f>
        <v>2.1825823005993494</v>
      </c>
      <c r="E142" s="96">
        <f>LN('ISB-3 2013'!J142*100)</f>
        <v>2.1649994300414823</v>
      </c>
      <c r="F142" s="30">
        <f t="shared" si="14"/>
        <v>65.684519515700075</v>
      </c>
      <c r="G142" s="30">
        <f t="shared" si="15"/>
        <v>66.622950948701515</v>
      </c>
      <c r="H142" s="30">
        <f t="shared" si="16"/>
        <v>66.515549432361667</v>
      </c>
      <c r="I142" s="94">
        <f t="shared" si="17"/>
        <v>8.6090367615298504</v>
      </c>
    </row>
    <row r="143" spans="1:40" ht="15" customHeight="1">
      <c r="A143" s="61">
        <f ca="1">'ISB-1 2011'!A143</f>
        <v>2291</v>
      </c>
      <c r="B143" s="75" t="str">
        <f ca="1">'ISB-1 2011'!B143</f>
        <v>Alterswil</v>
      </c>
      <c r="C143" s="95">
        <f>LN('ISB-1 2011'!J143*100)</f>
        <v>2.8061904687865491</v>
      </c>
      <c r="D143" s="95">
        <f>LN('ISB-2 2012'!J143*100)</f>
        <v>2.7818237810107158</v>
      </c>
      <c r="E143" s="96">
        <f>LN('ISB-3 2013'!J143*100)</f>
        <v>2.7783193969487665</v>
      </c>
      <c r="F143" s="30">
        <f t="shared" si="14"/>
        <v>85.052110959427935</v>
      </c>
      <c r="G143" s="30">
        <f t="shared" si="15"/>
        <v>84.914694515443799</v>
      </c>
      <c r="H143" s="30">
        <f t="shared" si="16"/>
        <v>85.358655814100629</v>
      </c>
      <c r="I143" s="94">
        <f t="shared" si="17"/>
        <v>11.055592473812505</v>
      </c>
    </row>
    <row r="144" spans="1:40" ht="15" customHeight="1">
      <c r="A144" s="61">
        <f ca="1">'ISB-1 2011'!A144</f>
        <v>2292</v>
      </c>
      <c r="B144" s="75" t="str">
        <f ca="1">'ISB-1 2011'!B144</f>
        <v>Brünisried</v>
      </c>
      <c r="C144" s="95">
        <f>LN('ISB-1 2011'!J144*100)</f>
        <v>1.8751410781671061</v>
      </c>
      <c r="D144" s="95">
        <f>LN('ISB-2 2012'!J144*100)</f>
        <v>1.8658674413817768</v>
      </c>
      <c r="E144" s="96">
        <f>LN('ISB-3 2013'!J144*100)</f>
        <v>1.8643301620628903</v>
      </c>
      <c r="F144" s="30">
        <f t="shared" si="14"/>
        <v>56.833172522966457</v>
      </c>
      <c r="G144" s="30">
        <f t="shared" si="15"/>
        <v>56.955284109937651</v>
      </c>
      <c r="H144" s="30">
        <f t="shared" si="16"/>
        <v>57.278049745519318</v>
      </c>
      <c r="I144" s="94">
        <f t="shared" si="17"/>
        <v>7.4071797261857357</v>
      </c>
    </row>
    <row r="145" spans="1:40" ht="15" customHeight="1">
      <c r="A145" s="61">
        <f ca="1">'ISB-1 2011'!A145</f>
        <v>2293</v>
      </c>
      <c r="B145" s="75" t="str">
        <f ca="1">'ISB-1 2011'!B145</f>
        <v>Düdingen</v>
      </c>
      <c r="C145" s="95">
        <f>LN('ISB-1 2011'!J145*100)</f>
        <v>3.4093360987690837</v>
      </c>
      <c r="D145" s="95">
        <f>LN('ISB-2 2012'!J145*100)</f>
        <v>3.3930799471421889</v>
      </c>
      <c r="E145" s="96">
        <f>LN('ISB-3 2013'!J145*100)</f>
        <v>3.3719821181775527</v>
      </c>
      <c r="F145" s="30">
        <f t="shared" si="14"/>
        <v>103.33269797466045</v>
      </c>
      <c r="G145" s="30">
        <f t="shared" si="15"/>
        <v>103.57318430622307</v>
      </c>
      <c r="H145" s="30">
        <f t="shared" si="16"/>
        <v>103.59783016773409</v>
      </c>
      <c r="I145" s="94">
        <f t="shared" si="17"/>
        <v>13.444810749025145</v>
      </c>
    </row>
    <row r="146" spans="1:40" ht="15" customHeight="1">
      <c r="A146" s="61">
        <f ca="1">'ISB-1 2011'!A146</f>
        <v>2294</v>
      </c>
      <c r="B146" s="75" t="str">
        <f ca="1">'ISB-1 2011'!B146</f>
        <v>Giffers</v>
      </c>
      <c r="C146" s="95">
        <f>LN('ISB-1 2011'!J146*100)</f>
        <v>2.5687609602248629</v>
      </c>
      <c r="D146" s="95">
        <f>LN('ISB-2 2012'!J146*100)</f>
        <v>2.5539771640406261</v>
      </c>
      <c r="E146" s="96">
        <f>LN('ISB-3 2013'!J146*100)</f>
        <v>2.5298130611504801</v>
      </c>
      <c r="F146" s="30">
        <f t="shared" si="14"/>
        <v>77.855920561146391</v>
      </c>
      <c r="G146" s="30">
        <f t="shared" si="15"/>
        <v>77.959715552195817</v>
      </c>
      <c r="H146" s="30">
        <f t="shared" si="16"/>
        <v>77.723764444762352</v>
      </c>
      <c r="I146" s="94">
        <f t="shared" si="17"/>
        <v>10.11225604416593</v>
      </c>
    </row>
    <row r="147" spans="1:40" ht="15" customHeight="1">
      <c r="A147" s="61">
        <f ca="1">'ISB-1 2011'!A147</f>
        <v>2295</v>
      </c>
      <c r="B147" s="75" t="str">
        <f ca="1">'ISB-1 2011'!B147</f>
        <v>Bösingen</v>
      </c>
      <c r="C147" s="95">
        <f>LN('ISB-1 2011'!J147*100)</f>
        <v>3.0246334359940219</v>
      </c>
      <c r="D147" s="95">
        <f>LN('ISB-2 2012'!J147*100)</f>
        <v>3.0132116105908344</v>
      </c>
      <c r="E147" s="96">
        <f>LN('ISB-3 2013'!J147*100)</f>
        <v>3.0243311842159915</v>
      </c>
      <c r="F147" s="30">
        <f t="shared" si="14"/>
        <v>91.672843119946819</v>
      </c>
      <c r="G147" s="30">
        <f t="shared" si="15"/>
        <v>91.977768387164232</v>
      </c>
      <c r="H147" s="30">
        <f t="shared" si="16"/>
        <v>92.916906855581587</v>
      </c>
      <c r="I147" s="94">
        <f t="shared" si="17"/>
        <v>11.975373545104594</v>
      </c>
    </row>
    <row r="148" spans="1:40" ht="15" customHeight="1">
      <c r="A148" s="61">
        <f ca="1">'ISB-1 2011'!A148</f>
        <v>2296</v>
      </c>
      <c r="B148" s="75" t="str">
        <f ca="1">'ISB-1 2011'!B148</f>
        <v>Heitenried</v>
      </c>
      <c r="C148" s="95">
        <f>LN('ISB-1 2011'!J148*100)</f>
        <v>2.4251294457521397</v>
      </c>
      <c r="D148" s="95">
        <f>LN('ISB-2 2012'!J148*100)</f>
        <v>2.3961634399536118</v>
      </c>
      <c r="E148" s="96">
        <f>LN('ISB-3 2013'!J148*100)</f>
        <v>2.3881429813556925</v>
      </c>
      <c r="F148" s="30">
        <f t="shared" si="14"/>
        <v>73.502629634501886</v>
      </c>
      <c r="G148" s="30">
        <f t="shared" si="15"/>
        <v>73.142478650753944</v>
      </c>
      <c r="H148" s="30">
        <f t="shared" si="16"/>
        <v>73.371216788204194</v>
      </c>
      <c r="I148" s="94">
        <f t="shared" si="17"/>
        <v>9.5267068756808211</v>
      </c>
    </row>
    <row r="149" spans="1:40" ht="15" customHeight="1">
      <c r="A149" s="61">
        <f ca="1">'ISB-1 2011'!A149</f>
        <v>2298</v>
      </c>
      <c r="B149" s="75" t="str">
        <f ca="1">'ISB-1 2011'!B149</f>
        <v>Oberschrot</v>
      </c>
      <c r="C149" s="95">
        <f>LN('ISB-1 2011'!J149*100)</f>
        <v>2.690350624002809</v>
      </c>
      <c r="D149" s="95">
        <f>LN('ISB-2 2012'!J149*100)</f>
        <v>2.6729588812909402</v>
      </c>
      <c r="E149" s="96">
        <f>LN('ISB-3 2013'!J149*100)</f>
        <v>2.6738213220515985</v>
      </c>
      <c r="F149" s="30">
        <f t="shared" si="14"/>
        <v>81.541150658743163</v>
      </c>
      <c r="G149" s="30">
        <f t="shared" si="15"/>
        <v>81.591612095104267</v>
      </c>
      <c r="H149" s="30">
        <f t="shared" si="16"/>
        <v>82.148148333146679</v>
      </c>
      <c r="I149" s="94">
        <f t="shared" si="17"/>
        <v>10.620663450066845</v>
      </c>
    </row>
    <row r="150" spans="1:40" ht="15" customHeight="1">
      <c r="A150" s="61">
        <f ca="1">'ISB-1 2011'!A150</f>
        <v>2299</v>
      </c>
      <c r="B150" s="75" t="str">
        <f ca="1">'ISB-1 2011'!B150</f>
        <v>Plaffeien</v>
      </c>
      <c r="C150" s="95">
        <f>LN('ISB-1 2011'!J150*100)</f>
        <v>3.5258042651376815</v>
      </c>
      <c r="D150" s="95">
        <f>LN('ISB-2 2012'!J150*100)</f>
        <v>3.5050134954686074</v>
      </c>
      <c r="E150" s="96">
        <f>LN('ISB-3 2013'!J150*100)</f>
        <v>3.5050134954686074</v>
      </c>
      <c r="F150" s="30">
        <f t="shared" si="14"/>
        <v>106.86270191395349</v>
      </c>
      <c r="G150" s="30">
        <f t="shared" si="15"/>
        <v>106.98993669976041</v>
      </c>
      <c r="H150" s="30">
        <f t="shared" si="16"/>
        <v>107.68496988217215</v>
      </c>
      <c r="I150" s="94">
        <f t="shared" si="17"/>
        <v>13.922578447871869</v>
      </c>
    </row>
    <row r="151" spans="1:40" ht="15" customHeight="1">
      <c r="A151" s="61">
        <f ca="1">'ISB-1 2011'!A151</f>
        <v>2300</v>
      </c>
      <c r="B151" s="75" t="str">
        <f ca="1">'ISB-1 2011'!B151</f>
        <v>Plasselb</v>
      </c>
      <c r="C151" s="95">
        <f>LN('ISB-1 2011'!J151*100)</f>
        <v>2.1494201204915466</v>
      </c>
      <c r="D151" s="95">
        <f>LN('ISB-2 2012'!J151*100)</f>
        <v>2.1435203983643585</v>
      </c>
      <c r="E151" s="96">
        <f>LN('ISB-3 2013'!J151*100)</f>
        <v>2.1212218496419024</v>
      </c>
      <c r="F151" s="30">
        <f t="shared" si="14"/>
        <v>65.146226038436282</v>
      </c>
      <c r="G151" s="30">
        <f t="shared" si="15"/>
        <v>65.4305930725059</v>
      </c>
      <c r="H151" s="30">
        <f t="shared" si="16"/>
        <v>65.170565330891634</v>
      </c>
      <c r="I151" s="94">
        <f t="shared" si="17"/>
        <v>8.4758617463314057</v>
      </c>
    </row>
    <row r="152" spans="1:40" ht="15" customHeight="1">
      <c r="A152" s="61">
        <f ca="1">'ISB-1 2011'!A152</f>
        <v>2301</v>
      </c>
      <c r="B152" s="75" t="str">
        <f ca="1">'ISB-1 2011'!B152</f>
        <v>Rechthalten</v>
      </c>
      <c r="C152" s="95">
        <f>LN('ISB-1 2011'!J152*100)</f>
        <v>2.2514859922181358</v>
      </c>
      <c r="D152" s="95">
        <f>LN('ISB-2 2012'!J152*100)</f>
        <v>2.2514859922181358</v>
      </c>
      <c r="E152" s="96">
        <f>LN('ISB-3 2013'!J152*100)</f>
        <v>2.2524089272167362</v>
      </c>
      <c r="F152" s="30">
        <f t="shared" si="14"/>
        <v>68.239714503962432</v>
      </c>
      <c r="G152" s="30">
        <f t="shared" si="15"/>
        <v>68.726224335296038</v>
      </c>
      <c r="H152" s="30">
        <f t="shared" si="16"/>
        <v>69.201042393487782</v>
      </c>
      <c r="I152" s="94">
        <f t="shared" si="17"/>
        <v>8.9270302873779155</v>
      </c>
    </row>
    <row r="153" spans="1:40" s="56" customFormat="1" ht="15" customHeight="1">
      <c r="A153" s="61">
        <f ca="1">'ISB-1 2011'!A153</f>
        <v>2302</v>
      </c>
      <c r="B153" s="75" t="str">
        <f ca="1">'ISB-1 2011'!B153</f>
        <v>St. Antoni</v>
      </c>
      <c r="C153" s="95">
        <f>LN('ISB-1 2011'!J153*100)</f>
        <v>2.8836502121358381</v>
      </c>
      <c r="D153" s="95">
        <f>LN('ISB-2 2012'!J153*100)</f>
        <v>2.8831305966396052</v>
      </c>
      <c r="E153" s="96">
        <f>LN('ISB-3 2013'!J153*100)</f>
        <v>2.8920009913532576</v>
      </c>
      <c r="F153" s="30">
        <f t="shared" si="14"/>
        <v>87.399818557865245</v>
      </c>
      <c r="G153" s="30">
        <f t="shared" si="15"/>
        <v>88.00706771326513</v>
      </c>
      <c r="H153" s="30">
        <f t="shared" si="16"/>
        <v>88.851309718409837</v>
      </c>
      <c r="I153" s="94">
        <f t="shared" si="17"/>
        <v>11.442379886347092</v>
      </c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</row>
    <row r="154" spans="1:40" ht="15" customHeight="1">
      <c r="A154" s="61">
        <f ca="1">'ISB-1 2011'!A154</f>
        <v>2303</v>
      </c>
      <c r="B154" s="75" t="str">
        <f ca="1">'ISB-1 2011'!B154</f>
        <v>St. Silvester</v>
      </c>
      <c r="C154" s="95">
        <f>LN('ISB-1 2011'!J154*100)</f>
        <v>1.7158673752808318</v>
      </c>
      <c r="D154" s="95">
        <f>LN('ISB-2 2012'!J154*100)</f>
        <v>1.7084086299931558</v>
      </c>
      <c r="E154" s="96">
        <f>LN('ISB-3 2013'!J154*100)</f>
        <v>1.6947025640887885</v>
      </c>
      <c r="F154" s="30">
        <f t="shared" si="14"/>
        <v>52.005786498574402</v>
      </c>
      <c r="G154" s="30">
        <f t="shared" si="15"/>
        <v>52.148880857833845</v>
      </c>
      <c r="H154" s="30">
        <f t="shared" si="16"/>
        <v>52.066559746224982</v>
      </c>
      <c r="I154" s="94">
        <f t="shared" si="17"/>
        <v>6.7643791335440193</v>
      </c>
    </row>
    <row r="155" spans="1:40" ht="15" customHeight="1">
      <c r="A155" s="61">
        <f ca="1">'ISB-1 2011'!A155</f>
        <v>2304</v>
      </c>
      <c r="B155" s="75" t="str">
        <f ca="1">'ISB-1 2011'!B155</f>
        <v>St. Ursen</v>
      </c>
      <c r="C155" s="95">
        <f>LN('ISB-1 2011'!J155*100)</f>
        <v>2.9182903475805122</v>
      </c>
      <c r="D155" s="95">
        <f>LN('ISB-2 2012'!J155*100)</f>
        <v>2.9150903448498409</v>
      </c>
      <c r="E155" s="96">
        <f>LN('ISB-3 2013'!J155*100)</f>
        <v>2.8921915946131507</v>
      </c>
      <c r="F155" s="30">
        <f t="shared" si="14"/>
        <v>88.449717585126947</v>
      </c>
      <c r="G155" s="30">
        <f t="shared" si="15"/>
        <v>88.982633554131098</v>
      </c>
      <c r="H155" s="30">
        <f t="shared" si="16"/>
        <v>88.857165646305006</v>
      </c>
      <c r="I155" s="94">
        <f t="shared" si="17"/>
        <v>11.530336076814882</v>
      </c>
    </row>
    <row r="156" spans="1:40" ht="15" customHeight="1">
      <c r="A156" s="61">
        <f ca="1">'ISB-1 2011'!A156</f>
        <v>2305</v>
      </c>
      <c r="B156" s="75" t="str">
        <f ca="1">'ISB-1 2011'!B156</f>
        <v>Schmitten (FR)</v>
      </c>
      <c r="C156" s="95">
        <f>LN('ISB-1 2011'!J156*100)</f>
        <v>3.2134780479788634</v>
      </c>
      <c r="D156" s="95">
        <f>LN('ISB-2 2012'!J156*100)</f>
        <v>3.2012485961988704</v>
      </c>
      <c r="E156" s="96">
        <f>LN('ISB-3 2013'!J156*100)</f>
        <v>3.1869177412597565</v>
      </c>
      <c r="F156" s="30">
        <f t="shared" si="14"/>
        <v>97.396486283616397</v>
      </c>
      <c r="G156" s="30">
        <f t="shared" si="15"/>
        <v>97.717565170665011</v>
      </c>
      <c r="H156" s="30">
        <f t="shared" si="16"/>
        <v>97.912074069955807</v>
      </c>
      <c r="I156" s="94">
        <f t="shared" si="17"/>
        <v>12.688031235199473</v>
      </c>
    </row>
    <row r="157" spans="1:40" ht="15" customHeight="1">
      <c r="A157" s="61">
        <f ca="1">'ISB-1 2011'!A157</f>
        <v>2306</v>
      </c>
      <c r="B157" s="75" t="str">
        <f ca="1">'ISB-1 2011'!B157</f>
        <v>Tafers</v>
      </c>
      <c r="C157" s="95">
        <f>LN('ISB-1 2011'!J157*100)</f>
        <v>3.2417750917428285</v>
      </c>
      <c r="D157" s="95">
        <f>LN('ISB-2 2012'!J157*100)</f>
        <v>3.2172600546023102</v>
      </c>
      <c r="E157" s="96">
        <f>LN('ISB-3 2013'!J157*100)</f>
        <v>3.2012443375111066</v>
      </c>
      <c r="F157" s="30">
        <f t="shared" si="14"/>
        <v>98.25413416347584</v>
      </c>
      <c r="G157" s="30">
        <f t="shared" si="15"/>
        <v>98.206312196395317</v>
      </c>
      <c r="H157" s="30">
        <f t="shared" si="16"/>
        <v>98.352231886134021</v>
      </c>
      <c r="I157" s="94">
        <f t="shared" si="17"/>
        <v>12.765388968052028</v>
      </c>
    </row>
    <row r="158" spans="1:40" ht="15" customHeight="1">
      <c r="A158" s="61">
        <f ca="1">'ISB-1 2011'!A158</f>
        <v>2307</v>
      </c>
      <c r="B158" s="75" t="str">
        <f ca="1">'ISB-1 2011'!B158</f>
        <v>Tentlingen</v>
      </c>
      <c r="C158" s="95">
        <f>LN('ISB-1 2011'!J158*100)</f>
        <v>2.7289009965824009</v>
      </c>
      <c r="D158" s="95">
        <f>LN('ISB-2 2012'!J158*100)</f>
        <v>2.7337750923406463</v>
      </c>
      <c r="E158" s="96">
        <f>LN('ISB-3 2013'!J158*100)</f>
        <v>2.7345897563368222</v>
      </c>
      <c r="F158" s="30">
        <f t="shared" si="14"/>
        <v>82.709564065686479</v>
      </c>
      <c r="G158" s="30">
        <f t="shared" si="15"/>
        <v>83.448016522345242</v>
      </c>
      <c r="H158" s="30">
        <f t="shared" si="16"/>
        <v>84.015144572747801</v>
      </c>
      <c r="I158" s="94">
        <f t="shared" si="17"/>
        <v>10.832478999461754</v>
      </c>
    </row>
    <row r="159" spans="1:40" s="56" customFormat="1" ht="15" customHeight="1">
      <c r="A159" s="61">
        <f ca="1">'ISB-1 2011'!A159</f>
        <v>2308</v>
      </c>
      <c r="B159" s="75" t="str">
        <f ca="1">'ISB-1 2011'!B159</f>
        <v>Ueberstorf</v>
      </c>
      <c r="C159" s="95">
        <f>LN('ISB-1 2011'!J159*100)</f>
        <v>2.3746518805524084</v>
      </c>
      <c r="D159" s="95">
        <f>LN('ISB-2 2012'!J159*100)</f>
        <v>2.3692091206226382</v>
      </c>
      <c r="E159" s="96">
        <f>LN('ISB-3 2013'!J159*100)</f>
        <v>2.3725550041288237</v>
      </c>
      <c r="F159" s="30">
        <f t="shared" si="14"/>
        <v>71.972717989485943</v>
      </c>
      <c r="G159" s="30">
        <f t="shared" si="15"/>
        <v>72.319702669225123</v>
      </c>
      <c r="H159" s="30">
        <f t="shared" si="16"/>
        <v>72.892305405874424</v>
      </c>
      <c r="I159" s="94">
        <f t="shared" si="17"/>
        <v>9.4040986385965528</v>
      </c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</row>
    <row r="160" spans="1:40" ht="15" customHeight="1">
      <c r="A160" s="61">
        <f ca="1">'ISB-1 2011'!A160</f>
        <v>2309</v>
      </c>
      <c r="B160" s="75" t="str">
        <f ca="1">'ISB-1 2011'!B160</f>
        <v>Wünnewil-Flamatt</v>
      </c>
      <c r="C160" s="95">
        <f>LN('ISB-1 2011'!J160*100)</f>
        <v>3.1498023764503809</v>
      </c>
      <c r="D160" s="95">
        <f>LN('ISB-2 2012'!J160*100)</f>
        <v>3.1484872048188208</v>
      </c>
      <c r="E160" s="96">
        <f>LN('ISB-3 2013'!J160*100)</f>
        <v>3.1383993180368686</v>
      </c>
      <c r="F160" s="30">
        <f t="shared" si="14"/>
        <v>95.466556601188799</v>
      </c>
      <c r="G160" s="30">
        <f t="shared" si="15"/>
        <v>96.107032734415981</v>
      </c>
      <c r="H160" s="30">
        <f t="shared" si="16"/>
        <v>96.421436458933229</v>
      </c>
      <c r="I160" s="94">
        <f t="shared" si="17"/>
        <v>12.470184616903497</v>
      </c>
    </row>
    <row r="161" spans="1:40" ht="15" customHeight="1">
      <c r="A161" s="61">
        <f ca="1">'ISB-1 2011'!A161</f>
        <v>2310</v>
      </c>
      <c r="B161" s="75" t="str">
        <f ca="1">'ISB-1 2011'!B161</f>
        <v>Zumholz</v>
      </c>
      <c r="C161" s="95">
        <f>LN('ISB-1 2011'!J161*100)</f>
        <v>2.654346022130349</v>
      </c>
      <c r="D161" s="95">
        <f>LN('ISB-2 2012'!J161*100)</f>
        <v>2.6716517692279416</v>
      </c>
      <c r="E161" s="96">
        <f>LN('ISB-3 2013'!J161*100)</f>
        <v>2.632526974735709</v>
      </c>
      <c r="F161" s="30">
        <f t="shared" si="14"/>
        <v>80.449896366645632</v>
      </c>
      <c r="G161" s="30">
        <f t="shared" si="15"/>
        <v>81.551712723230082</v>
      </c>
      <c r="H161" s="30">
        <f t="shared" si="16"/>
        <v>80.879456913623059</v>
      </c>
      <c r="I161" s="94">
        <f t="shared" si="17"/>
        <v>10.516750157951499</v>
      </c>
    </row>
    <row r="162" spans="1:40" ht="15" customHeight="1">
      <c r="A162" s="61">
        <f ca="1">'ISB-1 2011'!A162</f>
        <v>2321</v>
      </c>
      <c r="B162" s="75" t="str">
        <f ca="1">'ISB-1 2011'!B162</f>
        <v>Attalens</v>
      </c>
      <c r="C162" s="95">
        <f>LN('ISB-1 2011'!J162*100)</f>
        <v>2.4575908391410373</v>
      </c>
      <c r="D162" s="95">
        <f>LN('ISB-2 2012'!J162*100)</f>
        <v>2.4267990189807196</v>
      </c>
      <c r="E162" s="96">
        <f>LN('ISB-3 2013'!J162*100)</f>
        <v>2.4038388266992183</v>
      </c>
      <c r="F162" s="30">
        <f t="shared" si="14"/>
        <v>74.486493724669671</v>
      </c>
      <c r="G162" s="30">
        <f t="shared" si="15"/>
        <v>74.077624454074893</v>
      </c>
      <c r="H162" s="30">
        <f t="shared" si="16"/>
        <v>73.853442216231201</v>
      </c>
      <c r="I162" s="94">
        <f t="shared" si="17"/>
        <v>9.6306803651024513</v>
      </c>
    </row>
    <row r="163" spans="1:40" ht="15" customHeight="1">
      <c r="A163" s="61">
        <f ca="1">'ISB-1 2011'!A163</f>
        <v>2323</v>
      </c>
      <c r="B163" s="75" t="str">
        <f ca="1">'ISB-1 2011'!B163</f>
        <v>Bossonnens</v>
      </c>
      <c r="C163" s="95">
        <f>LN('ISB-1 2011'!J163*100)</f>
        <v>2.6122539945568475</v>
      </c>
      <c r="D163" s="95">
        <f>LN('ISB-2 2012'!J163*100)</f>
        <v>2.5992197767179404</v>
      </c>
      <c r="E163" s="96">
        <f>LN('ISB-3 2013'!J163*100)</f>
        <v>2.5715486249128108</v>
      </c>
      <c r="F163" s="30">
        <f t="shared" ref="F163:F170" si="18">SUM(C163/C$6)*100</f>
        <v>79.174139842094121</v>
      </c>
      <c r="G163" s="30">
        <f t="shared" ref="G163:G170" si="19">SUM(D163/D$6)*100</f>
        <v>79.340738556168716</v>
      </c>
      <c r="H163" s="30">
        <f t="shared" ref="H163:H170" si="20">SUM(E163/E$6)*100</f>
        <v>79.006011412590709</v>
      </c>
      <c r="I163" s="94">
        <f t="shared" si="17"/>
        <v>10.284654528809959</v>
      </c>
    </row>
    <row r="164" spans="1:40" ht="15" customHeight="1">
      <c r="A164" s="61">
        <f ca="1">'ISB-1 2011'!A164</f>
        <v>2325</v>
      </c>
      <c r="B164" s="75" t="str">
        <f ca="1">'ISB-1 2011'!B164</f>
        <v>Châtel-Saint-Denis</v>
      </c>
      <c r="C164" s="95">
        <f>LN('ISB-1 2011'!J164*100)</f>
        <v>3.5176021862872489</v>
      </c>
      <c r="D164" s="95">
        <f>LN('ISB-2 2012'!J164*100)</f>
        <v>3.493168160949967</v>
      </c>
      <c r="E164" s="96">
        <f>LN('ISB-3 2013'!J164*100)</f>
        <v>3.4632427576539251</v>
      </c>
      <c r="F164" s="30">
        <f t="shared" si="18"/>
        <v>106.61410719871785</v>
      </c>
      <c r="G164" s="30">
        <f t="shared" si="19"/>
        <v>106.62835989214605</v>
      </c>
      <c r="H164" s="30">
        <f t="shared" si="20"/>
        <v>106.40164225751522</v>
      </c>
      <c r="I164" s="94">
        <f t="shared" si="17"/>
        <v>13.840589934784818</v>
      </c>
    </row>
    <row r="165" spans="1:40" ht="15" customHeight="1">
      <c r="A165" s="61">
        <f ca="1">'ISB-1 2011'!A165</f>
        <v>2328</v>
      </c>
      <c r="B165" s="75" t="str">
        <f ca="1">'ISB-1 2011'!B165</f>
        <v>Granges (Veveyse)</v>
      </c>
      <c r="C165" s="95">
        <f>LN('ISB-1 2011'!J165*100)</f>
        <v>3.2735862570695091</v>
      </c>
      <c r="D165" s="95">
        <f>LN('ISB-2 2012'!J165*100)</f>
        <v>3.2434816356704008</v>
      </c>
      <c r="E165" s="96">
        <f>LN('ISB-3 2013'!J165*100)</f>
        <v>3.2602284385369615</v>
      </c>
      <c r="F165" s="30">
        <f t="shared" si="18"/>
        <v>99.218290657202189</v>
      </c>
      <c r="G165" s="30">
        <f t="shared" si="19"/>
        <v>99.006721467934398</v>
      </c>
      <c r="H165" s="30">
        <f t="shared" si="20"/>
        <v>100.16440783087943</v>
      </c>
      <c r="I165" s="94">
        <f t="shared" si="17"/>
        <v>12.920261884095495</v>
      </c>
    </row>
    <row r="166" spans="1:40" ht="15" customHeight="1">
      <c r="A166" s="61">
        <f ca="1">'ISB-1 2011'!A166</f>
        <v>2333</v>
      </c>
      <c r="B166" s="75" t="str">
        <f ca="1">'ISB-1 2011'!B166</f>
        <v>Remaufens</v>
      </c>
      <c r="C166" s="95">
        <f>LN('ISB-1 2011'!J166*100)</f>
        <v>2.8324589117307308</v>
      </c>
      <c r="D166" s="95">
        <f>LN('ISB-2 2012'!J166*100)</f>
        <v>2.7936903060223179</v>
      </c>
      <c r="E166" s="96">
        <f>LN('ISB-3 2013'!J166*100)</f>
        <v>2.7733437241631504</v>
      </c>
      <c r="F166" s="30">
        <f t="shared" si="18"/>
        <v>85.848274494608816</v>
      </c>
      <c r="G166" s="30">
        <f t="shared" si="19"/>
        <v>85.276918159226852</v>
      </c>
      <c r="H166" s="30">
        <f t="shared" si="20"/>
        <v>85.205787594119357</v>
      </c>
      <c r="I166" s="94">
        <f t="shared" si="17"/>
        <v>11.099131444736456</v>
      </c>
    </row>
    <row r="167" spans="1:40" ht="15" customHeight="1">
      <c r="A167" s="61">
        <f ca="1">'ISB-1 2011'!A167</f>
        <v>2335</v>
      </c>
      <c r="B167" s="75" t="str">
        <f ca="1">'ISB-1 2011'!B167</f>
        <v>Saint-Martin (FR)</v>
      </c>
      <c r="C167" s="95">
        <f>LN('ISB-1 2011'!J167*100)</f>
        <v>2.4335224504415218</v>
      </c>
      <c r="D167" s="95">
        <f>LN('ISB-2 2012'!J167*100)</f>
        <v>2.4130089106084189</v>
      </c>
      <c r="E167" s="96">
        <f>LN('ISB-3 2013'!J167*100)</f>
        <v>2.3849790475318242</v>
      </c>
      <c r="F167" s="30">
        <f t="shared" si="18"/>
        <v>73.757011072278289</v>
      </c>
      <c r="G167" s="30">
        <f t="shared" si="19"/>
        <v>73.656683757628869</v>
      </c>
      <c r="H167" s="30">
        <f t="shared" si="20"/>
        <v>73.274010851915236</v>
      </c>
      <c r="I167" s="94">
        <f t="shared" si="17"/>
        <v>9.5557776560229097</v>
      </c>
    </row>
    <row r="168" spans="1:40" ht="15" customHeight="1">
      <c r="A168" s="61">
        <f ca="1">'ISB-1 2011'!A168</f>
        <v>2336</v>
      </c>
      <c r="B168" s="75" t="str">
        <f ca="1">'ISB-1 2011'!B168</f>
        <v>Semsales</v>
      </c>
      <c r="C168" s="95">
        <f>LN('ISB-1 2011'!J168*100)</f>
        <v>2.8026164716291562</v>
      </c>
      <c r="D168" s="95">
        <f>LN('ISB-2 2012'!J168*100)</f>
        <v>2.7724026930326593</v>
      </c>
      <c r="E168" s="96">
        <f>LN('ISB-3 2013'!J168*100)</f>
        <v>2.7701730377053901</v>
      </c>
      <c r="F168" s="30">
        <f t="shared" si="18"/>
        <v>84.943787591438351</v>
      </c>
      <c r="G168" s="30">
        <f t="shared" si="19"/>
        <v>84.627117418317567</v>
      </c>
      <c r="H168" s="30">
        <f t="shared" si="20"/>
        <v>85.108374195811152</v>
      </c>
      <c r="I168" s="94">
        <f t="shared" si="17"/>
        <v>11.027612789601056</v>
      </c>
    </row>
    <row r="169" spans="1:40" ht="15" customHeight="1">
      <c r="A169" s="78">
        <f ca="1">'ISB-1 2011'!A169</f>
        <v>2337</v>
      </c>
      <c r="B169" s="77" t="str">
        <f ca="1">'ISB-1 2011'!B169</f>
        <v>Le Flon</v>
      </c>
      <c r="C169" s="95">
        <f>LN('ISB-1 2011'!J169*100)</f>
        <v>2.179021694422163</v>
      </c>
      <c r="D169" s="95">
        <f>LN('ISB-2 2012'!J169*100)</f>
        <v>2.1321087772040608</v>
      </c>
      <c r="E169" s="96">
        <f>LN('ISB-3 2013'!J169*100)</f>
        <v>2.0768362427680729</v>
      </c>
      <c r="F169" s="30">
        <f t="shared" si="18"/>
        <v>66.043412590284703</v>
      </c>
      <c r="G169" s="30">
        <f t="shared" si="19"/>
        <v>65.082255290879559</v>
      </c>
      <c r="H169" s="30">
        <f t="shared" si="20"/>
        <v>63.80690075567972</v>
      </c>
      <c r="I169" s="94">
        <f t="shared" si="17"/>
        <v>8.4405802219753454</v>
      </c>
    </row>
    <row r="170" spans="1:40" ht="15" customHeight="1">
      <c r="A170" s="78">
        <f ca="1">'ISB-1 2011'!A170</f>
        <v>2338</v>
      </c>
      <c r="B170" s="78" t="str">
        <f ca="1">'ISB-1 2011'!B170</f>
        <v>La Verrerie</v>
      </c>
      <c r="C170" s="95">
        <f>LN('ISB-1 2011'!J170*100)</f>
        <v>2.904888380763107</v>
      </c>
      <c r="D170" s="95">
        <f>LN('ISB-2 2012'!J170*100)</f>
        <v>2.8880215805512113</v>
      </c>
      <c r="E170" s="96">
        <f>LN('ISB-3 2013'!J170*100)</f>
        <v>2.8723007327642627</v>
      </c>
      <c r="F170" s="30">
        <f t="shared" si="18"/>
        <v>88.04352079217675</v>
      </c>
      <c r="G170" s="30">
        <f t="shared" si="19"/>
        <v>88.156364159563779</v>
      </c>
      <c r="H170" s="30">
        <f t="shared" si="20"/>
        <v>88.246056199252337</v>
      </c>
      <c r="I170" s="94">
        <f t="shared" si="17"/>
        <v>11.450509251837993</v>
      </c>
    </row>
    <row r="171" spans="1:40" ht="15" customHeight="1">
      <c r="A171" s="79"/>
      <c r="B171" s="56"/>
      <c r="C171" s="95"/>
      <c r="D171" s="95"/>
      <c r="E171" s="96"/>
      <c r="G171" s="30"/>
      <c r="H171" s="30"/>
      <c r="I171" s="94"/>
    </row>
    <row r="172" spans="1:40" s="56" customFormat="1" ht="15" customHeight="1">
      <c r="A172" s="71"/>
      <c r="B172" s="80" t="s">
        <v>1</v>
      </c>
      <c r="C172" s="83">
        <f>LN('ISB-1 2011'!J172*100)</f>
        <v>3.299377801598804</v>
      </c>
      <c r="D172" s="83">
        <f>LN('ISB-2 2012'!J172*100)</f>
        <v>3.2760216554801049</v>
      </c>
      <c r="E172" s="92">
        <f>LN('ISB-3 2013'!J172*100)</f>
        <v>3.2548771655912234</v>
      </c>
      <c r="F172" s="58">
        <f>SUM(C172/C$6)*100</f>
        <v>100</v>
      </c>
      <c r="G172" s="58">
        <f>SUM(D172/D$6)*100</f>
        <v>100</v>
      </c>
      <c r="H172" s="58">
        <f>SUM(E172/E$6)*100</f>
        <v>100</v>
      </c>
      <c r="I172" s="93">
        <f t="shared" si="17"/>
        <v>12.990000000000002</v>
      </c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</row>
    <row r="173" spans="1:40" ht="15" customHeight="1">
      <c r="A173" s="71"/>
      <c r="B173" s="80"/>
    </row>
    <row r="174" spans="1:40" s="56" customFormat="1" ht="15" customHeight="1">
      <c r="A174" s="71"/>
      <c r="B174" s="80"/>
      <c r="C174" s="58"/>
      <c r="D174" s="58"/>
      <c r="E174" s="58"/>
      <c r="F174" s="58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</row>
    <row r="175" spans="1:40" ht="15" customHeight="1">
      <c r="A175" s="71"/>
      <c r="B175" s="80"/>
    </row>
    <row r="176" spans="1:40" ht="15" customHeight="1">
      <c r="A176" s="71"/>
      <c r="B176" s="80"/>
    </row>
    <row r="177" spans="1:2" ht="15" customHeight="1">
      <c r="A177" s="71"/>
      <c r="B177" s="80"/>
    </row>
    <row r="178" spans="1:2" ht="15" customHeight="1">
      <c r="A178" s="61"/>
      <c r="B178" s="75"/>
    </row>
    <row r="179" spans="1:2" ht="15" customHeight="1">
      <c r="A179" s="61"/>
      <c r="B179" s="75"/>
    </row>
    <row r="180" spans="1:2" ht="15" customHeight="1">
      <c r="A180" s="61"/>
      <c r="B180" s="75"/>
    </row>
    <row r="181" spans="1:2" ht="15" customHeight="1">
      <c r="A181" s="61"/>
      <c r="B181" s="75"/>
    </row>
    <row r="182" spans="1:2" ht="15" customHeight="1">
      <c r="A182" s="61"/>
      <c r="B182" s="75"/>
    </row>
    <row r="183" spans="1:2" ht="15" customHeight="1">
      <c r="A183" s="61"/>
      <c r="B183" s="75"/>
    </row>
  </sheetData>
  <phoneticPr fontId="2" type="noConversion"/>
  <printOptions gridLinesSet="0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3"/>
  <sheetViews>
    <sheetView showGridLines="0" workbookViewId="0">
      <pane ySplit="7" topLeftCell="A8" activePane="bottomLeft" state="frozen"/>
      <selection activeCell="I61" sqref="I61"/>
      <selection pane="bottomLeft"/>
    </sheetView>
  </sheetViews>
  <sheetFormatPr baseColWidth="10" defaultColWidth="15.7109375" defaultRowHeight="15" customHeight="1"/>
  <cols>
    <col min="1" max="1" width="5.7109375" style="78" customWidth="1"/>
    <col min="2" max="2" width="22.7109375" style="77" customWidth="1"/>
    <col min="3" max="6" width="10.7109375" style="30" customWidth="1"/>
    <col min="7" max="8" width="10.7109375" style="66" customWidth="1"/>
    <col min="9" max="9" width="13.7109375" style="66" customWidth="1"/>
    <col min="10" max="40" width="10.7109375" style="66" customWidth="1"/>
    <col min="41" max="51" width="10.7109375" style="77" customWidth="1"/>
    <col min="52" max="16384" width="15.7109375" style="77"/>
  </cols>
  <sheetData>
    <row r="1" spans="1:40" s="56" customFormat="1" ht="15" customHeight="1">
      <c r="A1" s="55" t="s">
        <v>45</v>
      </c>
      <c r="C1" s="58"/>
      <c r="D1" s="58"/>
      <c r="E1" s="58"/>
      <c r="F1" s="58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</row>
    <row r="2" spans="1:40" s="56" customFormat="1" ht="15" customHeight="1">
      <c r="A2" s="61"/>
      <c r="C2" s="30"/>
      <c r="D2" s="30"/>
      <c r="E2" s="91"/>
      <c r="F2" s="58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</row>
    <row r="3" spans="1:40" s="66" customFormat="1" ht="15" customHeight="1">
      <c r="A3" s="57"/>
      <c r="B3" s="57"/>
      <c r="C3" s="30" t="s">
        <v>11</v>
      </c>
      <c r="D3" s="30" t="s">
        <v>11</v>
      </c>
      <c r="E3" s="30" t="s">
        <v>11</v>
      </c>
      <c r="F3" s="30" t="s">
        <v>11</v>
      </c>
      <c r="G3" s="30" t="s">
        <v>11</v>
      </c>
      <c r="H3" s="30" t="s">
        <v>11</v>
      </c>
      <c r="I3" s="81" t="s">
        <v>17</v>
      </c>
    </row>
    <row r="4" spans="1:40" s="66" customFormat="1" ht="15" customHeight="1">
      <c r="A4" s="57"/>
      <c r="B4" s="57"/>
      <c r="C4" s="30" t="s">
        <v>22</v>
      </c>
      <c r="D4" s="30" t="s">
        <v>22</v>
      </c>
      <c r="E4" s="30" t="s">
        <v>22</v>
      </c>
      <c r="F4" s="30" t="s">
        <v>15</v>
      </c>
      <c r="G4" s="30" t="s">
        <v>15</v>
      </c>
      <c r="H4" s="30" t="s">
        <v>15</v>
      </c>
      <c r="I4" s="81" t="s">
        <v>26</v>
      </c>
    </row>
    <row r="5" spans="1:40" s="68" customFormat="1" ht="15" customHeight="1">
      <c r="B5" s="69"/>
      <c r="C5" s="70">
        <f>'ISB-5 DPOP'!C5</f>
        <v>2011</v>
      </c>
      <c r="D5" s="70">
        <f>'ISB-5 DPOP'!D5</f>
        <v>2012</v>
      </c>
      <c r="E5" s="70">
        <f>'ISB-5 DPOP'!E5</f>
        <v>2013</v>
      </c>
      <c r="F5" s="70">
        <f>'ISB-5 DPOP'!F5</f>
        <v>2011</v>
      </c>
      <c r="G5" s="70">
        <f>'ISB-5 DPOP'!G5</f>
        <v>2012</v>
      </c>
      <c r="H5" s="70">
        <f>'ISB-5 DPOP'!H5</f>
        <v>2013</v>
      </c>
      <c r="I5" s="89">
        <f>'ISB-5 DPOP'!I5</f>
        <v>2015</v>
      </c>
    </row>
    <row r="6" spans="1:40" s="56" customFormat="1" ht="15" customHeight="1">
      <c r="A6" s="71"/>
      <c r="B6" s="60" t="s">
        <v>0</v>
      </c>
      <c r="C6" s="95"/>
      <c r="D6" s="95"/>
      <c r="E6" s="96"/>
      <c r="F6" s="58">
        <f>100+(C6*100)</f>
        <v>100</v>
      </c>
      <c r="G6" s="58">
        <f>100+(D6*100)</f>
        <v>100</v>
      </c>
      <c r="H6" s="58">
        <f>100+(E6*100)</f>
        <v>100</v>
      </c>
      <c r="I6" s="138">
        <f>((F6*F$7)+(G6*G$7)+(H6*H$7))/3</f>
        <v>12.990000000000002</v>
      </c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</row>
    <row r="7" spans="1:40" s="56" customFormat="1" ht="15" customHeight="1">
      <c r="A7" s="71"/>
      <c r="B7" s="60"/>
      <c r="C7" s="95"/>
      <c r="D7" s="95"/>
      <c r="E7" s="96"/>
      <c r="F7" s="137">
        <f>'ISB-4 pondération'!$D$6/100</f>
        <v>0.12990000000000002</v>
      </c>
      <c r="G7" s="137">
        <f>'ISB-4 pondération'!$D$6/100</f>
        <v>0.12990000000000002</v>
      </c>
      <c r="H7" s="137">
        <f>'ISB-4 pondération'!$D$6/100</f>
        <v>0.12990000000000002</v>
      </c>
      <c r="I7" s="94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</row>
    <row r="8" spans="1:40" s="56" customFormat="1" ht="15" customHeight="1">
      <c r="A8" s="61">
        <f ca="1">'ISB-1 2011'!A8</f>
        <v>2004</v>
      </c>
      <c r="B8" s="75" t="str">
        <f ca="1">'ISB-1 2011'!B8</f>
        <v>Bussy (FR)</v>
      </c>
      <c r="C8" s="95">
        <f>('ISB-1 2011'!K8-'ISB-1 2011'!K$6)*0.5</f>
        <v>0.1763066179526474</v>
      </c>
      <c r="D8" s="95">
        <f>('ISB-2 2012'!K8-'ISB-2 2012'!K$6)*0.5</f>
        <v>0.12229939193548738</v>
      </c>
      <c r="E8" s="96">
        <f>('ISB-3 2013'!K8-'ISB-3 2013'!K$6)*0.5</f>
        <v>0.14300960232302573</v>
      </c>
      <c r="F8" s="30">
        <f>100+(C8*100)</f>
        <v>117.63066179526474</v>
      </c>
      <c r="G8" s="30">
        <f>100+(D8*100)</f>
        <v>112.22993919354874</v>
      </c>
      <c r="H8" s="30">
        <f>100+(E8*100)</f>
        <v>114.30096023230257</v>
      </c>
      <c r="I8" s="94">
        <f>((F8*F$7)+(G8*G$7)+(H8*H$7))/3</f>
        <v>14.902195600874327</v>
      </c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</row>
    <row r="9" spans="1:40" ht="15" customHeight="1">
      <c r="A9" s="61">
        <f ca="1">'ISB-1 2011'!A9</f>
        <v>2005</v>
      </c>
      <c r="B9" s="75" t="str">
        <f ca="1">'ISB-1 2011'!B9</f>
        <v>Châbles</v>
      </c>
      <c r="C9" s="95">
        <f>('ISB-1 2011'!K9-'ISB-1 2011'!K$6)*0.5</f>
        <v>7.0565909524798895E-2</v>
      </c>
      <c r="D9" s="95">
        <f>('ISB-2 2012'!K9-'ISB-2 2012'!K$6)*0.5</f>
        <v>5.1188710820936303E-2</v>
      </c>
      <c r="E9" s="96">
        <f>('ISB-3 2013'!K9-'ISB-3 2013'!K$6)*0.5</f>
        <v>6.5214936970851331E-2</v>
      </c>
      <c r="F9" s="30">
        <f t="shared" ref="F9:F69" si="0">100+(C9*100)</f>
        <v>107.05659095247989</v>
      </c>
      <c r="G9" s="30">
        <f t="shared" ref="G9:G69" si="1">100+(D9*100)</f>
        <v>105.11887108209363</v>
      </c>
      <c r="H9" s="30">
        <f t="shared" ref="H9:H69" si="2">100+(E9*100)</f>
        <v>106.52149369708513</v>
      </c>
      <c r="I9" s="94">
        <f t="shared" ref="I9:I69" si="3">((F9*F$7)+(G9*G$7)+(H9*H$7))/3</f>
        <v>13.799578183180822</v>
      </c>
    </row>
    <row r="10" spans="1:40" ht="15" customHeight="1">
      <c r="A10" s="61">
        <f ca="1">'ISB-1 2011'!A10</f>
        <v>2008</v>
      </c>
      <c r="B10" s="75" t="str">
        <f ca="1">'ISB-1 2011'!B10</f>
        <v>Châtillon (FR)</v>
      </c>
      <c r="C10" s="95">
        <f>('ISB-1 2011'!K10-'ISB-1 2011'!K$6)*0.5</f>
        <v>5.2551947965100751E-2</v>
      </c>
      <c r="D10" s="95">
        <f>('ISB-2 2012'!K10-'ISB-2 2012'!K$6)*0.5</f>
        <v>9.4491470068965397E-2</v>
      </c>
      <c r="E10" s="96">
        <f>('ISB-3 2013'!K10-'ISB-3 2013'!K$6)*0.5</f>
        <v>0.11753412944836349</v>
      </c>
      <c r="F10" s="30">
        <f t="shared" si="0"/>
        <v>105.25519479651007</v>
      </c>
      <c r="G10" s="30">
        <f t="shared" si="1"/>
        <v>109.44914700689654</v>
      </c>
      <c r="H10" s="30">
        <f t="shared" si="2"/>
        <v>111.75341294483636</v>
      </c>
      <c r="I10" s="94">
        <f t="shared" si="3"/>
        <v>14.135620780598922</v>
      </c>
    </row>
    <row r="11" spans="1:40" ht="15" customHeight="1">
      <c r="A11" s="61">
        <f ca="1">'ISB-1 2011'!A11</f>
        <v>2009</v>
      </c>
      <c r="B11" s="75" t="str">
        <f ca="1">'ISB-1 2011'!B11</f>
        <v>Cheiry</v>
      </c>
      <c r="C11" s="95">
        <f>('ISB-1 2011'!K11-'ISB-1 2011'!K$6)*0.5</f>
        <v>-8.0524701017399863E-2</v>
      </c>
      <c r="D11" s="95">
        <f>('ISB-2 2012'!K11-'ISB-2 2012'!K$6)*0.5</f>
        <v>-7.6959531234506579E-2</v>
      </c>
      <c r="E11" s="96">
        <f>('ISB-3 2013'!K11-'ISB-3 2013'!K$6)*0.5</f>
        <v>-6.2497600558126733E-2</v>
      </c>
      <c r="F11" s="30">
        <f t="shared" si="0"/>
        <v>91.947529898260015</v>
      </c>
      <c r="G11" s="30">
        <f t="shared" si="1"/>
        <v>92.304046876549336</v>
      </c>
      <c r="H11" s="30">
        <f t="shared" si="2"/>
        <v>93.750239944187328</v>
      </c>
      <c r="I11" s="94">
        <f t="shared" si="3"/>
        <v>12.037478663932559</v>
      </c>
    </row>
    <row r="12" spans="1:40" ht="15" customHeight="1">
      <c r="A12" s="61">
        <f ca="1">'ISB-1 2011'!A12</f>
        <v>2010</v>
      </c>
      <c r="B12" s="75" t="str">
        <f ca="1">'ISB-1 2011'!B12</f>
        <v>Cheyres</v>
      </c>
      <c r="C12" s="95">
        <f>('ISB-1 2011'!K12-'ISB-1 2011'!K$6)*0.5</f>
        <v>0.25405945496474369</v>
      </c>
      <c r="D12" s="95">
        <f>('ISB-2 2012'!K12-'ISB-2 2012'!K$6)*0.5</f>
        <v>0.22004375283774302</v>
      </c>
      <c r="E12" s="96">
        <f>('ISB-3 2013'!K12-'ISB-3 2013'!K$6)*0.5</f>
        <v>0.21956430169354885</v>
      </c>
      <c r="F12" s="30">
        <f t="shared" si="0"/>
        <v>125.40594549647437</v>
      </c>
      <c r="G12" s="30">
        <f t="shared" si="1"/>
        <v>122.00437528377429</v>
      </c>
      <c r="H12" s="30">
        <f t="shared" si="2"/>
        <v>121.95643016935489</v>
      </c>
      <c r="I12" s="94">
        <f t="shared" si="3"/>
        <v>15.993580316117836</v>
      </c>
    </row>
    <row r="13" spans="1:40" ht="15" customHeight="1">
      <c r="A13" s="61">
        <f ca="1">'ISB-1 2011'!A13</f>
        <v>2011</v>
      </c>
      <c r="B13" s="75" t="str">
        <f ca="1">'ISB-1 2011'!B13</f>
        <v>Cugy (FR)</v>
      </c>
      <c r="C13" s="95">
        <f>('ISB-1 2011'!K13-'ISB-1 2011'!K$6)*0.5</f>
        <v>1.3376642522672011E-2</v>
      </c>
      <c r="D13" s="95">
        <f>('ISB-2 2012'!K13-'ISB-2 2012'!K$6)*0.5</f>
        <v>3.466960317787908E-2</v>
      </c>
      <c r="E13" s="96">
        <f>('ISB-3 2013'!K13-'ISB-3 2013'!K$6)*0.5</f>
        <v>4.0334836764628471E-2</v>
      </c>
      <c r="F13" s="30">
        <f t="shared" si="0"/>
        <v>101.3376642522672</v>
      </c>
      <c r="G13" s="30">
        <f t="shared" si="1"/>
        <v>103.46696031778791</v>
      </c>
      <c r="H13" s="30">
        <f t="shared" si="2"/>
        <v>104.03348367646285</v>
      </c>
      <c r="I13" s="94">
        <f t="shared" si="3"/>
        <v>13.372690087074231</v>
      </c>
    </row>
    <row r="14" spans="1:40" ht="15" customHeight="1">
      <c r="A14" s="61">
        <f ca="1">'ISB-1 2011'!A14</f>
        <v>2013</v>
      </c>
      <c r="B14" s="75" t="str">
        <f ca="1">'ISB-1 2011'!B14</f>
        <v>Domdidier</v>
      </c>
      <c r="C14" s="95">
        <f>('ISB-1 2011'!K14-'ISB-1 2011'!K$6)*0.5</f>
        <v>4.6501511816180355E-2</v>
      </c>
      <c r="D14" s="95">
        <f>('ISB-2 2012'!K14-'ISB-2 2012'!K$6)*0.5</f>
        <v>5.3474400301088035E-2</v>
      </c>
      <c r="E14" s="96">
        <f>('ISB-3 2013'!K14-'ISB-3 2013'!K$6)*0.5</f>
        <v>4.5095966904193888E-2</v>
      </c>
      <c r="F14" s="30">
        <f t="shared" si="0"/>
        <v>104.65015118161804</v>
      </c>
      <c r="G14" s="30">
        <f t="shared" si="1"/>
        <v>105.3474400301088</v>
      </c>
      <c r="H14" s="30">
        <f t="shared" si="2"/>
        <v>104.50959669041939</v>
      </c>
      <c r="I14" s="94">
        <f t="shared" si="3"/>
        <v>13.618161236162933</v>
      </c>
    </row>
    <row r="15" spans="1:40" ht="15" customHeight="1">
      <c r="A15" s="61">
        <f ca="1">'ISB-1 2011'!A15</f>
        <v>2014</v>
      </c>
      <c r="B15" s="75" t="str">
        <f ca="1">'ISB-1 2011'!B15</f>
        <v>Dompierre (FR)</v>
      </c>
      <c r="C15" s="95">
        <f>('ISB-1 2011'!K15-'ISB-1 2011'!K$6)*0.5</f>
        <v>8.4017793791985165E-2</v>
      </c>
      <c r="D15" s="95">
        <f>('ISB-2 2012'!K15-'ISB-2 2012'!K$6)*0.5</f>
        <v>0.13926558791323662</v>
      </c>
      <c r="E15" s="96">
        <f>('ISB-3 2013'!K15-'ISB-3 2013'!K$6)*0.5</f>
        <v>0.14990150699486232</v>
      </c>
      <c r="F15" s="30">
        <f t="shared" si="0"/>
        <v>108.40177937919852</v>
      </c>
      <c r="G15" s="30">
        <f t="shared" si="1"/>
        <v>113.92655879132366</v>
      </c>
      <c r="H15" s="30">
        <f t="shared" si="2"/>
        <v>114.99015069948624</v>
      </c>
      <c r="I15" s="94">
        <f t="shared" si="3"/>
        <v>14.605890568071366</v>
      </c>
    </row>
    <row r="16" spans="1:40" ht="15" customHeight="1">
      <c r="A16" s="61">
        <f ca="1">'ISB-1 2011'!A16</f>
        <v>2015</v>
      </c>
      <c r="B16" s="75" t="str">
        <f ca="1">'ISB-1 2011'!B16</f>
        <v>Estavayer-le-Lac</v>
      </c>
      <c r="C16" s="95">
        <f>('ISB-1 2011'!K16-'ISB-1 2011'!K$6)*0.5</f>
        <v>3.4819807401088684E-2</v>
      </c>
      <c r="D16" s="95">
        <f>('ISB-2 2012'!K16-'ISB-2 2012'!K$6)*0.5</f>
        <v>4.0404632615663141E-2</v>
      </c>
      <c r="E16" s="96">
        <f>('ISB-3 2013'!K16-'ISB-3 2013'!K$6)*0.5</f>
        <v>4.0056005343693454E-2</v>
      </c>
      <c r="F16" s="30">
        <f t="shared" si="0"/>
        <v>103.48198074010887</v>
      </c>
      <c r="G16" s="30">
        <f t="shared" si="1"/>
        <v>104.04046326156632</v>
      </c>
      <c r="H16" s="30">
        <f t="shared" si="2"/>
        <v>104.00560053436935</v>
      </c>
      <c r="I16" s="94">
        <f t="shared" si="3"/>
        <v>13.48916432841073</v>
      </c>
    </row>
    <row r="17" spans="1:9" ht="15" customHeight="1">
      <c r="A17" s="61">
        <f ca="1">'ISB-1 2011'!A17</f>
        <v>2016</v>
      </c>
      <c r="B17" s="75" t="str">
        <f ca="1">'ISB-1 2011'!B17</f>
        <v>Fétigny</v>
      </c>
      <c r="C17" s="95">
        <f>('ISB-1 2011'!K17-'ISB-1 2011'!K$6)*0.5</f>
        <v>0.11952618907919531</v>
      </c>
      <c r="D17" s="95">
        <f>('ISB-2 2012'!K17-'ISB-2 2012'!K$6)*0.5</f>
        <v>7.0896957825710635E-2</v>
      </c>
      <c r="E17" s="96">
        <f>('ISB-3 2013'!K17-'ISB-3 2013'!K$6)*0.5</f>
        <v>6.8350240827302997E-2</v>
      </c>
      <c r="F17" s="30">
        <f t="shared" si="0"/>
        <v>111.95261890791953</v>
      </c>
      <c r="G17" s="30">
        <f t="shared" si="1"/>
        <v>107.08969578257107</v>
      </c>
      <c r="H17" s="30">
        <f t="shared" si="2"/>
        <v>106.8350240827303</v>
      </c>
      <c r="I17" s="94">
        <f t="shared" si="3"/>
        <v>14.110488768880465</v>
      </c>
    </row>
    <row r="18" spans="1:9" ht="15" customHeight="1">
      <c r="A18" s="61">
        <f ca="1">'ISB-1 2011'!A18</f>
        <v>2022</v>
      </c>
      <c r="B18" s="75" t="str">
        <f ca="1">'ISB-1 2011'!B18</f>
        <v>Gletterens</v>
      </c>
      <c r="C18" s="95">
        <f>('ISB-1 2011'!K18-'ISB-1 2011'!K$6)*0.5</f>
        <v>0.19154230818833767</v>
      </c>
      <c r="D18" s="95">
        <f>('ISB-2 2012'!K18-'ISB-2 2012'!K$6)*0.5</f>
        <v>0.20196615142680824</v>
      </c>
      <c r="E18" s="96">
        <f>('ISB-3 2013'!K18-'ISB-3 2013'!K$6)*0.5</f>
        <v>0.1773734706199353</v>
      </c>
      <c r="F18" s="30">
        <f t="shared" si="0"/>
        <v>119.15423081883377</v>
      </c>
      <c r="G18" s="30">
        <f t="shared" si="1"/>
        <v>120.19661514268083</v>
      </c>
      <c r="H18" s="30">
        <f t="shared" si="2"/>
        <v>117.73734706199353</v>
      </c>
      <c r="I18" s="94">
        <f t="shared" si="3"/>
        <v>15.461918757917905</v>
      </c>
    </row>
    <row r="19" spans="1:9" ht="15" customHeight="1">
      <c r="A19" s="61">
        <f ca="1">'ISB-1 2011'!A19</f>
        <v>2024</v>
      </c>
      <c r="B19" s="75" t="str">
        <f ca="1">'ISB-1 2011'!B19</f>
        <v>Léchelles</v>
      </c>
      <c r="C19" s="95">
        <f>('ISB-1 2011'!K19-'ISB-1 2011'!K$6)*0.5</f>
        <v>-1.2118329193229943E-2</v>
      </c>
      <c r="D19" s="95">
        <f>('ISB-2 2012'!K19-'ISB-2 2012'!K$6)*0.5</f>
        <v>1.1675610259074112E-2</v>
      </c>
      <c r="E19" s="96">
        <f>('ISB-3 2013'!K19-'ISB-3 2013'!K$6)*0.5</f>
        <v>1.449683357916455E-2</v>
      </c>
      <c r="F19" s="30">
        <f t="shared" si="0"/>
        <v>98.788167080676999</v>
      </c>
      <c r="G19" s="30">
        <f t="shared" si="1"/>
        <v>101.16756102590742</v>
      </c>
      <c r="H19" s="30">
        <f t="shared" si="2"/>
        <v>101.44968335791646</v>
      </c>
      <c r="I19" s="94">
        <f t="shared" si="3"/>
        <v>13.05085431641289</v>
      </c>
    </row>
    <row r="20" spans="1:9" ht="15" customHeight="1">
      <c r="A20" s="61">
        <f ca="1">'ISB-1 2011'!A20</f>
        <v>2025</v>
      </c>
      <c r="B20" s="75" t="str">
        <f ca="1">'ISB-1 2011'!B20</f>
        <v>Lully (FR)</v>
      </c>
      <c r="C20" s="95">
        <f>('ISB-1 2011'!K20-'ISB-1 2011'!K$6)*0.5</f>
        <v>0.11664752704355653</v>
      </c>
      <c r="D20" s="95">
        <f>('ISB-2 2012'!K20-'ISB-2 2012'!K$6)*0.5</f>
        <v>0.11805962585361603</v>
      </c>
      <c r="E20" s="96">
        <f>('ISB-3 2013'!K20-'ISB-3 2013'!K$6)*0.5</f>
        <v>0.13821149664007459</v>
      </c>
      <c r="F20" s="30">
        <f t="shared" si="0"/>
        <v>111.66475270435565</v>
      </c>
      <c r="G20" s="30">
        <f t="shared" si="1"/>
        <v>111.8059625853616</v>
      </c>
      <c r="H20" s="30">
        <f t="shared" si="2"/>
        <v>113.82114966400746</v>
      </c>
      <c r="I20" s="94">
        <f t="shared" si="3"/>
        <v>14.604737752496282</v>
      </c>
    </row>
    <row r="21" spans="1:9" ht="15" customHeight="1">
      <c r="A21" s="61">
        <f ca="1">'ISB-1 2011'!A21</f>
        <v>2027</v>
      </c>
      <c r="B21" s="75" t="str">
        <f ca="1">'ISB-1 2011'!B21</f>
        <v>Ménières</v>
      </c>
      <c r="C21" s="95">
        <f>('ISB-1 2011'!K21-'ISB-1 2011'!K$6)*0.5</f>
        <v>5.7137397659831626E-2</v>
      </c>
      <c r="D21" s="95">
        <f>('ISB-2 2012'!K21-'ISB-2 2012'!K$6)*0.5</f>
        <v>5.7580385520287214E-3</v>
      </c>
      <c r="E21" s="96">
        <f>('ISB-3 2013'!K21-'ISB-3 2013'!K$6)*0.5</f>
        <v>2.9302560366458161E-2</v>
      </c>
      <c r="F21" s="30">
        <f t="shared" si="0"/>
        <v>105.71373976598316</v>
      </c>
      <c r="G21" s="30">
        <f t="shared" si="1"/>
        <v>100.57580385520288</v>
      </c>
      <c r="H21" s="30">
        <f t="shared" si="2"/>
        <v>102.93025603664582</v>
      </c>
      <c r="I21" s="94">
        <f t="shared" si="3"/>
        <v>13.38921732518412</v>
      </c>
    </row>
    <row r="22" spans="1:9" ht="15" customHeight="1">
      <c r="A22" s="61">
        <f ca="1">'ISB-1 2011'!A22</f>
        <v>2029</v>
      </c>
      <c r="B22" s="75" t="str">
        <f ca="1">'ISB-1 2011'!B22</f>
        <v>Montagny (FR)</v>
      </c>
      <c r="C22" s="95">
        <f>('ISB-1 2011'!K22-'ISB-1 2011'!K$6)*0.5</f>
        <v>-2.1324023079429266E-2</v>
      </c>
      <c r="D22" s="95">
        <f>('ISB-2 2012'!K22-'ISB-2 2012'!K$6)*0.5</f>
        <v>-3.6062237945667125E-2</v>
      </c>
      <c r="E22" s="96">
        <f>('ISB-3 2013'!K22-'ISB-3 2013'!K$6)*0.5</f>
        <v>-1.8698542473354354E-2</v>
      </c>
      <c r="F22" s="30">
        <f t="shared" si="0"/>
        <v>97.867597692057075</v>
      </c>
      <c r="G22" s="30">
        <f t="shared" si="1"/>
        <v>96.393776205433284</v>
      </c>
      <c r="H22" s="30">
        <f t="shared" si="2"/>
        <v>98.130145752664561</v>
      </c>
      <c r="I22" s="94">
        <f t="shared" si="3"/>
        <v>12.660552800851709</v>
      </c>
    </row>
    <row r="23" spans="1:9" ht="15" customHeight="1">
      <c r="A23" s="61">
        <f ca="1">'ISB-1 2011'!A23</f>
        <v>2033</v>
      </c>
      <c r="B23" s="75" t="str">
        <f ca="1">'ISB-1 2011'!B23</f>
        <v>Morens (FR)</v>
      </c>
      <c r="C23" s="95">
        <f>('ISB-1 2011'!K23-'ISB-1 2011'!K$6)*0.5</f>
        <v>-5.8541866895837409E-2</v>
      </c>
      <c r="D23" s="95">
        <f>('ISB-2 2012'!K23-'ISB-2 2012'!K$6)*0.5</f>
        <v>-0.10857906319514496</v>
      </c>
      <c r="E23" s="96">
        <f>('ISB-3 2013'!K23-'ISB-3 2013'!K$6)*0.5</f>
        <v>-8.1255103559327205E-2</v>
      </c>
      <c r="F23" s="30">
        <f t="shared" si="0"/>
        <v>94.145813310416258</v>
      </c>
      <c r="G23" s="30">
        <f t="shared" si="1"/>
        <v>89.142093680485502</v>
      </c>
      <c r="H23" s="30">
        <f t="shared" si="2"/>
        <v>91.874489644067282</v>
      </c>
      <c r="I23" s="94">
        <f t="shared" si="3"/>
        <v>11.914531774294161</v>
      </c>
    </row>
    <row r="24" spans="1:9" ht="15" customHeight="1">
      <c r="A24" s="61">
        <f ca="1">'ISB-1 2011'!A24</f>
        <v>2034</v>
      </c>
      <c r="B24" s="75" t="str">
        <f ca="1">'ISB-1 2011'!B24</f>
        <v>Murist</v>
      </c>
      <c r="C24" s="95">
        <f>('ISB-1 2011'!K24-'ISB-1 2011'!K$6)*0.5</f>
        <v>7.7944241299277725E-2</v>
      </c>
      <c r="D24" s="95">
        <f>('ISB-2 2012'!K24-'ISB-2 2012'!K$6)*0.5</f>
        <v>7.3218356012346178E-2</v>
      </c>
      <c r="E24" s="96">
        <f>('ISB-3 2013'!K24-'ISB-3 2013'!K$6)*0.5</f>
        <v>9.214061836580649E-2</v>
      </c>
      <c r="F24" s="30">
        <f t="shared" si="0"/>
        <v>107.79442412992778</v>
      </c>
      <c r="G24" s="30">
        <f t="shared" si="1"/>
        <v>107.32183560123462</v>
      </c>
      <c r="H24" s="30">
        <f t="shared" si="2"/>
        <v>109.21406183658065</v>
      </c>
      <c r="I24" s="94">
        <f t="shared" si="3"/>
        <v>14.043502923883276</v>
      </c>
    </row>
    <row r="25" spans="1:9" ht="15" customHeight="1">
      <c r="A25" s="61">
        <f ca="1">'ISB-1 2011'!A25</f>
        <v>2035</v>
      </c>
      <c r="B25" s="75" t="str">
        <f ca="1">'ISB-1 2011'!B25</f>
        <v>Nuvilly</v>
      </c>
      <c r="C25" s="95">
        <f>('ISB-1 2011'!K25-'ISB-1 2011'!K$6)*0.5</f>
        <v>1.0030958128600512E-2</v>
      </c>
      <c r="D25" s="95">
        <f>('ISB-2 2012'!K25-'ISB-2 2012'!K$6)*0.5</f>
        <v>1.4488197282187462E-2</v>
      </c>
      <c r="E25" s="96">
        <f>('ISB-3 2013'!K25-'ISB-3 2013'!K$6)*0.5</f>
        <v>2.4074607943108159E-2</v>
      </c>
      <c r="F25" s="30">
        <f t="shared" si="0"/>
        <v>101.00309581286005</v>
      </c>
      <c r="G25" s="30">
        <f t="shared" si="1"/>
        <v>101.44881972821875</v>
      </c>
      <c r="H25" s="30">
        <f t="shared" si="2"/>
        <v>102.40746079431082</v>
      </c>
      <c r="I25" s="94">
        <f t="shared" si="3"/>
        <v>13.200410995322372</v>
      </c>
    </row>
    <row r="26" spans="1:9" ht="15" customHeight="1">
      <c r="A26" s="61">
        <f ca="1">'ISB-1 2011'!A26</f>
        <v>2038</v>
      </c>
      <c r="B26" s="75" t="str">
        <f ca="1">'ISB-1 2011'!B26</f>
        <v>Prévondavaux</v>
      </c>
      <c r="C26" s="95">
        <f>('ISB-1 2011'!K26-'ISB-1 2011'!K$6)*0.5</f>
        <v>-3.8280621820327015E-3</v>
      </c>
      <c r="D26" s="95">
        <f>('ISB-2 2012'!K26-'ISB-2 2012'!K$6)*0.5</f>
        <v>-5.9718151924161751E-2</v>
      </c>
      <c r="E26" s="96">
        <f>('ISB-3 2013'!K26-'ISB-3 2013'!K$6)*0.5</f>
        <v>-7.8723763154312745E-2</v>
      </c>
      <c r="F26" s="30">
        <f t="shared" si="0"/>
        <v>99.617193781796729</v>
      </c>
      <c r="G26" s="30">
        <f t="shared" si="1"/>
        <v>94.028184807583827</v>
      </c>
      <c r="H26" s="30">
        <f t="shared" si="2"/>
        <v>92.127623684568732</v>
      </c>
      <c r="I26" s="94">
        <f t="shared" si="3"/>
        <v>12.373970998462006</v>
      </c>
    </row>
    <row r="27" spans="1:9" ht="15" customHeight="1">
      <c r="A27" s="61">
        <f ca="1">'ISB-1 2011'!A27</f>
        <v>2039</v>
      </c>
      <c r="B27" s="75" t="str">
        <f ca="1">'ISB-1 2011'!B27</f>
        <v>Rueyres-les-Prés</v>
      </c>
      <c r="C27" s="95">
        <f>('ISB-1 2011'!K27-'ISB-1 2011'!K$6)*0.5</f>
        <v>0.11582424318455838</v>
      </c>
      <c r="D27" s="95">
        <f>('ISB-2 2012'!K27-'ISB-2 2012'!K$6)*0.5</f>
        <v>0.11973071925777716</v>
      </c>
      <c r="E27" s="96">
        <f>('ISB-3 2013'!K27-'ISB-3 2013'!K$6)*0.5</f>
        <v>0.14868607291126101</v>
      </c>
      <c r="F27" s="30">
        <f t="shared" si="0"/>
        <v>111.58242431845584</v>
      </c>
      <c r="G27" s="30">
        <f t="shared" si="1"/>
        <v>111.97307192577772</v>
      </c>
      <c r="H27" s="30">
        <f t="shared" si="2"/>
        <v>114.8686072911261</v>
      </c>
      <c r="I27" s="94">
        <f t="shared" si="3"/>
        <v>14.653763683081074</v>
      </c>
    </row>
    <row r="28" spans="1:9" ht="15" customHeight="1">
      <c r="A28" s="61">
        <f ca="1">'ISB-1 2011'!A28</f>
        <v>2040</v>
      </c>
      <c r="B28" s="75" t="str">
        <f ca="1">'ISB-1 2011'!B28</f>
        <v>Russy</v>
      </c>
      <c r="C28" s="95">
        <f>('ISB-1 2011'!K28-'ISB-1 2011'!K$6)*0.5</f>
        <v>-7.6812811637370387E-2</v>
      </c>
      <c r="D28" s="95">
        <f>('ISB-2 2012'!K28-'ISB-2 2012'!K$6)*0.5</f>
        <v>-8.4227955845730368E-2</v>
      </c>
      <c r="E28" s="96">
        <f>('ISB-3 2013'!K28-'ISB-3 2013'!K$6)*0.5</f>
        <v>-3.9274518221743895E-2</v>
      </c>
      <c r="F28" s="30">
        <f t="shared" si="0"/>
        <v>92.31871883626296</v>
      </c>
      <c r="G28" s="30">
        <f t="shared" si="1"/>
        <v>91.577204415426962</v>
      </c>
      <c r="H28" s="30">
        <f t="shared" si="2"/>
        <v>96.07254817782561</v>
      </c>
      <c r="I28" s="94">
        <f t="shared" si="3"/>
        <v>12.122634812898022</v>
      </c>
    </row>
    <row r="29" spans="1:9" ht="15" customHeight="1">
      <c r="A29" s="61">
        <f ca="1">'ISB-1 2011'!A29</f>
        <v>2041</v>
      </c>
      <c r="B29" s="75" t="str">
        <f ca="1">'ISB-1 2011'!B29</f>
        <v>Saint-Aubin (FR)</v>
      </c>
      <c r="C29" s="95">
        <f>('ISB-1 2011'!K29-'ISB-1 2011'!K$6)*0.5</f>
        <v>-3.2848111872909216E-2</v>
      </c>
      <c r="D29" s="95">
        <f>('ISB-2 2012'!K29-'ISB-2 2012'!K$6)*0.5</f>
        <v>-2.4837196897295188E-3</v>
      </c>
      <c r="E29" s="96">
        <f>('ISB-3 2013'!K29-'ISB-3 2013'!K$6)*0.5</f>
        <v>-4.4677732425851269E-3</v>
      </c>
      <c r="F29" s="30">
        <f t="shared" si="0"/>
        <v>96.715188812709073</v>
      </c>
      <c r="G29" s="30">
        <f t="shared" si="1"/>
        <v>99.751628031027053</v>
      </c>
      <c r="H29" s="30">
        <f t="shared" si="2"/>
        <v>99.55322267574148</v>
      </c>
      <c r="I29" s="94">
        <f t="shared" si="3"/>
        <v>12.817667711193382</v>
      </c>
    </row>
    <row r="30" spans="1:9" ht="15" customHeight="1">
      <c r="A30" s="61">
        <f ca="1">'ISB-1 2011'!A30</f>
        <v>2043</v>
      </c>
      <c r="B30" s="75" t="str">
        <f ca="1">'ISB-1 2011'!B30</f>
        <v>Sévaz</v>
      </c>
      <c r="C30" s="95">
        <f>('ISB-1 2011'!K30-'ISB-1 2011'!K$6)*0.5</f>
        <v>0.22808265648365283</v>
      </c>
      <c r="D30" s="95">
        <f>('ISB-2 2012'!K30-'ISB-2 2012'!K$6)*0.5</f>
        <v>0.16241886239076664</v>
      </c>
      <c r="E30" s="96">
        <f>('ISB-3 2013'!K30-'ISB-3 2013'!K$6)*0.5</f>
        <v>0.10501940624459437</v>
      </c>
      <c r="F30" s="30">
        <f t="shared" si="0"/>
        <v>122.80826564836528</v>
      </c>
      <c r="G30" s="30">
        <f t="shared" si="1"/>
        <v>116.24188623907666</v>
      </c>
      <c r="H30" s="30">
        <f t="shared" si="2"/>
        <v>110.50194062445944</v>
      </c>
      <c r="I30" s="94">
        <f t="shared" si="3"/>
        <v>15.135605605765329</v>
      </c>
    </row>
    <row r="31" spans="1:9" ht="15" customHeight="1">
      <c r="A31" s="61">
        <f ca="1">'ISB-1 2011'!A31</f>
        <v>2044</v>
      </c>
      <c r="B31" s="75" t="str">
        <f ca="1">'ISB-1 2011'!B31</f>
        <v>Surpierre</v>
      </c>
      <c r="C31" s="95">
        <f>('ISB-1 2011'!K31-'ISB-1 2011'!K$6)*0.5</f>
        <v>-5.1777797631768145E-2</v>
      </c>
      <c r="D31" s="95">
        <f>('ISB-2 2012'!K31-'ISB-2 2012'!K$6)*0.5</f>
        <v>-7.9572738053915668E-2</v>
      </c>
      <c r="E31" s="96">
        <f>('ISB-3 2013'!K31-'ISB-3 2013'!K$6)*0.5</f>
        <v>-7.3997966176686858E-2</v>
      </c>
      <c r="F31" s="30">
        <f t="shared" si="0"/>
        <v>94.822220236823185</v>
      </c>
      <c r="G31" s="30">
        <f t="shared" si="1"/>
        <v>92.042726194608434</v>
      </c>
      <c r="H31" s="30">
        <f t="shared" si="2"/>
        <v>92.600203382331316</v>
      </c>
      <c r="I31" s="94">
        <f t="shared" si="3"/>
        <v>12.100840986935935</v>
      </c>
    </row>
    <row r="32" spans="1:9" ht="15" customHeight="1">
      <c r="A32" s="61">
        <f ca="1">'ISB-1 2011'!A32</f>
        <v>2045</v>
      </c>
      <c r="B32" s="75" t="str">
        <f ca="1">'ISB-1 2011'!B32</f>
        <v>Vallon</v>
      </c>
      <c r="C32" s="95">
        <f>('ISB-1 2011'!K32-'ISB-1 2011'!K$6)*0.5</f>
        <v>-1.6001074355044873E-2</v>
      </c>
      <c r="D32" s="95">
        <f>('ISB-2 2012'!K32-'ISB-2 2012'!K$6)*0.5</f>
        <v>-1.8328340185512798E-2</v>
      </c>
      <c r="E32" s="96">
        <f>('ISB-3 2013'!K32-'ISB-3 2013'!K$6)*0.5</f>
        <v>5.7585726890499775E-2</v>
      </c>
      <c r="F32" s="30">
        <f t="shared" si="0"/>
        <v>98.399892564495516</v>
      </c>
      <c r="G32" s="30">
        <f t="shared" si="1"/>
        <v>98.167165981448719</v>
      </c>
      <c r="H32" s="30">
        <f t="shared" si="2"/>
        <v>105.75857268904997</v>
      </c>
      <c r="I32" s="94">
        <f t="shared" si="3"/>
        <v>13.090699832475252</v>
      </c>
    </row>
    <row r="33" spans="1:40" ht="15" customHeight="1">
      <c r="A33" s="61">
        <f ca="1">'ISB-1 2011'!A33</f>
        <v>2047</v>
      </c>
      <c r="B33" s="75" t="str">
        <f ca="1">'ISB-1 2011'!B33</f>
        <v>Villeneuve (FR)</v>
      </c>
      <c r="C33" s="95">
        <f>('ISB-1 2011'!K33-'ISB-1 2011'!K$6)*0.5</f>
        <v>2.0437582773267432E-2</v>
      </c>
      <c r="D33" s="95">
        <f>('ISB-2 2012'!K33-'ISB-2 2012'!K$6)*0.5</f>
        <v>4.3596594048576784E-2</v>
      </c>
      <c r="E33" s="96">
        <f>('ISB-3 2013'!K33-'ISB-3 2013'!K$6)*0.5</f>
        <v>0.10157329095637381</v>
      </c>
      <c r="F33" s="30">
        <f t="shared" si="0"/>
        <v>102.04375827732675</v>
      </c>
      <c r="G33" s="30">
        <f t="shared" si="1"/>
        <v>104.35965940485768</v>
      </c>
      <c r="H33" s="30">
        <f t="shared" si="2"/>
        <v>110.15732909563738</v>
      </c>
      <c r="I33" s="94">
        <f t="shared" si="3"/>
        <v>13.707080335479686</v>
      </c>
    </row>
    <row r="34" spans="1:40" ht="15" customHeight="1">
      <c r="A34" s="61">
        <f ca="1">'ISB-1 2011'!A34</f>
        <v>2049</v>
      </c>
      <c r="B34" s="75" t="str">
        <f ca="1">'ISB-1 2011'!B34</f>
        <v>Vuissens</v>
      </c>
      <c r="C34" s="95">
        <f>('ISB-1 2011'!K34-'ISB-1 2011'!K$6)*0.5</f>
        <v>2.1761163407192891E-2</v>
      </c>
      <c r="D34" s="95">
        <f>('ISB-2 2012'!K34-'ISB-2 2012'!K$6)*0.5</f>
        <v>3.5486689789059847E-2</v>
      </c>
      <c r="E34" s="96">
        <f>('ISB-3 2013'!K34-'ISB-3 2013'!K$6)*0.5</f>
        <v>0.13645215478260603</v>
      </c>
      <c r="F34" s="30">
        <f t="shared" si="0"/>
        <v>102.17611634071929</v>
      </c>
      <c r="G34" s="30">
        <f t="shared" si="1"/>
        <v>103.54866897890598</v>
      </c>
      <c r="H34" s="30">
        <f t="shared" si="2"/>
        <v>113.64521547826061</v>
      </c>
      <c r="I34" s="94">
        <f t="shared" si="3"/>
        <v>13.82872103454846</v>
      </c>
    </row>
    <row r="35" spans="1:40" ht="15" customHeight="1">
      <c r="A35" s="61">
        <f ca="1">'ISB-1 2011'!A35</f>
        <v>2050</v>
      </c>
      <c r="B35" s="75" t="str">
        <f ca="1">'ISB-1 2011'!B35</f>
        <v>Les Montets</v>
      </c>
      <c r="C35" s="95">
        <f>('ISB-1 2011'!K35-'ISB-1 2011'!K$6)*0.5</f>
        <v>3.2702813651387899E-2</v>
      </c>
      <c r="D35" s="95">
        <f>('ISB-2 2012'!K35-'ISB-2 2012'!K$6)*0.5</f>
        <v>1.9192462600977914E-2</v>
      </c>
      <c r="E35" s="96">
        <f>('ISB-3 2013'!K35-'ISB-3 2013'!K$6)*0.5</f>
        <v>2.480818206944789E-2</v>
      </c>
      <c r="F35" s="30">
        <f t="shared" si="0"/>
        <v>103.27028136513879</v>
      </c>
      <c r="G35" s="30">
        <f t="shared" si="1"/>
        <v>101.91924626009779</v>
      </c>
      <c r="H35" s="30">
        <f t="shared" si="2"/>
        <v>102.48081820694479</v>
      </c>
      <c r="I35" s="94">
        <f t="shared" si="3"/>
        <v>13.322125974533455</v>
      </c>
    </row>
    <row r="36" spans="1:40" ht="15" customHeight="1">
      <c r="A36" s="61">
        <f ca="1">'ISB-1 2011'!A36</f>
        <v>2051</v>
      </c>
      <c r="B36" s="75" t="str">
        <f ca="1">'ISB-1 2011'!B36</f>
        <v>Delley-Portalban</v>
      </c>
      <c r="C36" s="95">
        <f>('ISB-1 2011'!K36-'ISB-1 2011'!K$6)*0.5</f>
        <v>5.8137749783779266E-2</v>
      </c>
      <c r="D36" s="95">
        <f>('ISB-2 2012'!K36-'ISB-2 2012'!K$6)*0.5</f>
        <v>6.0059323098544878E-2</v>
      </c>
      <c r="E36" s="96">
        <f>('ISB-3 2013'!K36-'ISB-3 2013'!K$6)*0.5</f>
        <v>7.4019406244594368E-2</v>
      </c>
      <c r="F36" s="30">
        <f t="shared" si="0"/>
        <v>105.81377497837792</v>
      </c>
      <c r="G36" s="30">
        <f t="shared" si="1"/>
        <v>106.00593230985449</v>
      </c>
      <c r="H36" s="30">
        <f t="shared" si="2"/>
        <v>107.40194062445944</v>
      </c>
      <c r="I36" s="94">
        <f t="shared" si="3"/>
        <v>13.822297354619559</v>
      </c>
    </row>
    <row r="37" spans="1:40" ht="15" customHeight="1">
      <c r="A37" s="61">
        <f ca="1">'ISB-1 2011'!A37</f>
        <v>2052</v>
      </c>
      <c r="B37" s="75" t="str">
        <f ca="1">'ISB-1 2011'!B37</f>
        <v>Vernay</v>
      </c>
      <c r="C37" s="95">
        <f>('ISB-1 2011'!K37-'ISB-1 2011'!K$6)*0.5</f>
        <v>2.2344190831075417E-2</v>
      </c>
      <c r="D37" s="95">
        <f>('ISB-2 2012'!K37-'ISB-2 2012'!K$6)*0.5</f>
        <v>2.5375744789453272E-2</v>
      </c>
      <c r="E37" s="96">
        <f>('ISB-3 2013'!K37-'ISB-3 2013'!K$6)*0.5</f>
        <v>1.7757085716848919E-2</v>
      </c>
      <c r="F37" s="30">
        <f t="shared" si="0"/>
        <v>102.23441908310754</v>
      </c>
      <c r="G37" s="30">
        <f t="shared" si="1"/>
        <v>102.53757447894533</v>
      </c>
      <c r="H37" s="30">
        <f t="shared" si="2"/>
        <v>101.77570857168489</v>
      </c>
      <c r="I37" s="94">
        <f t="shared" si="3"/>
        <v>13.273515502390845</v>
      </c>
    </row>
    <row r="38" spans="1:40" ht="15" customHeight="1">
      <c r="A38" s="61">
        <f ca="1">'ISB-1 2011'!A38</f>
        <v>2061</v>
      </c>
      <c r="B38" s="75" t="str">
        <f ca="1">'ISB-1 2011'!B38</f>
        <v>Auboranges</v>
      </c>
      <c r="C38" s="95">
        <f>('ISB-1 2011'!K38-'ISB-1 2011'!K$6)*0.5</f>
        <v>6.3477822382735125E-2</v>
      </c>
      <c r="D38" s="95">
        <f>('ISB-2 2012'!K38-'ISB-2 2012'!K$6)*0.5</f>
        <v>5.9672873716863903E-2</v>
      </c>
      <c r="E38" s="96">
        <f>('ISB-3 2013'!K38-'ISB-3 2013'!K$6)*0.5</f>
        <v>6.0610729112610257E-3</v>
      </c>
      <c r="F38" s="30">
        <f t="shared" si="0"/>
        <v>106.34778223827351</v>
      </c>
      <c r="G38" s="30">
        <f t="shared" si="1"/>
        <v>105.9672873716864</v>
      </c>
      <c r="H38" s="30">
        <f t="shared" si="2"/>
        <v>100.60610729112611</v>
      </c>
      <c r="I38" s="94">
        <f t="shared" si="3"/>
        <v>13.549486959817026</v>
      </c>
    </row>
    <row r="39" spans="1:40" ht="15" customHeight="1">
      <c r="A39" s="61">
        <f ca="1">'ISB-1 2011'!A39</f>
        <v>2063</v>
      </c>
      <c r="B39" s="75" t="str">
        <f ca="1">'ISB-1 2011'!B39</f>
        <v>Billens-Hennens</v>
      </c>
      <c r="C39" s="95">
        <f>('ISB-1 2011'!K39-'ISB-1 2011'!K$6)*0.5</f>
        <v>5.1727493373522851E-2</v>
      </c>
      <c r="D39" s="95">
        <f>('ISB-2 2012'!K39-'ISB-2 2012'!K$6)*0.5</f>
        <v>4.3137108209362895E-3</v>
      </c>
      <c r="E39" s="96">
        <f>('ISB-3 2013'!K39-'ISB-3 2013'!K$6)*0.5</f>
        <v>-4.4048484684732298E-2</v>
      </c>
      <c r="F39" s="30">
        <f t="shared" si="0"/>
        <v>105.17274933735229</v>
      </c>
      <c r="G39" s="30">
        <f t="shared" si="1"/>
        <v>100.43137108209363</v>
      </c>
      <c r="H39" s="30">
        <f t="shared" si="2"/>
        <v>95.595151531526767</v>
      </c>
      <c r="I39" s="94">
        <f t="shared" si="3"/>
        <v>13.041928475477119</v>
      </c>
    </row>
    <row r="40" spans="1:40" s="56" customFormat="1" ht="15" customHeight="1">
      <c r="A40" s="61">
        <f ca="1">'ISB-1 2011'!A40</f>
        <v>2066</v>
      </c>
      <c r="B40" s="75" t="str">
        <f ca="1">'ISB-1 2011'!B40</f>
        <v>Chapelle (Glâne)</v>
      </c>
      <c r="C40" s="95">
        <f>('ISB-1 2011'!K40-'ISB-1 2011'!K$6)*0.5</f>
        <v>2.2626964272993752E-2</v>
      </c>
      <c r="D40" s="95">
        <f>('ISB-2 2012'!K40-'ISB-2 2012'!K$6)*0.5</f>
        <v>4.3615181409171574E-2</v>
      </c>
      <c r="E40" s="96">
        <f>('ISB-3 2013'!K40-'ISB-3 2013'!K$6)*0.5</f>
        <v>3.5710463155163477E-2</v>
      </c>
      <c r="F40" s="30">
        <f t="shared" si="0"/>
        <v>102.26269642729937</v>
      </c>
      <c r="G40" s="30">
        <f t="shared" si="1"/>
        <v>104.36151814091716</v>
      </c>
      <c r="H40" s="30">
        <f t="shared" si="2"/>
        <v>103.57104631551634</v>
      </c>
      <c r="I40" s="94">
        <f t="shared" si="3"/>
        <v>13.431454796265635</v>
      </c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</row>
    <row r="41" spans="1:40" ht="15" customHeight="1">
      <c r="A41" s="61">
        <f ca="1">'ISB-1 2011'!A41</f>
        <v>2067</v>
      </c>
      <c r="B41" s="75" t="str">
        <f ca="1">'ISB-1 2011'!B41</f>
        <v>Le Châtelard</v>
      </c>
      <c r="C41" s="95">
        <f>('ISB-1 2011'!K41-'ISB-1 2011'!K$6)*0.5</f>
        <v>-8.2094007210155376E-2</v>
      </c>
      <c r="D41" s="95">
        <f>('ISB-2 2012'!K41-'ISB-2 2012'!K$6)*0.5</f>
        <v>-5.75251694680214E-2</v>
      </c>
      <c r="E41" s="96">
        <f>('ISB-3 2013'!K41-'ISB-3 2013'!K$6)*0.5</f>
        <v>-6.4296586048276538E-2</v>
      </c>
      <c r="F41" s="30">
        <f t="shared" si="0"/>
        <v>91.790599278984459</v>
      </c>
      <c r="G41" s="30">
        <f t="shared" si="1"/>
        <v>94.247483053197854</v>
      </c>
      <c r="H41" s="30">
        <f t="shared" si="2"/>
        <v>93.570341395172349</v>
      </c>
      <c r="I41" s="94">
        <f t="shared" si="3"/>
        <v>12.107044747394459</v>
      </c>
    </row>
    <row r="42" spans="1:40" ht="15" customHeight="1">
      <c r="A42" s="61">
        <f ca="1">'ISB-1 2011'!A42</f>
        <v>2068</v>
      </c>
      <c r="B42" s="75" t="str">
        <f ca="1">'ISB-1 2011'!B42</f>
        <v>Châtonnaye</v>
      </c>
      <c r="C42" s="95">
        <f>('ISB-1 2011'!K42-'ISB-1 2011'!K$6)*0.5</f>
        <v>6.6718675031371175E-2</v>
      </c>
      <c r="D42" s="95">
        <f>('ISB-2 2012'!K42-'ISB-2 2012'!K$6)*0.5</f>
        <v>4.9492374391627722E-2</v>
      </c>
      <c r="E42" s="96">
        <f>('ISB-3 2013'!K42-'ISB-3 2013'!K$6)*0.5</f>
        <v>3.1797948986992522E-2</v>
      </c>
      <c r="F42" s="30">
        <f t="shared" si="0"/>
        <v>106.67186750313712</v>
      </c>
      <c r="G42" s="30">
        <f t="shared" si="1"/>
        <v>104.94923743916277</v>
      </c>
      <c r="H42" s="30">
        <f t="shared" si="2"/>
        <v>103.17979489869926</v>
      </c>
      <c r="I42" s="94">
        <f t="shared" si="3"/>
        <v>13.630878963115265</v>
      </c>
    </row>
    <row r="43" spans="1:40" ht="15" customHeight="1">
      <c r="A43" s="61">
        <f ca="1">'ISB-1 2011'!A43</f>
        <v>2072</v>
      </c>
      <c r="B43" s="75" t="str">
        <f ca="1">'ISB-1 2011'!B43</f>
        <v>Ecublens (FR)</v>
      </c>
      <c r="C43" s="95">
        <f>('ISB-1 2011'!K43-'ISB-1 2011'!K$6)*0.5</f>
        <v>-5.7241550297013347E-2</v>
      </c>
      <c r="D43" s="95">
        <f>('ISB-2 2012'!K43-'ISB-2 2012'!K$6)*0.5</f>
        <v>-3.4220639486350804E-2</v>
      </c>
      <c r="E43" s="96">
        <f>('ISB-3 2013'!K43-'ISB-3 2013'!K$6)*0.5</f>
        <v>2.1686072911261026E-2</v>
      </c>
      <c r="F43" s="30">
        <f t="shared" si="0"/>
        <v>94.275844970298664</v>
      </c>
      <c r="G43" s="30">
        <f t="shared" si="1"/>
        <v>96.577936051364915</v>
      </c>
      <c r="H43" s="30">
        <f t="shared" si="2"/>
        <v>102.16860729112611</v>
      </c>
      <c r="I43" s="94">
        <f t="shared" si="3"/>
        <v>12.687869413943796</v>
      </c>
    </row>
    <row r="44" spans="1:40" s="56" customFormat="1" ht="15" customHeight="1">
      <c r="A44" s="61">
        <f ca="1">'ISB-1 2011'!A44</f>
        <v>2079</v>
      </c>
      <c r="B44" s="75" t="str">
        <f ca="1">'ISB-1 2011'!B44</f>
        <v>Grangettes</v>
      </c>
      <c r="C44" s="95">
        <f>('ISB-1 2011'!K44-'ISB-1 2011'!K$6)*0.5</f>
        <v>-8.7925350073993214E-4</v>
      </c>
      <c r="D44" s="95">
        <f>('ISB-2 2012'!K44-'ISB-2 2012'!K$6)*0.5</f>
        <v>1.5498298292288465E-2</v>
      </c>
      <c r="E44" s="96">
        <f>('ISB-3 2013'!K44-'ISB-3 2013'!K$6)*0.5</f>
        <v>2.4074607943108159E-2</v>
      </c>
      <c r="F44" s="30">
        <f t="shared" si="0"/>
        <v>99.912074649926012</v>
      </c>
      <c r="G44" s="30">
        <f t="shared" si="1"/>
        <v>101.54982982922884</v>
      </c>
      <c r="H44" s="30">
        <f t="shared" si="2"/>
        <v>102.40746079431082</v>
      </c>
      <c r="I44" s="94">
        <f t="shared" si="3"/>
        <v>13.157543516341065</v>
      </c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</row>
    <row r="45" spans="1:40" ht="15" customHeight="1">
      <c r="A45" s="61">
        <f ca="1">'ISB-1 2011'!A45</f>
        <v>2086</v>
      </c>
      <c r="B45" s="75" t="str">
        <f ca="1">'ISB-1 2011'!B45</f>
        <v>Massonnens</v>
      </c>
      <c r="C45" s="95">
        <f>('ISB-1 2011'!K45-'ISB-1 2011'!K$6)*0.5</f>
        <v>-4.4874263022047972E-2</v>
      </c>
      <c r="D45" s="95">
        <f>('ISB-2 2012'!K45-'ISB-2 2012'!K$6)*0.5</f>
        <v>-4.6237759767299005E-2</v>
      </c>
      <c r="E45" s="96">
        <f>('ISB-3 2013'!K45-'ISB-3 2013'!K$6)*0.5</f>
        <v>-1.0856506164164767E-2</v>
      </c>
      <c r="F45" s="30">
        <f t="shared" si="0"/>
        <v>95.512573697795204</v>
      </c>
      <c r="G45" s="30">
        <f t="shared" si="1"/>
        <v>95.376224023270098</v>
      </c>
      <c r="H45" s="30">
        <f t="shared" si="2"/>
        <v>98.914349383583527</v>
      </c>
      <c r="I45" s="94">
        <f t="shared" si="3"/>
        <v>12.548476269631296</v>
      </c>
    </row>
    <row r="46" spans="1:40" ht="15" customHeight="1">
      <c r="A46" s="61">
        <f ca="1">'ISB-1 2011'!A46</f>
        <v>2087</v>
      </c>
      <c r="B46" s="75" t="str">
        <f ca="1">'ISB-1 2011'!B46</f>
        <v>Mézières (FR)</v>
      </c>
      <c r="C46" s="95">
        <f>('ISB-1 2011'!K46-'ISB-1 2011'!K$6)*0.5</f>
        <v>-4.4958032889468195E-2</v>
      </c>
      <c r="D46" s="95">
        <f>('ISB-2 2012'!K46-'ISB-2 2012'!K$6)*0.5</f>
        <v>-6.0259277465287288E-2</v>
      </c>
      <c r="E46" s="96">
        <f>('ISB-3 2013'!K46-'ISB-3 2013'!K$6)*0.5</f>
        <v>-6.9523008398137076E-2</v>
      </c>
      <c r="F46" s="30">
        <f t="shared" si="0"/>
        <v>95.504196711053183</v>
      </c>
      <c r="G46" s="30">
        <f t="shared" si="1"/>
        <v>93.974072253471277</v>
      </c>
      <c r="H46" s="30">
        <f t="shared" si="2"/>
        <v>93.047699160186298</v>
      </c>
      <c r="I46" s="94">
        <f t="shared" si="3"/>
        <v>12.233374419799977</v>
      </c>
    </row>
    <row r="47" spans="1:40" ht="15" customHeight="1">
      <c r="A47" s="61">
        <f ca="1">'ISB-1 2011'!A47</f>
        <v>2089</v>
      </c>
      <c r="B47" s="75" t="str">
        <f ca="1">'ISB-1 2011'!B47</f>
        <v>Montet (Glâne)</v>
      </c>
      <c r="C47" s="95">
        <f>('ISB-1 2011'!K47-'ISB-1 2011'!K$6)*0.5</f>
        <v>0.41786505951108893</v>
      </c>
      <c r="D47" s="95">
        <f>('ISB-2 2012'!K47-'ISB-2 2012'!K$6)*0.5</f>
        <v>0.42108709152153118</v>
      </c>
      <c r="E47" s="96">
        <f>('ISB-3 2013'!K47-'ISB-3 2013'!K$6)*0.5</f>
        <v>0.3651326748530086</v>
      </c>
      <c r="F47" s="30">
        <f t="shared" si="0"/>
        <v>141.78650595110889</v>
      </c>
      <c r="G47" s="30">
        <f t="shared" si="1"/>
        <v>142.10870915215312</v>
      </c>
      <c r="H47" s="30">
        <f t="shared" si="2"/>
        <v>136.51326748530084</v>
      </c>
      <c r="I47" s="94">
        <f t="shared" si="3"/>
        <v>18.203687296084777</v>
      </c>
    </row>
    <row r="48" spans="1:40" ht="15" customHeight="1">
      <c r="A48" s="61">
        <f ca="1">'ISB-1 2011'!A48</f>
        <v>2096</v>
      </c>
      <c r="B48" s="75" t="str">
        <f ca="1">'ISB-1 2011'!B48</f>
        <v>Romont (FR)</v>
      </c>
      <c r="C48" s="95">
        <f>('ISB-1 2011'!K48-'ISB-1 2011'!K$6)*0.5</f>
        <v>1.5308230584125046E-2</v>
      </c>
      <c r="D48" s="95">
        <f>('ISB-2 2012'!K48-'ISB-2 2012'!K$6)*0.5</f>
        <v>3.4751843695636761E-2</v>
      </c>
      <c r="E48" s="96">
        <f>('ISB-3 2013'!K48-'ISB-3 2013'!K$6)*0.5</f>
        <v>1.7070304448187176E-2</v>
      </c>
      <c r="F48" s="30">
        <f t="shared" si="0"/>
        <v>101.53082305841251</v>
      </c>
      <c r="G48" s="30">
        <f t="shared" si="1"/>
        <v>103.47518436956368</v>
      </c>
      <c r="H48" s="30">
        <f t="shared" si="2"/>
        <v>101.70703044481871</v>
      </c>
      <c r="I48" s="94">
        <f t="shared" si="3"/>
        <v>13.28067453989202</v>
      </c>
    </row>
    <row r="49" spans="1:40" ht="15" customHeight="1">
      <c r="A49" s="61">
        <f ca="1">'ISB-1 2011'!A49</f>
        <v>2097</v>
      </c>
      <c r="B49" s="75" t="str">
        <f ca="1">'ISB-1 2011'!B49</f>
        <v>Rue</v>
      </c>
      <c r="C49" s="95">
        <f>('ISB-1 2011'!K49-'ISB-1 2011'!K$6)*0.5</f>
        <v>7.4311052542447895E-2</v>
      </c>
      <c r="D49" s="95">
        <f>('ISB-2 2012'!K49-'ISB-2 2012'!K$6)*0.5</f>
        <v>7.3362656156646319E-2</v>
      </c>
      <c r="E49" s="96">
        <f>('ISB-3 2013'!K49-'ISB-3 2013'!K$6)*0.5</f>
        <v>7.4292250517438638E-2</v>
      </c>
      <c r="F49" s="30">
        <f t="shared" si="0"/>
        <v>107.43110525424478</v>
      </c>
      <c r="G49" s="30">
        <f t="shared" si="1"/>
        <v>107.33626561566463</v>
      </c>
      <c r="H49" s="30">
        <f t="shared" si="2"/>
        <v>107.42922505174387</v>
      </c>
      <c r="I49" s="94">
        <f t="shared" si="3"/>
        <v>13.951112603407589</v>
      </c>
    </row>
    <row r="50" spans="1:40" ht="15" customHeight="1">
      <c r="A50" s="61">
        <f ca="1">'ISB-1 2011'!A50</f>
        <v>2099</v>
      </c>
      <c r="B50" s="75" t="str">
        <f ca="1">'ISB-1 2011'!B50</f>
        <v>Siviriez</v>
      </c>
      <c r="C50" s="95">
        <f>('ISB-1 2011'!K50-'ISB-1 2011'!K$6)*0.5</f>
        <v>-9.35597815770986E-3</v>
      </c>
      <c r="D50" s="95">
        <f>('ISB-2 2012'!K50-'ISB-2 2012'!K$6)*0.5</f>
        <v>-2.0748356886405542E-2</v>
      </c>
      <c r="E50" s="96">
        <f>('ISB-3 2013'!K50-'ISB-3 2013'!K$6)*0.5</f>
        <v>-2.108581037786364E-2</v>
      </c>
      <c r="F50" s="30">
        <f t="shared" si="0"/>
        <v>99.06440218422901</v>
      </c>
      <c r="G50" s="30">
        <f t="shared" si="1"/>
        <v>97.925164311359453</v>
      </c>
      <c r="H50" s="30">
        <f t="shared" si="2"/>
        <v>97.891418962213635</v>
      </c>
      <c r="I50" s="94">
        <f t="shared" si="3"/>
        <v>12.768346670322833</v>
      </c>
    </row>
    <row r="51" spans="1:40" ht="15" customHeight="1">
      <c r="A51" s="61">
        <f ca="1">'ISB-1 2011'!A51</f>
        <v>2102</v>
      </c>
      <c r="B51" s="75" t="str">
        <f ca="1">'ISB-1 2011'!B51</f>
        <v>Ursy</v>
      </c>
      <c r="C51" s="95">
        <f>('ISB-1 2011'!K51-'ISB-1 2011'!K$6)*0.5</f>
        <v>4.3096303087656315E-2</v>
      </c>
      <c r="D51" s="95">
        <f>('ISB-2 2012'!K51-'ISB-2 2012'!K$6)*0.5</f>
        <v>2.7663267768347252E-2</v>
      </c>
      <c r="E51" s="96">
        <f>('ISB-3 2013'!K51-'ISB-3 2013'!K$6)*0.5</f>
        <v>5.6472376942344069E-2</v>
      </c>
      <c r="F51" s="30">
        <f t="shared" si="0"/>
        <v>104.30963030876563</v>
      </c>
      <c r="G51" s="30">
        <f t="shared" si="1"/>
        <v>102.76632677683473</v>
      </c>
      <c r="H51" s="30">
        <f t="shared" si="2"/>
        <v>105.64723769423441</v>
      </c>
      <c r="I51" s="94">
        <f t="shared" si="3"/>
        <v>13.540914333966848</v>
      </c>
    </row>
    <row r="52" spans="1:40" ht="15" customHeight="1">
      <c r="A52" s="61">
        <f ca="1">'ISB-1 2011'!A52</f>
        <v>2111</v>
      </c>
      <c r="B52" s="75" t="str">
        <f ca="1">'ISB-1 2011'!B52</f>
        <v>Villaz-Saint-Pierre</v>
      </c>
      <c r="C52" s="95">
        <f>('ISB-1 2011'!K52-'ISB-1 2011'!K$6)*0.5</f>
        <v>-9.7615897803265406E-3</v>
      </c>
      <c r="D52" s="95">
        <f>('ISB-2 2012'!K52-'ISB-2 2012'!K$6)*0.5</f>
        <v>1.5076547590582565E-2</v>
      </c>
      <c r="E52" s="96">
        <f>('ISB-3 2013'!K52-'ISB-3 2013'!K$6)*0.5</f>
        <v>4.2180101141445617E-2</v>
      </c>
      <c r="F52" s="30">
        <f t="shared" si="0"/>
        <v>99.023841021967343</v>
      </c>
      <c r="G52" s="30">
        <f t="shared" si="1"/>
        <v>101.50765475905825</v>
      </c>
      <c r="H52" s="30">
        <f t="shared" si="2"/>
        <v>104.21801011414456</v>
      </c>
      <c r="I52" s="94">
        <f t="shared" si="3"/>
        <v>13.195653605260867</v>
      </c>
    </row>
    <row r="53" spans="1:40" ht="15" customHeight="1">
      <c r="A53" s="61">
        <f ca="1">'ISB-1 2011'!A53</f>
        <v>2113</v>
      </c>
      <c r="B53" s="75" t="str">
        <f ca="1">'ISB-1 2011'!B53</f>
        <v>Vuisternens-devant-Romont</v>
      </c>
      <c r="C53" s="95">
        <f>('ISB-1 2011'!K53-'ISB-1 2011'!K$6)*0.5</f>
        <v>-4.4621309082149826E-2</v>
      </c>
      <c r="D53" s="95">
        <f>('ISB-2 2012'!K53-'ISB-2 2012'!K$6)*0.5</f>
        <v>-2.646625181558411E-2</v>
      </c>
      <c r="E53" s="96">
        <f>('ISB-3 2013'!K53-'ISB-3 2013'!K$6)*0.5</f>
        <v>-2.4994143890906997E-2</v>
      </c>
      <c r="F53" s="30">
        <f t="shared" si="0"/>
        <v>95.537869091785012</v>
      </c>
      <c r="G53" s="30">
        <f t="shared" si="1"/>
        <v>97.353374818441594</v>
      </c>
      <c r="H53" s="30">
        <f t="shared" si="2"/>
        <v>97.500585610909297</v>
      </c>
      <c r="I53" s="94">
        <f t="shared" si="3"/>
        <v>12.573966218265186</v>
      </c>
    </row>
    <row r="54" spans="1:40" s="56" customFormat="1" ht="15" customHeight="1">
      <c r="A54" s="61">
        <f ca="1">'ISB-1 2011'!A54</f>
        <v>2114</v>
      </c>
      <c r="B54" s="75" t="str">
        <f ca="1">'ISB-1 2011'!B54</f>
        <v>Villorsonnens</v>
      </c>
      <c r="C54" s="95">
        <f>('ISB-1 2011'!K54-'ISB-1 2011'!K$6)*0.5</f>
        <v>-2.5695498104974443E-2</v>
      </c>
      <c r="D54" s="95">
        <f>('ISB-2 2012'!K54-'ISB-2 2012'!K$6)*0.5</f>
        <v>-5.3884582632579003E-3</v>
      </c>
      <c r="E54" s="96">
        <f>('ISB-3 2013'!K54-'ISB-3 2013'!K$6)*0.5</f>
        <v>-3.0434068431495154E-2</v>
      </c>
      <c r="F54" s="30">
        <f t="shared" si="0"/>
        <v>97.430450189502551</v>
      </c>
      <c r="G54" s="30">
        <f t="shared" si="1"/>
        <v>99.461154173674217</v>
      </c>
      <c r="H54" s="30">
        <f t="shared" si="2"/>
        <v>96.956593156850488</v>
      </c>
      <c r="I54" s="94">
        <f t="shared" si="3"/>
        <v>12.723626952617181</v>
      </c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</row>
    <row r="55" spans="1:40" ht="15" customHeight="1">
      <c r="A55" s="61">
        <f ca="1">'ISB-1 2011'!A55</f>
        <v>2115</v>
      </c>
      <c r="B55" s="75" t="str">
        <f ca="1">'ISB-1 2011'!B55</f>
        <v>Torny</v>
      </c>
      <c r="C55" s="95">
        <f>('ISB-1 2011'!K55-'ISB-1 2011'!K$6)*0.5</f>
        <v>-4.9837897528546005E-3</v>
      </c>
      <c r="D55" s="95">
        <f>('ISB-2 2012'!K55-'ISB-2 2012'!K$6)*0.5</f>
        <v>1.5281848075838253E-2</v>
      </c>
      <c r="E55" s="96">
        <f>('ISB-3 2013'!K55-'ISB-3 2013'!K$6)*0.5</f>
        <v>1.2669099785377003E-2</v>
      </c>
      <c r="F55" s="30">
        <f t="shared" si="0"/>
        <v>99.501621024714538</v>
      </c>
      <c r="G55" s="30">
        <f t="shared" si="1"/>
        <v>101.52818480758383</v>
      </c>
      <c r="H55" s="30">
        <f t="shared" si="2"/>
        <v>101.2669099785377</v>
      </c>
      <c r="I55" s="94">
        <f t="shared" si="3"/>
        <v>13.089447794609205</v>
      </c>
    </row>
    <row r="56" spans="1:40" ht="15" customHeight="1">
      <c r="A56" s="61">
        <f ca="1">'ISB-1 2011'!A56</f>
        <v>2116</v>
      </c>
      <c r="B56" s="75" t="str">
        <f ca="1">'ISB-1 2011'!B56</f>
        <v>La Folliaz</v>
      </c>
      <c r="C56" s="95">
        <f>('ISB-1 2011'!K56-'ISB-1 2011'!K$6)*0.5</f>
        <v>-7.6986025799360272E-2</v>
      </c>
      <c r="D56" s="95">
        <f>('ISB-2 2012'!K56-'ISB-2 2012'!K$6)*0.5</f>
        <v>-8.4718151924161753E-2</v>
      </c>
      <c r="E56" s="96">
        <f>('ISB-3 2013'!K56-'ISB-3 2013'!K$6)*0.5</f>
        <v>-6.1598979232423794E-2</v>
      </c>
      <c r="F56" s="30">
        <f t="shared" si="0"/>
        <v>92.301397420063978</v>
      </c>
      <c r="G56" s="30">
        <f t="shared" si="1"/>
        <v>91.528184807583827</v>
      </c>
      <c r="H56" s="30">
        <f t="shared" si="2"/>
        <v>93.840102076757617</v>
      </c>
      <c r="I56" s="94">
        <f t="shared" si="3"/>
        <v>12.023097330380757</v>
      </c>
    </row>
    <row r="57" spans="1:40" ht="15" customHeight="1">
      <c r="A57" s="61">
        <f ca="1">'ISB-1 2011'!A57</f>
        <v>2121</v>
      </c>
      <c r="B57" s="75" t="str">
        <f ca="1">'ISB-1 2011'!B57</f>
        <v>Haut-Intyamon</v>
      </c>
      <c r="C57" s="95">
        <f>('ISB-1 2011'!K57-'ISB-1 2011'!K$6)*0.5</f>
        <v>-7.577168722300287E-2</v>
      </c>
      <c r="D57" s="95">
        <f>('ISB-2 2012'!K57-'ISB-2 2012'!K$6)*0.5</f>
        <v>-8.4693962277330587E-2</v>
      </c>
      <c r="E57" s="96">
        <f>('ISB-3 2013'!K57-'ISB-3 2013'!K$6)*0.5</f>
        <v>-9.3793475748823602E-2</v>
      </c>
      <c r="F57" s="30">
        <f t="shared" si="0"/>
        <v>92.422831277699714</v>
      </c>
      <c r="G57" s="30">
        <f t="shared" si="1"/>
        <v>91.530603772266943</v>
      </c>
      <c r="H57" s="30">
        <f t="shared" si="2"/>
        <v>90.62065242511764</v>
      </c>
      <c r="I57" s="94">
        <f t="shared" si="3"/>
        <v>11.889057987671151</v>
      </c>
    </row>
    <row r="58" spans="1:40" ht="15" customHeight="1">
      <c r="A58" s="61">
        <f ca="1">'ISB-1 2011'!A58</f>
        <v>2122</v>
      </c>
      <c r="B58" s="75" t="str">
        <f ca="1">'ISB-1 2011'!B58</f>
        <v>Pont-en-Ogoz</v>
      </c>
      <c r="C58" s="95">
        <f>('ISB-1 2011'!K58-'ISB-1 2011'!K$6)*0.5</f>
        <v>-6.7604957001495131E-3</v>
      </c>
      <c r="D58" s="95">
        <f>('ISB-2 2012'!K58-'ISB-2 2012'!K$6)*0.5</f>
        <v>-2.124544576852877E-2</v>
      </c>
      <c r="E58" s="96">
        <f>('ISB-3 2013'!K58-'ISB-3 2013'!K$6)*0.5</f>
        <v>-1.8556579173496318E-2</v>
      </c>
      <c r="F58" s="30">
        <f t="shared" si="0"/>
        <v>99.323950429985047</v>
      </c>
      <c r="G58" s="30">
        <f t="shared" si="1"/>
        <v>97.875455423147116</v>
      </c>
      <c r="H58" s="30">
        <f t="shared" si="2"/>
        <v>98.144342082650368</v>
      </c>
      <c r="I58" s="94">
        <f t="shared" si="3"/>
        <v>12.788384285619387</v>
      </c>
    </row>
    <row r="59" spans="1:40" ht="15" customHeight="1">
      <c r="A59" s="61">
        <f ca="1">'ISB-1 2011'!A59</f>
        <v>2123</v>
      </c>
      <c r="B59" s="75" t="str">
        <f ca="1">'ISB-1 2011'!B59</f>
        <v>Botterens</v>
      </c>
      <c r="C59" s="95">
        <f>('ISB-1 2011'!K59-'ISB-1 2011'!K$6)*0.5</f>
        <v>3.4348575994605487E-2</v>
      </c>
      <c r="D59" s="95">
        <f>('ISB-2 2012'!K59-'ISB-2 2012'!K$6)*0.5</f>
        <v>5.8440970718221935E-3</v>
      </c>
      <c r="E59" s="96">
        <f>('ISB-3 2013'!K59-'ISB-3 2013'!K$6)*0.5</f>
        <v>-1.2610979242933987E-2</v>
      </c>
      <c r="F59" s="30">
        <f t="shared" si="0"/>
        <v>103.43485759946054</v>
      </c>
      <c r="G59" s="30">
        <f t="shared" si="1"/>
        <v>100.58440970718222</v>
      </c>
      <c r="H59" s="30">
        <f t="shared" si="2"/>
        <v>98.738902075706605</v>
      </c>
      <c r="I59" s="94">
        <f t="shared" si="3"/>
        <v>13.109428734255729</v>
      </c>
    </row>
    <row r="60" spans="1:40" ht="15" customHeight="1">
      <c r="A60" s="61">
        <f ca="1">'ISB-1 2011'!A60</f>
        <v>2124</v>
      </c>
      <c r="B60" s="75" t="str">
        <f ca="1">'ISB-1 2011'!B60</f>
        <v>Broc</v>
      </c>
      <c r="C60" s="95">
        <f>('ISB-1 2011'!K60-'ISB-1 2011'!K$6)*0.5</f>
        <v>-5.0922570483437547E-2</v>
      </c>
      <c r="D60" s="95">
        <f>('ISB-2 2012'!K60-'ISB-2 2012'!K$6)*0.5</f>
        <v>-2.0785674510942542E-2</v>
      </c>
      <c r="E60" s="96">
        <f>('ISB-3 2013'!K60-'ISB-3 2013'!K$6)*0.5</f>
        <v>-8.359143652280146E-3</v>
      </c>
      <c r="F60" s="30">
        <f t="shared" si="0"/>
        <v>94.907742951656246</v>
      </c>
      <c r="G60" s="30">
        <f t="shared" si="1"/>
        <v>97.921432548905742</v>
      </c>
      <c r="H60" s="30">
        <f t="shared" si="2"/>
        <v>99.164085634771979</v>
      </c>
      <c r="I60" s="94">
        <f t="shared" si="3"/>
        <v>12.643308207159961</v>
      </c>
    </row>
    <row r="61" spans="1:40" s="56" customFormat="1" ht="15" customHeight="1">
      <c r="A61" s="61">
        <f ca="1">'ISB-1 2011'!A61</f>
        <v>2125</v>
      </c>
      <c r="B61" s="75" t="str">
        <f ca="1">'ISB-1 2011'!B61</f>
        <v>Bulle</v>
      </c>
      <c r="C61" s="95">
        <f>('ISB-1 2011'!K61-'ISB-1 2011'!K$6)*0.5</f>
        <v>7.2842172307427053E-2</v>
      </c>
      <c r="D61" s="95">
        <f>('ISB-2 2012'!K61-'ISB-2 2012'!K$6)*0.5</f>
        <v>6.9125616076192734E-2</v>
      </c>
      <c r="E61" s="96">
        <f>('ISB-3 2013'!K61-'ISB-3 2013'!K$6)*0.5</f>
        <v>7.477138714115357E-2</v>
      </c>
      <c r="F61" s="30">
        <f t="shared" si="0"/>
        <v>107.28421723074271</v>
      </c>
      <c r="G61" s="30">
        <f t="shared" si="1"/>
        <v>106.91256160761927</v>
      </c>
      <c r="H61" s="30">
        <f t="shared" si="2"/>
        <v>107.47713871411536</v>
      </c>
      <c r="I61" s="94">
        <f t="shared" si="3"/>
        <v>13.928480630022271</v>
      </c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</row>
    <row r="62" spans="1:40" ht="15" customHeight="1">
      <c r="A62" s="61">
        <f ca="1">'ISB-1 2011'!A62</f>
        <v>2128</v>
      </c>
      <c r="B62" s="75" t="str">
        <f ca="1">'ISB-1 2011'!B62</f>
        <v>Châtel-sur-Montsalvens</v>
      </c>
      <c r="C62" s="95">
        <f>('ISB-1 2011'!K62-'ISB-1 2011'!K$6)*0.5</f>
        <v>1.1403208351308119E-3</v>
      </c>
      <c r="D62" s="95">
        <f>('ISB-2 2012'!K62-'ISB-2 2012'!K$6)*0.5</f>
        <v>-2.9956247162256991E-2</v>
      </c>
      <c r="E62" s="96">
        <f>('ISB-3 2013'!K62-'ISB-3 2013'!K$6)*0.5</f>
        <v>7.2629959881840983E-3</v>
      </c>
      <c r="F62" s="30">
        <f t="shared" si="0"/>
        <v>100.11403208351308</v>
      </c>
      <c r="G62" s="30">
        <f t="shared" si="1"/>
        <v>97.004375283774294</v>
      </c>
      <c r="H62" s="30">
        <f t="shared" si="2"/>
        <v>100.72629959881841</v>
      </c>
      <c r="I62" s="94">
        <f t="shared" si="3"/>
        <v>12.896675811632383</v>
      </c>
    </row>
    <row r="63" spans="1:40" ht="15" customHeight="1">
      <c r="A63" s="61">
        <f ca="1">'ISB-1 2011'!A63</f>
        <v>2129</v>
      </c>
      <c r="B63" s="75" t="str">
        <f ca="1">'ISB-1 2011'!B63</f>
        <v>Corbières</v>
      </c>
      <c r="C63" s="95">
        <f>('ISB-1 2011'!K63-'ISB-1 2011'!K$6)*0.5</f>
        <v>3.1784473430502905E-2</v>
      </c>
      <c r="D63" s="95">
        <f>('ISB-2 2012'!K63-'ISB-2 2012'!K$6)*0.5</f>
        <v>4.8958824020855427E-2</v>
      </c>
      <c r="E63" s="96">
        <f>('ISB-3 2013'!K63-'ISB-3 2013'!K$6)*0.5</f>
        <v>2.7580381854350453E-2</v>
      </c>
      <c r="F63" s="30">
        <f t="shared" si="0"/>
        <v>103.17844734305029</v>
      </c>
      <c r="G63" s="30">
        <f t="shared" si="1"/>
        <v>104.89588240208555</v>
      </c>
      <c r="H63" s="30">
        <f t="shared" si="2"/>
        <v>102.75803818543504</v>
      </c>
      <c r="I63" s="94">
        <f t="shared" si="3"/>
        <v>13.459041531393721</v>
      </c>
    </row>
    <row r="64" spans="1:40" ht="15" customHeight="1">
      <c r="A64" s="61">
        <f ca="1">'ISB-1 2011'!A64</f>
        <v>2130</v>
      </c>
      <c r="B64" s="75" t="str">
        <f ca="1">'ISB-1 2011'!B64</f>
        <v>Crésuz</v>
      </c>
      <c r="C64" s="95">
        <f>('ISB-1 2011'!K64-'ISB-1 2011'!K$6)*0.5</f>
        <v>-1.9200577554548071E-2</v>
      </c>
      <c r="D64" s="95">
        <f>('ISB-2 2012'!K64-'ISB-2 2012'!K$6)*0.5</f>
        <v>-3.1309061015070846E-2</v>
      </c>
      <c r="E64" s="96">
        <f>('ISB-3 2013'!K64-'ISB-3 2013'!K$6)*0.5</f>
        <v>-4.8768472543284432E-2</v>
      </c>
      <c r="F64" s="30">
        <f t="shared" si="0"/>
        <v>98.079942244545194</v>
      </c>
      <c r="G64" s="30">
        <f t="shared" si="1"/>
        <v>96.86909389849292</v>
      </c>
      <c r="H64" s="30">
        <f t="shared" si="2"/>
        <v>95.123152745671561</v>
      </c>
      <c r="I64" s="94">
        <f t="shared" si="3"/>
        <v>12.56012577888113</v>
      </c>
    </row>
    <row r="65" spans="1:9" ht="15" customHeight="1">
      <c r="A65" s="61">
        <f ca="1">'ISB-1 2011'!A65</f>
        <v>2131</v>
      </c>
      <c r="B65" s="75" t="str">
        <f ca="1">'ISB-1 2011'!B65</f>
        <v>Echarlens</v>
      </c>
      <c r="C65" s="95">
        <f>('ISB-1 2011'!K65-'ISB-1 2011'!K$6)*0.5</f>
        <v>4.9706105788754992E-2</v>
      </c>
      <c r="D65" s="95">
        <f>('ISB-2 2012'!K65-'ISB-2 2012'!K$6)*0.5</f>
        <v>6.5571703148302032E-2</v>
      </c>
      <c r="E65" s="96">
        <f>('ISB-3 2013'!K65-'ISB-3 2013'!K$6)*0.5</f>
        <v>7.7241628466816578E-2</v>
      </c>
      <c r="F65" s="30">
        <f t="shared" si="0"/>
        <v>104.97061057887549</v>
      </c>
      <c r="G65" s="30">
        <f t="shared" si="1"/>
        <v>106.5571703148302</v>
      </c>
      <c r="H65" s="30">
        <f t="shared" si="2"/>
        <v>107.72416284668165</v>
      </c>
      <c r="I65" s="94">
        <f t="shared" si="3"/>
        <v>13.823609163958773</v>
      </c>
    </row>
    <row r="66" spans="1:9" ht="15" customHeight="1">
      <c r="A66" s="61">
        <f ca="1">'ISB-1 2011'!A66</f>
        <v>2134</v>
      </c>
      <c r="B66" s="75" t="str">
        <f ca="1">'ISB-1 2011'!B66</f>
        <v>Grandvillard</v>
      </c>
      <c r="C66" s="95">
        <f>('ISB-1 2011'!K66-'ISB-1 2011'!K$6)*0.5</f>
        <v>1.6344505738350029E-3</v>
      </c>
      <c r="D66" s="95">
        <f>('ISB-2 2012'!K66-'ISB-2 2012'!K$6)*0.5</f>
        <v>1.6075498869489044E-2</v>
      </c>
      <c r="E66" s="96">
        <f>('ISB-3 2013'!K66-'ISB-3 2013'!K$6)*0.5</f>
        <v>7.4455665821470951E-3</v>
      </c>
      <c r="F66" s="30">
        <f t="shared" si="0"/>
        <v>100.1634450573835</v>
      </c>
      <c r="G66" s="30">
        <f t="shared" si="1"/>
        <v>101.6075498869489</v>
      </c>
      <c r="H66" s="30">
        <f t="shared" si="2"/>
        <v>100.74455665821471</v>
      </c>
      <c r="I66" s="94">
        <f t="shared" si="3"/>
        <v>13.098923384390291</v>
      </c>
    </row>
    <row r="67" spans="1:9" ht="15" customHeight="1">
      <c r="A67" s="61">
        <f ca="1">'ISB-1 2011'!A67</f>
        <v>2135</v>
      </c>
      <c r="B67" s="75" t="str">
        <f ca="1">'ISB-1 2011'!B67</f>
        <v>Gruyères</v>
      </c>
      <c r="C67" s="95">
        <f>('ISB-1 2011'!K67-'ISB-1 2011'!K$6)*0.5</f>
        <v>3.1353386920061996E-2</v>
      </c>
      <c r="D67" s="95">
        <f>('ISB-2 2012'!K67-'ISB-2 2012'!K$6)*0.5</f>
        <v>7.5183939753630871E-2</v>
      </c>
      <c r="E67" s="96">
        <f>('ISB-3 2013'!K67-'ISB-3 2013'!K$6)*0.5</f>
        <v>6.8854357700905047E-2</v>
      </c>
      <c r="F67" s="30">
        <f t="shared" si="0"/>
        <v>103.1353386920062</v>
      </c>
      <c r="G67" s="30">
        <f t="shared" si="1"/>
        <v>107.51839397536308</v>
      </c>
      <c r="H67" s="30">
        <f t="shared" si="2"/>
        <v>106.88543577009051</v>
      </c>
      <c r="I67" s="94">
        <f t="shared" si="3"/>
        <v>13.749445993342009</v>
      </c>
    </row>
    <row r="68" spans="1:9" ht="15" customHeight="1">
      <c r="A68" s="61">
        <f ca="1">'ISB-1 2011'!A68</f>
        <v>2137</v>
      </c>
      <c r="B68" s="75" t="str">
        <f ca="1">'ISB-1 2011'!B68</f>
        <v>Hauteville</v>
      </c>
      <c r="C68" s="95">
        <f>('ISB-1 2011'!K68-'ISB-1 2011'!K$6)*0.5</f>
        <v>2.7264667605559484E-3</v>
      </c>
      <c r="D68" s="95">
        <f>('ISB-2 2012'!K68-'ISB-2 2012'!K$6)*0.5</f>
        <v>-2.4224324763667926E-2</v>
      </c>
      <c r="E68" s="96">
        <f>('ISB-3 2013'!K68-'ISB-3 2013'!K$6)*0.5</f>
        <v>-2.7226970566999839E-2</v>
      </c>
      <c r="F68" s="30">
        <f t="shared" si="0"/>
        <v>100.2726466760556</v>
      </c>
      <c r="G68" s="30">
        <f t="shared" si="1"/>
        <v>97.577567523633206</v>
      </c>
      <c r="H68" s="30">
        <f t="shared" si="2"/>
        <v>97.277302943300015</v>
      </c>
      <c r="I68" s="94">
        <f t="shared" si="3"/>
        <v>12.779021492291418</v>
      </c>
    </row>
    <row r="69" spans="1:9" ht="15" customHeight="1">
      <c r="A69" s="61">
        <f ca="1">'ISB-1 2011'!A69</f>
        <v>2138</v>
      </c>
      <c r="B69" s="75" t="str">
        <f ca="1">'ISB-1 2011'!B69</f>
        <v>Jaun</v>
      </c>
      <c r="C69" s="95">
        <f>('ISB-1 2011'!K69-'ISB-1 2011'!K$6)*0.5</f>
        <v>-0.1246965168435908</v>
      </c>
      <c r="D69" s="95">
        <f>('ISB-2 2012'!K69-'ISB-2 2012'!K$6)*0.5</f>
        <v>-0.14516046838563007</v>
      </c>
      <c r="E69" s="96">
        <f>('ISB-3 2013'!K69-'ISB-3 2013'!K$6)*0.5</f>
        <v>-0.13081745318182783</v>
      </c>
      <c r="F69" s="30">
        <f t="shared" si="0"/>
        <v>87.530348315640921</v>
      </c>
      <c r="G69" s="30">
        <f t="shared" si="1"/>
        <v>85.483953161437</v>
      </c>
      <c r="H69" s="30">
        <f t="shared" si="2"/>
        <v>86.918254681817217</v>
      </c>
      <c r="I69" s="94">
        <f t="shared" si="3"/>
        <v>11.25507968168016</v>
      </c>
    </row>
    <row r="70" spans="1:9" ht="15" customHeight="1">
      <c r="A70" s="61">
        <f ca="1">'ISB-1 2011'!A70</f>
        <v>2140</v>
      </c>
      <c r="B70" s="75" t="str">
        <f ca="1">'ISB-1 2011'!B70</f>
        <v>Marsens</v>
      </c>
      <c r="C70" s="95">
        <f>('ISB-1 2011'!K70-'ISB-1 2011'!K$6)*0.5</f>
        <v>5.6939029019841117E-2</v>
      </c>
      <c r="D70" s="95">
        <f>('ISB-2 2012'!K70-'ISB-2 2012'!K$6)*0.5</f>
        <v>5.0421484253137763E-2</v>
      </c>
      <c r="E70" s="96">
        <f>('ISB-3 2013'!K70-'ISB-3 2013'!K$6)*0.5</f>
        <v>5.9547564539875933E-2</v>
      </c>
      <c r="F70" s="30">
        <f t="shared" ref="F70:F131" si="4">100+(C70*100)</f>
        <v>105.69390290198412</v>
      </c>
      <c r="G70" s="30">
        <f t="shared" ref="G70:G131" si="5">100+(D70*100)</f>
        <v>105.04214842531377</v>
      </c>
      <c r="H70" s="30">
        <f t="shared" ref="H70:H131" si="6">100+(E70*100)</f>
        <v>105.9547564539876</v>
      </c>
      <c r="I70" s="94">
        <f t="shared" ref="I70:I131" si="7">((F70*F$7)+(G70*G$7)+(H70*H$7))/3</f>
        <v>13.712711976929663</v>
      </c>
    </row>
    <row r="71" spans="1:9" ht="15" customHeight="1">
      <c r="A71" s="61">
        <f ca="1">'ISB-1 2011'!A71</f>
        <v>2143</v>
      </c>
      <c r="B71" s="75" t="str">
        <f ca="1">'ISB-1 2011'!B71</f>
        <v>Morlon</v>
      </c>
      <c r="C71" s="95">
        <f>('ISB-1 2011'!K71-'ISB-1 2011'!K$6)*0.5</f>
        <v>-3.7708533562504074E-2</v>
      </c>
      <c r="D71" s="95">
        <f>('ISB-2 2012'!K71-'ISB-2 2012'!K$6)*0.5</f>
        <v>-7.3557170475927164E-2</v>
      </c>
      <c r="E71" s="96">
        <f>('ISB-3 2013'!K71-'ISB-3 2013'!K$6)*0.5</f>
        <v>-9.8004192575464638E-2</v>
      </c>
      <c r="F71" s="30">
        <f t="shared" si="4"/>
        <v>96.229146643749587</v>
      </c>
      <c r="G71" s="30">
        <f t="shared" si="5"/>
        <v>92.644282952407281</v>
      </c>
      <c r="H71" s="30">
        <f t="shared" si="6"/>
        <v>90.199580742453534</v>
      </c>
      <c r="I71" s="94">
        <f t="shared" si="7"/>
        <v>12.083861347661832</v>
      </c>
    </row>
    <row r="72" spans="1:9" ht="15" customHeight="1">
      <c r="A72" s="61">
        <f ca="1">'ISB-1 2011'!A72</f>
        <v>2145</v>
      </c>
      <c r="B72" s="75" t="str">
        <f ca="1">'ISB-1 2011'!B72</f>
        <v>Le Pâquier (FR)</v>
      </c>
      <c r="C72" s="95">
        <f>('ISB-1 2011'!K72-'ISB-1 2011'!K$6)*0.5</f>
        <v>-2.4239411360505156E-2</v>
      </c>
      <c r="D72" s="95">
        <f>('ISB-2 2012'!K72-'ISB-2 2012'!K$6)*0.5</f>
        <v>-2.1969980555300722E-2</v>
      </c>
      <c r="E72" s="96">
        <f>('ISB-3 2013'!K72-'ISB-3 2013'!K$6)*0.5</f>
        <v>-3.3498732016870397E-2</v>
      </c>
      <c r="F72" s="30">
        <f t="shared" si="4"/>
        <v>97.576058863949484</v>
      </c>
      <c r="G72" s="30">
        <f t="shared" si="5"/>
        <v>97.803001944469926</v>
      </c>
      <c r="H72" s="30">
        <f t="shared" si="6"/>
        <v>96.650126798312954</v>
      </c>
      <c r="I72" s="94">
        <f t="shared" si="7"/>
        <v>12.644863823371514</v>
      </c>
    </row>
    <row r="73" spans="1:9" ht="15" customHeight="1">
      <c r="A73" s="61">
        <f ca="1">'ISB-1 2011'!A73</f>
        <v>2147</v>
      </c>
      <c r="B73" s="75" t="str">
        <f ca="1">'ISB-1 2011'!B73</f>
        <v>Pont-la-Ville</v>
      </c>
      <c r="C73" s="95">
        <f>('ISB-1 2011'!K73-'ISB-1 2011'!K$6)*0.5</f>
        <v>4.402390492864422E-3</v>
      </c>
      <c r="D73" s="95">
        <f>('ISB-2 2012'!K73-'ISB-2 2012'!K$6)*0.5</f>
        <v>-3.5389075577686724E-4</v>
      </c>
      <c r="E73" s="96">
        <f>('ISB-3 2013'!K73-'ISB-3 2013'!K$6)*0.5</f>
        <v>-3.1155143903262711E-3</v>
      </c>
      <c r="F73" s="30">
        <f t="shared" si="4"/>
        <v>100.44023904928645</v>
      </c>
      <c r="G73" s="30">
        <f t="shared" si="5"/>
        <v>99.964610924422317</v>
      </c>
      <c r="H73" s="30">
        <f t="shared" si="6"/>
        <v>99.688448560967373</v>
      </c>
      <c r="I73" s="94">
        <f t="shared" si="7"/>
        <v>12.994039826551479</v>
      </c>
    </row>
    <row r="74" spans="1:9" ht="15" customHeight="1">
      <c r="A74" s="61">
        <f ca="1">'ISB-1 2011'!A74</f>
        <v>2148</v>
      </c>
      <c r="B74" s="75" t="str">
        <f ca="1">'ISB-1 2011'!B74</f>
        <v>Riaz</v>
      </c>
      <c r="C74" s="95">
        <f>('ISB-1 2011'!K74-'ISB-1 2011'!K$6)*0.5</f>
        <v>4.9610150912578491E-2</v>
      </c>
      <c r="D74" s="95">
        <f>('ISB-2 2012'!K74-'ISB-2 2012'!K$6)*0.5</f>
        <v>2.4966917322660473E-2</v>
      </c>
      <c r="E74" s="96">
        <f>('ISB-3 2013'!K74-'ISB-3 2013'!K$6)*0.5</f>
        <v>1.4413844590734137E-2</v>
      </c>
      <c r="F74" s="30">
        <f t="shared" si="4"/>
        <v>104.96101509125785</v>
      </c>
      <c r="G74" s="30">
        <f t="shared" si="5"/>
        <v>102.49669173226604</v>
      </c>
      <c r="H74" s="30">
        <f t="shared" si="6"/>
        <v>101.44138445907342</v>
      </c>
      <c r="I74" s="94">
        <f t="shared" si="7"/>
        <v>13.375330652536464</v>
      </c>
    </row>
    <row r="75" spans="1:9" ht="15" customHeight="1">
      <c r="A75" s="61">
        <f ca="1">'ISB-1 2011'!A75</f>
        <v>2149</v>
      </c>
      <c r="B75" s="75" t="str">
        <f ca="1">'ISB-1 2011'!B75</f>
        <v>La Roche</v>
      </c>
      <c r="C75" s="95">
        <f>('ISB-1 2011'!K75-'ISB-1 2011'!K$6)*0.5</f>
        <v>-3.1099989691489902E-2</v>
      </c>
      <c r="D75" s="95">
        <f>('ISB-2 2012'!K75-'ISB-2 2012'!K$6)*0.5</f>
        <v>-3.8010012992072587E-2</v>
      </c>
      <c r="E75" s="96">
        <f>('ISB-3 2013'!K75-'ISB-3 2013'!K$6)*0.5</f>
        <v>-1.8953372389201223E-2</v>
      </c>
      <c r="F75" s="30">
        <f t="shared" si="4"/>
        <v>96.89000103085101</v>
      </c>
      <c r="G75" s="30">
        <f t="shared" si="5"/>
        <v>96.198998700792743</v>
      </c>
      <c r="H75" s="30">
        <f t="shared" si="6"/>
        <v>98.104662761079879</v>
      </c>
      <c r="I75" s="94">
        <f t="shared" si="7"/>
        <v>12.608685585934936</v>
      </c>
    </row>
    <row r="76" spans="1:9" ht="15" customHeight="1">
      <c r="A76" s="61">
        <f ca="1">'ISB-1 2011'!A76</f>
        <v>2152</v>
      </c>
      <c r="B76" s="75" t="str">
        <f ca="1">'ISB-1 2011'!B76</f>
        <v>Sâles</v>
      </c>
      <c r="C76" s="95">
        <f>('ISB-1 2011'!K76-'ISB-1 2011'!K$6)*0.5</f>
        <v>-1.3358765523810961E-2</v>
      </c>
      <c r="D76" s="95">
        <f>('ISB-2 2012'!K76-'ISB-2 2012'!K$6)*0.5</f>
        <v>-2.0739657300505837E-2</v>
      </c>
      <c r="E76" s="96">
        <f>('ISB-3 2013'!K76-'ISB-3 2013'!K$6)*0.5</f>
        <v>-3.1997312668676281E-2</v>
      </c>
      <c r="F76" s="30">
        <f t="shared" si="4"/>
        <v>98.664123447618906</v>
      </c>
      <c r="G76" s="30">
        <f t="shared" si="5"/>
        <v>97.926034269949412</v>
      </c>
      <c r="H76" s="30">
        <f t="shared" si="6"/>
        <v>96.80026873313237</v>
      </c>
      <c r="I76" s="94">
        <f t="shared" si="7"/>
        <v>12.703805465315341</v>
      </c>
    </row>
    <row r="77" spans="1:9" ht="15" customHeight="1">
      <c r="A77" s="61">
        <f ca="1">'ISB-1 2011'!A77</f>
        <v>2153</v>
      </c>
      <c r="B77" s="75" t="str">
        <f ca="1">'ISB-1 2011'!B77</f>
        <v>Sorens</v>
      </c>
      <c r="C77" s="95">
        <f>('ISB-1 2011'!K77-'ISB-1 2011'!K$6)*0.5</f>
        <v>-1.27798183662612E-2</v>
      </c>
      <c r="D77" s="95">
        <f>('ISB-2 2012'!K77-'ISB-2 2012'!K$6)*0.5</f>
        <v>3.2915307512576389E-2</v>
      </c>
      <c r="E77" s="96">
        <f>('ISB-3 2013'!K77-'ISB-3 2013'!K$6)*0.5</f>
        <v>4.0256609740224811E-2</v>
      </c>
      <c r="F77" s="30">
        <f t="shared" si="4"/>
        <v>98.722018163373875</v>
      </c>
      <c r="G77" s="30">
        <f t="shared" si="5"/>
        <v>103.29153075125764</v>
      </c>
      <c r="H77" s="30">
        <f t="shared" si="6"/>
        <v>104.02566097402249</v>
      </c>
      <c r="I77" s="94">
        <f t="shared" si="7"/>
        <v>13.251497788178719</v>
      </c>
    </row>
    <row r="78" spans="1:9" ht="15" customHeight="1">
      <c r="A78" s="61">
        <f ca="1">'ISB-1 2011'!A78</f>
        <v>2155</v>
      </c>
      <c r="B78" s="75" t="str">
        <f ca="1">'ISB-1 2011'!B78</f>
        <v>Vaulruz</v>
      </c>
      <c r="C78" s="95">
        <f>('ISB-1 2011'!K78-'ISB-1 2011'!K$6)*0.5</f>
        <v>-1.4998636426001438E-2</v>
      </c>
      <c r="D78" s="95">
        <f>('ISB-2 2012'!K78-'ISB-2 2012'!K$6)*0.5</f>
        <v>-3.7253150032372118E-2</v>
      </c>
      <c r="E78" s="96">
        <f>('ISB-3 2013'!K78-'ISB-3 2013'!K$6)*0.5</f>
        <v>-2.4454866686054413E-2</v>
      </c>
      <c r="F78" s="30">
        <f t="shared" si="4"/>
        <v>98.500136357399853</v>
      </c>
      <c r="G78" s="30">
        <f t="shared" si="5"/>
        <v>96.274684996762787</v>
      </c>
      <c r="H78" s="30">
        <f t="shared" si="6"/>
        <v>97.55451333139456</v>
      </c>
      <c r="I78" s="94">
        <f t="shared" si="7"/>
        <v>12.657860191884629</v>
      </c>
    </row>
    <row r="79" spans="1:9" ht="15" customHeight="1">
      <c r="A79" s="61">
        <f ca="1">'ISB-1 2011'!A79</f>
        <v>2160</v>
      </c>
      <c r="B79" s="75" t="str">
        <f ca="1">'ISB-1 2011'!B79</f>
        <v>Vuadens</v>
      </c>
      <c r="C79" s="95">
        <f>('ISB-1 2011'!K79-'ISB-1 2011'!K$6)*0.5</f>
        <v>1.991448687697206E-2</v>
      </c>
      <c r="D79" s="95">
        <f>('ISB-2 2012'!K79-'ISB-2 2012'!K$6)*0.5</f>
        <v>5.3420534207225104E-2</v>
      </c>
      <c r="E79" s="96">
        <f>('ISB-3 2013'!K79-'ISB-3 2013'!K$6)*0.5</f>
        <v>3.8877215102403204E-2</v>
      </c>
      <c r="F79" s="30">
        <f t="shared" si="4"/>
        <v>101.9914486876972</v>
      </c>
      <c r="G79" s="30">
        <f t="shared" si="5"/>
        <v>105.34205342072251</v>
      </c>
      <c r="H79" s="30">
        <f t="shared" si="6"/>
        <v>103.88772151024033</v>
      </c>
      <c r="I79" s="94">
        <f t="shared" si="7"/>
        <v>13.475878982687981</v>
      </c>
    </row>
    <row r="80" spans="1:9" ht="15" customHeight="1">
      <c r="A80" s="61">
        <f ca="1">'ISB-1 2011'!A80</f>
        <v>2162</v>
      </c>
      <c r="B80" s="75" t="str">
        <f ca="1">'ISB-1 2011'!B80</f>
        <v>Bas-Intyamon</v>
      </c>
      <c r="C80" s="95">
        <f>('ISB-1 2011'!K80-'ISB-1 2011'!K$6)*0.5</f>
        <v>2.3260196289204504E-2</v>
      </c>
      <c r="D80" s="95">
        <f>('ISB-2 2012'!K80-'ISB-2 2012'!K$6)*0.5</f>
        <v>3.2899781571390646E-3</v>
      </c>
      <c r="E80" s="96">
        <f>('ISB-3 2013'!K80-'ISB-3 2013'!K$6)*0.5</f>
        <v>1.1029101998522806E-2</v>
      </c>
      <c r="F80" s="30">
        <f t="shared" si="4"/>
        <v>102.32601962892045</v>
      </c>
      <c r="G80" s="30">
        <f t="shared" si="5"/>
        <v>100.3289978157139</v>
      </c>
      <c r="H80" s="30">
        <f t="shared" si="6"/>
        <v>101.10291019985227</v>
      </c>
      <c r="I80" s="94">
        <f t="shared" si="7"/>
        <v>13.152718267006273</v>
      </c>
    </row>
    <row r="81" spans="1:40" ht="15" customHeight="1">
      <c r="A81" s="61">
        <f ca="1">'ISB-1 2011'!A81</f>
        <v>2163</v>
      </c>
      <c r="B81" s="75" t="str">
        <f ca="1">'ISB-1 2011'!B81</f>
        <v>Val-de-Charmey</v>
      </c>
      <c r="C81" s="95">
        <f>('ISB-1 2011'!K81-'ISB-1 2011'!K$6)*0.5</f>
        <v>-1.8303874132857792E-2</v>
      </c>
      <c r="D81" s="95">
        <f>('ISB-2 2012'!K81-'ISB-2 2012'!K$6)*0.5</f>
        <v>-1.6522433269727493E-2</v>
      </c>
      <c r="E81" s="96">
        <f>('ISB-3 2013'!K81-'ISB-3 2013'!K$6)*0.5</f>
        <v>-1.3634568371304098E-2</v>
      </c>
      <c r="F81" s="30">
        <f t="shared" si="4"/>
        <v>98.169612586714223</v>
      </c>
      <c r="G81" s="30">
        <f t="shared" si="5"/>
        <v>98.347756673027249</v>
      </c>
      <c r="H81" s="30">
        <f t="shared" si="6"/>
        <v>98.636543162869586</v>
      </c>
      <c r="I81" s="94">
        <f t="shared" si="7"/>
        <v>12.780164407899059</v>
      </c>
    </row>
    <row r="82" spans="1:40" ht="15" customHeight="1">
      <c r="A82" s="61">
        <f ca="1">'ISB-1 2011'!A82</f>
        <v>2171</v>
      </c>
      <c r="B82" s="75" t="str">
        <f ca="1">'ISB-1 2011'!B82</f>
        <v>Arconciel</v>
      </c>
      <c r="C82" s="95">
        <f>('ISB-1 2011'!K82-'ISB-1 2011'!K$6)*0.5</f>
        <v>2.2550406318622304E-2</v>
      </c>
      <c r="D82" s="95">
        <f>('ISB-2 2012'!K82-'ISB-2 2012'!K$6)*0.5</f>
        <v>-1.9705429277851322E-2</v>
      </c>
      <c r="E82" s="96">
        <f>('ISB-3 2013'!K82-'ISB-3 2013'!K$6)*0.5</f>
        <v>-9.0890030765809204E-3</v>
      </c>
      <c r="F82" s="30">
        <f t="shared" si="4"/>
        <v>102.25504063186223</v>
      </c>
      <c r="G82" s="30">
        <f t="shared" si="5"/>
        <v>98.029457072214868</v>
      </c>
      <c r="H82" s="30">
        <f t="shared" si="6"/>
        <v>99.091099692341913</v>
      </c>
      <c r="I82" s="94">
        <f t="shared" si="7"/>
        <v>12.962963367264942</v>
      </c>
    </row>
    <row r="83" spans="1:40" ht="15" customHeight="1">
      <c r="A83" s="61">
        <f ca="1">'ISB-1 2011'!A83</f>
        <v>2172</v>
      </c>
      <c r="B83" s="75" t="str">
        <f ca="1">'ISB-1 2011'!B83</f>
        <v>Autafond</v>
      </c>
      <c r="C83" s="95">
        <f>('ISB-1 2011'!K83-'ISB-1 2011'!K$6)*0.5</f>
        <v>-8.984170740620423E-2</v>
      </c>
      <c r="D83" s="95">
        <f>('ISB-2 2012'!K83-'ISB-2 2012'!K$6)*0.5</f>
        <v>-0.10138481859082842</v>
      </c>
      <c r="E83" s="96">
        <f>('ISB-3 2013'!K83-'ISB-3 2013'!K$6)*0.5</f>
        <v>-0.15394683848114404</v>
      </c>
      <c r="F83" s="30">
        <f t="shared" si="4"/>
        <v>91.015829259379572</v>
      </c>
      <c r="G83" s="30">
        <f t="shared" si="5"/>
        <v>89.861518140917156</v>
      </c>
      <c r="H83" s="30">
        <f t="shared" si="6"/>
        <v>84.605316151885603</v>
      </c>
      <c r="I83" s="94">
        <f t="shared" si="7"/>
        <v>11.495399331809494</v>
      </c>
    </row>
    <row r="84" spans="1:40" ht="15" customHeight="1">
      <c r="A84" s="61">
        <f ca="1">'ISB-1 2011'!A84</f>
        <v>2173</v>
      </c>
      <c r="B84" s="75" t="str">
        <f ca="1">'ISB-1 2011'!B84</f>
        <v>Autigny</v>
      </c>
      <c r="C84" s="95">
        <f>('ISB-1 2011'!K84-'ISB-1 2011'!K$6)*0.5</f>
        <v>-9.4326783995192509E-4</v>
      </c>
      <c r="D84" s="95">
        <f>('ISB-2 2012'!K84-'ISB-2 2012'!K$6)*0.5</f>
        <v>-2.6020150843664713E-2</v>
      </c>
      <c r="E84" s="96">
        <f>('ISB-3 2013'!K84-'ISB-3 2013'!K$6)*0.5</f>
        <v>1.1086072911261027E-2</v>
      </c>
      <c r="F84" s="30">
        <f t="shared" si="4"/>
        <v>99.905673216004814</v>
      </c>
      <c r="G84" s="30">
        <f t="shared" si="5"/>
        <v>97.397984915633529</v>
      </c>
      <c r="H84" s="30">
        <f t="shared" si="6"/>
        <v>101.10860729112611</v>
      </c>
      <c r="I84" s="94">
        <f t="shared" si="7"/>
        <v>12.921251092805702</v>
      </c>
    </row>
    <row r="85" spans="1:40" ht="15" customHeight="1">
      <c r="A85" s="61">
        <f ca="1">'ISB-1 2011'!A85</f>
        <v>2174</v>
      </c>
      <c r="B85" s="75" t="str">
        <f ca="1">'ISB-1 2011'!B85</f>
        <v>Avry</v>
      </c>
      <c r="C85" s="95">
        <f>('ISB-1 2011'!K85-'ISB-1 2011'!K$6)*0.5</f>
        <v>5.0982417646735348E-2</v>
      </c>
      <c r="D85" s="95">
        <f>('ISB-2 2012'!K85-'ISB-2 2012'!K$6)*0.5</f>
        <v>5.2979979138057312E-2</v>
      </c>
      <c r="E85" s="96">
        <f>('ISB-3 2013'!K85-'ISB-3 2013'!K$6)*0.5</f>
        <v>4.2140618365806473E-2</v>
      </c>
      <c r="F85" s="30">
        <f t="shared" si="4"/>
        <v>105.09824176467353</v>
      </c>
      <c r="G85" s="30">
        <f t="shared" si="5"/>
        <v>105.29799791380573</v>
      </c>
      <c r="H85" s="30">
        <f t="shared" si="6"/>
        <v>104.21406183658064</v>
      </c>
      <c r="I85" s="94">
        <f t="shared" si="7"/>
        <v>13.622626055602096</v>
      </c>
    </row>
    <row r="86" spans="1:40" ht="15" customHeight="1">
      <c r="A86" s="61">
        <f ca="1">'ISB-1 2011'!A86</f>
        <v>2175</v>
      </c>
      <c r="B86" s="75" t="str">
        <f ca="1">'ISB-1 2011'!B86</f>
        <v>Belfaux</v>
      </c>
      <c r="C86" s="95">
        <f>('ISB-1 2011'!K86-'ISB-1 2011'!K$6)*0.5</f>
        <v>3.5432539606888067E-2</v>
      </c>
      <c r="D86" s="95">
        <f>('ISB-2 2012'!K86-'ISB-2 2012'!K$6)*0.5</f>
        <v>4.4664842808720115E-2</v>
      </c>
      <c r="E86" s="96">
        <f>('ISB-3 2013'!K86-'ISB-3 2013'!K$6)*0.5</f>
        <v>6.3352739577927683E-2</v>
      </c>
      <c r="F86" s="30">
        <f t="shared" si="4"/>
        <v>103.5432539606888</v>
      </c>
      <c r="G86" s="30">
        <f t="shared" si="5"/>
        <v>104.46648428087201</v>
      </c>
      <c r="H86" s="30">
        <f t="shared" si="6"/>
        <v>106.33527395779277</v>
      </c>
      <c r="I86" s="94">
        <f t="shared" si="7"/>
        <v>13.611139028232012</v>
      </c>
    </row>
    <row r="87" spans="1:40" ht="15" customHeight="1">
      <c r="A87" s="61">
        <f ca="1">'ISB-1 2011'!A87</f>
        <v>2177</v>
      </c>
      <c r="B87" s="75" t="str">
        <f ca="1">'ISB-1 2011'!B87</f>
        <v>Chénens</v>
      </c>
      <c r="C87" s="95">
        <f>('ISB-1 2011'!K87-'ISB-1 2011'!K$6)*0.5</f>
        <v>-3.719899656819551E-2</v>
      </c>
      <c r="D87" s="95">
        <f>('ISB-2 2012'!K87-'ISB-2 2012'!K$6)*0.5</f>
        <v>-1.38481859082841E-3</v>
      </c>
      <c r="E87" s="96">
        <f>('ISB-3 2013'!K87-'ISB-3 2013'!K$6)*0.5</f>
        <v>-3.824131170371628E-3</v>
      </c>
      <c r="F87" s="30">
        <f t="shared" si="4"/>
        <v>96.28010034318045</v>
      </c>
      <c r="G87" s="30">
        <f t="shared" si="5"/>
        <v>99.861518140917156</v>
      </c>
      <c r="H87" s="30">
        <f t="shared" si="6"/>
        <v>99.61758688296284</v>
      </c>
      <c r="I87" s="94">
        <f t="shared" si="7"/>
        <v>12.806373592393719</v>
      </c>
    </row>
    <row r="88" spans="1:40" s="56" customFormat="1" ht="15" customHeight="1">
      <c r="A88" s="61">
        <f ca="1">'ISB-1 2011'!A88</f>
        <v>2179</v>
      </c>
      <c r="B88" s="75" t="str">
        <f ca="1">'ISB-1 2011'!B88</f>
        <v>Chésopelloz</v>
      </c>
      <c r="C88" s="95">
        <f>('ISB-1 2011'!K88-'ISB-1 2011'!K$6)*0.5</f>
        <v>-9.2218974102356382E-2</v>
      </c>
      <c r="D88" s="95">
        <f>('ISB-2 2012'!K88-'ISB-2 2012'!K$6)*0.5</f>
        <v>-7.197305388494607E-2</v>
      </c>
      <c r="E88" s="96">
        <f>('ISB-3 2013'!K88-'ISB-3 2013'!K$6)*0.5</f>
        <v>-3.3139270887389688E-3</v>
      </c>
      <c r="F88" s="30">
        <f t="shared" si="4"/>
        <v>90.778102589764359</v>
      </c>
      <c r="G88" s="30">
        <f t="shared" si="5"/>
        <v>92.802694611505387</v>
      </c>
      <c r="H88" s="30">
        <f t="shared" si="6"/>
        <v>99.668607291126108</v>
      </c>
      <c r="I88" s="94">
        <f t="shared" si="7"/>
        <v>12.264699214520741</v>
      </c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</row>
    <row r="89" spans="1:40" ht="15" customHeight="1">
      <c r="A89" s="61">
        <f ca="1">'ISB-1 2011'!A89</f>
        <v>2183</v>
      </c>
      <c r="B89" s="75" t="str">
        <f ca="1">'ISB-1 2011'!B89</f>
        <v>Corminboeuf</v>
      </c>
      <c r="C89" s="95">
        <f>('ISB-1 2011'!K89-'ISB-1 2011'!K$6)*0.5</f>
        <v>4.1079345225374722E-2</v>
      </c>
      <c r="D89" s="95">
        <f>('ISB-2 2012'!K89-'ISB-2 2012'!K$6)*0.5</f>
        <v>3.2501437333342195E-2</v>
      </c>
      <c r="E89" s="96">
        <f>('ISB-3 2013'!K89-'ISB-3 2013'!K$6)*0.5</f>
        <v>3.6357434413608433E-2</v>
      </c>
      <c r="F89" s="30">
        <f t="shared" si="4"/>
        <v>104.10793452253748</v>
      </c>
      <c r="G89" s="30">
        <f t="shared" si="5"/>
        <v>103.25014373333423</v>
      </c>
      <c r="H89" s="30">
        <f t="shared" si="6"/>
        <v>103.63574344136084</v>
      </c>
      <c r="I89" s="94">
        <f t="shared" si="7"/>
        <v>13.466032479490172</v>
      </c>
    </row>
    <row r="90" spans="1:40" ht="15" customHeight="1">
      <c r="A90" s="61">
        <f ca="1">'ISB-1 2011'!A90</f>
        <v>2184</v>
      </c>
      <c r="B90" s="75" t="str">
        <f ca="1">'ISB-1 2011'!B90</f>
        <v>Corpataux-Magnedens</v>
      </c>
      <c r="C90" s="95">
        <f>('ISB-1 2011'!K90-'ISB-1 2011'!K$6)*0.5</f>
        <v>0.11201164926337946</v>
      </c>
      <c r="D90" s="95">
        <f>('ISB-2 2012'!K90-'ISB-2 2012'!K$6)*0.5</f>
        <v>0.10466540971967388</v>
      </c>
      <c r="E90" s="96">
        <f>('ISB-3 2013'!K90-'ISB-3 2013'!K$6)*0.5</f>
        <v>0.10441283662906618</v>
      </c>
      <c r="F90" s="30">
        <f t="shared" si="4"/>
        <v>111.20116492633795</v>
      </c>
      <c r="G90" s="30">
        <f t="shared" si="5"/>
        <v>110.46654097196739</v>
      </c>
      <c r="H90" s="30">
        <f t="shared" si="6"/>
        <v>110.44128366290661</v>
      </c>
      <c r="I90" s="94">
        <f t="shared" si="7"/>
        <v>14.380319248000481</v>
      </c>
    </row>
    <row r="91" spans="1:40" s="56" customFormat="1" ht="15" customHeight="1">
      <c r="A91" s="61">
        <f ca="1">'ISB-1 2011'!A91</f>
        <v>2185</v>
      </c>
      <c r="B91" s="75" t="str">
        <f ca="1">'ISB-1 2011'!B91</f>
        <v>Corserey</v>
      </c>
      <c r="C91" s="95">
        <f>('ISB-1 2011'!K91-'ISB-1 2011'!K$6)*0.5</f>
        <v>4.6171937817967315E-2</v>
      </c>
      <c r="D91" s="95">
        <f>('ISB-2 2012'!K91-'ISB-2 2012'!K$6)*0.5</f>
        <v>8.6787224419924272E-2</v>
      </c>
      <c r="E91" s="96">
        <f>('ISB-3 2013'!K91-'ISB-3 2013'!K$6)*0.5</f>
        <v>8.3305791221120182E-2</v>
      </c>
      <c r="F91" s="30">
        <f t="shared" si="4"/>
        <v>104.61719378179673</v>
      </c>
      <c r="G91" s="30">
        <f t="shared" si="5"/>
        <v>108.67872244199242</v>
      </c>
      <c r="H91" s="30">
        <f t="shared" si="6"/>
        <v>108.33057912211201</v>
      </c>
      <c r="I91" s="94">
        <f t="shared" si="7"/>
        <v>13.926427248477523</v>
      </c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</row>
    <row r="92" spans="1:40" ht="15" customHeight="1">
      <c r="A92" s="61">
        <f ca="1">'ISB-1 2011'!A92</f>
        <v>2186</v>
      </c>
      <c r="B92" s="75" t="str">
        <f ca="1">'ISB-1 2011'!B92</f>
        <v>Cottens (FR)</v>
      </c>
      <c r="C92" s="95">
        <f>('ISB-1 2011'!K92-'ISB-1 2011'!K$6)*0.5</f>
        <v>0.13489028780392293</v>
      </c>
      <c r="D92" s="95">
        <f>('ISB-2 2012'!K92-'ISB-2 2012'!K$6)*0.5</f>
        <v>0.13453441626570717</v>
      </c>
      <c r="E92" s="96">
        <f>('ISB-3 2013'!K92-'ISB-3 2013'!K$6)*0.5</f>
        <v>0.16396469062184416</v>
      </c>
      <c r="F92" s="30">
        <f t="shared" si="4"/>
        <v>113.48902878039229</v>
      </c>
      <c r="G92" s="30">
        <f t="shared" si="5"/>
        <v>113.45344162657072</v>
      </c>
      <c r="H92" s="30">
        <f t="shared" si="6"/>
        <v>116.39646906218442</v>
      </c>
      <c r="I92" s="94">
        <f t="shared" si="7"/>
        <v>14.866576079014086</v>
      </c>
    </row>
    <row r="93" spans="1:40" ht="15" customHeight="1">
      <c r="A93" s="61">
        <f ca="1">'ISB-1 2011'!A93</f>
        <v>2189</v>
      </c>
      <c r="B93" s="75" t="str">
        <f ca="1">'ISB-1 2011'!B93</f>
        <v>Ependes (FR)</v>
      </c>
      <c r="C93" s="95">
        <f>('ISB-1 2011'!K93-'ISB-1 2011'!K$6)*0.5</f>
        <v>-9.4075439014775386E-2</v>
      </c>
      <c r="D93" s="95">
        <f>('ISB-2 2012'!K93-'ISB-2 2012'!K$6)*0.5</f>
        <v>-9.0657206650529912E-2</v>
      </c>
      <c r="E93" s="96">
        <f>('ISB-3 2013'!K93-'ISB-3 2013'!K$6)*0.5</f>
        <v>-8.1492295210181101E-2</v>
      </c>
      <c r="F93" s="30">
        <f t="shared" si="4"/>
        <v>90.592456098522462</v>
      </c>
      <c r="G93" s="30">
        <f t="shared" si="5"/>
        <v>90.934279334947007</v>
      </c>
      <c r="H93" s="30">
        <f t="shared" si="6"/>
        <v>91.850770478981886</v>
      </c>
      <c r="I93" s="94">
        <f t="shared" si="7"/>
        <v>11.837246006009146</v>
      </c>
    </row>
    <row r="94" spans="1:40" ht="15" customHeight="1">
      <c r="A94" s="61">
        <f ca="1">'ISB-1 2011'!A94</f>
        <v>2192</v>
      </c>
      <c r="B94" s="75" t="str">
        <f ca="1">'ISB-1 2011'!B94</f>
        <v>Farvagny</v>
      </c>
      <c r="C94" s="95">
        <f>('ISB-1 2011'!K94-'ISB-1 2011'!K$6)*0.5</f>
        <v>-1.2629971169676318E-3</v>
      </c>
      <c r="D94" s="95">
        <f>('ISB-2 2012'!K94-'ISB-2 2012'!K$6)*0.5</f>
        <v>-5.7472346982109651E-3</v>
      </c>
      <c r="E94" s="96">
        <f>('ISB-3 2013'!K94-'ISB-3 2013'!K$6)*0.5</f>
        <v>-1.2578232265850697E-2</v>
      </c>
      <c r="F94" s="30">
        <f t="shared" si="4"/>
        <v>99.87370028830324</v>
      </c>
      <c r="G94" s="30">
        <f t="shared" si="5"/>
        <v>99.425276530178905</v>
      </c>
      <c r="H94" s="30">
        <f t="shared" si="6"/>
        <v>98.742176773414926</v>
      </c>
      <c r="I94" s="94">
        <f t="shared" si="7"/>
        <v>12.905181950529146</v>
      </c>
    </row>
    <row r="95" spans="1:40" ht="15" customHeight="1">
      <c r="A95" s="61">
        <f ca="1">'ISB-1 2011'!A95</f>
        <v>2194</v>
      </c>
      <c r="B95" s="75" t="str">
        <f ca="1">'ISB-1 2011'!B95</f>
        <v>Ferpicloz</v>
      </c>
      <c r="C95" s="95">
        <f>('ISB-1 2011'!K95-'ISB-1 2011'!K$6)*0.5</f>
        <v>0.12097064957320079</v>
      </c>
      <c r="D95" s="95">
        <f>('ISB-2 2012'!K95-'ISB-2 2012'!K$6)*0.5</f>
        <v>0.1114356942296844</v>
      </c>
      <c r="E95" s="96">
        <f>('ISB-3 2013'!K95-'ISB-3 2013'!K$6)*0.5</f>
        <v>3.8887907773646355E-2</v>
      </c>
      <c r="F95" s="30">
        <f t="shared" si="4"/>
        <v>112.09706495732007</v>
      </c>
      <c r="G95" s="30">
        <f t="shared" si="5"/>
        <v>111.14356942296844</v>
      </c>
      <c r="H95" s="30">
        <f t="shared" si="6"/>
        <v>103.88879077736463</v>
      </c>
      <c r="I95" s="94">
        <f t="shared" si="7"/>
        <v>14.164704109326385</v>
      </c>
    </row>
    <row r="96" spans="1:40" ht="15" customHeight="1">
      <c r="A96" s="61">
        <f ca="1">'ISB-1 2011'!A96</f>
        <v>2196</v>
      </c>
      <c r="B96" s="75" t="str">
        <f ca="1">'ISB-1 2011'!B96</f>
        <v>Fribourg</v>
      </c>
      <c r="C96" s="95">
        <f>('ISB-1 2011'!K96-'ISB-1 2011'!K$6)*0.5</f>
        <v>-3.7890865475605218E-2</v>
      </c>
      <c r="D96" s="95">
        <f>('ISB-2 2012'!K96-'ISB-2 2012'!K$6)*0.5</f>
        <v>-3.6270046284275284E-2</v>
      </c>
      <c r="E96" s="96">
        <f>('ISB-3 2013'!K96-'ISB-3 2013'!K$6)*0.5</f>
        <v>-3.2748613076135857E-2</v>
      </c>
      <c r="F96" s="30">
        <f t="shared" si="4"/>
        <v>96.210913452439485</v>
      </c>
      <c r="G96" s="30">
        <f t="shared" si="5"/>
        <v>96.372995371572472</v>
      </c>
      <c r="H96" s="30">
        <f t="shared" si="6"/>
        <v>96.725138692386409</v>
      </c>
      <c r="I96" s="94">
        <f t="shared" si="7"/>
        <v>12.527081757460051</v>
      </c>
    </row>
    <row r="97" spans="1:9" ht="15" customHeight="1">
      <c r="A97" s="61">
        <f ca="1">'ISB-1 2011'!A97</f>
        <v>2197</v>
      </c>
      <c r="B97" s="75" t="str">
        <f ca="1">'ISB-1 2011'!B97</f>
        <v>Givisiez</v>
      </c>
      <c r="C97" s="95">
        <f>('ISB-1 2011'!K97-'ISB-1 2011'!K$6)*0.5</f>
        <v>0.17916788156109631</v>
      </c>
      <c r="D97" s="95">
        <f>('ISB-2 2012'!K97-'ISB-2 2012'!K$6)*0.5</f>
        <v>0.11698156478971926</v>
      </c>
      <c r="E97" s="96">
        <f>('ISB-3 2013'!K97-'ISB-3 2013'!K$6)*0.5</f>
        <v>0.10684408645527908</v>
      </c>
      <c r="F97" s="30">
        <f t="shared" si="4"/>
        <v>117.91678815610963</v>
      </c>
      <c r="G97" s="30">
        <f t="shared" si="5"/>
        <v>111.69815647897192</v>
      </c>
      <c r="H97" s="30">
        <f t="shared" si="6"/>
        <v>110.68440864552791</v>
      </c>
      <c r="I97" s="94">
        <f t="shared" si="7"/>
        <v>14.734961997050391</v>
      </c>
    </row>
    <row r="98" spans="1:9" ht="15" customHeight="1">
      <c r="A98" s="61">
        <f ca="1">'ISB-1 2011'!A98</f>
        <v>2198</v>
      </c>
      <c r="B98" s="75" t="str">
        <f ca="1">'ISB-1 2011'!B98</f>
        <v>Granges-Paccot</v>
      </c>
      <c r="C98" s="95">
        <f>('ISB-1 2011'!K98-'ISB-1 2011'!K$6)*0.5</f>
        <v>6.8864571944048533E-2</v>
      </c>
      <c r="D98" s="95">
        <f>('ISB-2 2012'!K98-'ISB-2 2012'!K$6)*0.5</f>
        <v>0.10333579797949914</v>
      </c>
      <c r="E98" s="96">
        <f>('ISB-3 2013'!K98-'ISB-3 2013'!K$6)*0.5</f>
        <v>0.12349019662260123</v>
      </c>
      <c r="F98" s="30">
        <f t="shared" si="4"/>
        <v>106.88645719440485</v>
      </c>
      <c r="G98" s="30">
        <f t="shared" si="5"/>
        <v>110.33357979794991</v>
      </c>
      <c r="H98" s="30">
        <f t="shared" si="6"/>
        <v>112.34901966226012</v>
      </c>
      <c r="I98" s="94">
        <f t="shared" si="7"/>
        <v>14.270340153144828</v>
      </c>
    </row>
    <row r="99" spans="1:9" ht="15" customHeight="1">
      <c r="A99" s="61">
        <f ca="1">'ISB-1 2011'!A99</f>
        <v>2200</v>
      </c>
      <c r="B99" s="75" t="str">
        <f ca="1">'ISB-1 2011'!B99</f>
        <v>Grolley</v>
      </c>
      <c r="C99" s="95">
        <f>('ISB-1 2011'!K99-'ISB-1 2011'!K$6)*0.5</f>
        <v>-5.2089370649049116E-3</v>
      </c>
      <c r="D99" s="95">
        <f>('ISB-2 2012'!K99-'ISB-2 2012'!K$6)*0.5</f>
        <v>3.8269077935364076E-3</v>
      </c>
      <c r="E99" s="96">
        <f>('ISB-3 2013'!K99-'ISB-3 2013'!K$6)*0.5</f>
        <v>7.4373682480485953E-3</v>
      </c>
      <c r="F99" s="30">
        <f t="shared" si="4"/>
        <v>99.479106293509503</v>
      </c>
      <c r="G99" s="30">
        <f t="shared" si="5"/>
        <v>100.38269077935364</v>
      </c>
      <c r="H99" s="30">
        <f t="shared" si="6"/>
        <v>100.74373682480486</v>
      </c>
      <c r="I99" s="94">
        <f t="shared" si="7"/>
        <v>13.016219617769025</v>
      </c>
    </row>
    <row r="100" spans="1:9" ht="15" customHeight="1">
      <c r="A100" s="61">
        <f ca="1">'ISB-1 2011'!A100</f>
        <v>2206</v>
      </c>
      <c r="B100" s="75" t="str">
        <f ca="1">'ISB-1 2011'!B100</f>
        <v>Marly</v>
      </c>
      <c r="C100" s="95">
        <f>('ISB-1 2011'!K100-'ISB-1 2011'!K$6)*0.5</f>
        <v>-3.5185688508858205E-2</v>
      </c>
      <c r="D100" s="95">
        <f>('ISB-2 2012'!K100-'ISB-2 2012'!K$6)*0.5</f>
        <v>-3.8128733472041071E-2</v>
      </c>
      <c r="E100" s="96">
        <f>('ISB-3 2013'!K100-'ISB-3 2013'!K$6)*0.5</f>
        <v>-5.2235291041418164E-2</v>
      </c>
      <c r="F100" s="30">
        <f t="shared" si="4"/>
        <v>96.481431149114172</v>
      </c>
      <c r="G100" s="30">
        <f t="shared" si="5"/>
        <v>96.187126652795897</v>
      </c>
      <c r="H100" s="30">
        <f t="shared" si="6"/>
        <v>94.776470895858182</v>
      </c>
      <c r="I100" s="94">
        <f t="shared" si="7"/>
        <v>12.446369742613365</v>
      </c>
    </row>
    <row r="101" spans="1:9" ht="15" customHeight="1">
      <c r="A101" s="61">
        <f ca="1">'ISB-1 2011'!A101</f>
        <v>2208</v>
      </c>
      <c r="B101" s="75" t="str">
        <f ca="1">'ISB-1 2011'!B101</f>
        <v>Matran</v>
      </c>
      <c r="C101" s="95">
        <f>('ISB-1 2011'!K101-'ISB-1 2011'!K$6)*0.5</f>
        <v>-3.1743002082400273E-3</v>
      </c>
      <c r="D101" s="95">
        <f>('ISB-2 2012'!K101-'ISB-2 2012'!K$6)*0.5</f>
        <v>-3.7494257609275716E-3</v>
      </c>
      <c r="E101" s="96">
        <f>('ISB-3 2013'!K101-'ISB-3 2013'!K$6)*0.5</f>
        <v>-8.9242379302856001E-3</v>
      </c>
      <c r="F101" s="30">
        <f t="shared" si="4"/>
        <v>99.682569979175994</v>
      </c>
      <c r="G101" s="30">
        <f t="shared" si="5"/>
        <v>99.625057423907236</v>
      </c>
      <c r="H101" s="30">
        <f t="shared" si="6"/>
        <v>99.107576206971444</v>
      </c>
      <c r="I101" s="94">
        <f t="shared" si="7"/>
        <v>12.921378316315369</v>
      </c>
    </row>
    <row r="102" spans="1:9" ht="15" customHeight="1">
      <c r="A102" s="61">
        <f ca="1">'ISB-1 2011'!A102</f>
        <v>2211</v>
      </c>
      <c r="B102" s="75" t="str">
        <f ca="1">'ISB-1 2011'!B102</f>
        <v>Neyruz (FR)</v>
      </c>
      <c r="C102" s="95">
        <f>('ISB-1 2011'!K102-'ISB-1 2011'!K$6)*0.5</f>
        <v>4.95711533002723E-2</v>
      </c>
      <c r="D102" s="95">
        <f>('ISB-2 2012'!K102-'ISB-2 2012'!K$6)*0.5</f>
        <v>5.6868159287787587E-2</v>
      </c>
      <c r="E102" s="96">
        <f>('ISB-3 2013'!K102-'ISB-3 2013'!K$6)*0.5</f>
        <v>5.7904909476357971E-2</v>
      </c>
      <c r="F102" s="30">
        <f t="shared" si="4"/>
        <v>104.95711533002724</v>
      </c>
      <c r="G102" s="30">
        <f t="shared" si="5"/>
        <v>105.68681592877876</v>
      </c>
      <c r="H102" s="30">
        <f t="shared" si="6"/>
        <v>105.7904909476358</v>
      </c>
      <c r="I102" s="94">
        <f t="shared" si="7"/>
        <v>13.70161048153893</v>
      </c>
    </row>
    <row r="103" spans="1:9" ht="15" customHeight="1">
      <c r="A103" s="61">
        <f ca="1">'ISB-1 2011'!A103</f>
        <v>2213</v>
      </c>
      <c r="B103" s="75" t="str">
        <f ca="1">'ISB-1 2011'!B103</f>
        <v>Noréaz</v>
      </c>
      <c r="C103" s="95">
        <f>('ISB-1 2011'!K103-'ISB-1 2011'!K$6)*0.5</f>
        <v>5.8757961648319146E-3</v>
      </c>
      <c r="D103" s="95">
        <f>('ISB-2 2012'!K103-'ISB-2 2012'!K$6)*0.5</f>
        <v>2.9693405510651513E-2</v>
      </c>
      <c r="E103" s="96">
        <f>('ISB-3 2013'!K103-'ISB-3 2013'!K$6)*0.5</f>
        <v>2.7884420018699049E-2</v>
      </c>
      <c r="F103" s="30">
        <f t="shared" si="4"/>
        <v>100.5875796164832</v>
      </c>
      <c r="G103" s="30">
        <f t="shared" si="5"/>
        <v>102.96934055106514</v>
      </c>
      <c r="H103" s="30">
        <f t="shared" si="6"/>
        <v>102.78844200186991</v>
      </c>
      <c r="I103" s="94">
        <f t="shared" si="7"/>
        <v>13.264754181935812</v>
      </c>
    </row>
    <row r="104" spans="1:9" ht="15" customHeight="1">
      <c r="A104" s="61">
        <f ca="1">'ISB-1 2011'!A104</f>
        <v>2216</v>
      </c>
      <c r="B104" s="75" t="str">
        <f ca="1">'ISB-1 2011'!B104</f>
        <v>Pierrafortscha</v>
      </c>
      <c r="C104" s="95">
        <f>('ISB-1 2011'!K104-'ISB-1 2011'!K$6)*0.5</f>
        <v>-6.7849226203196722E-2</v>
      </c>
      <c r="D104" s="95">
        <f>('ISB-2 2012'!K104-'ISB-2 2012'!K$6)*0.5</f>
        <v>-7.6736931266884759E-2</v>
      </c>
      <c r="E104" s="96">
        <f>('ISB-3 2013'!K104-'ISB-3 2013'!K$6)*0.5</f>
        <v>-8.9425038199850093E-2</v>
      </c>
      <c r="F104" s="30">
        <f t="shared" si="4"/>
        <v>93.215077379680324</v>
      </c>
      <c r="G104" s="30">
        <f t="shared" si="5"/>
        <v>92.326306873311523</v>
      </c>
      <c r="H104" s="30">
        <f t="shared" si="6"/>
        <v>91.057496180014994</v>
      </c>
      <c r="I104" s="94">
        <f t="shared" si="7"/>
        <v>11.976731522749198</v>
      </c>
    </row>
    <row r="105" spans="1:9" ht="15" customHeight="1">
      <c r="A105" s="61">
        <f ca="1">'ISB-1 2011'!A105</f>
        <v>2217</v>
      </c>
      <c r="B105" s="75" t="str">
        <f ca="1">'ISB-1 2011'!B105</f>
        <v>Ponthaux</v>
      </c>
      <c r="C105" s="95">
        <f>('ISB-1 2011'!K105-'ISB-1 2011'!K$6)*0.5</f>
        <v>8.7189303731598791E-2</v>
      </c>
      <c r="D105" s="95">
        <f>('ISB-2 2012'!K105-'ISB-2 2012'!K$6)*0.5</f>
        <v>6.6262240232700984E-2</v>
      </c>
      <c r="E105" s="96">
        <f>('ISB-3 2013'!K105-'ISB-3 2013'!K$6)*0.5</f>
        <v>5.6381890401755327E-2</v>
      </c>
      <c r="F105" s="30">
        <f t="shared" si="4"/>
        <v>108.71893037315988</v>
      </c>
      <c r="G105" s="30">
        <f t="shared" si="5"/>
        <v>106.6262240232701</v>
      </c>
      <c r="H105" s="30">
        <f t="shared" si="6"/>
        <v>105.63818904017553</v>
      </c>
      <c r="I105" s="94">
        <f t="shared" si="7"/>
        <v>13.898578770805022</v>
      </c>
    </row>
    <row r="106" spans="1:9" ht="15" customHeight="1">
      <c r="A106" s="61">
        <f ca="1">'ISB-1 2011'!A106</f>
        <v>2220</v>
      </c>
      <c r="B106" s="75" t="str">
        <f ca="1">'ISB-1 2011'!B106</f>
        <v>Le Mouret</v>
      </c>
      <c r="C106" s="95">
        <f>('ISB-1 2011'!K106-'ISB-1 2011'!K$6)*0.5</f>
        <v>-4.435270795040077E-2</v>
      </c>
      <c r="D106" s="95">
        <f>('ISB-2 2012'!K106-'ISB-2 2012'!K$6)*0.5</f>
        <v>-5.2329586032688884E-2</v>
      </c>
      <c r="E106" s="96">
        <f>('ISB-3 2013'!K106-'ISB-3 2013'!K$6)*0.5</f>
        <v>-4.3291900657020911E-2</v>
      </c>
      <c r="F106" s="30">
        <f t="shared" si="4"/>
        <v>95.564729204959917</v>
      </c>
      <c r="G106" s="30">
        <f t="shared" si="5"/>
        <v>94.767041396731116</v>
      </c>
      <c r="H106" s="30">
        <f t="shared" si="6"/>
        <v>95.670809934297907</v>
      </c>
      <c r="I106" s="94">
        <f t="shared" si="7"/>
        <v>12.383911737208322</v>
      </c>
    </row>
    <row r="107" spans="1:9" ht="15" customHeight="1">
      <c r="A107" s="61">
        <f ca="1">'ISB-1 2011'!A107</f>
        <v>2221</v>
      </c>
      <c r="B107" s="75" t="str">
        <f ca="1">'ISB-1 2011'!B107</f>
        <v>Prez-vers-Noréaz</v>
      </c>
      <c r="C107" s="95">
        <f>('ISB-1 2011'!K107-'ISB-1 2011'!K$6)*0.5</f>
        <v>-3.5146144970703723E-2</v>
      </c>
      <c r="D107" s="95">
        <f>('ISB-2 2012'!K107-'ISB-2 2012'!K$6)*0.5</f>
        <v>-4.0306974279451173E-2</v>
      </c>
      <c r="E107" s="96">
        <f>('ISB-3 2013'!K107-'ISB-3 2013'!K$6)*0.5</f>
        <v>-3.1209908176209417E-2</v>
      </c>
      <c r="F107" s="30">
        <f t="shared" si="4"/>
        <v>96.485385502929631</v>
      </c>
      <c r="G107" s="30">
        <f t="shared" si="5"/>
        <v>95.969302572054886</v>
      </c>
      <c r="H107" s="30">
        <f t="shared" si="6"/>
        <v>96.879009182379065</v>
      </c>
      <c r="I107" s="94">
        <f t="shared" si="7"/>
        <v>12.528149091243845</v>
      </c>
    </row>
    <row r="108" spans="1:9" ht="15" customHeight="1">
      <c r="A108" s="61">
        <f ca="1">'ISB-1 2011'!A108</f>
        <v>2222</v>
      </c>
      <c r="B108" s="75" t="str">
        <f ca="1">'ISB-1 2011'!B108</f>
        <v>Rossens (FR)</v>
      </c>
      <c r="C108" s="95">
        <f>('ISB-1 2011'!K108-'ISB-1 2011'!K$6)*0.5</f>
        <v>-7.598696002900393E-2</v>
      </c>
      <c r="D108" s="95">
        <f>('ISB-2 2012'!K108-'ISB-2 2012'!K$6)*0.5</f>
        <v>-8.3453208916099475E-2</v>
      </c>
      <c r="E108" s="96">
        <f>('ISB-3 2013'!K108-'ISB-3 2013'!K$6)*0.5</f>
        <v>-7.8627734620119724E-2</v>
      </c>
      <c r="F108" s="30">
        <f t="shared" si="4"/>
        <v>92.401303997099603</v>
      </c>
      <c r="G108" s="30">
        <f t="shared" si="5"/>
        <v>91.654679108390056</v>
      </c>
      <c r="H108" s="30">
        <f t="shared" si="6"/>
        <v>92.137226537988028</v>
      </c>
      <c r="I108" s="94">
        <f t="shared" si="7"/>
        <v>11.959165977562586</v>
      </c>
    </row>
    <row r="109" spans="1:9" ht="15" customHeight="1">
      <c r="A109" s="61">
        <f ca="1">'ISB-1 2011'!A109</f>
        <v>2223</v>
      </c>
      <c r="B109" s="75" t="str">
        <f ca="1">'ISB-1 2011'!B109</f>
        <v>Le Glèbe</v>
      </c>
      <c r="C109" s="95">
        <f>('ISB-1 2011'!K109-'ISB-1 2011'!K$6)*0.5</f>
        <v>3.3449475095504569E-2</v>
      </c>
      <c r="D109" s="95">
        <f>('ISB-2 2012'!K109-'ISB-2 2012'!K$6)*0.5</f>
        <v>4.1317884111874301E-2</v>
      </c>
      <c r="E109" s="96">
        <f>('ISB-3 2013'!K109-'ISB-3 2013'!K$6)*0.5</f>
        <v>3.681016805086805E-2</v>
      </c>
      <c r="F109" s="30">
        <f t="shared" si="4"/>
        <v>103.34494750955045</v>
      </c>
      <c r="G109" s="30">
        <f t="shared" si="5"/>
        <v>104.13178841118743</v>
      </c>
      <c r="H109" s="30">
        <f t="shared" si="6"/>
        <v>103.6810168050868</v>
      </c>
      <c r="I109" s="94">
        <f t="shared" si="7"/>
        <v>13.47313069302821</v>
      </c>
    </row>
    <row r="110" spans="1:9" ht="15" customHeight="1">
      <c r="A110" s="61">
        <f ca="1">'ISB-1 2011'!A110</f>
        <v>2225</v>
      </c>
      <c r="B110" s="75" t="str">
        <f ca="1">'ISB-1 2011'!B110</f>
        <v>Senèdes</v>
      </c>
      <c r="C110" s="95">
        <f>('ISB-1 2011'!K110-'ISB-1 2011'!K$6)*0.5</f>
        <v>-9.2646914718729906E-3</v>
      </c>
      <c r="D110" s="95">
        <f>('ISB-2 2012'!K110-'ISB-2 2012'!K$6)*0.5</f>
        <v>-7.3677245737343994E-3</v>
      </c>
      <c r="E110" s="96">
        <f>('ISB-3 2013'!K110-'ISB-3 2013'!K$6)*0.5</f>
        <v>3.9543215768403875E-2</v>
      </c>
      <c r="F110" s="30">
        <f t="shared" si="4"/>
        <v>99.073530852812695</v>
      </c>
      <c r="G110" s="30">
        <f t="shared" si="5"/>
        <v>99.263227542626566</v>
      </c>
      <c r="H110" s="30">
        <f t="shared" si="6"/>
        <v>103.95432157684039</v>
      </c>
      <c r="I110" s="94">
        <f t="shared" si="7"/>
        <v>13.089203762799711</v>
      </c>
    </row>
    <row r="111" spans="1:9" ht="15" customHeight="1">
      <c r="A111" s="61">
        <f ca="1">'ISB-1 2011'!A111</f>
        <v>2226</v>
      </c>
      <c r="B111" s="75" t="str">
        <f ca="1">'ISB-1 2011'!B111</f>
        <v>Treyvaux</v>
      </c>
      <c r="C111" s="95">
        <f>('ISB-1 2011'!K111-'ISB-1 2011'!K$6)*0.5</f>
        <v>-3.7052882993592134E-2</v>
      </c>
      <c r="D111" s="95">
        <f>('ISB-2 2012'!K111-'ISB-2 2012'!K$6)*0.5</f>
        <v>-6.2433507729405195E-2</v>
      </c>
      <c r="E111" s="96">
        <f>('ISB-3 2013'!K111-'ISB-3 2013'!K$6)*0.5</f>
        <v>-7.0545149474600527E-2</v>
      </c>
      <c r="F111" s="30">
        <f t="shared" si="4"/>
        <v>96.294711700640789</v>
      </c>
      <c r="G111" s="30">
        <f t="shared" si="5"/>
        <v>93.756649227059484</v>
      </c>
      <c r="H111" s="30">
        <f t="shared" si="6"/>
        <v>92.945485052539951</v>
      </c>
      <c r="I111" s="94">
        <f t="shared" si="7"/>
        <v>12.253763430944403</v>
      </c>
    </row>
    <row r="112" spans="1:9" ht="15" customHeight="1">
      <c r="A112" s="61">
        <f ca="1">'ISB-1 2011'!A112</f>
        <v>2228</v>
      </c>
      <c r="B112" s="75" t="str">
        <f ca="1">'ISB-1 2011'!B112</f>
        <v>Villars-sur-Glâne</v>
      </c>
      <c r="C112" s="95">
        <f>('ISB-1 2011'!K112-'ISB-1 2011'!K$6)*0.5</f>
        <v>5.470866320588845E-2</v>
      </c>
      <c r="D112" s="95">
        <f>('ISB-2 2012'!K112-'ISB-2 2012'!K$6)*0.5</f>
        <v>5.492341335041899E-2</v>
      </c>
      <c r="E112" s="96">
        <f>('ISB-3 2013'!K112-'ISB-3 2013'!K$6)*0.5</f>
        <v>4.3659672396129015E-2</v>
      </c>
      <c r="F112" s="30">
        <f t="shared" si="4"/>
        <v>105.47086632058884</v>
      </c>
      <c r="G112" s="30">
        <f t="shared" si="5"/>
        <v>105.4923413350419</v>
      </c>
      <c r="H112" s="30">
        <f t="shared" si="6"/>
        <v>104.3659672396129</v>
      </c>
      <c r="I112" s="94">
        <f t="shared" si="7"/>
        <v>13.653753272964051</v>
      </c>
    </row>
    <row r="113" spans="1:40" ht="15" customHeight="1">
      <c r="A113" s="61">
        <f ca="1">'ISB-1 2011'!A113</f>
        <v>2230</v>
      </c>
      <c r="B113" s="75" t="str">
        <f ca="1">'ISB-1 2011'!B113</f>
        <v>Villarsel-sur-Marly</v>
      </c>
      <c r="C113" s="95">
        <f>('ISB-1 2011'!K113-'ISB-1 2011'!K$6)*0.5</f>
        <v>-2.2177562239006493E-3</v>
      </c>
      <c r="D113" s="95">
        <f>('ISB-2 2012'!K113-'ISB-2 2012'!K$6)*0.5</f>
        <v>3.4978817772807938E-2</v>
      </c>
      <c r="E113" s="96">
        <f>('ISB-3 2013'!K113-'ISB-3 2013'!K$6)*0.5</f>
        <v>-2.3313927088738973E-2</v>
      </c>
      <c r="F113" s="30">
        <f t="shared" si="4"/>
        <v>99.778224377609931</v>
      </c>
      <c r="G113" s="30">
        <f t="shared" si="5"/>
        <v>103.4978817772808</v>
      </c>
      <c r="H113" s="30">
        <f t="shared" si="6"/>
        <v>97.668607291126108</v>
      </c>
      <c r="I113" s="94">
        <f t="shared" si="7"/>
        <v>13.030906092212531</v>
      </c>
    </row>
    <row r="114" spans="1:40" ht="15" customHeight="1">
      <c r="A114" s="61">
        <f ca="1">'ISB-1 2011'!A114</f>
        <v>2231</v>
      </c>
      <c r="B114" s="75" t="str">
        <f ca="1">'ISB-1 2011'!B114</f>
        <v>Vuisternens-en-Ogoz</v>
      </c>
      <c r="C114" s="95">
        <f>('ISB-1 2011'!K114-'ISB-1 2011'!K$6)*0.5</f>
        <v>-1.5229856398441252E-2</v>
      </c>
      <c r="D114" s="95">
        <f>('ISB-2 2012'!K114-'ISB-2 2012'!K$6)*0.5</f>
        <v>1.8985551779541948E-2</v>
      </c>
      <c r="E114" s="96">
        <f>('ISB-3 2013'!K114-'ISB-3 2013'!K$6)*0.5</f>
        <v>3.2279293250244076E-2</v>
      </c>
      <c r="F114" s="30">
        <f t="shared" si="4"/>
        <v>98.477014360155877</v>
      </c>
      <c r="G114" s="30">
        <f t="shared" si="5"/>
        <v>101.89855517795419</v>
      </c>
      <c r="H114" s="30">
        <f t="shared" si="6"/>
        <v>103.22792932502441</v>
      </c>
      <c r="I114" s="94">
        <f t="shared" si="7"/>
        <v>13.146031500773725</v>
      </c>
    </row>
    <row r="115" spans="1:40" ht="15" customHeight="1">
      <c r="A115" s="61">
        <f ca="1">'ISB-1 2011'!A115</f>
        <v>2233</v>
      </c>
      <c r="B115" s="75" t="str">
        <f ca="1">'ISB-1 2011'!B115</f>
        <v>Hauterive (FR)</v>
      </c>
      <c r="C115" s="95">
        <f>('ISB-1 2011'!K115-'ISB-1 2011'!K$6)*0.5</f>
        <v>8.058664449544771E-2</v>
      </c>
      <c r="D115" s="95">
        <f>('ISB-2 2012'!K115-'ISB-2 2012'!K$6)*0.5</f>
        <v>8.0105566024556193E-2</v>
      </c>
      <c r="E115" s="96">
        <f>('ISB-3 2013'!K115-'ISB-3 2013'!K$6)*0.5</f>
        <v>8.8386832700857745E-2</v>
      </c>
      <c r="F115" s="30">
        <f t="shared" si="4"/>
        <v>108.05866444954478</v>
      </c>
      <c r="G115" s="30">
        <f t="shared" si="5"/>
        <v>108.01055660245562</v>
      </c>
      <c r="H115" s="30">
        <f t="shared" si="6"/>
        <v>108.83868327008577</v>
      </c>
      <c r="I115" s="94">
        <f t="shared" si="7"/>
        <v>14.068512257146333</v>
      </c>
    </row>
    <row r="116" spans="1:40" ht="15" customHeight="1">
      <c r="A116" s="61">
        <f ca="1">'ISB-1 2011'!A116</f>
        <v>2234</v>
      </c>
      <c r="B116" s="75" t="str">
        <f ca="1">'ISB-1 2011'!B116</f>
        <v>La Brillaz</v>
      </c>
      <c r="C116" s="95">
        <f>('ISB-1 2011'!K116-'ISB-1 2011'!K$6)*0.5</f>
        <v>7.7425499071528556E-2</v>
      </c>
      <c r="D116" s="95">
        <f>('ISB-2 2012'!K116-'ISB-2 2012'!K$6)*0.5</f>
        <v>6.5657223451213623E-2</v>
      </c>
      <c r="E116" s="96">
        <f>('ISB-3 2013'!K116-'ISB-3 2013'!K$6)*0.5</f>
        <v>6.4215658710077603E-2</v>
      </c>
      <c r="F116" s="30">
        <f t="shared" si="4"/>
        <v>107.74254990715285</v>
      </c>
      <c r="G116" s="30">
        <f t="shared" si="5"/>
        <v>106.56572234512136</v>
      </c>
      <c r="H116" s="30">
        <f t="shared" si="6"/>
        <v>106.42156587100776</v>
      </c>
      <c r="I116" s="94">
        <f t="shared" si="7"/>
        <v>13.88760199073811</v>
      </c>
    </row>
    <row r="117" spans="1:40" ht="15" customHeight="1">
      <c r="A117" s="61">
        <f ca="1">'ISB-1 2011'!A117</f>
        <v>2235</v>
      </c>
      <c r="B117" s="75" t="str">
        <f ca="1">'ISB-1 2011'!B117</f>
        <v>La Sonnaz</v>
      </c>
      <c r="C117" s="95">
        <f>('ISB-1 2011'!K117-'ISB-1 2011'!K$6)*0.5</f>
        <v>1.2823042704366308E-2</v>
      </c>
      <c r="D117" s="95">
        <f>('ISB-2 2012'!K117-'ISB-2 2012'!K$6)*0.5</f>
        <v>-6.3729421062678482E-3</v>
      </c>
      <c r="E117" s="96">
        <f>('ISB-3 2013'!K117-'ISB-3 2013'!K$6)*0.5</f>
        <v>-3.7795848302989293E-3</v>
      </c>
      <c r="F117" s="30">
        <f t="shared" si="4"/>
        <v>101.28230427043663</v>
      </c>
      <c r="G117" s="30">
        <f t="shared" si="5"/>
        <v>99.362705789373209</v>
      </c>
      <c r="H117" s="30">
        <f t="shared" si="6"/>
        <v>99.622041516970114</v>
      </c>
      <c r="I117" s="94">
        <f t="shared" si="7"/>
        <v>13.001563333274573</v>
      </c>
    </row>
    <row r="118" spans="1:40" ht="15" customHeight="1">
      <c r="A118" s="61">
        <f ca="1">'ISB-1 2011'!A118</f>
        <v>2243</v>
      </c>
      <c r="B118" s="75" t="str">
        <f ca="1">'ISB-1 2011'!B118</f>
        <v>Barberêche</v>
      </c>
      <c r="C118" s="95">
        <f>('ISB-1 2011'!K118-'ISB-1 2011'!K$6)*0.5</f>
        <v>-0.11835849755341871</v>
      </c>
      <c r="D118" s="95">
        <f>('ISB-2 2012'!K118-'ISB-2 2012'!K$6)*0.5</f>
        <v>-0.12457591321049447</v>
      </c>
      <c r="E118" s="96">
        <f>('ISB-3 2013'!K118-'ISB-3 2013'!K$6)*0.5</f>
        <v>-0.13173311003722921</v>
      </c>
      <c r="F118" s="30">
        <f t="shared" si="4"/>
        <v>88.164150244658131</v>
      </c>
      <c r="G118" s="30">
        <f t="shared" si="5"/>
        <v>87.542408678950551</v>
      </c>
      <c r="H118" s="30">
        <f t="shared" si="6"/>
        <v>86.826688996277085</v>
      </c>
      <c r="I118" s="94">
        <f t="shared" si="7"/>
        <v>11.367689634931056</v>
      </c>
    </row>
    <row r="119" spans="1:40" ht="15" customHeight="1">
      <c r="A119" s="61">
        <f ca="1">'ISB-1 2011'!A119</f>
        <v>2250</v>
      </c>
      <c r="B119" s="75" t="str">
        <f ca="1">'ISB-1 2011'!B119</f>
        <v>Courgevaux</v>
      </c>
      <c r="C119" s="95">
        <f>('ISB-1 2011'!K119-'ISB-1 2011'!K$6)*0.5</f>
        <v>9.300439656007696E-2</v>
      </c>
      <c r="D119" s="95">
        <f>('ISB-2 2012'!K119-'ISB-2 2012'!K$6)*0.5</f>
        <v>6.8713220624857865E-2</v>
      </c>
      <c r="E119" s="96">
        <f>('ISB-3 2013'!K119-'ISB-3 2013'!K$6)*0.5</f>
        <v>4.5968369561978736E-2</v>
      </c>
      <c r="F119" s="30">
        <f t="shared" si="4"/>
        <v>109.3004396560077</v>
      </c>
      <c r="G119" s="30">
        <f t="shared" si="5"/>
        <v>106.87132206248579</v>
      </c>
      <c r="H119" s="30">
        <f t="shared" si="6"/>
        <v>104.59683695619788</v>
      </c>
      <c r="I119" s="94">
        <f t="shared" si="7"/>
        <v>13.889280322614139</v>
      </c>
    </row>
    <row r="120" spans="1:40" s="56" customFormat="1" ht="15" customHeight="1">
      <c r="A120" s="61">
        <f ca="1">'ISB-1 2011'!A120</f>
        <v>2251</v>
      </c>
      <c r="B120" s="75" t="str">
        <f ca="1">'ISB-1 2011'!B120</f>
        <v>Courlevon</v>
      </c>
      <c r="C120" s="95">
        <f>('ISB-1 2011'!K120-'ISB-1 2011'!K$6)*0.5</f>
        <v>-1.6572746029378138E-2</v>
      </c>
      <c r="D120" s="95">
        <f>('ISB-2 2012'!K120-'ISB-2 2012'!K$6)*0.5</f>
        <v>-1.9323749888538341E-2</v>
      </c>
      <c r="E120" s="96">
        <f>('ISB-3 2013'!K120-'ISB-3 2013'!K$6)*0.5</f>
        <v>-3.188535566016755E-2</v>
      </c>
      <c r="F120" s="30">
        <f t="shared" si="4"/>
        <v>98.342725397062182</v>
      </c>
      <c r="G120" s="30">
        <f t="shared" si="5"/>
        <v>98.067625011146163</v>
      </c>
      <c r="H120" s="30">
        <f t="shared" si="6"/>
        <v>96.811464433983247</v>
      </c>
      <c r="I120" s="94">
        <f t="shared" si="7"/>
        <v>12.696504582666897</v>
      </c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</row>
    <row r="121" spans="1:40" ht="15" customHeight="1">
      <c r="A121" s="61">
        <f ca="1">'ISB-1 2011'!A121</f>
        <v>2254</v>
      </c>
      <c r="B121" s="75" t="str">
        <f ca="1">'ISB-1 2011'!B121</f>
        <v>Courtepin</v>
      </c>
      <c r="C121" s="95">
        <f>('ISB-1 2011'!K121-'ISB-1 2011'!K$6)*0.5</f>
        <v>3.7300275457932838E-2</v>
      </c>
      <c r="D121" s="95">
        <f>('ISB-2 2012'!K121-'ISB-2 2012'!K$6)*0.5</f>
        <v>4.1839566278800658E-2</v>
      </c>
      <c r="E121" s="96">
        <f>('ISB-3 2013'!K121-'ISB-3 2013'!K$6)*0.5</f>
        <v>3.5821131401158238E-2</v>
      </c>
      <c r="F121" s="30">
        <f t="shared" si="4"/>
        <v>103.73002754579328</v>
      </c>
      <c r="G121" s="30">
        <f t="shared" si="5"/>
        <v>104.18395662788006</v>
      </c>
      <c r="H121" s="30">
        <f t="shared" si="6"/>
        <v>103.58211314011582</v>
      </c>
      <c r="I121" s="94">
        <f t="shared" si="7"/>
        <v>13.487781013687071</v>
      </c>
    </row>
    <row r="122" spans="1:40" ht="15" customHeight="1">
      <c r="A122" s="61">
        <f ca="1">'ISB-1 2011'!A122</f>
        <v>2257</v>
      </c>
      <c r="B122" s="75" t="str">
        <f ca="1">'ISB-1 2011'!B122</f>
        <v>Cressier (FR)</v>
      </c>
      <c r="C122" s="95">
        <f>('ISB-1 2011'!K122-'ISB-1 2011'!K$6)*0.5</f>
        <v>-4.2801351825563626E-2</v>
      </c>
      <c r="D122" s="95">
        <f>('ISB-2 2012'!K122-'ISB-2 2012'!K$6)*0.5</f>
        <v>-3.4220639486350804E-2</v>
      </c>
      <c r="E122" s="96">
        <f>('ISB-3 2013'!K122-'ISB-3 2013'!K$6)*0.5</f>
        <v>-4.4684151067658606E-2</v>
      </c>
      <c r="F122" s="30">
        <f t="shared" si="4"/>
        <v>95.719864817443636</v>
      </c>
      <c r="G122" s="30">
        <f t="shared" si="5"/>
        <v>96.577936051364915</v>
      </c>
      <c r="H122" s="30">
        <f t="shared" si="6"/>
        <v>95.53158489323414</v>
      </c>
      <c r="I122" s="94">
        <f t="shared" si="7"/>
        <v>12.46301240349645</v>
      </c>
    </row>
    <row r="123" spans="1:40" ht="15" customHeight="1">
      <c r="A123" s="61">
        <f ca="1">'ISB-1 2011'!A123</f>
        <v>2258</v>
      </c>
      <c r="B123" s="75" t="str">
        <f ca="1">'ISB-1 2011'!B123</f>
        <v>Fräschels</v>
      </c>
      <c r="C123" s="95">
        <f>('ISB-1 2011'!K123-'ISB-1 2011'!K$6)*0.5</f>
        <v>-9.6420654774625289E-2</v>
      </c>
      <c r="D123" s="95">
        <f>('ISB-2 2012'!K123-'ISB-2 2012'!K$6)*0.5</f>
        <v>-0.14629499823154699</v>
      </c>
      <c r="E123" s="96">
        <f>('ISB-3 2013'!K123-'ISB-3 2013'!K$6)*0.5</f>
        <v>-0.13917050079391827</v>
      </c>
      <c r="F123" s="30">
        <f t="shared" si="4"/>
        <v>90.357934522537477</v>
      </c>
      <c r="G123" s="30">
        <f t="shared" si="5"/>
        <v>85.370500176845297</v>
      </c>
      <c r="H123" s="30">
        <f t="shared" si="6"/>
        <v>86.082949920608172</v>
      </c>
      <c r="I123" s="94">
        <f t="shared" si="7"/>
        <v>11.336432954045611</v>
      </c>
    </row>
    <row r="124" spans="1:40" ht="15" customHeight="1">
      <c r="A124" s="61">
        <f ca="1">'ISB-1 2011'!A124</f>
        <v>2259</v>
      </c>
      <c r="B124" s="75" t="str">
        <f ca="1">'ISB-1 2011'!B124</f>
        <v>Galmiz</v>
      </c>
      <c r="C124" s="95">
        <f>('ISB-1 2011'!K124-'ISB-1 2011'!K$6)*0.5</f>
        <v>-2.9630302269987072E-2</v>
      </c>
      <c r="D124" s="95">
        <f>('ISB-2 2012'!K124-'ISB-2 2012'!K$6)*0.5</f>
        <v>-3.279276082909556E-2</v>
      </c>
      <c r="E124" s="96">
        <f>('ISB-3 2013'!K124-'ISB-3 2013'!K$6)*0.5</f>
        <v>-5.4091129161277833E-2</v>
      </c>
      <c r="F124" s="30">
        <f t="shared" si="4"/>
        <v>97.036969773001289</v>
      </c>
      <c r="G124" s="30">
        <f t="shared" si="5"/>
        <v>96.720723917090439</v>
      </c>
      <c r="H124" s="30">
        <f t="shared" si="6"/>
        <v>94.590887083872218</v>
      </c>
      <c r="I124" s="94">
        <f t="shared" si="7"/>
        <v>12.48549354751264</v>
      </c>
    </row>
    <row r="125" spans="1:40" s="56" customFormat="1" ht="15" customHeight="1">
      <c r="A125" s="61">
        <f ca="1">'ISB-1 2011'!A125</f>
        <v>2260</v>
      </c>
      <c r="B125" s="75" t="str">
        <f ca="1">'ISB-1 2011'!B125</f>
        <v>Gempenach</v>
      </c>
      <c r="C125" s="95">
        <f>('ISB-1 2011'!K125-'ISB-1 2011'!K$6)*0.5</f>
        <v>-9.2948432552403065E-2</v>
      </c>
      <c r="D125" s="95">
        <f>('ISB-2 2012'!K125-'ISB-2 2012'!K$6)*0.5</f>
        <v>-8.7250542972453854E-2</v>
      </c>
      <c r="E125" s="96">
        <f>('ISB-3 2013'!K125-'ISB-3 2013'!K$6)*0.5</f>
        <v>-0.11521868899350088</v>
      </c>
      <c r="F125" s="30">
        <f t="shared" si="4"/>
        <v>90.705156744759691</v>
      </c>
      <c r="G125" s="30">
        <f t="shared" si="5"/>
        <v>91.274945702754621</v>
      </c>
      <c r="H125" s="30">
        <f t="shared" si="6"/>
        <v>88.478131100649918</v>
      </c>
      <c r="I125" s="94">
        <f t="shared" si="7"/>
        <v>11.710841512635511</v>
      </c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</row>
    <row r="126" spans="1:40" ht="15" customHeight="1">
      <c r="A126" s="61">
        <f ca="1">'ISB-1 2011'!A126</f>
        <v>2261</v>
      </c>
      <c r="B126" s="75" t="str">
        <f ca="1">'ISB-1 2011'!B126</f>
        <v>Greng</v>
      </c>
      <c r="C126" s="95">
        <f>('ISB-1 2011'!K126-'ISB-1 2011'!K$6)*0.5</f>
        <v>-0.13530954366351416</v>
      </c>
      <c r="D126" s="95">
        <f>('ISB-2 2012'!K126-'ISB-2 2012'!K$6)*0.5</f>
        <v>-0.16283733255730887</v>
      </c>
      <c r="E126" s="96">
        <f>('ISB-3 2013'!K126-'ISB-3 2013'!K$6)*0.5</f>
        <v>-7.6367819304307832E-2</v>
      </c>
      <c r="F126" s="30">
        <f t="shared" si="4"/>
        <v>86.469045633648591</v>
      </c>
      <c r="G126" s="30">
        <f t="shared" si="5"/>
        <v>83.71626674426912</v>
      </c>
      <c r="H126" s="30">
        <f t="shared" si="6"/>
        <v>92.363218069569214</v>
      </c>
      <c r="I126" s="94">
        <f t="shared" si="7"/>
        <v>11.368351368376187</v>
      </c>
    </row>
    <row r="127" spans="1:40" ht="15" customHeight="1">
      <c r="A127" s="61">
        <f ca="1">'ISB-1 2011'!A127</f>
        <v>2262</v>
      </c>
      <c r="B127" s="75" t="str">
        <f ca="1">'ISB-1 2011'!B127</f>
        <v>Gurmels</v>
      </c>
      <c r="C127" s="95">
        <f>('ISB-1 2011'!K127-'ISB-1 2011'!K$6)*0.5</f>
        <v>-3.4103510245660981E-2</v>
      </c>
      <c r="D127" s="95">
        <f>('ISB-2 2012'!K127-'ISB-2 2012'!K$6)*0.5</f>
        <v>-3.1428359955124496E-2</v>
      </c>
      <c r="E127" s="96">
        <f>('ISB-3 2013'!K127-'ISB-3 2013'!K$6)*0.5</f>
        <v>-2.1952126742518549E-2</v>
      </c>
      <c r="F127" s="30">
        <f t="shared" si="4"/>
        <v>96.589648975433903</v>
      </c>
      <c r="G127" s="30">
        <f t="shared" si="5"/>
        <v>96.857164004487544</v>
      </c>
      <c r="H127" s="30">
        <f t="shared" si="6"/>
        <v>97.804787325748151</v>
      </c>
      <c r="I127" s="94">
        <f t="shared" si="7"/>
        <v>12.611194293235494</v>
      </c>
    </row>
    <row r="128" spans="1:40" ht="15" customHeight="1">
      <c r="A128" s="61">
        <f ca="1">'ISB-1 2011'!A128</f>
        <v>2264</v>
      </c>
      <c r="B128" s="75" t="str">
        <f ca="1">'ISB-1 2011'!B128</f>
        <v>Jeuss</v>
      </c>
      <c r="C128" s="95">
        <f>('ISB-1 2011'!K128-'ISB-1 2011'!K$6)*0.5</f>
        <v>-1.35402199920166E-2</v>
      </c>
      <c r="D128" s="95">
        <f>('ISB-2 2012'!K128-'ISB-2 2012'!K$6)*0.5</f>
        <v>-6.603128323729307E-2</v>
      </c>
      <c r="E128" s="96">
        <f>('ISB-3 2013'!K128-'ISB-3 2013'!K$6)*0.5</f>
        <v>-9.4839350817552528E-2</v>
      </c>
      <c r="F128" s="30">
        <f t="shared" si="4"/>
        <v>98.645978000798337</v>
      </c>
      <c r="G128" s="30">
        <f t="shared" si="5"/>
        <v>93.396871676270692</v>
      </c>
      <c r="H128" s="30">
        <f t="shared" si="6"/>
        <v>90.516064918244751</v>
      </c>
      <c r="I128" s="94">
        <f t="shared" si="7"/>
        <v>12.23480100197709</v>
      </c>
    </row>
    <row r="129" spans="1:40" ht="15" customHeight="1">
      <c r="A129" s="61">
        <f ca="1">'ISB-1 2011'!A129</f>
        <v>2265</v>
      </c>
      <c r="B129" s="75" t="str">
        <f ca="1">'ISB-1 2011'!B129</f>
        <v>Kerzers</v>
      </c>
      <c r="C129" s="95">
        <f>('ISB-1 2011'!K129-'ISB-1 2011'!K$6)*0.5</f>
        <v>-1.1600348164924362E-2</v>
      </c>
      <c r="D129" s="95">
        <f>('ISB-2 2012'!K129-'ISB-2 2012'!K$6)*0.5</f>
        <v>-1.1342708112750635E-2</v>
      </c>
      <c r="E129" s="96">
        <f>('ISB-3 2013'!K129-'ISB-3 2013'!K$6)*0.5</f>
        <v>-3.2397878296583985E-2</v>
      </c>
      <c r="F129" s="30">
        <f t="shared" si="4"/>
        <v>98.839965183507559</v>
      </c>
      <c r="G129" s="30">
        <f t="shared" si="5"/>
        <v>98.865729188724941</v>
      </c>
      <c r="H129" s="30">
        <f t="shared" si="6"/>
        <v>96.760212170341603</v>
      </c>
      <c r="I129" s="94">
        <f t="shared" si="7"/>
        <v>12.750373753293459</v>
      </c>
    </row>
    <row r="130" spans="1:40" s="56" customFormat="1" ht="15" customHeight="1">
      <c r="A130" s="61">
        <f ca="1">'ISB-1 2011'!A130</f>
        <v>2266</v>
      </c>
      <c r="B130" s="75" t="str">
        <f ca="1">'ISB-1 2011'!B130</f>
        <v>Kleinbösingen</v>
      </c>
      <c r="C130" s="95">
        <f>('ISB-1 2011'!K130-'ISB-1 2011'!K$6)*0.5</f>
        <v>-3.5330429210715518E-2</v>
      </c>
      <c r="D130" s="95">
        <f>('ISB-2 2012'!K130-'ISB-2 2012'!K$6)*0.5</f>
        <v>-6.0475727681737507E-2</v>
      </c>
      <c r="E130" s="96">
        <f>('ISB-3 2013'!K130-'ISB-3 2013'!K$6)*0.5</f>
        <v>-7.0159805224939698E-2</v>
      </c>
      <c r="F130" s="30">
        <f t="shared" si="4"/>
        <v>96.466957078928445</v>
      </c>
      <c r="G130" s="30">
        <f t="shared" si="5"/>
        <v>93.952427231826249</v>
      </c>
      <c r="H130" s="30">
        <f t="shared" si="6"/>
        <v>92.984019477506024</v>
      </c>
      <c r="I130" s="94">
        <f t="shared" si="7"/>
        <v>12.271367384031691</v>
      </c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</row>
    <row r="131" spans="1:40" ht="15" customHeight="1">
      <c r="A131" s="61">
        <f ca="1">'ISB-1 2011'!A131</f>
        <v>2270</v>
      </c>
      <c r="B131" s="75" t="str">
        <f ca="1">'ISB-1 2011'!B131</f>
        <v>Lurtigen</v>
      </c>
      <c r="C131" s="95">
        <f>('ISB-1 2011'!K131-'ISB-1 2011'!K$6)*0.5</f>
        <v>-0.10439937817888061</v>
      </c>
      <c r="D131" s="95">
        <f>('ISB-2 2012'!K131-'ISB-2 2012'!K$6)*0.5</f>
        <v>-0.11990333710934693</v>
      </c>
      <c r="E131" s="96">
        <f>('ISB-3 2013'!K131-'ISB-3 2013'!K$6)*0.5</f>
        <v>-0.11944295934680349</v>
      </c>
      <c r="F131" s="30">
        <f t="shared" si="4"/>
        <v>89.560062182111935</v>
      </c>
      <c r="G131" s="30">
        <f t="shared" si="5"/>
        <v>88.009666289065308</v>
      </c>
      <c r="H131" s="30">
        <f t="shared" si="6"/>
        <v>88.055704065319645</v>
      </c>
      <c r="I131" s="94">
        <f t="shared" si="7"/>
        <v>11.501581228830316</v>
      </c>
    </row>
    <row r="132" spans="1:40" ht="15" customHeight="1">
      <c r="A132" s="61">
        <f ca="1">'ISB-1 2011'!A132</f>
        <v>2271</v>
      </c>
      <c r="B132" s="75" t="str">
        <f ca="1">'ISB-1 2011'!B132</f>
        <v>Meyriez</v>
      </c>
      <c r="C132" s="95">
        <f>('ISB-1 2011'!K132-'ISB-1 2011'!K$6)*0.5</f>
        <v>-6.0770030888707284E-2</v>
      </c>
      <c r="D132" s="95">
        <f>('ISB-2 2012'!K132-'ISB-2 2012'!K$6)*0.5</f>
        <v>-8.5840777140051214E-2</v>
      </c>
      <c r="E132" s="96">
        <f>('ISB-3 2013'!K132-'ISB-3 2013'!K$6)*0.5</f>
        <v>-0.10586929335790422</v>
      </c>
      <c r="F132" s="30">
        <f t="shared" ref="F132:F172" si="8">100+(C132*100)</f>
        <v>93.922996911129275</v>
      </c>
      <c r="G132" s="30">
        <f t="shared" ref="G132:G172" si="9">100+(D132*100)</f>
        <v>91.415922285994881</v>
      </c>
      <c r="H132" s="30">
        <f t="shared" ref="H132:H172" si="10">100+(E132*100)</f>
        <v>89.413070664209584</v>
      </c>
      <c r="I132" s="94">
        <f t="shared" ref="I132:I172" si="11">((F132*F$7)+(G132*G$7)+(H132*H$7))/3</f>
        <v>11.896761160995752</v>
      </c>
    </row>
    <row r="133" spans="1:40" s="56" customFormat="1" ht="15" customHeight="1">
      <c r="A133" s="61">
        <f ca="1">'ISB-1 2011'!A133</f>
        <v>2272</v>
      </c>
      <c r="B133" s="75" t="str">
        <f ca="1">'ISB-1 2011'!B133</f>
        <v>Misery-Courtion</v>
      </c>
      <c r="C133" s="95">
        <f>('ISB-1 2011'!K133-'ISB-1 2011'!K$6)*0.5</f>
        <v>2.9683762896057439E-2</v>
      </c>
      <c r="D133" s="95">
        <f>('ISB-2 2012'!K133-'ISB-2 2012'!K$6)*0.5</f>
        <v>4.537151052309564E-2</v>
      </c>
      <c r="E133" s="96">
        <f>('ISB-3 2013'!K133-'ISB-3 2013'!K$6)*0.5</f>
        <v>6.7486072911261033E-2</v>
      </c>
      <c r="F133" s="30">
        <f t="shared" si="8"/>
        <v>102.96837628960574</v>
      </c>
      <c r="G133" s="30">
        <f t="shared" si="9"/>
        <v>104.53715105230957</v>
      </c>
      <c r="H133" s="30">
        <f t="shared" si="10"/>
        <v>106.74860729112611</v>
      </c>
      <c r="I133" s="94">
        <f t="shared" si="11"/>
        <v>13.607204029610694</v>
      </c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</row>
    <row r="134" spans="1:40" ht="15" customHeight="1">
      <c r="A134" s="61">
        <f ca="1">'ISB-1 2011'!A134</f>
        <v>2274</v>
      </c>
      <c r="B134" s="75" t="str">
        <f ca="1">'ISB-1 2011'!B134</f>
        <v>Muntelier</v>
      </c>
      <c r="C134" s="95">
        <f>('ISB-1 2011'!K134-'ISB-1 2011'!K$6)*0.5</f>
        <v>4.7218196114567609E-2</v>
      </c>
      <c r="D134" s="95">
        <f>('ISB-2 2012'!K134-'ISB-2 2012'!K$6)*0.5</f>
        <v>5.7202439026900129E-2</v>
      </c>
      <c r="E134" s="96">
        <f>('ISB-3 2013'!K134-'ISB-3 2013'!K$6)*0.5</f>
        <v>4.925195363248154E-2</v>
      </c>
      <c r="F134" s="30">
        <f t="shared" si="8"/>
        <v>104.72181961145677</v>
      </c>
      <c r="G134" s="30">
        <f t="shared" si="9"/>
        <v>105.72024390269002</v>
      </c>
      <c r="H134" s="30">
        <f t="shared" si="10"/>
        <v>104.92519536324815</v>
      </c>
      <c r="I134" s="94">
        <f t="shared" si="11"/>
        <v>13.655402309391201</v>
      </c>
    </row>
    <row r="135" spans="1:40" ht="15" customHeight="1">
      <c r="A135" s="61">
        <f ca="1">'ISB-1 2011'!A135</f>
        <v>2275</v>
      </c>
      <c r="B135" s="75" t="str">
        <f ca="1">'ISB-1 2011'!B135</f>
        <v>Murten</v>
      </c>
      <c r="C135" s="95">
        <f>('ISB-1 2011'!K135-'ISB-1 2011'!K$6)*0.5</f>
        <v>-4.8036330264484346E-2</v>
      </c>
      <c r="D135" s="95">
        <f>('ISB-2 2012'!K135-'ISB-2 2012'!K$6)*0.5</f>
        <v>-3.9440228941063651E-2</v>
      </c>
      <c r="E135" s="96">
        <f>('ISB-3 2013'!K135-'ISB-3 2013'!K$6)*0.5</f>
        <v>-4.1895241967631711E-2</v>
      </c>
      <c r="F135" s="30">
        <f t="shared" si="8"/>
        <v>95.196366973551562</v>
      </c>
      <c r="G135" s="30">
        <f t="shared" si="9"/>
        <v>96.055977105893632</v>
      </c>
      <c r="H135" s="30">
        <f t="shared" si="10"/>
        <v>95.810475803236827</v>
      </c>
      <c r="I135" s="94">
        <f t="shared" si="11"/>
        <v>12.429820100920134</v>
      </c>
    </row>
    <row r="136" spans="1:40" ht="15" customHeight="1">
      <c r="A136" s="61">
        <f ca="1">'ISB-1 2011'!A136</f>
        <v>2276</v>
      </c>
      <c r="B136" s="75" t="str">
        <f ca="1">'ISB-1 2011'!B136</f>
        <v>Ried bei Kerzers</v>
      </c>
      <c r="C136" s="95">
        <f>('ISB-1 2011'!K136-'ISB-1 2011'!K$6)*0.5</f>
        <v>1.9984652824892202E-2</v>
      </c>
      <c r="D136" s="95">
        <f>('ISB-2 2012'!K136-'ISB-2 2012'!K$6)*0.5</f>
        <v>3.380036659435677E-2</v>
      </c>
      <c r="E136" s="96">
        <f>('ISB-3 2013'!K136-'ISB-3 2013'!K$6)*0.5</f>
        <v>5.8649263095310114E-2</v>
      </c>
      <c r="F136" s="30">
        <f t="shared" si="8"/>
        <v>101.99846528248922</v>
      </c>
      <c r="G136" s="30">
        <f t="shared" si="9"/>
        <v>103.38003665943567</v>
      </c>
      <c r="H136" s="30">
        <f t="shared" si="10"/>
        <v>105.86492630953101</v>
      </c>
      <c r="I136" s="94">
        <f t="shared" si="11"/>
        <v>13.476840443288042</v>
      </c>
    </row>
    <row r="137" spans="1:40" ht="15" customHeight="1">
      <c r="A137" s="61">
        <f ca="1">'ISB-1 2011'!A137</f>
        <v>2277</v>
      </c>
      <c r="B137" s="75" t="str">
        <f ca="1">'ISB-1 2011'!B137</f>
        <v>Salvenach</v>
      </c>
      <c r="C137" s="95">
        <f>('ISB-1 2011'!K137-'ISB-1 2011'!K$6)*0.5</f>
        <v>-1.9223505130919832E-2</v>
      </c>
      <c r="D137" s="95">
        <f>('ISB-2 2012'!K137-'ISB-2 2012'!K$6)*0.5</f>
        <v>-3.0930273136282965E-2</v>
      </c>
      <c r="E137" s="96">
        <f>('ISB-3 2013'!K137-'ISB-3 2013'!K$6)*0.5</f>
        <v>-3.9577663352475242E-2</v>
      </c>
      <c r="F137" s="30">
        <f t="shared" si="8"/>
        <v>98.077649486908015</v>
      </c>
      <c r="G137" s="30">
        <f t="shared" si="9"/>
        <v>96.906972686371702</v>
      </c>
      <c r="H137" s="30">
        <f t="shared" si="10"/>
        <v>96.042233664752473</v>
      </c>
      <c r="I137" s="94">
        <f t="shared" si="11"/>
        <v>12.601462857786794</v>
      </c>
    </row>
    <row r="138" spans="1:40" ht="15" customHeight="1">
      <c r="A138" s="61">
        <f ca="1">'ISB-1 2011'!A138</f>
        <v>2278</v>
      </c>
      <c r="B138" s="75" t="str">
        <f ca="1">'ISB-1 2011'!B138</f>
        <v>Ulmiz</v>
      </c>
      <c r="C138" s="95">
        <f>('ISB-1 2011'!K138-'ISB-1 2011'!K$6)*0.5</f>
        <v>-2.2557018410988922E-2</v>
      </c>
      <c r="D138" s="95">
        <f>('ISB-2 2012'!K138-'ISB-2 2012'!K$6)*0.5</f>
        <v>-4.166259636860619E-2</v>
      </c>
      <c r="E138" s="96">
        <f>('ISB-3 2013'!K138-'ISB-3 2013'!K$6)*0.5</f>
        <v>-5.3590170182661628E-2</v>
      </c>
      <c r="F138" s="30">
        <f t="shared" si="8"/>
        <v>97.744298158901103</v>
      </c>
      <c r="G138" s="30">
        <f t="shared" si="9"/>
        <v>95.833740363139384</v>
      </c>
      <c r="H138" s="30">
        <f t="shared" si="10"/>
        <v>94.640982981733842</v>
      </c>
      <c r="I138" s="94">
        <f t="shared" si="11"/>
        <v>12.479883631113429</v>
      </c>
    </row>
    <row r="139" spans="1:40" ht="15" customHeight="1">
      <c r="A139" s="61">
        <f ca="1">'ISB-1 2011'!A139</f>
        <v>2279</v>
      </c>
      <c r="B139" s="75" t="str">
        <f ca="1">'ISB-1 2011'!B139</f>
        <v>Villarepos</v>
      </c>
      <c r="C139" s="95">
        <f>('ISB-1 2011'!K139-'ISB-1 2011'!K$6)*0.5</f>
        <v>-1.683812669362128E-3</v>
      </c>
      <c r="D139" s="95">
        <f>('ISB-2 2012'!K139-'ISB-2 2012'!K$6)*0.5</f>
        <v>-1.322089874881277E-4</v>
      </c>
      <c r="E139" s="96">
        <f>('ISB-3 2013'!K139-'ISB-3 2013'!K$6)*0.5</f>
        <v>-2.3238280788379778E-3</v>
      </c>
      <c r="F139" s="30">
        <f t="shared" si="8"/>
        <v>99.831618733063792</v>
      </c>
      <c r="G139" s="30">
        <f t="shared" si="9"/>
        <v>99.986779101251187</v>
      </c>
      <c r="H139" s="30">
        <f t="shared" si="10"/>
        <v>99.767617192116205</v>
      </c>
      <c r="I139" s="94">
        <f t="shared" si="11"/>
        <v>12.972074450644472</v>
      </c>
    </row>
    <row r="140" spans="1:40" ht="15" customHeight="1">
      <c r="A140" s="61">
        <f ca="1">'ISB-1 2011'!A140</f>
        <v>2280</v>
      </c>
      <c r="B140" s="75" t="str">
        <f ca="1">'ISB-1 2011'!B140</f>
        <v>Bas-Vully</v>
      </c>
      <c r="C140" s="95">
        <f>('ISB-1 2011'!K140-'ISB-1 2011'!K$6)*0.5</f>
        <v>3.0073995949100332E-2</v>
      </c>
      <c r="D140" s="95">
        <f>('ISB-2 2012'!K140-'ISB-2 2012'!K$6)*0.5</f>
        <v>5.068739913393544E-3</v>
      </c>
      <c r="E140" s="96">
        <f>('ISB-3 2013'!K140-'ISB-3 2013'!K$6)*0.5</f>
        <v>-1.5401839176651055E-2</v>
      </c>
      <c r="F140" s="30">
        <f t="shared" si="8"/>
        <v>103.00739959491003</v>
      </c>
      <c r="G140" s="30">
        <f t="shared" si="9"/>
        <v>100.50687399133936</v>
      </c>
      <c r="H140" s="30">
        <f t="shared" si="10"/>
        <v>98.459816082334896</v>
      </c>
      <c r="I140" s="94">
        <f t="shared" si="11"/>
        <v>13.075478082649701</v>
      </c>
    </row>
    <row r="141" spans="1:40" ht="15" customHeight="1">
      <c r="A141" s="61">
        <f ca="1">'ISB-1 2011'!A141</f>
        <v>2281</v>
      </c>
      <c r="B141" s="75" t="str">
        <f ca="1">'ISB-1 2011'!B141</f>
        <v>Haut-Vully</v>
      </c>
      <c r="C141" s="95">
        <f>('ISB-1 2011'!K141-'ISB-1 2011'!K$6)*0.5</f>
        <v>2.7323637462817629E-2</v>
      </c>
      <c r="D141" s="95">
        <f>('ISB-2 2012'!K141-'ISB-2 2012'!K$6)*0.5</f>
        <v>-4.5261798473729131E-3</v>
      </c>
      <c r="E141" s="96">
        <f>('ISB-3 2013'!K141-'ISB-3 2013'!K$6)*0.5</f>
        <v>-2.2613670897449478E-2</v>
      </c>
      <c r="F141" s="30">
        <f t="shared" si="8"/>
        <v>102.73236374628176</v>
      </c>
      <c r="G141" s="30">
        <f t="shared" si="9"/>
        <v>99.547382015262713</v>
      </c>
      <c r="H141" s="30">
        <f t="shared" si="10"/>
        <v>97.738632910255049</v>
      </c>
      <c r="I141" s="94">
        <f t="shared" si="11"/>
        <v>12.990795796488923</v>
      </c>
    </row>
    <row r="142" spans="1:40" ht="15" customHeight="1">
      <c r="A142" s="61">
        <f ca="1">'ISB-1 2011'!A142</f>
        <v>2283</v>
      </c>
      <c r="B142" s="75" t="str">
        <f ca="1">'ISB-1 2011'!B142</f>
        <v>Wallenried</v>
      </c>
      <c r="C142" s="95">
        <f>('ISB-1 2011'!K142-'ISB-1 2011'!K$6)*0.5</f>
        <v>9.1267032913062388E-2</v>
      </c>
      <c r="D142" s="95">
        <f>('ISB-2 2012'!K142-'ISB-2 2012'!K$6)*0.5</f>
        <v>1.4735399988406561E-2</v>
      </c>
      <c r="E142" s="96">
        <f>('ISB-3 2013'!K142-'ISB-3 2013'!K$6)*0.5</f>
        <v>-1.7854743415269589E-2</v>
      </c>
      <c r="F142" s="30">
        <f t="shared" si="8"/>
        <v>109.12670329130624</v>
      </c>
      <c r="G142" s="30">
        <f t="shared" si="9"/>
        <v>101.47353999884065</v>
      </c>
      <c r="H142" s="30">
        <f t="shared" si="10"/>
        <v>98.214525658473036</v>
      </c>
      <c r="I142" s="94">
        <f t="shared" si="11"/>
        <v>13.371679495475243</v>
      </c>
    </row>
    <row r="143" spans="1:40" ht="15" customHeight="1">
      <c r="A143" s="61">
        <f ca="1">'ISB-1 2011'!A143</f>
        <v>2291</v>
      </c>
      <c r="B143" s="75" t="str">
        <f ca="1">'ISB-1 2011'!B143</f>
        <v>Alterswil</v>
      </c>
      <c r="C143" s="95">
        <f>('ISB-1 2011'!K143-'ISB-1 2011'!K$6)*0.5</f>
        <v>-8.404572059874324E-2</v>
      </c>
      <c r="D143" s="95">
        <f>('ISB-2 2012'!K143-'ISB-2 2012'!K$6)*0.5</f>
        <v>-7.3032937297770648E-2</v>
      </c>
      <c r="E143" s="96">
        <f>('ISB-3 2013'!K143-'ISB-3 2013'!K$6)*0.5</f>
        <v>-7.5345589357868253E-2</v>
      </c>
      <c r="F143" s="30">
        <f t="shared" si="8"/>
        <v>91.595427940125674</v>
      </c>
      <c r="G143" s="30">
        <f t="shared" si="9"/>
        <v>92.696706270222933</v>
      </c>
      <c r="H143" s="30">
        <f t="shared" si="10"/>
        <v>92.465441064213181</v>
      </c>
      <c r="I143" s="94">
        <f t="shared" si="11"/>
        <v>11.983603009388526</v>
      </c>
    </row>
    <row r="144" spans="1:40" ht="15" customHeight="1">
      <c r="A144" s="61">
        <f ca="1">'ISB-1 2011'!A144</f>
        <v>2292</v>
      </c>
      <c r="B144" s="75" t="str">
        <f ca="1">'ISB-1 2011'!B144</f>
        <v>Brünisried</v>
      </c>
      <c r="C144" s="95">
        <f>('ISB-1 2011'!K144-'ISB-1 2011'!K$6)*0.5</f>
        <v>-3.3483591837562346E-2</v>
      </c>
      <c r="D144" s="95">
        <f>('ISB-2 2012'!K144-'ISB-2 2012'!K$6)*0.5</f>
        <v>-3.2207935928831921E-2</v>
      </c>
      <c r="E144" s="96">
        <f>('ISB-3 2013'!K144-'ISB-3 2013'!K$6)*0.5</f>
        <v>-1.8933316675812578E-2</v>
      </c>
      <c r="F144" s="30">
        <f t="shared" si="8"/>
        <v>96.65164081624377</v>
      </c>
      <c r="G144" s="30">
        <f t="shared" si="9"/>
        <v>96.779206407116803</v>
      </c>
      <c r="H144" s="30">
        <f t="shared" si="10"/>
        <v>98.106668332418735</v>
      </c>
      <c r="I144" s="94">
        <f t="shared" si="11"/>
        <v>12.623574423565245</v>
      </c>
    </row>
    <row r="145" spans="1:40" ht="15" customHeight="1">
      <c r="A145" s="61">
        <f ca="1">'ISB-1 2011'!A145</f>
        <v>2293</v>
      </c>
      <c r="B145" s="75" t="str">
        <f ca="1">'ISB-1 2011'!B145</f>
        <v>Düdingen</v>
      </c>
      <c r="C145" s="95">
        <f>('ISB-1 2011'!K145-'ISB-1 2011'!K$6)*0.5</f>
        <v>-4.8882832170056914E-2</v>
      </c>
      <c r="D145" s="95">
        <f>('ISB-2 2012'!K145-'ISB-2 2012'!K$6)*0.5</f>
        <v>-5.2124095417061762E-2</v>
      </c>
      <c r="E145" s="96">
        <f>('ISB-3 2013'!K145-'ISB-3 2013'!K$6)*0.5</f>
        <v>-5.3529135123172263E-2</v>
      </c>
      <c r="F145" s="30">
        <f t="shared" si="8"/>
        <v>95.111716782994307</v>
      </c>
      <c r="G145" s="30">
        <f t="shared" si="9"/>
        <v>94.78759045829382</v>
      </c>
      <c r="H145" s="30">
        <f t="shared" si="10"/>
        <v>94.64708648768277</v>
      </c>
      <c r="I145" s="94">
        <f t="shared" si="11"/>
        <v>12.320858848464439</v>
      </c>
    </row>
    <row r="146" spans="1:40" ht="15" customHeight="1">
      <c r="A146" s="61">
        <f ca="1">'ISB-1 2011'!A146</f>
        <v>2294</v>
      </c>
      <c r="B146" s="75" t="str">
        <f ca="1">'ISB-1 2011'!B146</f>
        <v>Giffers</v>
      </c>
      <c r="C146" s="95">
        <f>('ISB-1 2011'!K146-'ISB-1 2011'!K$6)*0.5</f>
        <v>-7.3811314522586741E-2</v>
      </c>
      <c r="D146" s="95">
        <f>('ISB-2 2012'!K146-'ISB-2 2012'!K$6)*0.5</f>
        <v>-7.1384818590828417E-2</v>
      </c>
      <c r="E146" s="96">
        <f>('ISB-3 2013'!K146-'ISB-3 2013'!K$6)*0.5</f>
        <v>-7.0997296732892928E-2</v>
      </c>
      <c r="F146" s="30">
        <f t="shared" si="8"/>
        <v>92.618868547741329</v>
      </c>
      <c r="G146" s="30">
        <f t="shared" si="9"/>
        <v>92.861518140917156</v>
      </c>
      <c r="H146" s="30">
        <f t="shared" si="10"/>
        <v>92.900270326710711</v>
      </c>
      <c r="I146" s="94">
        <f t="shared" si="11"/>
        <v>12.053882448765487</v>
      </c>
    </row>
    <row r="147" spans="1:40" ht="15" customHeight="1">
      <c r="A147" s="61">
        <f ca="1">'ISB-1 2011'!A147</f>
        <v>2295</v>
      </c>
      <c r="B147" s="75" t="str">
        <f ca="1">'ISB-1 2011'!B147</f>
        <v>Bösingen</v>
      </c>
      <c r="C147" s="95">
        <f>('ISB-1 2011'!K147-'ISB-1 2011'!K$6)*0.5</f>
        <v>-7.1007694164714238E-2</v>
      </c>
      <c r="D147" s="95">
        <f>('ISB-2 2012'!K147-'ISB-2 2012'!K$6)*0.5</f>
        <v>-7.1451337437835064E-2</v>
      </c>
      <c r="E147" s="96">
        <f>('ISB-3 2013'!K147-'ISB-3 2013'!K$6)*0.5</f>
        <v>-7.6403099063261259E-2</v>
      </c>
      <c r="F147" s="30">
        <f t="shared" si="8"/>
        <v>92.899230583528578</v>
      </c>
      <c r="G147" s="30">
        <f t="shared" si="9"/>
        <v>92.854866256216496</v>
      </c>
      <c r="H147" s="30">
        <f t="shared" si="10"/>
        <v>92.359690093673876</v>
      </c>
      <c r="I147" s="94">
        <f t="shared" si="11"/>
        <v>12.042326974217042</v>
      </c>
    </row>
    <row r="148" spans="1:40" ht="15" customHeight="1">
      <c r="A148" s="61">
        <f ca="1">'ISB-1 2011'!A148</f>
        <v>2296</v>
      </c>
      <c r="B148" s="75" t="str">
        <f ca="1">'ISB-1 2011'!B148</f>
        <v>Heitenried</v>
      </c>
      <c r="C148" s="95">
        <f>('ISB-1 2011'!K148-'ISB-1 2011'!K$6)*0.5</f>
        <v>-1.7450323186492658E-2</v>
      </c>
      <c r="D148" s="95">
        <f>('ISB-2 2012'!K148-'ISB-2 2012'!K$6)*0.5</f>
        <v>-1.662454461822567E-2</v>
      </c>
      <c r="E148" s="96">
        <f>('ISB-3 2013'!K148-'ISB-3 2013'!K$6)*0.5</f>
        <v>-1.4782627530746384E-3</v>
      </c>
      <c r="F148" s="30">
        <f t="shared" si="8"/>
        <v>98.254967681350735</v>
      </c>
      <c r="G148" s="30">
        <f t="shared" si="9"/>
        <v>98.337545538177437</v>
      </c>
      <c r="H148" s="30">
        <f t="shared" si="10"/>
        <v>99.852173724692534</v>
      </c>
      <c r="I148" s="94">
        <f t="shared" si="11"/>
        <v>12.836054944684756</v>
      </c>
    </row>
    <row r="149" spans="1:40" ht="15" customHeight="1">
      <c r="A149" s="61">
        <f ca="1">'ISB-1 2011'!A149</f>
        <v>2298</v>
      </c>
      <c r="B149" s="75" t="str">
        <f ca="1">'ISB-1 2011'!B149</f>
        <v>Oberschrot</v>
      </c>
      <c r="C149" s="95">
        <f>('ISB-1 2011'!K149-'ISB-1 2011'!K$6)*0.5</f>
        <v>-4.4629754484209028E-2</v>
      </c>
      <c r="D149" s="95">
        <f>('ISB-2 2012'!K149-'ISB-2 2012'!K$6)*0.5</f>
        <v>-3.6633114598618094E-2</v>
      </c>
      <c r="E149" s="96">
        <f>('ISB-3 2013'!K149-'ISB-3 2013'!K$6)*0.5</f>
        <v>-5.2458413780754186E-2</v>
      </c>
      <c r="F149" s="30">
        <f t="shared" si="8"/>
        <v>95.537024551579094</v>
      </c>
      <c r="G149" s="30">
        <f t="shared" si="9"/>
        <v>96.336688540138198</v>
      </c>
      <c r="H149" s="30">
        <f t="shared" si="10"/>
        <v>94.754158621924574</v>
      </c>
      <c r="I149" s="94">
        <f t="shared" si="11"/>
        <v>12.410986845200696</v>
      </c>
    </row>
    <row r="150" spans="1:40" ht="15" customHeight="1">
      <c r="A150" s="61">
        <f ca="1">'ISB-1 2011'!A150</f>
        <v>2299</v>
      </c>
      <c r="B150" s="75" t="str">
        <f ca="1">'ISB-1 2011'!B150</f>
        <v>Plaffeien</v>
      </c>
      <c r="C150" s="95">
        <f>('ISB-1 2011'!K150-'ISB-1 2011'!K$6)*0.5</f>
        <v>-9.7991335402897534E-2</v>
      </c>
      <c r="D150" s="95">
        <f>('ISB-2 2012'!K150-'ISB-2 2012'!K$6)*0.5</f>
        <v>-9.141629812912852E-2</v>
      </c>
      <c r="E150" s="96">
        <f>('ISB-3 2013'!K150-'ISB-3 2013'!K$6)*0.5</f>
        <v>-9.6536033449531461E-2</v>
      </c>
      <c r="F150" s="30">
        <f t="shared" si="8"/>
        <v>90.200866459710241</v>
      </c>
      <c r="G150" s="30">
        <f t="shared" si="9"/>
        <v>90.858370187087147</v>
      </c>
      <c r="H150" s="30">
        <f t="shared" si="10"/>
        <v>90.34639665504686</v>
      </c>
      <c r="I150" s="94">
        <f t="shared" si="11"/>
        <v>11.751863921969857</v>
      </c>
    </row>
    <row r="151" spans="1:40" ht="15" customHeight="1">
      <c r="A151" s="61">
        <f ca="1">'ISB-1 2011'!A151</f>
        <v>2300</v>
      </c>
      <c r="B151" s="75" t="str">
        <f ca="1">'ISB-1 2011'!B151</f>
        <v>Plasselb</v>
      </c>
      <c r="C151" s="95">
        <f>('ISB-1 2011'!K151-'ISB-1 2011'!K$6)*0.5</f>
        <v>-8.3262760037783184E-2</v>
      </c>
      <c r="D151" s="95">
        <f>('ISB-2 2012'!K151-'ISB-2 2012'!K$6)*0.5</f>
        <v>-9.842623870917161E-2</v>
      </c>
      <c r="E151" s="96">
        <f>('ISB-3 2013'!K151-'ISB-3 2013'!K$6)*0.5</f>
        <v>-8.285484525241163E-2</v>
      </c>
      <c r="F151" s="30">
        <f t="shared" si="8"/>
        <v>91.673723996221682</v>
      </c>
      <c r="G151" s="30">
        <f t="shared" si="9"/>
        <v>90.157376129082834</v>
      </c>
      <c r="H151" s="30">
        <f t="shared" si="10"/>
        <v>91.714515474758841</v>
      </c>
      <c r="I151" s="94">
        <f t="shared" si="11"/>
        <v>11.844525155482744</v>
      </c>
    </row>
    <row r="152" spans="1:40" ht="15" customHeight="1">
      <c r="A152" s="61">
        <f ca="1">'ISB-1 2011'!A152</f>
        <v>2301</v>
      </c>
      <c r="B152" s="75" t="str">
        <f ca="1">'ISB-1 2011'!B152</f>
        <v>Rechthalten</v>
      </c>
      <c r="C152" s="95">
        <f>('ISB-1 2011'!K152-'ISB-1 2011'!K$6)*0.5</f>
        <v>-7.2242705064760687E-2</v>
      </c>
      <c r="D152" s="95">
        <f>('ISB-2 2012'!K152-'ISB-2 2012'!K$6)*0.5</f>
        <v>-7.7206868880963814E-2</v>
      </c>
      <c r="E152" s="96">
        <f>('ISB-3 2013'!K152-'ISB-3 2013'!K$6)*0.5</f>
        <v>-8.7108016697890547E-2</v>
      </c>
      <c r="F152" s="30">
        <f t="shared" si="8"/>
        <v>92.775729493523926</v>
      </c>
      <c r="G152" s="30">
        <f t="shared" si="9"/>
        <v>92.279313111903619</v>
      </c>
      <c r="H152" s="30">
        <f t="shared" si="10"/>
        <v>91.289198330210951</v>
      </c>
      <c r="I152" s="94">
        <f t="shared" si="11"/>
        <v>11.965705632513149</v>
      </c>
    </row>
    <row r="153" spans="1:40" s="56" customFormat="1" ht="15" customHeight="1">
      <c r="A153" s="61">
        <f ca="1">'ISB-1 2011'!A153</f>
        <v>2302</v>
      </c>
      <c r="B153" s="75" t="str">
        <f ca="1">'ISB-1 2011'!B153</f>
        <v>St. Antoni</v>
      </c>
      <c r="C153" s="95">
        <f>('ISB-1 2011'!K153-'ISB-1 2011'!K$6)*0.5</f>
        <v>-9.8491048149366489E-2</v>
      </c>
      <c r="D153" s="95">
        <f>('ISB-2 2012'!K153-'ISB-2 2012'!K$6)*0.5</f>
        <v>-9.8511255372437614E-2</v>
      </c>
      <c r="E153" s="96">
        <f>('ISB-3 2013'!K153-'ISB-3 2013'!K$6)*0.5</f>
        <v>-0.10618000317003132</v>
      </c>
      <c r="F153" s="30">
        <f t="shared" si="8"/>
        <v>90.150895185063348</v>
      </c>
      <c r="G153" s="30">
        <f t="shared" si="9"/>
        <v>90.14887446275624</v>
      </c>
      <c r="H153" s="30">
        <f t="shared" si="10"/>
        <v>89.381999682996863</v>
      </c>
      <c r="I153" s="94">
        <f t="shared" si="11"/>
        <v>11.677220612024355</v>
      </c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</row>
    <row r="154" spans="1:40" ht="15" customHeight="1">
      <c r="A154" s="61">
        <f ca="1">'ISB-1 2011'!A154</f>
        <v>2303</v>
      </c>
      <c r="B154" s="75" t="str">
        <f ca="1">'ISB-1 2011'!B154</f>
        <v>St. Silvester</v>
      </c>
      <c r="C154" s="95">
        <f>('ISB-1 2011'!K154-'ISB-1 2011'!K$6)*0.5</f>
        <v>-0.10944148810795862</v>
      </c>
      <c r="D154" s="95">
        <f>('ISB-2 2012'!K154-'ISB-2 2012'!K$6)*0.5</f>
        <v>-0.11177982898583881</v>
      </c>
      <c r="E154" s="96">
        <f>('ISB-3 2013'!K154-'ISB-3 2013'!K$6)*0.5</f>
        <v>-0.10435885916815381</v>
      </c>
      <c r="F154" s="30">
        <f t="shared" si="8"/>
        <v>89.055851189204134</v>
      </c>
      <c r="G154" s="30">
        <f t="shared" si="9"/>
        <v>88.822017101416122</v>
      </c>
      <c r="H154" s="30">
        <f t="shared" si="10"/>
        <v>89.56411408318462</v>
      </c>
      <c r="I154" s="94">
        <f t="shared" si="11"/>
        <v>11.580237836785754</v>
      </c>
    </row>
    <row r="155" spans="1:40" ht="15" customHeight="1">
      <c r="A155" s="61">
        <f ca="1">'ISB-1 2011'!A155</f>
        <v>2304</v>
      </c>
      <c r="B155" s="75" t="str">
        <f ca="1">'ISB-1 2011'!B155</f>
        <v>St. Ursen</v>
      </c>
      <c r="C155" s="95">
        <f>('ISB-1 2011'!K155-'ISB-1 2011'!K$6)*0.5</f>
        <v>-7.1609889425592488E-2</v>
      </c>
      <c r="D155" s="95">
        <f>('ISB-2 2012'!K155-'ISB-2 2012'!K$6)*0.5</f>
        <v>-8.0152512179504518E-2</v>
      </c>
      <c r="E155" s="96">
        <f>('ISB-3 2013'!K155-'ISB-3 2013'!K$6)*0.5</f>
        <v>-7.9601743932565638E-2</v>
      </c>
      <c r="F155" s="30">
        <f t="shared" si="8"/>
        <v>92.839011057440757</v>
      </c>
      <c r="G155" s="30">
        <f t="shared" si="9"/>
        <v>91.98474878204955</v>
      </c>
      <c r="H155" s="30">
        <f t="shared" si="10"/>
        <v>92.039825606743435</v>
      </c>
      <c r="I155" s="94">
        <f t="shared" si="11"/>
        <v>11.988193249821924</v>
      </c>
    </row>
    <row r="156" spans="1:40" ht="15" customHeight="1">
      <c r="A156" s="61">
        <f ca="1">'ISB-1 2011'!A156</f>
        <v>2305</v>
      </c>
      <c r="B156" s="75" t="str">
        <f ca="1">'ISB-1 2011'!B156</f>
        <v>Schmitten (FR)</v>
      </c>
      <c r="C156" s="95">
        <f>('ISB-1 2011'!K156-'ISB-1 2011'!K$6)*0.5</f>
        <v>-9.6276343173449103E-3</v>
      </c>
      <c r="D156" s="95">
        <f>('ISB-2 2012'!K156-'ISB-2 2012'!K$6)*0.5</f>
        <v>-7.9072111366655096E-3</v>
      </c>
      <c r="E156" s="96">
        <f>('ISB-3 2013'!K156-'ISB-3 2013'!K$6)*0.5</f>
        <v>-1.0534998411615565E-2</v>
      </c>
      <c r="F156" s="30">
        <f t="shared" si="8"/>
        <v>99.037236568265513</v>
      </c>
      <c r="G156" s="30">
        <f t="shared" si="9"/>
        <v>99.20927888633345</v>
      </c>
      <c r="H156" s="30">
        <f t="shared" si="10"/>
        <v>98.946500158838447</v>
      </c>
      <c r="I156" s="94">
        <f t="shared" si="11"/>
        <v>12.868457576061841</v>
      </c>
    </row>
    <row r="157" spans="1:40" ht="15" customHeight="1">
      <c r="A157" s="61">
        <f ca="1">'ISB-1 2011'!A157</f>
        <v>2306</v>
      </c>
      <c r="B157" s="75" t="str">
        <f ca="1">'ISB-1 2011'!B157</f>
        <v>Tafers</v>
      </c>
      <c r="C157" s="95">
        <f>('ISB-1 2011'!K157-'ISB-1 2011'!K$6)*0.5</f>
        <v>4.6135536581511649E-3</v>
      </c>
      <c r="D157" s="95">
        <f>('ISB-2 2012'!K157-'ISB-2 2012'!K$6)*0.5</f>
        <v>1.4565857622377637E-2</v>
      </c>
      <c r="E157" s="96">
        <f>('ISB-3 2013'!K157-'ISB-3 2013'!K$6)*0.5</f>
        <v>1.6662432249322498E-2</v>
      </c>
      <c r="F157" s="30">
        <f t="shared" si="8"/>
        <v>100.46135536581512</v>
      </c>
      <c r="G157" s="30">
        <f t="shared" si="9"/>
        <v>101.45658576223776</v>
      </c>
      <c r="H157" s="30">
        <f t="shared" si="10"/>
        <v>101.66624322493224</v>
      </c>
      <c r="I157" s="94">
        <f t="shared" si="11"/>
        <v>13.145195182484258</v>
      </c>
    </row>
    <row r="158" spans="1:40" ht="15" customHeight="1">
      <c r="A158" s="61">
        <f ca="1">'ISB-1 2011'!A158</f>
        <v>2307</v>
      </c>
      <c r="B158" s="75" t="str">
        <f ca="1">'ISB-1 2011'!B158</f>
        <v>Tentlingen</v>
      </c>
      <c r="C158" s="95">
        <f>('ISB-1 2011'!K158-'ISB-1 2011'!K$6)*0.5</f>
        <v>-4.2560690681268019E-2</v>
      </c>
      <c r="D158" s="95">
        <f>('ISB-2 2012'!K158-'ISB-2 2012'!K$6)*0.5</f>
        <v>-6.6075315539389889E-2</v>
      </c>
      <c r="E158" s="96">
        <f>('ISB-3 2013'!K158-'ISB-3 2013'!K$6)*0.5</f>
        <v>-7.7156122629047724E-2</v>
      </c>
      <c r="F158" s="30">
        <f t="shared" si="8"/>
        <v>95.743930931873194</v>
      </c>
      <c r="G158" s="30">
        <f t="shared" si="9"/>
        <v>93.392468446061017</v>
      </c>
      <c r="H158" s="30">
        <f t="shared" si="10"/>
        <v>92.28438773709523</v>
      </c>
      <c r="I158" s="94">
        <f t="shared" si="11"/>
        <v>12.185520082080776</v>
      </c>
    </row>
    <row r="159" spans="1:40" s="56" customFormat="1" ht="15" customHeight="1">
      <c r="A159" s="61">
        <f ca="1">'ISB-1 2011'!A159</f>
        <v>2308</v>
      </c>
      <c r="B159" s="75" t="str">
        <f ca="1">'ISB-1 2011'!B159</f>
        <v>Ueberstorf</v>
      </c>
      <c r="C159" s="95">
        <f>('ISB-1 2011'!K159-'ISB-1 2011'!K$6)*0.5</f>
        <v>-4.0916923431341706E-2</v>
      </c>
      <c r="D159" s="95">
        <f>('ISB-2 2012'!K159-'ISB-2 2012'!K$6)*0.5</f>
        <v>-5.1820798398079446E-2</v>
      </c>
      <c r="E159" s="96">
        <f>('ISB-3 2013'!K159-'ISB-3 2013'!K$6)*0.5</f>
        <v>-5.4830471206386032E-2</v>
      </c>
      <c r="F159" s="30">
        <f t="shared" si="8"/>
        <v>95.90830765686583</v>
      </c>
      <c r="G159" s="30">
        <f t="shared" si="9"/>
        <v>94.81792016019206</v>
      </c>
      <c r="H159" s="30">
        <f t="shared" si="10"/>
        <v>94.516952879361398</v>
      </c>
      <c r="I159" s="94">
        <f t="shared" si="11"/>
        <v>12.351029724154955</v>
      </c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</row>
    <row r="160" spans="1:40" ht="15" customHeight="1">
      <c r="A160" s="61">
        <f ca="1">'ISB-1 2011'!A160</f>
        <v>2309</v>
      </c>
      <c r="B160" s="75" t="str">
        <f ca="1">'ISB-1 2011'!B160</f>
        <v>Wünnewil-Flamatt</v>
      </c>
      <c r="C160" s="95">
        <f>('ISB-1 2011'!K160-'ISB-1 2011'!K$6)*0.5</f>
        <v>-7.3000068275904564E-2</v>
      </c>
      <c r="D160" s="95">
        <f>('ISB-2 2012'!K160-'ISB-2 2012'!K$6)*0.5</f>
        <v>-7.7069008391970367E-2</v>
      </c>
      <c r="E160" s="96">
        <f>('ISB-3 2013'!K160-'ISB-3 2013'!K$6)*0.5</f>
        <v>-7.1377996695225043E-2</v>
      </c>
      <c r="F160" s="30">
        <f t="shared" si="8"/>
        <v>92.699993172409549</v>
      </c>
      <c r="G160" s="30">
        <f t="shared" si="9"/>
        <v>92.293099160802967</v>
      </c>
      <c r="H160" s="30">
        <f t="shared" si="10"/>
        <v>92.862200330477492</v>
      </c>
      <c r="I160" s="94">
        <f t="shared" si="11"/>
        <v>12.031134172337779</v>
      </c>
    </row>
    <row r="161" spans="1:40" ht="15" customHeight="1">
      <c r="A161" s="61">
        <f ca="1">'ISB-1 2011'!A161</f>
        <v>2310</v>
      </c>
      <c r="B161" s="75" t="str">
        <f ca="1">'ISB-1 2011'!B161</f>
        <v>Zumholz</v>
      </c>
      <c r="C161" s="95">
        <f>('ISB-1 2011'!K161-'ISB-1 2011'!K$6)*0.5</f>
        <v>-0.13902155163561183</v>
      </c>
      <c r="D161" s="95">
        <f>('ISB-2 2012'!K161-'ISB-2 2012'!K$6)*0.5</f>
        <v>-0.13833631974556282</v>
      </c>
      <c r="E161" s="96">
        <f>('ISB-3 2013'!K161-'ISB-3 2013'!K$6)*0.5</f>
        <v>-0.13998059375540564</v>
      </c>
      <c r="F161" s="30">
        <f t="shared" si="8"/>
        <v>86.09784483643881</v>
      </c>
      <c r="G161" s="30">
        <f t="shared" si="9"/>
        <v>86.166368025443717</v>
      </c>
      <c r="H161" s="30">
        <f t="shared" si="10"/>
        <v>86.001940624459436</v>
      </c>
      <c r="I161" s="94">
        <f t="shared" si="11"/>
        <v>11.182924445958607</v>
      </c>
    </row>
    <row r="162" spans="1:40" ht="15" customHeight="1">
      <c r="A162" s="61">
        <f ca="1">'ISB-1 2011'!A162</f>
        <v>2321</v>
      </c>
      <c r="B162" s="75" t="str">
        <f ca="1">'ISB-1 2011'!B162</f>
        <v>Attalens</v>
      </c>
      <c r="C162" s="95">
        <f>('ISB-1 2011'!K162-'ISB-1 2011'!K$6)*0.5</f>
        <v>7.726827395688525E-2</v>
      </c>
      <c r="D162" s="95">
        <f>('ISB-2 2012'!K162-'ISB-2 2012'!K$6)*0.5</f>
        <v>7.843974281268036E-2</v>
      </c>
      <c r="E162" s="96">
        <f>('ISB-3 2013'!K162-'ISB-3 2013'!K$6)*0.5</f>
        <v>7.5624429075644581E-2</v>
      </c>
      <c r="F162" s="30">
        <f t="shared" si="8"/>
        <v>107.72682739568853</v>
      </c>
      <c r="G162" s="30">
        <f t="shared" si="9"/>
        <v>107.84397428126803</v>
      </c>
      <c r="H162" s="30">
        <f t="shared" si="10"/>
        <v>107.56244290756446</v>
      </c>
      <c r="I162" s="94">
        <f t="shared" si="11"/>
        <v>13.991669490509762</v>
      </c>
    </row>
    <row r="163" spans="1:40" ht="15" customHeight="1">
      <c r="A163" s="61">
        <f ca="1">'ISB-1 2011'!A163</f>
        <v>2323</v>
      </c>
      <c r="B163" s="75" t="str">
        <f ca="1">'ISB-1 2011'!B163</f>
        <v>Bossonnens</v>
      </c>
      <c r="C163" s="95">
        <f>('ISB-1 2011'!K163-'ISB-1 2011'!K$6)*0.5</f>
        <v>4.8316187330637875E-2</v>
      </c>
      <c r="D163" s="95">
        <f>('ISB-2 2012'!K163-'ISB-2 2012'!K$6)*0.5</f>
        <v>5.119734103358474E-2</v>
      </c>
      <c r="E163" s="96">
        <f>('ISB-3 2013'!K163-'ISB-3 2013'!K$6)*0.5</f>
        <v>5.3999780362962949E-2</v>
      </c>
      <c r="F163" s="30">
        <f t="shared" si="8"/>
        <v>104.83161873306379</v>
      </c>
      <c r="G163" s="30">
        <f t="shared" si="9"/>
        <v>105.11973410335847</v>
      </c>
      <c r="H163" s="30">
        <f t="shared" si="10"/>
        <v>105.39997803629629</v>
      </c>
      <c r="I163" s="94">
        <f t="shared" si="11"/>
        <v>13.654712626788713</v>
      </c>
    </row>
    <row r="164" spans="1:40" ht="15" customHeight="1">
      <c r="A164" s="61">
        <f ca="1">'ISB-1 2011'!A164</f>
        <v>2325</v>
      </c>
      <c r="B164" s="75" t="str">
        <f ca="1">'ISB-1 2011'!B164</f>
        <v>Châtel-Saint-Denis</v>
      </c>
      <c r="C164" s="95">
        <f>('ISB-1 2011'!K164-'ISB-1 2011'!K$6)*0.5</f>
        <v>9.1904571076660321E-2</v>
      </c>
      <c r="D164" s="95">
        <f>('ISB-2 2012'!K164-'ISB-2 2012'!K$6)*0.5</f>
        <v>9.1921192338133326E-2</v>
      </c>
      <c r="E164" s="96">
        <f>('ISB-3 2013'!K164-'ISB-3 2013'!K$6)*0.5</f>
        <v>6.4807878703424568E-2</v>
      </c>
      <c r="F164" s="30">
        <f t="shared" si="8"/>
        <v>109.19045710766603</v>
      </c>
      <c r="G164" s="30">
        <f t="shared" si="9"/>
        <v>109.19211923381333</v>
      </c>
      <c r="H164" s="30">
        <f t="shared" si="10"/>
        <v>106.48078787034245</v>
      </c>
      <c r="I164" s="94">
        <f t="shared" si="11"/>
        <v>14.066583670371886</v>
      </c>
    </row>
    <row r="165" spans="1:40" ht="15" customHeight="1">
      <c r="A165" s="61">
        <f ca="1">'ISB-1 2011'!A165</f>
        <v>2328</v>
      </c>
      <c r="B165" s="75" t="str">
        <f ca="1">'ISB-1 2011'!B165</f>
        <v>Granges (Veveyse)</v>
      </c>
      <c r="C165" s="95">
        <f>('ISB-1 2011'!K165-'ISB-1 2011'!K$6)*0.5</f>
        <v>4.6661106231664015E-2</v>
      </c>
      <c r="D165" s="95">
        <f>('ISB-2 2012'!K165-'ISB-2 2012'!K$6)*0.5</f>
        <v>5.9273488619202938E-2</v>
      </c>
      <c r="E165" s="96">
        <f>('ISB-3 2013'!K165-'ISB-3 2013'!K$6)*0.5</f>
        <v>3.733522283398126E-2</v>
      </c>
      <c r="F165" s="30">
        <f t="shared" si="8"/>
        <v>104.6661106231664</v>
      </c>
      <c r="G165" s="30">
        <f t="shared" si="9"/>
        <v>105.92734886192029</v>
      </c>
      <c r="H165" s="30">
        <f t="shared" si="10"/>
        <v>103.73352228339813</v>
      </c>
      <c r="I165" s="94">
        <f t="shared" si="11"/>
        <v>13.610358310575394</v>
      </c>
    </row>
    <row r="166" spans="1:40" ht="15" customHeight="1">
      <c r="A166" s="61">
        <f ca="1">'ISB-1 2011'!A166</f>
        <v>2333</v>
      </c>
      <c r="B166" s="75" t="str">
        <f ca="1">'ISB-1 2011'!B166</f>
        <v>Remaufens</v>
      </c>
      <c r="C166" s="95">
        <f>('ISB-1 2011'!K166-'ISB-1 2011'!K$6)*0.5</f>
        <v>1.9368818909585236E-2</v>
      </c>
      <c r="D166" s="95">
        <f>('ISB-2 2012'!K166-'ISB-2 2012'!K$6)*0.5</f>
        <v>4.9886935090563814E-2</v>
      </c>
      <c r="E166" s="96">
        <f>('ISB-3 2013'!K166-'ISB-3 2013'!K$6)*0.5</f>
        <v>3.5682211907400022E-2</v>
      </c>
      <c r="F166" s="30">
        <f t="shared" si="8"/>
        <v>101.93688189095852</v>
      </c>
      <c r="G166" s="30">
        <f t="shared" si="9"/>
        <v>104.98869350905638</v>
      </c>
      <c r="H166" s="30">
        <f t="shared" si="10"/>
        <v>103.56822119074</v>
      </c>
      <c r="I166" s="94">
        <f t="shared" si="11"/>
        <v>13.444381392379688</v>
      </c>
    </row>
    <row r="167" spans="1:40" ht="15" customHeight="1">
      <c r="A167" s="61">
        <f ca="1">'ISB-1 2011'!A167</f>
        <v>2335</v>
      </c>
      <c r="B167" s="75" t="str">
        <f ca="1">'ISB-1 2011'!B167</f>
        <v>Saint-Martin (FR)</v>
      </c>
      <c r="C167" s="95">
        <f>('ISB-1 2011'!K167-'ISB-1 2011'!K$6)*0.5</f>
        <v>-3.0770009991506878E-2</v>
      </c>
      <c r="D167" s="95">
        <f>('ISB-2 2012'!K167-'ISB-2 2012'!K$6)*0.5</f>
        <v>-3.8527675733685554E-2</v>
      </c>
      <c r="E167" s="96">
        <f>('ISB-3 2013'!K167-'ISB-3 2013'!K$6)*0.5</f>
        <v>-1.9115541852291459E-2</v>
      </c>
      <c r="F167" s="30">
        <f t="shared" si="8"/>
        <v>96.922999000849316</v>
      </c>
      <c r="G167" s="30">
        <f t="shared" si="9"/>
        <v>96.147232426631447</v>
      </c>
      <c r="H167" s="30">
        <f t="shared" si="10"/>
        <v>98.08844581477085</v>
      </c>
      <c r="I167" s="94">
        <f t="shared" si="11"/>
        <v>12.607170724589496</v>
      </c>
    </row>
    <row r="168" spans="1:40" ht="15" customHeight="1">
      <c r="A168" s="61">
        <f ca="1">'ISB-1 2011'!A168</f>
        <v>2336</v>
      </c>
      <c r="B168" s="75" t="str">
        <f ca="1">'ISB-1 2011'!B168</f>
        <v>Semsales</v>
      </c>
      <c r="C168" s="95">
        <f>('ISB-1 2011'!K168-'ISB-1 2011'!K$6)*0.5</f>
        <v>4.0298095225374711E-2</v>
      </c>
      <c r="D168" s="95">
        <f>('ISB-2 2012'!K168-'ISB-2 2012'!K$6)*0.5</f>
        <v>4.9147611225241292E-2</v>
      </c>
      <c r="E168" s="96">
        <f>('ISB-3 2013'!K168-'ISB-3 2013'!K$6)*0.5</f>
        <v>5.7628173009396447E-2</v>
      </c>
      <c r="F168" s="30">
        <f t="shared" si="8"/>
        <v>104.02980952253748</v>
      </c>
      <c r="G168" s="30">
        <f t="shared" si="9"/>
        <v>104.91476112252413</v>
      </c>
      <c r="H168" s="30">
        <f t="shared" si="10"/>
        <v>105.76281730093964</v>
      </c>
      <c r="I168" s="94">
        <f t="shared" si="11"/>
        <v>13.626829898061855</v>
      </c>
    </row>
    <row r="169" spans="1:40" ht="15" customHeight="1">
      <c r="A169" s="78">
        <f ca="1">'ISB-1 2011'!A169</f>
        <v>2337</v>
      </c>
      <c r="B169" s="77" t="str">
        <f ca="1">'ISB-1 2011'!B169</f>
        <v>Le Flon</v>
      </c>
      <c r="C169" s="95">
        <f>('ISB-1 2011'!K169-'ISB-1 2011'!K$6)*0.5</f>
        <v>1.0930570429575417E-2</v>
      </c>
      <c r="D169" s="95">
        <f>('ISB-2 2012'!K169-'ISB-2 2012'!K$6)*0.5</f>
        <v>3.1445807859287592E-2</v>
      </c>
      <c r="E169" s="96">
        <f>('ISB-3 2013'!K169-'ISB-3 2013'!K$6)*0.5</f>
        <v>5.7809926122270192E-2</v>
      </c>
      <c r="F169" s="30">
        <f t="shared" si="8"/>
        <v>101.09305704295754</v>
      </c>
      <c r="G169" s="30">
        <f t="shared" si="9"/>
        <v>103.14458078592875</v>
      </c>
      <c r="H169" s="30">
        <f t="shared" si="10"/>
        <v>105.78099261222702</v>
      </c>
      <c r="I169" s="94">
        <f t="shared" si="11"/>
        <v>13.423806698100208</v>
      </c>
    </row>
    <row r="170" spans="1:40" ht="15" customHeight="1">
      <c r="A170" s="78">
        <f ca="1">'ISB-1 2011'!A170</f>
        <v>2338</v>
      </c>
      <c r="B170" s="78" t="str">
        <f ca="1">'ISB-1 2011'!B170</f>
        <v>La Verrerie</v>
      </c>
      <c r="C170" s="95">
        <f>('ISB-1 2011'!K170-'ISB-1 2011'!K$6)*0.5</f>
        <v>2.8999278036124995E-2</v>
      </c>
      <c r="D170" s="95">
        <f>('ISB-2 2012'!K170-'ISB-2 2012'!K$6)*0.5</f>
        <v>1.1344415497628976E-2</v>
      </c>
      <c r="E170" s="96">
        <f>('ISB-3 2013'!K170-'ISB-3 2013'!K$6)*0.5</f>
        <v>1.0515860145303577E-2</v>
      </c>
      <c r="F170" s="30">
        <f t="shared" si="8"/>
        <v>102.8999278036125</v>
      </c>
      <c r="G170" s="30">
        <f t="shared" si="9"/>
        <v>101.1344415497629</v>
      </c>
      <c r="H170" s="30">
        <f t="shared" si="10"/>
        <v>101.05158601453036</v>
      </c>
      <c r="I170" s="94">
        <f t="shared" si="11"/>
        <v>13.21022186743032</v>
      </c>
    </row>
    <row r="171" spans="1:40" ht="15" customHeight="1">
      <c r="A171" s="79"/>
      <c r="B171" s="56"/>
      <c r="C171" s="95"/>
      <c r="D171" s="95"/>
      <c r="E171" s="96"/>
      <c r="G171" s="30"/>
      <c r="H171" s="30"/>
      <c r="I171" s="94"/>
    </row>
    <row r="172" spans="1:40" ht="15" customHeight="1">
      <c r="A172" s="71"/>
      <c r="B172" s="80" t="s">
        <v>1</v>
      </c>
      <c r="C172" s="83">
        <f>('ISB-1 2011'!K172-'ISB-1 2011'!K$6)*0.5</f>
        <v>0</v>
      </c>
      <c r="D172" s="83">
        <f>('ISB-2 2012'!K172-'ISB-2 2012'!K$6)*0.5</f>
        <v>0</v>
      </c>
      <c r="E172" s="92">
        <f>('ISB-3 2013'!K172-'ISB-3 2013'!K$6)*0.5</f>
        <v>0</v>
      </c>
      <c r="F172" s="58">
        <f t="shared" si="8"/>
        <v>100</v>
      </c>
      <c r="G172" s="58">
        <f t="shared" si="9"/>
        <v>100</v>
      </c>
      <c r="H172" s="58">
        <f t="shared" si="10"/>
        <v>100</v>
      </c>
      <c r="I172" s="94">
        <f t="shared" si="11"/>
        <v>12.990000000000002</v>
      </c>
    </row>
    <row r="173" spans="1:40" ht="15" customHeight="1">
      <c r="A173" s="71"/>
      <c r="B173" s="80"/>
    </row>
    <row r="174" spans="1:40" s="56" customFormat="1" ht="15" customHeight="1">
      <c r="A174" s="71"/>
      <c r="B174" s="80"/>
      <c r="C174" s="58"/>
      <c r="D174" s="58"/>
      <c r="E174" s="58"/>
      <c r="F174" s="58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</row>
    <row r="175" spans="1:40" ht="15" customHeight="1">
      <c r="A175" s="71"/>
      <c r="B175" s="80"/>
    </row>
    <row r="176" spans="1:40" ht="15" customHeight="1">
      <c r="A176" s="71"/>
      <c r="B176" s="80"/>
    </row>
    <row r="177" spans="1:2" ht="15" customHeight="1">
      <c r="A177" s="71"/>
      <c r="B177" s="80"/>
    </row>
    <row r="178" spans="1:2" ht="15" customHeight="1">
      <c r="A178" s="61"/>
      <c r="B178" s="75"/>
    </row>
    <row r="179" spans="1:2" ht="15" customHeight="1">
      <c r="A179" s="61"/>
      <c r="B179" s="75"/>
    </row>
    <row r="180" spans="1:2" ht="15" customHeight="1">
      <c r="A180" s="61"/>
      <c r="B180" s="75"/>
    </row>
    <row r="181" spans="1:2" ht="15" customHeight="1">
      <c r="A181" s="61"/>
      <c r="B181" s="75"/>
    </row>
    <row r="182" spans="1:2" ht="15" customHeight="1">
      <c r="A182" s="61"/>
      <c r="B182" s="75"/>
    </row>
    <row r="183" spans="1:2" ht="15" customHeight="1">
      <c r="A183" s="61"/>
      <c r="B183" s="75"/>
    </row>
  </sheetData>
  <phoneticPr fontId="2" type="noConversion"/>
  <printOptions gridLinesSet="0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3"/>
  <sheetViews>
    <sheetView showGridLines="0" workbookViewId="0">
      <pane ySplit="7" topLeftCell="A20" activePane="bottomLeft" state="frozen"/>
      <selection activeCell="I61" sqref="I61"/>
      <selection pane="bottomLeft"/>
    </sheetView>
  </sheetViews>
  <sheetFormatPr baseColWidth="10" defaultColWidth="15.7109375" defaultRowHeight="15" customHeight="1"/>
  <cols>
    <col min="1" max="1" width="5.7109375" style="78" customWidth="1"/>
    <col min="2" max="2" width="22.7109375" style="77" customWidth="1"/>
    <col min="3" max="6" width="10.7109375" style="30" customWidth="1"/>
    <col min="7" max="8" width="10.7109375" style="66" customWidth="1"/>
    <col min="9" max="9" width="13.7109375" style="66" customWidth="1"/>
    <col min="10" max="40" width="10.7109375" style="66" customWidth="1"/>
    <col min="41" max="51" width="10.7109375" style="77" customWidth="1"/>
    <col min="52" max="16384" width="15.7109375" style="77"/>
  </cols>
  <sheetData>
    <row r="1" spans="1:40" s="56" customFormat="1" ht="15" customHeight="1">
      <c r="A1" s="55" t="s">
        <v>46</v>
      </c>
      <c r="C1" s="58"/>
      <c r="D1" s="58"/>
      <c r="E1" s="58"/>
      <c r="F1" s="58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</row>
    <row r="2" spans="1:40" s="56" customFormat="1" ht="15" customHeight="1">
      <c r="A2" s="61"/>
      <c r="C2" s="30"/>
      <c r="D2" s="30"/>
      <c r="E2" s="91"/>
      <c r="F2" s="58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</row>
    <row r="3" spans="1:40" s="66" customFormat="1" ht="15" customHeight="1">
      <c r="A3" s="57"/>
      <c r="B3" s="57"/>
      <c r="C3" s="30" t="s">
        <v>12</v>
      </c>
      <c r="D3" s="30" t="s">
        <v>12</v>
      </c>
      <c r="E3" s="30" t="s">
        <v>12</v>
      </c>
      <c r="F3" s="30" t="s">
        <v>12</v>
      </c>
      <c r="G3" s="30" t="s">
        <v>12</v>
      </c>
      <c r="H3" s="30" t="s">
        <v>12</v>
      </c>
      <c r="I3" s="81" t="s">
        <v>18</v>
      </c>
    </row>
    <row r="4" spans="1:40" s="66" customFormat="1" ht="15" customHeight="1">
      <c r="A4" s="57"/>
      <c r="B4" s="57"/>
      <c r="C4" s="30" t="s">
        <v>24</v>
      </c>
      <c r="D4" s="30" t="s">
        <v>24</v>
      </c>
      <c r="E4" s="30" t="s">
        <v>24</v>
      </c>
      <c r="F4" s="30" t="s">
        <v>23</v>
      </c>
      <c r="G4" s="30" t="s">
        <v>23</v>
      </c>
      <c r="H4" s="30" t="s">
        <v>23</v>
      </c>
      <c r="I4" s="81" t="s">
        <v>26</v>
      </c>
    </row>
    <row r="5" spans="1:40" s="68" customFormat="1" ht="15" customHeight="1">
      <c r="B5" s="69"/>
      <c r="C5" s="70">
        <f>'ISB-5 DPOP'!C5</f>
        <v>2011</v>
      </c>
      <c r="D5" s="70">
        <f>'ISB-5 DPOP'!D5</f>
        <v>2012</v>
      </c>
      <c r="E5" s="70">
        <f>'ISB-5 DPOP'!E5</f>
        <v>2013</v>
      </c>
      <c r="F5" s="70">
        <f>'ISB-5 DPOP'!F5</f>
        <v>2011</v>
      </c>
      <c r="G5" s="70">
        <f>'ISB-5 DPOP'!G5</f>
        <v>2012</v>
      </c>
      <c r="H5" s="70">
        <f>'ISB-5 DPOP'!H5</f>
        <v>2013</v>
      </c>
      <c r="I5" s="89">
        <f>'ISB-5 DPOP'!I5</f>
        <v>2015</v>
      </c>
    </row>
    <row r="6" spans="1:40" s="56" customFormat="1" ht="15" customHeight="1">
      <c r="A6" s="71"/>
      <c r="B6" s="60" t="s">
        <v>0</v>
      </c>
      <c r="C6" s="83">
        <f>'ISB-1 2011'!L6</f>
        <v>3.6488119493585512E-2</v>
      </c>
      <c r="D6" s="83">
        <f>'ISB-2 2012'!L6</f>
        <v>3.6870914051373563E-2</v>
      </c>
      <c r="E6" s="92">
        <f>'ISB-3 2013'!L6</f>
        <v>3.7114191827217077E-2</v>
      </c>
      <c r="F6" s="58">
        <f>C6/$C$6*100</f>
        <v>100</v>
      </c>
      <c r="G6" s="58">
        <f>D6/$D$6*100</f>
        <v>100</v>
      </c>
      <c r="H6" s="58">
        <f>E6/$E$6*100</f>
        <v>100</v>
      </c>
      <c r="I6" s="138">
        <f>SUM(F7:H7)/3*100</f>
        <v>11.39</v>
      </c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</row>
    <row r="7" spans="1:40" s="56" customFormat="1" ht="15" customHeight="1">
      <c r="A7" s="71"/>
      <c r="B7" s="60"/>
      <c r="C7" s="95"/>
      <c r="D7" s="95"/>
      <c r="E7" s="96"/>
      <c r="F7" s="137">
        <f>'ISB-4 pondération'!$D$7/100</f>
        <v>0.1139</v>
      </c>
      <c r="G7" s="137">
        <f>'ISB-4 pondération'!$D$7/100</f>
        <v>0.1139</v>
      </c>
      <c r="H7" s="137">
        <f>'ISB-4 pondération'!$D$7/100</f>
        <v>0.1139</v>
      </c>
      <c r="I7" s="98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</row>
    <row r="8" spans="1:40" s="56" customFormat="1" ht="15" customHeight="1">
      <c r="A8" s="61">
        <f ca="1">'ISB-1 2011'!A8</f>
        <v>2004</v>
      </c>
      <c r="B8" s="75" t="str">
        <f ca="1">'ISB-1 2011'!B8</f>
        <v>Bussy (FR)</v>
      </c>
      <c r="C8" s="95">
        <f>'ISB-1 2011'!L8</f>
        <v>3.4759358288770054E-2</v>
      </c>
      <c r="D8" s="95">
        <f>'ISB-2 2012'!L8</f>
        <v>3.6363636363636362E-2</v>
      </c>
      <c r="E8" s="96">
        <f>'ISB-3 2013'!L8</f>
        <v>3.9408866995073892E-2</v>
      </c>
      <c r="F8" s="30">
        <f>C8/$C$6*100</f>
        <v>95.262125785574213</v>
      </c>
      <c r="G8" s="30">
        <f>D8/$D$6*100</f>
        <v>98.624179245921624</v>
      </c>
      <c r="H8" s="30">
        <f>E8/$E$6*100</f>
        <v>106.18274319036647</v>
      </c>
      <c r="I8" s="94">
        <f>(F8*$F$7+G8*$G$7+H8*$H$7)/3</f>
        <v>11.392621530823371</v>
      </c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</row>
    <row r="9" spans="1:40" ht="15" customHeight="1">
      <c r="A9" s="61">
        <f ca="1">'ISB-1 2011'!A9</f>
        <v>2005</v>
      </c>
      <c r="B9" s="75" t="str">
        <f ca="1">'ISB-1 2011'!B9</f>
        <v>Châbles</v>
      </c>
      <c r="C9" s="95">
        <f>'ISB-1 2011'!L9</f>
        <v>3.1654676258992806E-2</v>
      </c>
      <c r="D9" s="95">
        <f>'ISB-2 2012'!L9</f>
        <v>3.2394366197183097E-2</v>
      </c>
      <c r="E9" s="96">
        <f>'ISB-3 2013'!L9</f>
        <v>3.0640668523676879E-2</v>
      </c>
      <c r="F9" s="30">
        <f t="shared" ref="F9:F69" si="0">C9/$C$6*100</f>
        <v>86.753378081206932</v>
      </c>
      <c r="G9" s="30">
        <f t="shared" ref="G9:G69" si="1">D9/$D$6*100</f>
        <v>87.858863905697788</v>
      </c>
      <c r="H9" s="30">
        <f t="shared" ref="H9:H69" si="2">E9/$E$6*100</f>
        <v>82.557822264654718</v>
      </c>
      <c r="I9" s="94">
        <f t="shared" ref="I9:I69" si="3">(F9*$F$7+G9*$G$7+H9*$H$7)/3</f>
        <v>9.7638901060842063</v>
      </c>
    </row>
    <row r="10" spans="1:40" ht="15" customHeight="1">
      <c r="A10" s="61">
        <f ca="1">'ISB-1 2011'!A10</f>
        <v>2008</v>
      </c>
      <c r="B10" s="75" t="str">
        <f ca="1">'ISB-1 2011'!B10</f>
        <v>Châtillon (FR)</v>
      </c>
      <c r="C10" s="95">
        <f>'ISB-1 2011'!L10</f>
        <v>2.3746701846965697E-2</v>
      </c>
      <c r="D10" s="95">
        <f>'ISB-2 2012'!L10</f>
        <v>2.9629629629629631E-2</v>
      </c>
      <c r="E10" s="96">
        <f>'ISB-3 2013'!L10</f>
        <v>3.4313725490196081E-2</v>
      </c>
      <c r="F10" s="30">
        <f t="shared" si="0"/>
        <v>65.080640429113615</v>
      </c>
      <c r="G10" s="30">
        <f t="shared" si="1"/>
        <v>80.360442348528721</v>
      </c>
      <c r="H10" s="30">
        <f t="shared" si="2"/>
        <v>92.454459603866894</v>
      </c>
      <c r="I10" s="94">
        <f t="shared" si="3"/>
        <v>9.0321007590846332</v>
      </c>
    </row>
    <row r="11" spans="1:40" ht="15" customHeight="1">
      <c r="A11" s="61">
        <f ca="1">'ISB-1 2011'!A11</f>
        <v>2009</v>
      </c>
      <c r="B11" s="75" t="str">
        <f ca="1">'ISB-1 2011'!B11</f>
        <v>Cheiry</v>
      </c>
      <c r="C11" s="95">
        <f>'ISB-1 2011'!L11</f>
        <v>6.1624649859943981E-2</v>
      </c>
      <c r="D11" s="95">
        <f>'ISB-2 2012'!L11</f>
        <v>6.3013698630136991E-2</v>
      </c>
      <c r="E11" s="96">
        <f>'ISB-3 2013'!L11</f>
        <v>5.6603773584905662E-2</v>
      </c>
      <c r="F11" s="30">
        <f t="shared" si="0"/>
        <v>168.88962959786784</v>
      </c>
      <c r="G11" s="30">
        <f t="shared" si="1"/>
        <v>170.9035434877957</v>
      </c>
      <c r="H11" s="30">
        <f t="shared" si="2"/>
        <v>152.51247783710659</v>
      </c>
      <c r="I11" s="94">
        <f t="shared" si="3"/>
        <v>18.691204546701172</v>
      </c>
    </row>
    <row r="12" spans="1:40" ht="15" customHeight="1">
      <c r="A12" s="61">
        <f ca="1">'ISB-1 2011'!A12</f>
        <v>2010</v>
      </c>
      <c r="B12" s="75" t="str">
        <f ca="1">'ISB-1 2011'!B12</f>
        <v>Cheyres</v>
      </c>
      <c r="C12" s="95">
        <f>'ISB-1 2011'!L12</f>
        <v>4.0322580645161289E-2</v>
      </c>
      <c r="D12" s="95">
        <f>'ISB-2 2012'!L12</f>
        <v>4.1867954911433171E-2</v>
      </c>
      <c r="E12" s="96">
        <f>'ISB-3 2013'!L12</f>
        <v>4.1106128550074741E-2</v>
      </c>
      <c r="F12" s="30">
        <f t="shared" si="0"/>
        <v>110.50879356018844</v>
      </c>
      <c r="G12" s="30">
        <f t="shared" si="1"/>
        <v>113.55279897074711</v>
      </c>
      <c r="H12" s="30">
        <f t="shared" si="2"/>
        <v>110.75582284383798</v>
      </c>
      <c r="I12" s="94">
        <f t="shared" si="3"/>
        <v>12.711901203728901</v>
      </c>
    </row>
    <row r="13" spans="1:40" ht="15" customHeight="1">
      <c r="A13" s="61">
        <f ca="1">'ISB-1 2011'!A13</f>
        <v>2011</v>
      </c>
      <c r="B13" s="75" t="str">
        <f ca="1">'ISB-1 2011'!B13</f>
        <v>Cugy (FR)</v>
      </c>
      <c r="C13" s="95">
        <f>'ISB-1 2011'!L13</f>
        <v>3.7396121883656507E-2</v>
      </c>
      <c r="D13" s="95">
        <f>'ISB-2 2012'!L13</f>
        <v>3.8101604278074866E-2</v>
      </c>
      <c r="E13" s="96">
        <f>'ISB-3 2013'!L13</f>
        <v>3.7086092715231792E-2</v>
      </c>
      <c r="F13" s="30">
        <f t="shared" si="0"/>
        <v>102.48848776717753</v>
      </c>
      <c r="G13" s="30">
        <f t="shared" si="1"/>
        <v>103.33783487164581</v>
      </c>
      <c r="H13" s="30">
        <f t="shared" si="2"/>
        <v>99.924290114907805</v>
      </c>
      <c r="I13" s="94">
        <f t="shared" si="3"/>
        <v>11.608331597549991</v>
      </c>
    </row>
    <row r="14" spans="1:40" ht="15" customHeight="1">
      <c r="A14" s="61">
        <f ca="1">'ISB-1 2011'!A14</f>
        <v>2013</v>
      </c>
      <c r="B14" s="75" t="str">
        <f ca="1">'ISB-1 2011'!B14</f>
        <v>Domdidier</v>
      </c>
      <c r="C14" s="95">
        <f>'ISB-1 2011'!L14</f>
        <v>3.1504424778761059E-2</v>
      </c>
      <c r="D14" s="95">
        <f>'ISB-2 2012'!L14</f>
        <v>3.1900138696255201E-2</v>
      </c>
      <c r="E14" s="96">
        <f>'ISB-3 2013'!L14</f>
        <v>3.0653950953678476E-2</v>
      </c>
      <c r="F14" s="30">
        <f t="shared" si="0"/>
        <v>86.341596157893065</v>
      </c>
      <c r="G14" s="30">
        <f t="shared" si="1"/>
        <v>86.518437410603923</v>
      </c>
      <c r="H14" s="30">
        <f t="shared" si="2"/>
        <v>82.593610272819973</v>
      </c>
      <c r="I14" s="94">
        <f t="shared" si="3"/>
        <v>9.698723344508668</v>
      </c>
    </row>
    <row r="15" spans="1:40" ht="15" customHeight="1">
      <c r="A15" s="61">
        <f ca="1">'ISB-1 2011'!A15</f>
        <v>2014</v>
      </c>
      <c r="B15" s="75" t="str">
        <f ca="1">'ISB-1 2011'!B15</f>
        <v>Dompierre (FR)</v>
      </c>
      <c r="C15" s="95">
        <f>'ISB-1 2011'!L15</f>
        <v>2.3543990086741014E-2</v>
      </c>
      <c r="D15" s="95">
        <f>'ISB-2 2012'!L15</f>
        <v>2.4149286498353458E-2</v>
      </c>
      <c r="E15" s="96">
        <f>'ISB-3 2013'!L15</f>
        <v>2.3479188900747065E-2</v>
      </c>
      <c r="F15" s="30">
        <f t="shared" si="0"/>
        <v>64.52508491395389</v>
      </c>
      <c r="G15" s="30">
        <f t="shared" si="1"/>
        <v>65.496847907554979</v>
      </c>
      <c r="H15" s="30">
        <f t="shared" si="2"/>
        <v>63.262023891165512</v>
      </c>
      <c r="I15" s="94">
        <f t="shared" si="3"/>
        <v>7.3383475565245382</v>
      </c>
    </row>
    <row r="16" spans="1:40" ht="15" customHeight="1">
      <c r="A16" s="61">
        <f ca="1">'ISB-1 2011'!A16</f>
        <v>2015</v>
      </c>
      <c r="B16" s="75" t="str">
        <f ca="1">'ISB-1 2011'!B16</f>
        <v>Estavayer-le-Lac</v>
      </c>
      <c r="C16" s="95">
        <f>'ISB-1 2011'!L16</f>
        <v>3.7471939216024867E-2</v>
      </c>
      <c r="D16" s="95">
        <f>'ISB-2 2012'!L16</f>
        <v>3.5601397438030279E-2</v>
      </c>
      <c r="E16" s="96">
        <f>'ISB-3 2013'!L16</f>
        <v>3.7085658024286185E-2</v>
      </c>
      <c r="F16" s="30">
        <f t="shared" si="0"/>
        <v>102.69627411906581</v>
      </c>
      <c r="G16" s="30">
        <f t="shared" si="1"/>
        <v>96.556861564173801</v>
      </c>
      <c r="H16" s="30">
        <f t="shared" si="2"/>
        <v>99.923118889227794</v>
      </c>
      <c r="I16" s="94">
        <f t="shared" si="3"/>
        <v>11.358725131934678</v>
      </c>
    </row>
    <row r="17" spans="1:9" ht="15" customHeight="1">
      <c r="A17" s="61">
        <f ca="1">'ISB-1 2011'!A17</f>
        <v>2016</v>
      </c>
      <c r="B17" s="75" t="str">
        <f ca="1">'ISB-1 2011'!B17</f>
        <v>Fétigny</v>
      </c>
      <c r="C17" s="95">
        <f>'ISB-1 2011'!L17</f>
        <v>3.1322505800464036E-2</v>
      </c>
      <c r="D17" s="95">
        <f>'ISB-2 2012'!L17</f>
        <v>3.1890660592255128E-2</v>
      </c>
      <c r="E17" s="96">
        <f>'ISB-3 2013'!L17</f>
        <v>2.7901785714285716E-2</v>
      </c>
      <c r="F17" s="30">
        <f t="shared" si="0"/>
        <v>85.843025716823874</v>
      </c>
      <c r="G17" s="30">
        <f t="shared" si="1"/>
        <v>86.492731229339014</v>
      </c>
      <c r="H17" s="30">
        <f t="shared" si="2"/>
        <v>75.178211731460635</v>
      </c>
      <c r="I17" s="94">
        <f t="shared" si="3"/>
        <v>9.3972803441271058</v>
      </c>
    </row>
    <row r="18" spans="1:9" ht="15" customHeight="1">
      <c r="A18" s="61">
        <f ca="1">'ISB-1 2011'!A18</f>
        <v>2022</v>
      </c>
      <c r="B18" s="75" t="str">
        <f ca="1">'ISB-1 2011'!B18</f>
        <v>Gletterens</v>
      </c>
      <c r="C18" s="95">
        <f>'ISB-1 2011'!L18</f>
        <v>2.9377203290246769E-2</v>
      </c>
      <c r="D18" s="95">
        <f>'ISB-2 2012'!L18</f>
        <v>2.9637760702524697E-2</v>
      </c>
      <c r="E18" s="96">
        <f>'ISB-3 2013'!L18</f>
        <v>3.2494758909853247E-2</v>
      </c>
      <c r="F18" s="30">
        <f t="shared" si="0"/>
        <v>80.511694485683705</v>
      </c>
      <c r="G18" s="30">
        <f t="shared" si="1"/>
        <v>80.382495159272011</v>
      </c>
      <c r="H18" s="30">
        <f t="shared" si="2"/>
        <v>87.553459499079693</v>
      </c>
      <c r="I18" s="94">
        <f t="shared" si="3"/>
        <v>9.4327290791685456</v>
      </c>
    </row>
    <row r="19" spans="1:9" ht="15" customHeight="1">
      <c r="A19" s="61">
        <f ca="1">'ISB-1 2011'!A19</f>
        <v>2024</v>
      </c>
      <c r="B19" s="75" t="str">
        <f ca="1">'ISB-1 2011'!B19</f>
        <v>Léchelles</v>
      </c>
      <c r="C19" s="95">
        <f>'ISB-1 2011'!L19</f>
        <v>3.8142620232172471E-2</v>
      </c>
      <c r="D19" s="95">
        <f>'ISB-2 2012'!L19</f>
        <v>3.1796502384737677E-2</v>
      </c>
      <c r="E19" s="96">
        <f>'ISB-3 2013'!L19</f>
        <v>3.003003003003003E-2</v>
      </c>
      <c r="F19" s="30">
        <f t="shared" si="0"/>
        <v>104.534354638029</v>
      </c>
      <c r="G19" s="30">
        <f t="shared" si="1"/>
        <v>86.237358641107932</v>
      </c>
      <c r="H19" s="30">
        <f t="shared" si="2"/>
        <v>80.912525779445915</v>
      </c>
      <c r="I19" s="94">
        <f t="shared" si="3"/>
        <v>10.314944942924194</v>
      </c>
    </row>
    <row r="20" spans="1:9" ht="15" customHeight="1">
      <c r="A20" s="61">
        <f ca="1">'ISB-1 2011'!A20</f>
        <v>2025</v>
      </c>
      <c r="B20" s="75" t="str">
        <f ca="1">'ISB-1 2011'!B20</f>
        <v>Lully (FR)</v>
      </c>
      <c r="C20" s="95">
        <f>'ISB-1 2011'!L20</f>
        <v>2.1912350597609563E-2</v>
      </c>
      <c r="D20" s="95">
        <f>'ISB-2 2012'!L20</f>
        <v>2.2200772200772202E-2</v>
      </c>
      <c r="E20" s="96">
        <f>'ISB-3 2013'!L20</f>
        <v>2.2857142857142857E-2</v>
      </c>
      <c r="F20" s="30">
        <f t="shared" si="0"/>
        <v>60.053384229520731</v>
      </c>
      <c r="G20" s="30">
        <f t="shared" si="1"/>
        <v>60.212155765487864</v>
      </c>
      <c r="H20" s="30">
        <f t="shared" si="2"/>
        <v>61.585991050412559</v>
      </c>
      <c r="I20" s="94">
        <f t="shared" si="3"/>
        <v>6.9042964620244902</v>
      </c>
    </row>
    <row r="21" spans="1:9" ht="15" customHeight="1">
      <c r="A21" s="61">
        <f ca="1">'ISB-1 2011'!A21</f>
        <v>2027</v>
      </c>
      <c r="B21" s="75" t="str">
        <f ca="1">'ISB-1 2011'!B21</f>
        <v>Ménières</v>
      </c>
      <c r="C21" s="95">
        <f>'ISB-1 2011'!L21</f>
        <v>4.0114613180515762E-2</v>
      </c>
      <c r="D21" s="95">
        <f>'ISB-2 2012'!L21</f>
        <v>5.2941176470588235E-2</v>
      </c>
      <c r="E21" s="96">
        <f>'ISB-3 2013'!L21</f>
        <v>5.3824362606232294E-2</v>
      </c>
      <c r="F21" s="30">
        <f t="shared" si="0"/>
        <v>109.93883416646828</v>
      </c>
      <c r="G21" s="30">
        <f t="shared" si="1"/>
        <v>143.5852021374447</v>
      </c>
      <c r="H21" s="30">
        <f t="shared" si="2"/>
        <v>145.02366872706921</v>
      </c>
      <c r="I21" s="94">
        <f t="shared" si="3"/>
        <v>15.131527867676292</v>
      </c>
    </row>
    <row r="22" spans="1:9" ht="15" customHeight="1">
      <c r="A22" s="61">
        <f ca="1">'ISB-1 2011'!A22</f>
        <v>2029</v>
      </c>
      <c r="B22" s="75" t="str">
        <f ca="1">'ISB-1 2011'!B22</f>
        <v>Montagny (FR)</v>
      </c>
      <c r="C22" s="95">
        <f>'ISB-1 2011'!L22</f>
        <v>4.1766682669227076E-2</v>
      </c>
      <c r="D22" s="95">
        <f>'ISB-2 2012'!L22</f>
        <v>4.232049453162149E-2</v>
      </c>
      <c r="E22" s="96">
        <f>'ISB-3 2013'!L22</f>
        <v>4.4010889292196008E-2</v>
      </c>
      <c r="F22" s="30">
        <f t="shared" si="0"/>
        <v>114.46652567713038</v>
      </c>
      <c r="G22" s="30">
        <f t="shared" si="1"/>
        <v>114.7801610577238</v>
      </c>
      <c r="H22" s="30">
        <f t="shared" si="2"/>
        <v>118.58237274055729</v>
      </c>
      <c r="I22" s="94">
        <f t="shared" si="3"/>
        <v>13.205909958083121</v>
      </c>
    </row>
    <row r="23" spans="1:9" ht="15" customHeight="1">
      <c r="A23" s="61">
        <f ca="1">'ISB-1 2011'!A23</f>
        <v>2033</v>
      </c>
      <c r="B23" s="75" t="str">
        <f ca="1">'ISB-1 2011'!B23</f>
        <v>Morens (FR)</v>
      </c>
      <c r="C23" s="95">
        <f>'ISB-1 2011'!L23</f>
        <v>4.2253521126760563E-2</v>
      </c>
      <c r="D23" s="95">
        <f>'ISB-2 2012'!L23</f>
        <v>5.1094890510948905E-2</v>
      </c>
      <c r="E23" s="96">
        <f>'ISB-3 2013'!L23</f>
        <v>3.5211267605633804E-2</v>
      </c>
      <c r="F23" s="30">
        <f t="shared" si="0"/>
        <v>115.80076395602845</v>
      </c>
      <c r="G23" s="30">
        <f t="shared" si="1"/>
        <v>138.57777010832052</v>
      </c>
      <c r="H23" s="30">
        <f t="shared" si="2"/>
        <v>94.87278550899822</v>
      </c>
      <c r="I23" s="94">
        <f t="shared" si="3"/>
        <v>13.259908433134749</v>
      </c>
    </row>
    <row r="24" spans="1:9" ht="15" customHeight="1">
      <c r="A24" s="61">
        <f ca="1">'ISB-1 2011'!A24</f>
        <v>2034</v>
      </c>
      <c r="B24" s="75" t="str">
        <f ca="1">'ISB-1 2011'!B24</f>
        <v>Murist</v>
      </c>
      <c r="C24" s="95">
        <f>'ISB-1 2011'!L24</f>
        <v>4.7945205479452052E-2</v>
      </c>
      <c r="D24" s="95">
        <f>'ISB-2 2012'!L24</f>
        <v>3.8655462184873951E-2</v>
      </c>
      <c r="E24" s="96">
        <f>'ISB-3 2013'!L24</f>
        <v>3.9215686274509803E-2</v>
      </c>
      <c r="F24" s="30">
        <f t="shared" si="0"/>
        <v>131.39949700033364</v>
      </c>
      <c r="G24" s="30">
        <f t="shared" si="1"/>
        <v>104.83998886226122</v>
      </c>
      <c r="H24" s="30">
        <f t="shared" si="2"/>
        <v>105.66223954727644</v>
      </c>
      <c r="I24" s="94">
        <f t="shared" si="3"/>
        <v>12.980868841394781</v>
      </c>
    </row>
    <row r="25" spans="1:9" ht="15" customHeight="1">
      <c r="A25" s="61">
        <f ca="1">'ISB-1 2011'!A25</f>
        <v>2035</v>
      </c>
      <c r="B25" s="75" t="str">
        <f ca="1">'ISB-1 2011'!B25</f>
        <v>Nuvilly</v>
      </c>
      <c r="C25" s="95">
        <f>'ISB-1 2011'!L25</f>
        <v>3.1914893617021274E-2</v>
      </c>
      <c r="D25" s="95">
        <f>'ISB-2 2012'!L25</f>
        <v>3.3505154639175257E-2</v>
      </c>
      <c r="E25" s="96">
        <f>'ISB-3 2013'!L25</f>
        <v>3.2994923857868022E-2</v>
      </c>
      <c r="F25" s="30">
        <f t="shared" si="0"/>
        <v>87.466534477425739</v>
      </c>
      <c r="G25" s="30">
        <f t="shared" si="1"/>
        <v>90.871505361899423</v>
      </c>
      <c r="H25" s="30">
        <f t="shared" si="2"/>
        <v>88.90109748711204</v>
      </c>
      <c r="I25" s="94">
        <f t="shared" si="3"/>
        <v>10.146179247160399</v>
      </c>
    </row>
    <row r="26" spans="1:9" ht="15" customHeight="1">
      <c r="A26" s="61">
        <f ca="1">'ISB-1 2011'!A26</f>
        <v>2038</v>
      </c>
      <c r="B26" s="75" t="str">
        <f ca="1">'ISB-1 2011'!B26</f>
        <v>Prévondavaux</v>
      </c>
      <c r="C26" s="95">
        <f>'ISB-1 2011'!L26</f>
        <v>3.125E-2</v>
      </c>
      <c r="D26" s="95">
        <f>'ISB-2 2012'!L26</f>
        <v>3.0769230769230771E-2</v>
      </c>
      <c r="E26" s="96">
        <f>'ISB-3 2013'!L26</f>
        <v>1.5625E-2</v>
      </c>
      <c r="F26" s="30">
        <f t="shared" si="0"/>
        <v>85.644315009146041</v>
      </c>
      <c r="G26" s="30">
        <f t="shared" si="1"/>
        <v>83.451228592702904</v>
      </c>
      <c r="H26" s="30">
        <f t="shared" si="2"/>
        <v>42.09979856961796</v>
      </c>
      <c r="I26" s="94">
        <f t="shared" si="3"/>
        <v>8.0183831577766931</v>
      </c>
    </row>
    <row r="27" spans="1:9" ht="15" customHeight="1">
      <c r="A27" s="61">
        <f ca="1">'ISB-1 2011'!A27</f>
        <v>2039</v>
      </c>
      <c r="B27" s="75" t="str">
        <f ca="1">'ISB-1 2011'!B27</f>
        <v>Rueyres-les-Prés</v>
      </c>
      <c r="C27" s="95">
        <f>'ISB-1 2011'!L27</f>
        <v>2.2922636103151862E-2</v>
      </c>
      <c r="D27" s="95">
        <f>'ISB-2 2012'!L27</f>
        <v>2.2099447513812154E-2</v>
      </c>
      <c r="E27" s="96">
        <f>'ISB-3 2013'!L27</f>
        <v>2.3936170212765957E-2</v>
      </c>
      <c r="F27" s="30">
        <f t="shared" si="0"/>
        <v>62.82219095226759</v>
      </c>
      <c r="G27" s="30">
        <f t="shared" si="1"/>
        <v>59.937346503046285</v>
      </c>
      <c r="H27" s="30">
        <f t="shared" si="2"/>
        <v>64.493308447074313</v>
      </c>
      <c r="I27" s="94">
        <f t="shared" si="3"/>
        <v>7.1093663827606717</v>
      </c>
    </row>
    <row r="28" spans="1:9" ht="15" customHeight="1">
      <c r="A28" s="61">
        <f ca="1">'ISB-1 2011'!A28</f>
        <v>2040</v>
      </c>
      <c r="B28" s="75" t="str">
        <f ca="1">'ISB-1 2011'!B28</f>
        <v>Russy</v>
      </c>
      <c r="C28" s="95">
        <f>'ISB-1 2011'!L28</f>
        <v>6.6037735849056603E-2</v>
      </c>
      <c r="D28" s="95">
        <f>'ISB-2 2012'!L28</f>
        <v>7.582938388625593E-2</v>
      </c>
      <c r="E28" s="96">
        <f>'ISB-3 2013'!L28</f>
        <v>5.6768558951965066E-2</v>
      </c>
      <c r="F28" s="30">
        <f t="shared" si="0"/>
        <v>180.98421284951615</v>
      </c>
      <c r="G28" s="30">
        <f t="shared" si="1"/>
        <v>205.66179558391241</v>
      </c>
      <c r="H28" s="30">
        <f t="shared" si="2"/>
        <v>152.95647340577355</v>
      </c>
      <c r="I28" s="94">
        <f t="shared" si="3"/>
        <v>20.486907560495041</v>
      </c>
    </row>
    <row r="29" spans="1:9" ht="15" customHeight="1">
      <c r="A29" s="61">
        <f ca="1">'ISB-1 2011'!A29</f>
        <v>2041</v>
      </c>
      <c r="B29" s="75" t="str">
        <f ca="1">'ISB-1 2011'!B29</f>
        <v>Saint-Aubin (FR)</v>
      </c>
      <c r="C29" s="95">
        <f>'ISB-1 2011'!L29</f>
        <v>2.6297577854671281E-2</v>
      </c>
      <c r="D29" s="95">
        <f>'ISB-2 2012'!L29</f>
        <v>2.5557011795543906E-2</v>
      </c>
      <c r="E29" s="96">
        <f>'ISB-3 2013'!L29</f>
        <v>2.5048169556840076E-2</v>
      </c>
      <c r="F29" s="30">
        <f t="shared" si="0"/>
        <v>72.071617336416324</v>
      </c>
      <c r="G29" s="30">
        <f t="shared" si="1"/>
        <v>69.314831088631024</v>
      </c>
      <c r="H29" s="30">
        <f t="shared" si="2"/>
        <v>67.489465144358647</v>
      </c>
      <c r="I29" s="94">
        <f t="shared" si="3"/>
        <v>7.9303221851851147</v>
      </c>
    </row>
    <row r="30" spans="1:9" ht="15" customHeight="1">
      <c r="A30" s="61">
        <f ca="1">'ISB-1 2011'!A30</f>
        <v>2043</v>
      </c>
      <c r="B30" s="75" t="str">
        <f ca="1">'ISB-1 2011'!B30</f>
        <v>Sévaz</v>
      </c>
      <c r="C30" s="95">
        <f>'ISB-1 2011'!L30</f>
        <v>2.4096385542168676E-2</v>
      </c>
      <c r="D30" s="95">
        <f>'ISB-2 2012'!L30</f>
        <v>2.8112449799196786E-2</v>
      </c>
      <c r="E30" s="96">
        <f>'ISB-3 2013'!L30</f>
        <v>2.7450980392156862E-2</v>
      </c>
      <c r="F30" s="30">
        <f t="shared" si="0"/>
        <v>66.038989886570448</v>
      </c>
      <c r="G30" s="30">
        <f t="shared" si="1"/>
        <v>76.245600421043818</v>
      </c>
      <c r="H30" s="30">
        <f t="shared" si="2"/>
        <v>73.963567683093515</v>
      </c>
      <c r="I30" s="94">
        <f t="shared" si="3"/>
        <v>8.2102217317138724</v>
      </c>
    </row>
    <row r="31" spans="1:9" ht="15" customHeight="1">
      <c r="A31" s="61">
        <f ca="1">'ISB-1 2011'!A31</f>
        <v>2044</v>
      </c>
      <c r="B31" s="75" t="str">
        <f ca="1">'ISB-1 2011'!B31</f>
        <v>Surpierre</v>
      </c>
      <c r="C31" s="95">
        <f>'ISB-1 2011'!L31</f>
        <v>6.5573770491803282E-2</v>
      </c>
      <c r="D31" s="95">
        <f>'ISB-2 2012'!L31</f>
        <v>5.7877813504823149E-2</v>
      </c>
      <c r="E31" s="96">
        <f>'ISB-3 2013'!L31</f>
        <v>5.2307692307692305E-2</v>
      </c>
      <c r="F31" s="30">
        <f t="shared" si="0"/>
        <v>179.71266100279826</v>
      </c>
      <c r="G31" s="30">
        <f t="shared" si="1"/>
        <v>156.9741759701968</v>
      </c>
      <c r="H31" s="30">
        <f t="shared" si="2"/>
        <v>140.93717182690563</v>
      </c>
      <c r="I31" s="94">
        <f t="shared" si="3"/>
        <v>18.133791534102894</v>
      </c>
    </row>
    <row r="32" spans="1:9" ht="15" customHeight="1">
      <c r="A32" s="61">
        <f ca="1">'ISB-1 2011'!A32</f>
        <v>2045</v>
      </c>
      <c r="B32" s="75" t="str">
        <f ca="1">'ISB-1 2011'!B32</f>
        <v>Vallon</v>
      </c>
      <c r="C32" s="95">
        <f>'ISB-1 2011'!L32</f>
        <v>3.9156626506024098E-2</v>
      </c>
      <c r="D32" s="95">
        <f>'ISB-2 2012'!L32</f>
        <v>4.2735042735042736E-2</v>
      </c>
      <c r="E32" s="96">
        <f>'ISB-3 2013'!L32</f>
        <v>4.1884816753926704E-2</v>
      </c>
      <c r="F32" s="30">
        <f t="shared" si="0"/>
        <v>107.31335856567696</v>
      </c>
      <c r="G32" s="30">
        <f t="shared" si="1"/>
        <v>115.90448415653182</v>
      </c>
      <c r="H32" s="30">
        <f t="shared" si="2"/>
        <v>112.85391030180311</v>
      </c>
      <c r="I32" s="94">
        <f t="shared" si="3"/>
        <v>12.759524223144986</v>
      </c>
    </row>
    <row r="33" spans="1:40" ht="15" customHeight="1">
      <c r="A33" s="61">
        <f ca="1">'ISB-1 2011'!A33</f>
        <v>2047</v>
      </c>
      <c r="B33" s="75" t="str">
        <f ca="1">'ISB-1 2011'!B33</f>
        <v>Villeneuve (FR)</v>
      </c>
      <c r="C33" s="95">
        <f>'ISB-1 2011'!L33</f>
        <v>2.1739130434782608E-2</v>
      </c>
      <c r="D33" s="95">
        <f>'ISB-2 2012'!L33</f>
        <v>2.3054755043227664E-2</v>
      </c>
      <c r="E33" s="96">
        <f>'ISB-3 2013'!L33</f>
        <v>2.6666666666666668E-2</v>
      </c>
      <c r="F33" s="30">
        <f t="shared" si="0"/>
        <v>59.578653919405944</v>
      </c>
      <c r="G33" s="30">
        <f t="shared" si="1"/>
        <v>62.528298080987767</v>
      </c>
      <c r="H33" s="30">
        <f t="shared" si="2"/>
        <v>71.850322892147986</v>
      </c>
      <c r="I33" s="94">
        <f t="shared" si="3"/>
        <v>7.3639112034201659</v>
      </c>
    </row>
    <row r="34" spans="1:40" ht="15" customHeight="1">
      <c r="A34" s="61">
        <f ca="1">'ISB-1 2011'!A34</f>
        <v>2049</v>
      </c>
      <c r="B34" s="75" t="str">
        <f ca="1">'ISB-1 2011'!B34</f>
        <v>Vuissens</v>
      </c>
      <c r="C34" s="95">
        <f>'ISB-1 2011'!L34</f>
        <v>1.9607843137254902E-2</v>
      </c>
      <c r="D34" s="95">
        <f>'ISB-2 2012'!L34</f>
        <v>1.7543859649122806E-2</v>
      </c>
      <c r="E34" s="96">
        <f>'ISB-3 2013'!L34</f>
        <v>1.5810276679841896E-2</v>
      </c>
      <c r="F34" s="30">
        <f t="shared" si="0"/>
        <v>53.737609417503393</v>
      </c>
      <c r="G34" s="30">
        <f t="shared" si="1"/>
        <v>47.581840864260428</v>
      </c>
      <c r="H34" s="30">
        <f t="shared" si="2"/>
        <v>42.599005667281411</v>
      </c>
      <c r="I34" s="94">
        <f t="shared" si="3"/>
        <v>5.4641040441987512</v>
      </c>
    </row>
    <row r="35" spans="1:40" ht="15" customHeight="1">
      <c r="A35" s="61">
        <f ca="1">'ISB-1 2011'!A35</f>
        <v>2050</v>
      </c>
      <c r="B35" s="75" t="str">
        <f ca="1">'ISB-1 2011'!B35</f>
        <v>Les Montets</v>
      </c>
      <c r="C35" s="95">
        <f>'ISB-1 2011'!L35</f>
        <v>2.8464419475655429E-2</v>
      </c>
      <c r="D35" s="95">
        <f>'ISB-2 2012'!L35</f>
        <v>2.9257314328582147E-2</v>
      </c>
      <c r="E35" s="96">
        <f>'ISB-3 2013'!L35</f>
        <v>2.8718703976435934E-2</v>
      </c>
      <c r="F35" s="30">
        <f t="shared" si="0"/>
        <v>78.010102660016173</v>
      </c>
      <c r="G35" s="30">
        <f t="shared" si="1"/>
        <v>79.350661846399802</v>
      </c>
      <c r="H35" s="30">
        <f t="shared" si="2"/>
        <v>77.379305765660106</v>
      </c>
      <c r="I35" s="94">
        <f t="shared" si="3"/>
        <v>8.9122980013298214</v>
      </c>
    </row>
    <row r="36" spans="1:40" ht="15" customHeight="1">
      <c r="A36" s="61">
        <f ca="1">'ISB-1 2011'!A36</f>
        <v>2051</v>
      </c>
      <c r="B36" s="75" t="str">
        <f ca="1">'ISB-1 2011'!B36</f>
        <v>Delley-Portalban</v>
      </c>
      <c r="C36" s="95">
        <f>'ISB-1 2011'!L36</f>
        <v>3.8084874863982592E-2</v>
      </c>
      <c r="D36" s="95">
        <f>'ISB-2 2012'!L36</f>
        <v>3.2955715756951595E-2</v>
      </c>
      <c r="E36" s="96">
        <f>'ISB-3 2013'!L36</f>
        <v>3.0511811023622049E-2</v>
      </c>
      <c r="F36" s="30">
        <f t="shared" si="0"/>
        <v>104.37609663791466</v>
      </c>
      <c r="G36" s="30">
        <f t="shared" si="1"/>
        <v>89.38133649475904</v>
      </c>
      <c r="H36" s="30">
        <f t="shared" si="2"/>
        <v>82.210630277679158</v>
      </c>
      <c r="I36" s="94">
        <f t="shared" si="3"/>
        <v>10.477587474146397</v>
      </c>
    </row>
    <row r="37" spans="1:40" ht="15" customHeight="1">
      <c r="A37" s="61">
        <f ca="1">'ISB-1 2011'!A37</f>
        <v>2052</v>
      </c>
      <c r="B37" s="75" t="str">
        <f ca="1">'ISB-1 2011'!B37</f>
        <v>Vernay</v>
      </c>
      <c r="C37" s="95">
        <f>'ISB-1 2011'!L37</f>
        <v>3.358925143953935E-2</v>
      </c>
      <c r="D37" s="95">
        <f>'ISB-2 2012'!L37</f>
        <v>2.9962546816479401E-2</v>
      </c>
      <c r="E37" s="96">
        <f>'ISB-3 2013'!L37</f>
        <v>3.1865042174320526E-2</v>
      </c>
      <c r="F37" s="30">
        <f t="shared" si="0"/>
        <v>92.055309798698246</v>
      </c>
      <c r="G37" s="30">
        <f t="shared" si="1"/>
        <v>81.263368667051523</v>
      </c>
      <c r="H37" s="30">
        <f t="shared" si="2"/>
        <v>85.856758844881611</v>
      </c>
      <c r="I37" s="94">
        <f t="shared" si="3"/>
        <v>9.8400274365603035</v>
      </c>
    </row>
    <row r="38" spans="1:40" ht="15" customHeight="1">
      <c r="A38" s="61">
        <f ca="1">'ISB-1 2011'!A38</f>
        <v>2061</v>
      </c>
      <c r="B38" s="75" t="str">
        <f ca="1">'ISB-1 2011'!B38</f>
        <v>Auboranges</v>
      </c>
      <c r="C38" s="95">
        <f>'ISB-1 2011'!L38</f>
        <v>7.6923076923076927E-3</v>
      </c>
      <c r="D38" s="95">
        <f>'ISB-2 2012'!L38</f>
        <v>3.6363636363636364E-3</v>
      </c>
      <c r="E38" s="96">
        <f>'ISB-3 2013'!L38</f>
        <v>7.326007326007326E-3</v>
      </c>
      <c r="F38" s="30">
        <f t="shared" si="0"/>
        <v>21.081677540712874</v>
      </c>
      <c r="G38" s="30">
        <f t="shared" si="1"/>
        <v>9.8624179245921617</v>
      </c>
      <c r="H38" s="30">
        <f t="shared" si="2"/>
        <v>19.739099695645049</v>
      </c>
      <c r="I38" s="94">
        <f t="shared" si="3"/>
        <v>1.924271976277405</v>
      </c>
    </row>
    <row r="39" spans="1:40" ht="15" customHeight="1">
      <c r="A39" s="61">
        <f ca="1">'ISB-1 2011'!A39</f>
        <v>2063</v>
      </c>
      <c r="B39" s="75" t="str">
        <f ca="1">'ISB-1 2011'!B39</f>
        <v>Billens-Hennens</v>
      </c>
      <c r="C39" s="95">
        <f>'ISB-1 2011'!L39</f>
        <v>4.3609022556390979E-2</v>
      </c>
      <c r="D39" s="95">
        <f>'ISB-2 2012'!L39</f>
        <v>4.5523520485584217E-2</v>
      </c>
      <c r="E39" s="96">
        <f>'ISB-3 2013'!L39</f>
        <v>4.9253731343283584E-2</v>
      </c>
      <c r="F39" s="30">
        <f t="shared" si="0"/>
        <v>119.51567568193613</v>
      </c>
      <c r="G39" s="30">
        <f t="shared" si="1"/>
        <v>123.46729571758017</v>
      </c>
      <c r="H39" s="30">
        <f t="shared" si="2"/>
        <v>132.70861877467632</v>
      </c>
      <c r="I39" s="94">
        <f t="shared" si="3"/>
        <v>14.263757373613513</v>
      </c>
    </row>
    <row r="40" spans="1:40" s="56" customFormat="1" ht="15" customHeight="1">
      <c r="A40" s="61">
        <f ca="1">'ISB-1 2011'!A40</f>
        <v>2066</v>
      </c>
      <c r="B40" s="75" t="str">
        <f ca="1">'ISB-1 2011'!B40</f>
        <v>Chapelle (Glâne)</v>
      </c>
      <c r="C40" s="95">
        <f>'ISB-1 2011'!L40</f>
        <v>2.3076923076923078E-2</v>
      </c>
      <c r="D40" s="95">
        <f>'ISB-2 2012'!L40</f>
        <v>2.7131782945736434E-2</v>
      </c>
      <c r="E40" s="96">
        <f>'ISB-3 2013'!L40</f>
        <v>2.6717557251908396E-2</v>
      </c>
      <c r="F40" s="30">
        <f t="shared" si="0"/>
        <v>63.245032622138616</v>
      </c>
      <c r="G40" s="30">
        <f t="shared" si="1"/>
        <v>73.585870173798114</v>
      </c>
      <c r="H40" s="30">
        <f t="shared" si="2"/>
        <v>71.987441828965061</v>
      </c>
      <c r="I40" s="94">
        <f t="shared" si="3"/>
        <v>7.9281364842587712</v>
      </c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</row>
    <row r="41" spans="1:40" ht="15" customHeight="1">
      <c r="A41" s="61">
        <f ca="1">'ISB-1 2011'!A41</f>
        <v>2067</v>
      </c>
      <c r="B41" s="75" t="str">
        <f ca="1">'ISB-1 2011'!B41</f>
        <v>Le Châtelard</v>
      </c>
      <c r="C41" s="95">
        <f>'ISB-1 2011'!L41</f>
        <v>4.456824512534819E-2</v>
      </c>
      <c r="D41" s="95">
        <f>'ISB-2 2012'!L41</f>
        <v>5.3763440860215055E-2</v>
      </c>
      <c r="E41" s="96">
        <f>'ISB-3 2013'!L41</f>
        <v>5.6300268096514748E-2</v>
      </c>
      <c r="F41" s="30">
        <f t="shared" si="0"/>
        <v>122.14453839744506</v>
      </c>
      <c r="G41" s="30">
        <f t="shared" si="1"/>
        <v>145.81531877757229</v>
      </c>
      <c r="H41" s="30">
        <f t="shared" si="2"/>
        <v>151.69471656184058</v>
      </c>
      <c r="I41" s="94">
        <f t="shared" si="3"/>
        <v>15.932885316209372</v>
      </c>
    </row>
    <row r="42" spans="1:40" ht="15" customHeight="1">
      <c r="A42" s="61">
        <f ca="1">'ISB-1 2011'!A42</f>
        <v>2068</v>
      </c>
      <c r="B42" s="75" t="str">
        <f ca="1">'ISB-1 2011'!B42</f>
        <v>Châtonnaye</v>
      </c>
      <c r="C42" s="95">
        <f>'ISB-1 2011'!L42</f>
        <v>2.9255319148936171E-2</v>
      </c>
      <c r="D42" s="95">
        <f>'ISB-2 2012'!L42</f>
        <v>3.3692722371967652E-2</v>
      </c>
      <c r="E42" s="96">
        <f>'ISB-3 2013'!L42</f>
        <v>3.1165311653116531E-2</v>
      </c>
      <c r="F42" s="30">
        <f t="shared" si="0"/>
        <v>80.177656604306932</v>
      </c>
      <c r="G42" s="30">
        <f t="shared" si="1"/>
        <v>91.380219988640306</v>
      </c>
      <c r="H42" s="30">
        <f t="shared" si="2"/>
        <v>83.971413949156684</v>
      </c>
      <c r="I42" s="94">
        <f t="shared" si="3"/>
        <v>9.7015953975818778</v>
      </c>
    </row>
    <row r="43" spans="1:40" ht="15" customHeight="1">
      <c r="A43" s="61">
        <f ca="1">'ISB-1 2011'!A43</f>
        <v>2072</v>
      </c>
      <c r="B43" s="75" t="str">
        <f ca="1">'ISB-1 2011'!B43</f>
        <v>Ecublens (FR)</v>
      </c>
      <c r="C43" s="95">
        <f>'ISB-1 2011'!L43</f>
        <v>3.4602076124567477E-2</v>
      </c>
      <c r="D43" s="95">
        <f>'ISB-2 2012'!L43</f>
        <v>3.2894736842105261E-2</v>
      </c>
      <c r="E43" s="96">
        <f>'ISB-3 2013'!L43</f>
        <v>2.5000000000000001E-2</v>
      </c>
      <c r="F43" s="30">
        <f t="shared" si="0"/>
        <v>94.831075442653074</v>
      </c>
      <c r="G43" s="30">
        <f t="shared" si="1"/>
        <v>89.215951620488298</v>
      </c>
      <c r="H43" s="30">
        <f t="shared" si="2"/>
        <v>67.359677711388727</v>
      </c>
      <c r="I43" s="94">
        <f t="shared" si="3"/>
        <v>9.5450745579396603</v>
      </c>
    </row>
    <row r="44" spans="1:40" s="56" customFormat="1" ht="15" customHeight="1">
      <c r="A44" s="61">
        <f ca="1">'ISB-1 2011'!A44</f>
        <v>2079</v>
      </c>
      <c r="B44" s="75" t="str">
        <f ca="1">'ISB-1 2011'!B44</f>
        <v>Grangettes</v>
      </c>
      <c r="C44" s="95">
        <f>'ISB-1 2011'!L44</f>
        <v>3.7433155080213901E-2</v>
      </c>
      <c r="D44" s="95">
        <f>'ISB-2 2012'!L44</f>
        <v>3.1578947368421054E-2</v>
      </c>
      <c r="E44" s="96">
        <f>'ISB-3 2013'!L44</f>
        <v>3.0456852791878174E-2</v>
      </c>
      <c r="F44" s="30">
        <f t="shared" si="0"/>
        <v>102.58998161523377</v>
      </c>
      <c r="G44" s="30">
        <f t="shared" si="1"/>
        <v>85.647313555668774</v>
      </c>
      <c r="H44" s="30">
        <f t="shared" si="2"/>
        <v>82.06255152656496</v>
      </c>
      <c r="I44" s="94">
        <f t="shared" si="3"/>
        <v>10.262384179613848</v>
      </c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</row>
    <row r="45" spans="1:40" ht="15" customHeight="1">
      <c r="A45" s="61">
        <f ca="1">'ISB-1 2011'!A45</f>
        <v>2086</v>
      </c>
      <c r="B45" s="75" t="str">
        <f ca="1">'ISB-1 2011'!B45</f>
        <v>Massonnens</v>
      </c>
      <c r="C45" s="95">
        <f>'ISB-1 2011'!L45</f>
        <v>3.7383177570093455E-2</v>
      </c>
      <c r="D45" s="95">
        <f>'ISB-2 2012'!L45</f>
        <v>3.7527593818984545E-2</v>
      </c>
      <c r="E45" s="96">
        <f>'ISB-3 2013'!L45</f>
        <v>4.1067761806981518E-2</v>
      </c>
      <c r="F45" s="30">
        <f t="shared" si="0"/>
        <v>102.45301234738966</v>
      </c>
      <c r="G45" s="30">
        <f t="shared" si="1"/>
        <v>101.78102383547099</v>
      </c>
      <c r="H45" s="30">
        <f t="shared" si="2"/>
        <v>110.65244798585418</v>
      </c>
      <c r="I45" s="94">
        <f t="shared" si="3"/>
        <v>11.955190182272206</v>
      </c>
    </row>
    <row r="46" spans="1:40" ht="15" customHeight="1">
      <c r="A46" s="61">
        <f ca="1">'ISB-1 2011'!A46</f>
        <v>2087</v>
      </c>
      <c r="B46" s="75" t="str">
        <f ca="1">'ISB-1 2011'!B46</f>
        <v>Mézières (FR)</v>
      </c>
      <c r="C46" s="95">
        <f>'ISB-1 2011'!L46</f>
        <v>3.4381139489194502E-2</v>
      </c>
      <c r="D46" s="95">
        <f>'ISB-2 2012'!L46</f>
        <v>3.9E-2</v>
      </c>
      <c r="E46" s="96">
        <f>'ISB-3 2013'!L46</f>
        <v>3.6597428288822946E-2</v>
      </c>
      <c r="F46" s="30">
        <f t="shared" si="0"/>
        <v>94.225572505150865</v>
      </c>
      <c r="G46" s="30">
        <f t="shared" si="1"/>
        <v>105.77443224125093</v>
      </c>
      <c r="H46" s="30">
        <f t="shared" si="2"/>
        <v>98.60763898403097</v>
      </c>
      <c r="I46" s="94">
        <f t="shared" si="3"/>
        <v>11.337136873632097</v>
      </c>
    </row>
    <row r="47" spans="1:40" ht="15" customHeight="1">
      <c r="A47" s="61">
        <f ca="1">'ISB-1 2011'!A47</f>
        <v>2089</v>
      </c>
      <c r="B47" s="75" t="str">
        <f ca="1">'ISB-1 2011'!B47</f>
        <v>Montet (Glâne)</v>
      </c>
      <c r="C47" s="95">
        <f>'ISB-1 2011'!L47</f>
        <v>1.9718309859154931E-2</v>
      </c>
      <c r="D47" s="95">
        <f>'ISB-2 2012'!L47</f>
        <v>1.9230769230769232E-2</v>
      </c>
      <c r="E47" s="96">
        <f>'ISB-3 2013'!L47</f>
        <v>1.7543859649122806E-2</v>
      </c>
      <c r="F47" s="30">
        <f t="shared" si="0"/>
        <v>54.040356512813283</v>
      </c>
      <c r="G47" s="30">
        <f t="shared" si="1"/>
        <v>52.157017870439326</v>
      </c>
      <c r="H47" s="30">
        <f t="shared" si="2"/>
        <v>47.269949271149983</v>
      </c>
      <c r="I47" s="94">
        <f t="shared" si="3"/>
        <v>5.8266427214121519</v>
      </c>
    </row>
    <row r="48" spans="1:40" ht="15" customHeight="1">
      <c r="A48" s="61">
        <f ca="1">'ISB-1 2011'!A48</f>
        <v>2096</v>
      </c>
      <c r="B48" s="75" t="str">
        <f ca="1">'ISB-1 2011'!B48</f>
        <v>Romont (FR)</v>
      </c>
      <c r="C48" s="95">
        <f>'ISB-1 2011'!L48</f>
        <v>3.3758926639255574E-2</v>
      </c>
      <c r="D48" s="95">
        <f>'ISB-2 2012'!L48</f>
        <v>3.5942986986159886E-2</v>
      </c>
      <c r="E48" s="96">
        <f>'ISB-3 2013'!L48</f>
        <v>3.9412829278101746E-2</v>
      </c>
      <c r="F48" s="30">
        <f t="shared" si="0"/>
        <v>92.520324718817804</v>
      </c>
      <c r="G48" s="30">
        <f t="shared" si="1"/>
        <v>97.48330875681367</v>
      </c>
      <c r="H48" s="30">
        <f t="shared" si="2"/>
        <v>106.19341911467677</v>
      </c>
      <c r="I48" s="94">
        <f t="shared" si="3"/>
        <v>11.245614763345371</v>
      </c>
    </row>
    <row r="49" spans="1:40" ht="15" customHeight="1">
      <c r="A49" s="61">
        <f ca="1">'ISB-1 2011'!A49</f>
        <v>2097</v>
      </c>
      <c r="B49" s="75" t="str">
        <f ca="1">'ISB-1 2011'!B49</f>
        <v>Rue</v>
      </c>
      <c r="C49" s="95">
        <f>'ISB-1 2011'!L49</f>
        <v>3.4782608695652174E-2</v>
      </c>
      <c r="D49" s="95">
        <f>'ISB-2 2012'!L49</f>
        <v>3.3682634730538924E-2</v>
      </c>
      <c r="E49" s="96">
        <f>'ISB-3 2013'!L49</f>
        <v>3.2763532763532763E-2</v>
      </c>
      <c r="F49" s="30">
        <f t="shared" si="0"/>
        <v>95.325846271049514</v>
      </c>
      <c r="G49" s="30">
        <f t="shared" si="1"/>
        <v>91.352860641338324</v>
      </c>
      <c r="H49" s="30">
        <f t="shared" si="2"/>
        <v>88.277640305523704</v>
      </c>
      <c r="I49" s="94">
        <f t="shared" si="3"/>
        <v>10.439175982706708</v>
      </c>
    </row>
    <row r="50" spans="1:40" ht="15" customHeight="1">
      <c r="A50" s="61">
        <f ca="1">'ISB-1 2011'!A50</f>
        <v>2099</v>
      </c>
      <c r="B50" s="75" t="str">
        <f ca="1">'ISB-1 2011'!B50</f>
        <v>Siviriez</v>
      </c>
      <c r="C50" s="95">
        <f>'ISB-1 2011'!L50</f>
        <v>4.0960451977401127E-2</v>
      </c>
      <c r="D50" s="95">
        <f>'ISB-2 2012'!L50</f>
        <v>4.1802136553646077E-2</v>
      </c>
      <c r="E50" s="96">
        <f>'ISB-3 2013'!L50</f>
        <v>3.9635535307517088E-2</v>
      </c>
      <c r="F50" s="30">
        <f t="shared" si="0"/>
        <v>112.25695526622532</v>
      </c>
      <c r="G50" s="30">
        <f t="shared" si="1"/>
        <v>113.37428872905528</v>
      </c>
      <c r="H50" s="30">
        <f t="shared" si="2"/>
        <v>106.79347536930879</v>
      </c>
      <c r="I50" s="94">
        <f t="shared" si="3"/>
        <v>12.62105851187558</v>
      </c>
    </row>
    <row r="51" spans="1:40" ht="15" customHeight="1">
      <c r="A51" s="61">
        <f ca="1">'ISB-1 2011'!A51</f>
        <v>2102</v>
      </c>
      <c r="B51" s="75" t="str">
        <f ca="1">'ISB-1 2011'!B51</f>
        <v>Ursy</v>
      </c>
      <c r="C51" s="95">
        <f>'ISB-1 2011'!L51</f>
        <v>3.5757332261952594E-2</v>
      </c>
      <c r="D51" s="95">
        <f>'ISB-2 2012'!L51</f>
        <v>3.7441497659906398E-2</v>
      </c>
      <c r="E51" s="96">
        <f>'ISB-3 2013'!L51</f>
        <v>3.4965034965034968E-2</v>
      </c>
      <c r="F51" s="30">
        <f t="shared" si="0"/>
        <v>97.997191300139804</v>
      </c>
      <c r="G51" s="30">
        <f t="shared" si="1"/>
        <v>101.54751685227498</v>
      </c>
      <c r="H51" s="30">
        <f t="shared" si="2"/>
        <v>94.20933945648774</v>
      </c>
      <c r="I51" s="94">
        <f t="shared" si="3"/>
        <v>11.152862007551333</v>
      </c>
    </row>
    <row r="52" spans="1:40" ht="15" customHeight="1">
      <c r="A52" s="61">
        <f ca="1">'ISB-1 2011'!A52</f>
        <v>2111</v>
      </c>
      <c r="B52" s="75" t="str">
        <f ca="1">'ISB-1 2011'!B52</f>
        <v>Villaz-Saint-Pierre</v>
      </c>
      <c r="C52" s="95">
        <f>'ISB-1 2011'!L52</f>
        <v>3.8872691933916424E-2</v>
      </c>
      <c r="D52" s="95">
        <f>'ISB-2 2012'!L52</f>
        <v>3.5422343324250684E-2</v>
      </c>
      <c r="E52" s="96">
        <f>'ISB-3 2013'!L52</f>
        <v>3.1959629941126999E-2</v>
      </c>
      <c r="F52" s="30">
        <f t="shared" si="0"/>
        <v>106.53520234373852</v>
      </c>
      <c r="G52" s="30">
        <f t="shared" si="1"/>
        <v>96.071237276340554</v>
      </c>
      <c r="H52" s="30">
        <f t="shared" si="2"/>
        <v>86.111614904382577</v>
      </c>
      <c r="I52" s="94">
        <f t="shared" si="3"/>
        <v>10.961662136778727</v>
      </c>
    </row>
    <row r="53" spans="1:40" ht="15" customHeight="1">
      <c r="A53" s="61">
        <f ca="1">'ISB-1 2011'!A53</f>
        <v>2113</v>
      </c>
      <c r="B53" s="75" t="str">
        <f ca="1">'ISB-1 2011'!B53</f>
        <v>Vuisternens-devant-Romont</v>
      </c>
      <c r="C53" s="95">
        <f>'ISB-1 2011'!L53</f>
        <v>3.7055335968379448E-2</v>
      </c>
      <c r="D53" s="95">
        <f>'ISB-2 2012'!L53</f>
        <v>3.5410764872521247E-2</v>
      </c>
      <c r="E53" s="96">
        <f>'ISB-3 2013'!L53</f>
        <v>3.608247422680412E-2</v>
      </c>
      <c r="F53" s="30">
        <f t="shared" si="0"/>
        <v>101.55452372626013</v>
      </c>
      <c r="G53" s="30">
        <f t="shared" si="1"/>
        <v>96.039834605624804</v>
      </c>
      <c r="H53" s="30">
        <f t="shared" si="2"/>
        <v>97.220153397880637</v>
      </c>
      <c r="I53" s="94">
        <f t="shared" si="3"/>
        <v>11.193124295340098</v>
      </c>
    </row>
    <row r="54" spans="1:40" s="56" customFormat="1" ht="15" customHeight="1">
      <c r="A54" s="61">
        <f ca="1">'ISB-1 2011'!A54</f>
        <v>2114</v>
      </c>
      <c r="B54" s="75" t="str">
        <f ca="1">'ISB-1 2011'!B54</f>
        <v>Villorsonnens</v>
      </c>
      <c r="C54" s="95">
        <f>'ISB-1 2011'!L54</f>
        <v>3.6862745098039218E-2</v>
      </c>
      <c r="D54" s="95">
        <f>'ISB-2 2012'!L54</f>
        <v>3.4351145038167941E-2</v>
      </c>
      <c r="E54" s="96">
        <f>'ISB-3 2013'!L54</f>
        <v>3.3153430994602932E-2</v>
      </c>
      <c r="F54" s="30">
        <f t="shared" si="0"/>
        <v>101.02670570490639</v>
      </c>
      <c r="G54" s="30">
        <f t="shared" si="1"/>
        <v>93.165970852540468</v>
      </c>
      <c r="H54" s="30">
        <f t="shared" si="2"/>
        <v>89.328177072928781</v>
      </c>
      <c r="I54" s="94">
        <f t="shared" si="3"/>
        <v>10.764341742833262</v>
      </c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</row>
    <row r="55" spans="1:40" ht="15" customHeight="1">
      <c r="A55" s="61">
        <f ca="1">'ISB-1 2011'!A55</f>
        <v>2115</v>
      </c>
      <c r="B55" s="75" t="str">
        <f ca="1">'ISB-1 2011'!B55</f>
        <v>Torny</v>
      </c>
      <c r="C55" s="95">
        <f>'ISB-1 2011'!L55</f>
        <v>3.3128834355828224E-2</v>
      </c>
      <c r="D55" s="95">
        <f>'ISB-2 2012'!L55</f>
        <v>3.5252643948296122E-2</v>
      </c>
      <c r="E55" s="96">
        <f>'ISB-3 2013'!L55</f>
        <v>3.4443168771526977E-2</v>
      </c>
      <c r="F55" s="30">
        <f t="shared" si="0"/>
        <v>90.793482414603915</v>
      </c>
      <c r="G55" s="30">
        <f t="shared" si="1"/>
        <v>95.610984580358789</v>
      </c>
      <c r="H55" s="30">
        <f t="shared" si="2"/>
        <v>92.803229912361047</v>
      </c>
      <c r="I55" s="94">
        <f t="shared" si="3"/>
        <v>10.600585559248058</v>
      </c>
    </row>
    <row r="56" spans="1:40" ht="15" customHeight="1">
      <c r="A56" s="61">
        <f ca="1">'ISB-1 2011'!A56</f>
        <v>2116</v>
      </c>
      <c r="B56" s="75" t="str">
        <f ca="1">'ISB-1 2011'!B56</f>
        <v>La Folliaz</v>
      </c>
      <c r="C56" s="95">
        <f>'ISB-1 2011'!L56</f>
        <v>2.834467120181406E-2</v>
      </c>
      <c r="D56" s="95">
        <f>'ISB-2 2012'!L56</f>
        <v>2.7808676307007785E-2</v>
      </c>
      <c r="E56" s="96">
        <f>'ISB-3 2013'!L56</f>
        <v>2.8877005347593583E-2</v>
      </c>
      <c r="F56" s="30">
        <f t="shared" si="0"/>
        <v>77.681918375642681</v>
      </c>
      <c r="G56" s="30">
        <f t="shared" si="1"/>
        <v>75.421716609089103</v>
      </c>
      <c r="H56" s="30">
        <f t="shared" si="2"/>
        <v>77.805830939358117</v>
      </c>
      <c r="I56" s="94">
        <f t="shared" si="3"/>
        <v>8.7668627229179474</v>
      </c>
    </row>
    <row r="57" spans="1:40" ht="15" customHeight="1">
      <c r="A57" s="61">
        <f ca="1">'ISB-1 2011'!A57</f>
        <v>2121</v>
      </c>
      <c r="B57" s="75" t="str">
        <f ca="1">'ISB-1 2011'!B57</f>
        <v>Haut-Intyamon</v>
      </c>
      <c r="C57" s="95">
        <f>'ISB-1 2011'!L57</f>
        <v>6.6572237960339939E-2</v>
      </c>
      <c r="D57" s="95">
        <f>'ISB-2 2012'!L57</f>
        <v>6.4606741573033713E-2</v>
      </c>
      <c r="E57" s="96">
        <f>'ISB-3 2013'!L57</f>
        <v>6.228373702422145E-2</v>
      </c>
      <c r="F57" s="30">
        <f t="shared" si="0"/>
        <v>182.44907899965389</v>
      </c>
      <c r="G57" s="30">
        <f t="shared" si="1"/>
        <v>175.22413868832987</v>
      </c>
      <c r="H57" s="30">
        <f t="shared" si="2"/>
        <v>167.81649810449787</v>
      </c>
      <c r="I57" s="94">
        <f t="shared" si="3"/>
        <v>19.951092876254553</v>
      </c>
    </row>
    <row r="58" spans="1:40" ht="15" customHeight="1">
      <c r="A58" s="61">
        <f ca="1">'ISB-1 2011'!A58</f>
        <v>2122</v>
      </c>
      <c r="B58" s="75" t="str">
        <f ca="1">'ISB-1 2011'!B58</f>
        <v>Pont-en-Ogoz</v>
      </c>
      <c r="C58" s="95">
        <f>'ISB-1 2011'!L58</f>
        <v>1.9619865113427344E-2</v>
      </c>
      <c r="D58" s="95">
        <f>'ISB-2 2012'!L58</f>
        <v>2.1621621621621623E-2</v>
      </c>
      <c r="E58" s="96">
        <f>'ISB-3 2013'!L58</f>
        <v>2.6300409117475162E-2</v>
      </c>
      <c r="F58" s="30">
        <f t="shared" si="0"/>
        <v>53.77055706276245</v>
      </c>
      <c r="G58" s="30">
        <f t="shared" si="1"/>
        <v>58.641403875953401</v>
      </c>
      <c r="H58" s="30">
        <f t="shared" si="2"/>
        <v>70.863483273231864</v>
      </c>
      <c r="I58" s="94">
        <f t="shared" si="3"/>
        <v>6.958357698580282</v>
      </c>
    </row>
    <row r="59" spans="1:40" ht="15" customHeight="1">
      <c r="A59" s="61">
        <f ca="1">'ISB-1 2011'!A59</f>
        <v>2123</v>
      </c>
      <c r="B59" s="75" t="str">
        <f ca="1">'ISB-1 2011'!B59</f>
        <v>Botterens</v>
      </c>
      <c r="C59" s="95">
        <f>'ISB-1 2011'!L59</f>
        <v>2.032520325203252E-2</v>
      </c>
      <c r="D59" s="95">
        <f>'ISB-2 2012'!L59</f>
        <v>1.984126984126984E-2</v>
      </c>
      <c r="E59" s="96">
        <f>'ISB-3 2013'!L59</f>
        <v>1.5355086372360844E-2</v>
      </c>
      <c r="F59" s="30">
        <f t="shared" si="0"/>
        <v>55.703619518143768</v>
      </c>
      <c r="G59" s="30">
        <f t="shared" si="1"/>
        <v>53.812796215532629</v>
      </c>
      <c r="H59" s="30">
        <f t="shared" si="2"/>
        <v>41.372546770910546</v>
      </c>
      <c r="I59" s="94">
        <f t="shared" si="3"/>
        <v>5.7287509430908186</v>
      </c>
    </row>
    <row r="60" spans="1:40" ht="15" customHeight="1">
      <c r="A60" s="61">
        <f ca="1">'ISB-1 2011'!A60</f>
        <v>2124</v>
      </c>
      <c r="B60" s="75" t="str">
        <f ca="1">'ISB-1 2011'!B60</f>
        <v>Broc</v>
      </c>
      <c r="C60" s="95">
        <f>'ISB-1 2011'!L60</f>
        <v>5.4433713784021072E-2</v>
      </c>
      <c r="D60" s="95">
        <f>'ISB-2 2012'!L60</f>
        <v>5.1187551187551188E-2</v>
      </c>
      <c r="E60" s="96">
        <f>'ISB-3 2013'!L60</f>
        <v>5.3600000000000002E-2</v>
      </c>
      <c r="F60" s="30">
        <f t="shared" si="0"/>
        <v>149.18202017396467</v>
      </c>
      <c r="G60" s="30">
        <f t="shared" si="1"/>
        <v>138.82908114572302</v>
      </c>
      <c r="H60" s="30">
        <f t="shared" si="2"/>
        <v>144.41914901321744</v>
      </c>
      <c r="I60" s="94">
        <f t="shared" si="3"/>
        <v>16.41793517097263</v>
      </c>
    </row>
    <row r="61" spans="1:40" s="56" customFormat="1" ht="15" customHeight="1">
      <c r="A61" s="61">
        <f ca="1">'ISB-1 2011'!A61</f>
        <v>2125</v>
      </c>
      <c r="B61" s="75" t="str">
        <f ca="1">'ISB-1 2011'!B61</f>
        <v>Bulle</v>
      </c>
      <c r="C61" s="95">
        <f>'ISB-1 2011'!L61</f>
        <v>3.9710085749285425E-2</v>
      </c>
      <c r="D61" s="95">
        <f>'ISB-2 2012'!L61</f>
        <v>4.0045596471229621E-2</v>
      </c>
      <c r="E61" s="96">
        <f>'ISB-3 2013'!L61</f>
        <v>3.9281598155973874E-2</v>
      </c>
      <c r="F61" s="30">
        <f t="shared" si="0"/>
        <v>108.83017897446408</v>
      </c>
      <c r="G61" s="30">
        <f t="shared" si="1"/>
        <v>108.61026232068089</v>
      </c>
      <c r="H61" s="30">
        <f t="shared" si="2"/>
        <v>105.83983167098727</v>
      </c>
      <c r="I61" s="94">
        <f t="shared" si="3"/>
        <v>12.273874363614153</v>
      </c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</row>
    <row r="62" spans="1:40" ht="15" customHeight="1">
      <c r="A62" s="61">
        <f ca="1">'ISB-1 2011'!A62</f>
        <v>2128</v>
      </c>
      <c r="B62" s="75" t="str">
        <f ca="1">'ISB-1 2011'!B62</f>
        <v>Châtel-sur-Montsalvens</v>
      </c>
      <c r="C62" s="95">
        <f>'ISB-1 2011'!L62</f>
        <v>2.4489795918367346E-2</v>
      </c>
      <c r="D62" s="95">
        <f>'ISB-2 2012'!L62</f>
        <v>2.0161290322580645E-2</v>
      </c>
      <c r="E62" s="96">
        <f>'ISB-3 2013'!L62</f>
        <v>2.3622047244094488E-2</v>
      </c>
      <c r="F62" s="30">
        <f t="shared" si="0"/>
        <v>67.11717747655527</v>
      </c>
      <c r="G62" s="30">
        <f t="shared" si="1"/>
        <v>54.680744541589611</v>
      </c>
      <c r="H62" s="30">
        <f t="shared" si="2"/>
        <v>63.646939569816119</v>
      </c>
      <c r="I62" s="94">
        <f t="shared" si="3"/>
        <v>7.0407232449562533</v>
      </c>
    </row>
    <row r="63" spans="1:40" ht="15" customHeight="1">
      <c r="A63" s="61">
        <f ca="1">'ISB-1 2011'!A63</f>
        <v>2129</v>
      </c>
      <c r="B63" s="75" t="str">
        <f ca="1">'ISB-1 2011'!B63</f>
        <v>Corbières</v>
      </c>
      <c r="C63" s="95">
        <f>'ISB-1 2011'!L63</f>
        <v>2.0408163265306121E-2</v>
      </c>
      <c r="D63" s="95">
        <f>'ISB-2 2012'!L63</f>
        <v>2.5099075297225892E-2</v>
      </c>
      <c r="E63" s="96">
        <f>'ISB-3 2013'!L63</f>
        <v>2.9639175257731958E-2</v>
      </c>
      <c r="F63" s="30">
        <f t="shared" si="0"/>
        <v>55.93098123046272</v>
      </c>
      <c r="G63" s="30">
        <f t="shared" si="1"/>
        <v>68.072831778063474</v>
      </c>
      <c r="H63" s="30">
        <f t="shared" si="2"/>
        <v>79.859411719687671</v>
      </c>
      <c r="I63" s="94">
        <f t="shared" si="3"/>
        <v>7.7400070988478538</v>
      </c>
    </row>
    <row r="64" spans="1:40" ht="15" customHeight="1">
      <c r="A64" s="61">
        <f ca="1">'ISB-1 2011'!A64</f>
        <v>2130</v>
      </c>
      <c r="B64" s="75" t="str">
        <f ca="1">'ISB-1 2011'!B64</f>
        <v>Crésuz</v>
      </c>
      <c r="C64" s="95">
        <f>'ISB-1 2011'!L64</f>
        <v>6.6889632107023408E-2</v>
      </c>
      <c r="D64" s="95">
        <f>'ISB-2 2012'!L64</f>
        <v>6.9767441860465115E-2</v>
      </c>
      <c r="E64" s="96">
        <f>'ISB-3 2013'!L64</f>
        <v>6.5573770491803282E-2</v>
      </c>
      <c r="F64" s="30">
        <f t="shared" si="0"/>
        <v>183.31893513663366</v>
      </c>
      <c r="G64" s="30">
        <f t="shared" si="1"/>
        <v>189.220809018338</v>
      </c>
      <c r="H64" s="30">
        <f t="shared" si="2"/>
        <v>176.68112186593768</v>
      </c>
      <c r="I64" s="94">
        <f t="shared" si="3"/>
        <v>20.852085546593859</v>
      </c>
    </row>
    <row r="65" spans="1:9" ht="15" customHeight="1">
      <c r="A65" s="61">
        <f ca="1">'ISB-1 2011'!A65</f>
        <v>2131</v>
      </c>
      <c r="B65" s="75" t="str">
        <f ca="1">'ISB-1 2011'!B65</f>
        <v>Echarlens</v>
      </c>
      <c r="C65" s="95">
        <f>'ISB-1 2011'!L65</f>
        <v>2.1798365122615803E-2</v>
      </c>
      <c r="D65" s="95">
        <f>'ISB-2 2012'!L65</f>
        <v>2.3468057366362451E-2</v>
      </c>
      <c r="E65" s="96">
        <f>'ISB-3 2013'!L65</f>
        <v>2.2959183673469389E-2</v>
      </c>
      <c r="F65" s="30">
        <f t="shared" si="0"/>
        <v>59.740993575862092</v>
      </c>
      <c r="G65" s="30">
        <f t="shared" si="1"/>
        <v>63.649242146976789</v>
      </c>
      <c r="H65" s="30">
        <f t="shared" si="2"/>
        <v>61.860928510459047</v>
      </c>
      <c r="I65" s="94">
        <f t="shared" si="3"/>
        <v>7.0333692020575453</v>
      </c>
    </row>
    <row r="66" spans="1:9" ht="15" customHeight="1">
      <c r="A66" s="61">
        <f ca="1">'ISB-1 2011'!A66</f>
        <v>2134</v>
      </c>
      <c r="B66" s="75" t="str">
        <f ca="1">'ISB-1 2011'!B66</f>
        <v>Grandvillard</v>
      </c>
      <c r="C66" s="95">
        <f>'ISB-1 2011'!L66</f>
        <v>3.5230352303523033E-2</v>
      </c>
      <c r="D66" s="95">
        <f>'ISB-2 2012'!L66</f>
        <v>3.0848329048843187E-2</v>
      </c>
      <c r="E66" s="96">
        <f>'ISB-3 2013'!L66</f>
        <v>3.2383419689119168E-2</v>
      </c>
      <c r="F66" s="30">
        <f t="shared" si="0"/>
        <v>96.552940498115859</v>
      </c>
      <c r="G66" s="30">
        <f t="shared" si="1"/>
        <v>83.665756172632726</v>
      </c>
      <c r="H66" s="30">
        <f t="shared" si="2"/>
        <v>87.253468538068304</v>
      </c>
      <c r="I66" s="94">
        <f t="shared" si="3"/>
        <v>10.155026539094749</v>
      </c>
    </row>
    <row r="67" spans="1:9" ht="15" customHeight="1">
      <c r="A67" s="61">
        <f ca="1">'ISB-1 2011'!A67</f>
        <v>2135</v>
      </c>
      <c r="B67" s="75" t="str">
        <f ca="1">'ISB-1 2011'!B67</f>
        <v>Gruyères</v>
      </c>
      <c r="C67" s="95">
        <f>'ISB-1 2011'!L67</f>
        <v>3.9635779325120517E-2</v>
      </c>
      <c r="D67" s="95">
        <f>'ISB-2 2012'!L67</f>
        <v>3.8480513073507645E-2</v>
      </c>
      <c r="E67" s="96">
        <f>'ISB-3 2013'!L67</f>
        <v>3.8998555609051515E-2</v>
      </c>
      <c r="F67" s="30">
        <f t="shared" si="0"/>
        <v>108.62653344491582</v>
      </c>
      <c r="G67" s="30">
        <f t="shared" si="1"/>
        <v>104.36549801800783</v>
      </c>
      <c r="H67" s="30">
        <f t="shared" si="2"/>
        <v>105.07720548141526</v>
      </c>
      <c r="I67" s="94">
        <f t="shared" si="3"/>
        <v>12.076028695986734</v>
      </c>
    </row>
    <row r="68" spans="1:9" ht="15" customHeight="1">
      <c r="A68" s="61">
        <f ca="1">'ISB-1 2011'!A68</f>
        <v>2137</v>
      </c>
      <c r="B68" s="75" t="str">
        <f ca="1">'ISB-1 2011'!B68</f>
        <v>Hauteville</v>
      </c>
      <c r="C68" s="95">
        <f>'ISB-1 2011'!L68</f>
        <v>3.2028469750889681E-2</v>
      </c>
      <c r="D68" s="95">
        <f>'ISB-2 2012'!L68</f>
        <v>3.7433155080213901E-2</v>
      </c>
      <c r="E68" s="96">
        <f>'ISB-3 2013'!L68</f>
        <v>4.1166380789022301E-2</v>
      </c>
      <c r="F68" s="30">
        <f t="shared" si="0"/>
        <v>87.777803283395244</v>
      </c>
      <c r="G68" s="30">
        <f t="shared" si="1"/>
        <v>101.52489040021342</v>
      </c>
      <c r="H68" s="30">
        <f t="shared" si="2"/>
        <v>110.91816569971387</v>
      </c>
      <c r="I68" s="94">
        <f t="shared" si="3"/>
        <v>11.398385294586811</v>
      </c>
    </row>
    <row r="69" spans="1:9" ht="15" customHeight="1">
      <c r="A69" s="61">
        <f ca="1">'ISB-1 2011'!A69</f>
        <v>2138</v>
      </c>
      <c r="B69" s="75" t="str">
        <f ca="1">'ISB-1 2011'!B69</f>
        <v>Jaun</v>
      </c>
      <c r="C69" s="95">
        <f>'ISB-1 2011'!L69</f>
        <v>5.4093567251461985E-2</v>
      </c>
      <c r="D69" s="95">
        <f>'ISB-2 2012'!L69</f>
        <v>6.1469265367316339E-2</v>
      </c>
      <c r="E69" s="96">
        <f>'ISB-3 2013'!L69</f>
        <v>6.8656716417910449E-2</v>
      </c>
      <c r="F69" s="30">
        <f t="shared" si="0"/>
        <v>148.24980843688436</v>
      </c>
      <c r="G69" s="30">
        <f t="shared" si="1"/>
        <v>166.71478575678654</v>
      </c>
      <c r="H69" s="30">
        <f t="shared" si="2"/>
        <v>184.98777162530638</v>
      </c>
      <c r="I69" s="94">
        <f t="shared" si="3"/>
        <v>18.9815248222605</v>
      </c>
    </row>
    <row r="70" spans="1:9" ht="15" customHeight="1">
      <c r="A70" s="61">
        <f ca="1">'ISB-1 2011'!A70</f>
        <v>2140</v>
      </c>
      <c r="B70" s="75" t="str">
        <f ca="1">'ISB-1 2011'!B70</f>
        <v>Marsens</v>
      </c>
      <c r="C70" s="95">
        <f>'ISB-1 2011'!L70</f>
        <v>2.1778584392014518E-2</v>
      </c>
      <c r="D70" s="95">
        <f>'ISB-2 2012'!L70</f>
        <v>2.2995283018867923E-2</v>
      </c>
      <c r="E70" s="96">
        <f>'ISB-3 2013'!L70</f>
        <v>2.3536165327210104E-2</v>
      </c>
      <c r="F70" s="30">
        <f t="shared" ref="F70:F131" si="4">C70/$C$6*100</f>
        <v>59.686782147934814</v>
      </c>
      <c r="G70" s="30">
        <f t="shared" ref="G70:G131" si="5">D70/$D$6*100</f>
        <v>62.367000142247008</v>
      </c>
      <c r="H70" s="30">
        <f t="shared" ref="H70:H131" si="6">E70/$E$6*100</f>
        <v>63.415540440113396</v>
      </c>
      <c r="I70" s="94">
        <f t="shared" ref="I70:I131" si="7">(F70*$F$7+G70*$G$7+H70*$H$7)/3</f>
        <v>7.0416519529935426</v>
      </c>
    </row>
    <row r="71" spans="1:9" ht="15" customHeight="1">
      <c r="A71" s="61">
        <f ca="1">'ISB-1 2011'!A71</f>
        <v>2143</v>
      </c>
      <c r="B71" s="75" t="str">
        <f ca="1">'ISB-1 2011'!B71</f>
        <v>Morlon</v>
      </c>
      <c r="C71" s="95">
        <f>'ISB-1 2011'!L71</f>
        <v>3.3898305084745763E-2</v>
      </c>
      <c r="D71" s="95">
        <f>'ISB-2 2012'!L71</f>
        <v>3.4013605442176874E-2</v>
      </c>
      <c r="E71" s="96">
        <f>'ISB-3 2013'!L71</f>
        <v>3.6777583187390543E-2</v>
      </c>
      <c r="F71" s="30">
        <f t="shared" si="4"/>
        <v>92.902307806531297</v>
      </c>
      <c r="G71" s="30">
        <f t="shared" si="5"/>
        <v>92.250507798055949</v>
      </c>
      <c r="H71" s="30">
        <f t="shared" si="6"/>
        <v>99.093046020256622</v>
      </c>
      <c r="I71" s="94">
        <f t="shared" si="7"/>
        <v>10.791867879689905</v>
      </c>
    </row>
    <row r="72" spans="1:9" ht="15" customHeight="1">
      <c r="A72" s="61">
        <f ca="1">'ISB-1 2011'!A72</f>
        <v>2145</v>
      </c>
      <c r="B72" s="75" t="str">
        <f ca="1">'ISB-1 2011'!B72</f>
        <v>Le Pâquier (FR)</v>
      </c>
      <c r="C72" s="95">
        <f>'ISB-1 2011'!L72</f>
        <v>3.4069981583793742E-2</v>
      </c>
      <c r="D72" s="95">
        <f>'ISB-2 2012'!L72</f>
        <v>3.1559963931469794E-2</v>
      </c>
      <c r="E72" s="96">
        <f>'ISB-3 2013'!L72</f>
        <v>3.9639639639639637E-2</v>
      </c>
      <c r="F72" s="30">
        <f t="shared" si="4"/>
        <v>93.372807523783536</v>
      </c>
      <c r="G72" s="30">
        <f t="shared" si="5"/>
        <v>85.595827343732694</v>
      </c>
      <c r="H72" s="30">
        <f t="shared" si="6"/>
        <v>106.8045340288686</v>
      </c>
      <c r="I72" s="94">
        <f t="shared" si="7"/>
        <v>10.849854645766078</v>
      </c>
    </row>
    <row r="73" spans="1:9" ht="15" customHeight="1">
      <c r="A73" s="61">
        <f ca="1">'ISB-1 2011'!A73</f>
        <v>2147</v>
      </c>
      <c r="B73" s="75" t="str">
        <f ca="1">'ISB-1 2011'!B73</f>
        <v>Pont-la-Ville</v>
      </c>
      <c r="C73" s="95">
        <f>'ISB-1 2011'!L73</f>
        <v>3.7671232876712327E-2</v>
      </c>
      <c r="D73" s="95">
        <f>'ISB-2 2012'!L73</f>
        <v>3.2590051457975985E-2</v>
      </c>
      <c r="E73" s="96">
        <f>'ISB-3 2013'!L73</f>
        <v>3.1404958677685953E-2</v>
      </c>
      <c r="F73" s="30">
        <f t="shared" si="4"/>
        <v>103.24246192883358</v>
      </c>
      <c r="G73" s="30">
        <f t="shared" si="5"/>
        <v>88.389594607193899</v>
      </c>
      <c r="H73" s="30">
        <f t="shared" si="6"/>
        <v>84.617115802736265</v>
      </c>
      <c r="I73" s="94">
        <f t="shared" si="7"/>
        <v>10.488260243128396</v>
      </c>
    </row>
    <row r="74" spans="1:9" ht="15" customHeight="1">
      <c r="A74" s="61">
        <f ca="1">'ISB-1 2011'!A74</f>
        <v>2148</v>
      </c>
      <c r="B74" s="75" t="str">
        <f ca="1">'ISB-1 2011'!B74</f>
        <v>Riaz</v>
      </c>
      <c r="C74" s="95">
        <f>'ISB-1 2011'!L74</f>
        <v>2.3842274186153142E-2</v>
      </c>
      <c r="D74" s="95">
        <f>'ISB-2 2012'!L74</f>
        <v>2.3625624716038164E-2</v>
      </c>
      <c r="E74" s="96">
        <f>'ISB-3 2013'!L74</f>
        <v>2.621057307863172E-2</v>
      </c>
      <c r="F74" s="30">
        <f t="shared" si="4"/>
        <v>65.342567709866586</v>
      </c>
      <c r="G74" s="30">
        <f t="shared" si="5"/>
        <v>64.076590786764157</v>
      </c>
      <c r="H74" s="30">
        <f t="shared" si="6"/>
        <v>70.621430208297383</v>
      </c>
      <c r="I74" s="94">
        <f t="shared" si="7"/>
        <v>7.5948743511637709</v>
      </c>
    </row>
    <row r="75" spans="1:9" ht="15" customHeight="1">
      <c r="A75" s="61">
        <f ca="1">'ISB-1 2011'!A75</f>
        <v>2149</v>
      </c>
      <c r="B75" s="75" t="str">
        <f ca="1">'ISB-1 2011'!B75</f>
        <v>La Roche</v>
      </c>
      <c r="C75" s="95">
        <f>'ISB-1 2011'!L75</f>
        <v>4.2717086834733894E-2</v>
      </c>
      <c r="D75" s="95">
        <f>'ISB-2 2012'!L75</f>
        <v>4.2097998619737752E-2</v>
      </c>
      <c r="E75" s="96">
        <f>'ISB-3 2013'!L75</f>
        <v>4.0870138431114041E-2</v>
      </c>
      <c r="F75" s="30">
        <f t="shared" si="4"/>
        <v>117.07122051670385</v>
      </c>
      <c r="G75" s="30">
        <f t="shared" si="5"/>
        <v>114.17671544860836</v>
      </c>
      <c r="H75" s="30">
        <f t="shared" si="6"/>
        <v>110.11997410958739</v>
      </c>
      <c r="I75" s="94">
        <f t="shared" si="7"/>
        <v>12.960601652510356</v>
      </c>
    </row>
    <row r="76" spans="1:9" ht="15" customHeight="1">
      <c r="A76" s="61">
        <f ca="1">'ISB-1 2011'!A76</f>
        <v>2152</v>
      </c>
      <c r="B76" s="75" t="str">
        <f ca="1">'ISB-1 2011'!B76</f>
        <v>Sâles</v>
      </c>
      <c r="C76" s="95">
        <f>'ISB-1 2011'!L76</f>
        <v>3.2122905027932962E-2</v>
      </c>
      <c r="D76" s="95">
        <f>'ISB-2 2012'!L76</f>
        <v>3.5416666666666666E-2</v>
      </c>
      <c r="E76" s="96">
        <f>'ISB-3 2013'!L76</f>
        <v>3.5665294924554183E-2</v>
      </c>
      <c r="F76" s="30">
        <f t="shared" si="4"/>
        <v>88.0366143110775</v>
      </c>
      <c r="G76" s="30">
        <f t="shared" si="5"/>
        <v>96.055841244725741</v>
      </c>
      <c r="H76" s="30">
        <f t="shared" si="6"/>
        <v>96.096110863983924</v>
      </c>
      <c r="I76" s="94">
        <f t="shared" si="7"/>
        <v>10.637825905071253</v>
      </c>
    </row>
    <row r="77" spans="1:9" ht="15" customHeight="1">
      <c r="A77" s="61">
        <f ca="1">'ISB-1 2011'!A77</f>
        <v>2153</v>
      </c>
      <c r="B77" s="75" t="str">
        <f ca="1">'ISB-1 2011'!B77</f>
        <v>Sorens</v>
      </c>
      <c r="C77" s="95">
        <f>'ISB-1 2011'!L77</f>
        <v>3.8988408851422553E-2</v>
      </c>
      <c r="D77" s="95">
        <f>'ISB-2 2012'!L77</f>
        <v>3.4791252485089463E-2</v>
      </c>
      <c r="E77" s="96">
        <f>'ISB-3 2013'!L77</f>
        <v>3.1037827352085354E-2</v>
      </c>
      <c r="F77" s="30">
        <f t="shared" si="4"/>
        <v>106.85233822005156</v>
      </c>
      <c r="G77" s="30">
        <f t="shared" si="5"/>
        <v>94.359614835188438</v>
      </c>
      <c r="H77" s="30">
        <f t="shared" si="6"/>
        <v>83.627921891927812</v>
      </c>
      <c r="I77" s="94">
        <f t="shared" si="7"/>
        <v>10.814420585494139</v>
      </c>
    </row>
    <row r="78" spans="1:9" ht="15" customHeight="1">
      <c r="A78" s="61">
        <f ca="1">'ISB-1 2011'!A78</f>
        <v>2155</v>
      </c>
      <c r="B78" s="75" t="str">
        <f ca="1">'ISB-1 2011'!B78</f>
        <v>Vaulruz</v>
      </c>
      <c r="C78" s="95">
        <f>'ISB-1 2011'!L78</f>
        <v>3.2544378698224852E-2</v>
      </c>
      <c r="D78" s="95">
        <f>'ISB-2 2012'!L78</f>
        <v>3.6217303822937627E-2</v>
      </c>
      <c r="E78" s="96">
        <f>'ISB-3 2013'!L78</f>
        <v>3.5748792270531404E-2</v>
      </c>
      <c r="F78" s="30">
        <f t="shared" si="4"/>
        <v>89.191712672246766</v>
      </c>
      <c r="G78" s="30">
        <f t="shared" si="5"/>
        <v>98.227301261028572</v>
      </c>
      <c r="H78" s="30">
        <f t="shared" si="6"/>
        <v>96.321085036575198</v>
      </c>
      <c r="I78" s="94">
        <f t="shared" si="7"/>
        <v>10.772665757555325</v>
      </c>
    </row>
    <row r="79" spans="1:9" ht="15" customHeight="1">
      <c r="A79" s="61">
        <f ca="1">'ISB-1 2011'!A79</f>
        <v>2160</v>
      </c>
      <c r="B79" s="75" t="str">
        <f ca="1">'ISB-1 2011'!B79</f>
        <v>Vuadens</v>
      </c>
      <c r="C79" s="95">
        <f>'ISB-1 2011'!L79</f>
        <v>4.0586797066014667E-2</v>
      </c>
      <c r="D79" s="95">
        <f>'ISB-2 2012'!L79</f>
        <v>3.9015327450069671E-2</v>
      </c>
      <c r="E79" s="96">
        <f>'ISB-3 2013'!L79</f>
        <v>3.8566243194192378E-2</v>
      </c>
      <c r="F79" s="30">
        <f t="shared" si="4"/>
        <v>111.23290986028942</v>
      </c>
      <c r="G79" s="30">
        <f t="shared" si="5"/>
        <v>105.81600281378493</v>
      </c>
      <c r="H79" s="30">
        <f t="shared" si="6"/>
        <v>103.91238848399351</v>
      </c>
      <c r="I79" s="94">
        <f t="shared" si="7"/>
        <v>12.185830733967975</v>
      </c>
    </row>
    <row r="80" spans="1:9" ht="15" customHeight="1">
      <c r="A80" s="61">
        <f ca="1">'ISB-1 2011'!A80</f>
        <v>2162</v>
      </c>
      <c r="B80" s="75" t="str">
        <f ca="1">'ISB-1 2011'!B80</f>
        <v>Bas-Intyamon</v>
      </c>
      <c r="C80" s="95">
        <f>'ISB-1 2011'!L80</f>
        <v>4.034334763948498E-2</v>
      </c>
      <c r="D80" s="95">
        <f>'ISB-2 2012'!L80</f>
        <v>4.1176470588235294E-2</v>
      </c>
      <c r="E80" s="96">
        <f>'ISB-3 2013'!L80</f>
        <v>3.6734693877551024E-2</v>
      </c>
      <c r="F80" s="30">
        <f t="shared" si="4"/>
        <v>110.56570796030529</v>
      </c>
      <c r="G80" s="30">
        <f t="shared" si="5"/>
        <v>111.67737944023477</v>
      </c>
      <c r="H80" s="30">
        <f t="shared" si="6"/>
        <v>98.977485616734469</v>
      </c>
      <c r="I80" s="94">
        <f t="shared" si="7"/>
        <v>12.195674422222524</v>
      </c>
    </row>
    <row r="81" spans="1:40" ht="15" customHeight="1">
      <c r="A81" s="61">
        <f ca="1">'ISB-1 2011'!A81</f>
        <v>2163</v>
      </c>
      <c r="B81" s="75" t="str">
        <f ca="1">'ISB-1 2011'!B81</f>
        <v>Val-de-Charmey</v>
      </c>
      <c r="C81" s="95">
        <f>'ISB-1 2011'!L81</f>
        <v>4.9135577797998181E-2</v>
      </c>
      <c r="D81" s="95">
        <f>'ISB-2 2012'!L81</f>
        <v>5.2287581699346407E-2</v>
      </c>
      <c r="E81" s="96">
        <f>'ISB-3 2013'!L81</f>
        <v>5.6074766355140186E-2</v>
      </c>
      <c r="F81" s="30">
        <f t="shared" si="4"/>
        <v>134.66185289882108</v>
      </c>
      <c r="G81" s="30">
        <f t="shared" si="5"/>
        <v>141.81254532093305</v>
      </c>
      <c r="H81" s="30">
        <f t="shared" si="6"/>
        <v>151.0871275769467</v>
      </c>
      <c r="I81" s="94">
        <f t="shared" si="7"/>
        <v>16.233085929414742</v>
      </c>
    </row>
    <row r="82" spans="1:40" ht="15" customHeight="1">
      <c r="A82" s="61">
        <f ca="1">'ISB-1 2011'!A82</f>
        <v>2171</v>
      </c>
      <c r="B82" s="75" t="str">
        <f ca="1">'ISB-1 2011'!B82</f>
        <v>Arconciel</v>
      </c>
      <c r="C82" s="95">
        <f>'ISB-1 2011'!L82</f>
        <v>2.8571428571428571E-2</v>
      </c>
      <c r="D82" s="95">
        <f>'ISB-2 2012'!L82</f>
        <v>3.2808398950131233E-2</v>
      </c>
      <c r="E82" s="96">
        <f>'ISB-3 2013'!L82</f>
        <v>3.0690537084398978E-2</v>
      </c>
      <c r="F82" s="30">
        <f t="shared" si="4"/>
        <v>78.303373722647805</v>
      </c>
      <c r="G82" s="30">
        <f t="shared" si="5"/>
        <v>88.981789017809859</v>
      </c>
      <c r="H82" s="30">
        <f t="shared" si="6"/>
        <v>82.692187471781565</v>
      </c>
      <c r="I82" s="94">
        <f t="shared" si="7"/>
        <v>9.4908067297246834</v>
      </c>
    </row>
    <row r="83" spans="1:40" ht="15" customHeight="1">
      <c r="A83" s="61">
        <f ca="1">'ISB-1 2011'!A83</f>
        <v>2172</v>
      </c>
      <c r="B83" s="75" t="str">
        <f ca="1">'ISB-1 2011'!B83</f>
        <v>Autafond</v>
      </c>
      <c r="C83" s="95">
        <f>'ISB-1 2011'!L83</f>
        <v>0</v>
      </c>
      <c r="D83" s="95">
        <f>'ISB-2 2012'!L83</f>
        <v>0</v>
      </c>
      <c r="E83" s="96">
        <f>'ISB-3 2013'!L83</f>
        <v>0</v>
      </c>
      <c r="F83" s="30">
        <f t="shared" si="4"/>
        <v>0</v>
      </c>
      <c r="G83" s="30">
        <f t="shared" si="5"/>
        <v>0</v>
      </c>
      <c r="H83" s="30">
        <f t="shared" si="6"/>
        <v>0</v>
      </c>
      <c r="I83" s="94">
        <f t="shared" si="7"/>
        <v>0</v>
      </c>
    </row>
    <row r="84" spans="1:40" ht="15" customHeight="1">
      <c r="A84" s="61">
        <f ca="1">'ISB-1 2011'!A84</f>
        <v>2173</v>
      </c>
      <c r="B84" s="75" t="str">
        <f ca="1">'ISB-1 2011'!B84</f>
        <v>Autigny</v>
      </c>
      <c r="C84" s="95">
        <f>'ISB-1 2011'!L84</f>
        <v>4.360056258790436E-2</v>
      </c>
      <c r="D84" s="95">
        <f>'ISB-2 2012'!L84</f>
        <v>3.8028169014084505E-2</v>
      </c>
      <c r="E84" s="96">
        <f>'ISB-3 2013'!L84</f>
        <v>3.515625E-2</v>
      </c>
      <c r="F84" s="30">
        <f t="shared" si="4"/>
        <v>119.492490139343</v>
      </c>
      <c r="G84" s="30">
        <f t="shared" si="5"/>
        <v>103.13866632407999</v>
      </c>
      <c r="H84" s="30">
        <f t="shared" si="6"/>
        <v>94.724546781640413</v>
      </c>
      <c r="I84" s="94">
        <f t="shared" si="7"/>
        <v>12.048938199870909</v>
      </c>
    </row>
    <row r="85" spans="1:40" ht="15" customHeight="1">
      <c r="A85" s="61">
        <f ca="1">'ISB-1 2011'!A85</f>
        <v>2174</v>
      </c>
      <c r="B85" s="75" t="str">
        <f ca="1">'ISB-1 2011'!B85</f>
        <v>Avry</v>
      </c>
      <c r="C85" s="95">
        <f>'ISB-1 2011'!L85</f>
        <v>1.92090395480226E-2</v>
      </c>
      <c r="D85" s="95">
        <f>'ISB-2 2012'!L85</f>
        <v>2.0065075921908895E-2</v>
      </c>
      <c r="E85" s="96">
        <f>'ISB-3 2013'!L85</f>
        <v>2.0585048754062838E-2</v>
      </c>
      <c r="F85" s="30">
        <f t="shared" si="4"/>
        <v>52.644641090367742</v>
      </c>
      <c r="G85" s="30">
        <f t="shared" si="5"/>
        <v>54.419795218397638</v>
      </c>
      <c r="H85" s="30">
        <f t="shared" si="6"/>
        <v>55.464089989875873</v>
      </c>
      <c r="I85" s="94">
        <f t="shared" si="7"/>
        <v>6.1706663818050798</v>
      </c>
    </row>
    <row r="86" spans="1:40" ht="15" customHeight="1">
      <c r="A86" s="61">
        <f ca="1">'ISB-1 2011'!A86</f>
        <v>2175</v>
      </c>
      <c r="B86" s="75" t="str">
        <f ca="1">'ISB-1 2011'!B86</f>
        <v>Belfaux</v>
      </c>
      <c r="C86" s="95">
        <f>'ISB-1 2011'!L86</f>
        <v>2.8684116170670491E-2</v>
      </c>
      <c r="D86" s="95">
        <f>'ISB-2 2012'!L86</f>
        <v>2.8301886792452831E-2</v>
      </c>
      <c r="E86" s="96">
        <f>'ISB-3 2013'!L86</f>
        <v>3.0080213903743314E-2</v>
      </c>
      <c r="F86" s="30">
        <f t="shared" si="4"/>
        <v>78.612207394554986</v>
      </c>
      <c r="G86" s="30">
        <f t="shared" si="5"/>
        <v>76.759384790457858</v>
      </c>
      <c r="H86" s="30">
        <f t="shared" si="6"/>
        <v>81.047740561831361</v>
      </c>
      <c r="I86" s="94">
        <f t="shared" si="7"/>
        <v>8.9760539999551856</v>
      </c>
    </row>
    <row r="87" spans="1:40" ht="15" customHeight="1">
      <c r="A87" s="61">
        <f ca="1">'ISB-1 2011'!A87</f>
        <v>2177</v>
      </c>
      <c r="B87" s="75" t="str">
        <f ca="1">'ISB-1 2011'!B87</f>
        <v>Chénens</v>
      </c>
      <c r="C87" s="95">
        <f>'ISB-1 2011'!L87</f>
        <v>3.1770045385779121E-2</v>
      </c>
      <c r="D87" s="95">
        <f>'ISB-2 2012'!L87</f>
        <v>3.1339031339031341E-2</v>
      </c>
      <c r="E87" s="96">
        <f>'ISB-3 2013'!L87</f>
        <v>3.2624113475177303E-2</v>
      </c>
      <c r="F87" s="30">
        <f t="shared" si="4"/>
        <v>87.069560795985083</v>
      </c>
      <c r="G87" s="30">
        <f t="shared" si="5"/>
        <v>84.99662171479001</v>
      </c>
      <c r="H87" s="30">
        <f t="shared" si="6"/>
        <v>87.901990772308693</v>
      </c>
      <c r="I87" s="94">
        <f t="shared" si="7"/>
        <v>9.8701249789810817</v>
      </c>
    </row>
    <row r="88" spans="1:40" s="56" customFormat="1" ht="15" customHeight="1">
      <c r="A88" s="61">
        <f ca="1">'ISB-1 2011'!A88</f>
        <v>2179</v>
      </c>
      <c r="B88" s="75" t="str">
        <f ca="1">'ISB-1 2011'!B88</f>
        <v>Chésopelloz</v>
      </c>
      <c r="C88" s="95">
        <f>'ISB-1 2011'!L88</f>
        <v>4.1666666666666664E-2</v>
      </c>
      <c r="D88" s="95">
        <f>'ISB-2 2012'!L88</f>
        <v>3.1746031746031744E-2</v>
      </c>
      <c r="E88" s="96">
        <f>'ISB-3 2013'!L88</f>
        <v>3.0303030303030304E-2</v>
      </c>
      <c r="F88" s="30">
        <f t="shared" si="4"/>
        <v>114.19242001219472</v>
      </c>
      <c r="G88" s="30">
        <f t="shared" si="5"/>
        <v>86.100473944852212</v>
      </c>
      <c r="H88" s="30">
        <f t="shared" si="6"/>
        <v>81.648094195622718</v>
      </c>
      <c r="I88" s="94">
        <f t="shared" si="7"/>
        <v>10.704359516863024</v>
      </c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</row>
    <row r="89" spans="1:40" ht="15" customHeight="1">
      <c r="A89" s="61">
        <f ca="1">'ISB-1 2011'!A89</f>
        <v>2183</v>
      </c>
      <c r="B89" s="75" t="str">
        <f ca="1">'ISB-1 2011'!B89</f>
        <v>Corminboeuf</v>
      </c>
      <c r="C89" s="95">
        <f>'ISB-1 2011'!L89</f>
        <v>2.8944911297852476E-2</v>
      </c>
      <c r="D89" s="95">
        <f>'ISB-2 2012'!L89</f>
        <v>3.1308411214953272E-2</v>
      </c>
      <c r="E89" s="96">
        <f>'ISB-3 2013'!L89</f>
        <v>3.2568807339449543E-2</v>
      </c>
      <c r="F89" s="30">
        <f t="shared" si="4"/>
        <v>79.326947235362169</v>
      </c>
      <c r="G89" s="30">
        <f t="shared" si="5"/>
        <v>84.913574888135784</v>
      </c>
      <c r="H89" s="30">
        <f t="shared" si="6"/>
        <v>87.752974633185318</v>
      </c>
      <c r="I89" s="94">
        <f t="shared" si="7"/>
        <v>9.5673530935287427</v>
      </c>
    </row>
    <row r="90" spans="1:40" ht="15" customHeight="1">
      <c r="A90" s="61">
        <f ca="1">'ISB-1 2011'!A90</f>
        <v>2184</v>
      </c>
      <c r="B90" s="75" t="str">
        <f ca="1">'ISB-1 2011'!B90</f>
        <v>Corpataux-Magnedens</v>
      </c>
      <c r="C90" s="95">
        <f>'ISB-1 2011'!L90</f>
        <v>2.0117351215423303E-2</v>
      </c>
      <c r="D90" s="95">
        <f>'ISB-2 2012'!L90</f>
        <v>2.3443815683104285E-2</v>
      </c>
      <c r="E90" s="96">
        <f>'ISB-3 2013'!L90</f>
        <v>2.4525316455696201E-2</v>
      </c>
      <c r="F90" s="30">
        <f t="shared" si="4"/>
        <v>55.133976468586887</v>
      </c>
      <c r="G90" s="30">
        <f t="shared" si="5"/>
        <v>63.583494703817699</v>
      </c>
      <c r="H90" s="30">
        <f t="shared" si="6"/>
        <v>66.080696489020582</v>
      </c>
      <c r="I90" s="94">
        <f t="shared" si="7"/>
        <v>7.0161704322121095</v>
      </c>
    </row>
    <row r="91" spans="1:40" s="56" customFormat="1" ht="15" customHeight="1">
      <c r="A91" s="61">
        <f ca="1">'ISB-1 2011'!A91</f>
        <v>2185</v>
      </c>
      <c r="B91" s="75" t="str">
        <f ca="1">'ISB-1 2011'!B91</f>
        <v>Corserey</v>
      </c>
      <c r="C91" s="95">
        <f>'ISB-1 2011'!L91</f>
        <v>3.4582132564841501E-2</v>
      </c>
      <c r="D91" s="95">
        <f>'ISB-2 2012'!L91</f>
        <v>3.3854166666666664E-2</v>
      </c>
      <c r="E91" s="96">
        <f>'ISB-3 2013'!L91</f>
        <v>3.3333333333333333E-2</v>
      </c>
      <c r="F91" s="30">
        <f t="shared" si="4"/>
        <v>94.776417762282662</v>
      </c>
      <c r="G91" s="30">
        <f t="shared" si="5"/>
        <v>91.818083542752547</v>
      </c>
      <c r="H91" s="30">
        <f t="shared" si="6"/>
        <v>89.812903615184979</v>
      </c>
      <c r="I91" s="94">
        <f t="shared" si="7"/>
        <v>10.494267806804359</v>
      </c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</row>
    <row r="92" spans="1:40" ht="15" customHeight="1">
      <c r="A92" s="61">
        <f ca="1">'ISB-1 2011'!A92</f>
        <v>2186</v>
      </c>
      <c r="B92" s="75" t="str">
        <f ca="1">'ISB-1 2011'!B92</f>
        <v>Cottens (FR)</v>
      </c>
      <c r="C92" s="95">
        <f>'ISB-1 2011'!L92</f>
        <v>2.4444444444444446E-2</v>
      </c>
      <c r="D92" s="95">
        <f>'ISB-2 2012'!L92</f>
        <v>2.0938628158844765E-2</v>
      </c>
      <c r="E92" s="96">
        <f>'ISB-3 2013'!L92</f>
        <v>1.8296973961998593E-2</v>
      </c>
      <c r="F92" s="30">
        <f t="shared" si="4"/>
        <v>66.992886407154245</v>
      </c>
      <c r="G92" s="30">
        <f t="shared" si="5"/>
        <v>56.789012959294219</v>
      </c>
      <c r="H92" s="30">
        <f t="shared" si="6"/>
        <v>49.299130766955862</v>
      </c>
      <c r="I92" s="94">
        <f t="shared" si="7"/>
        <v>6.571309777398251</v>
      </c>
    </row>
    <row r="93" spans="1:40" ht="15" customHeight="1">
      <c r="A93" s="61">
        <f ca="1">'ISB-1 2011'!A93</f>
        <v>2189</v>
      </c>
      <c r="B93" s="75" t="str">
        <f ca="1">'ISB-1 2011'!B93</f>
        <v>Ependes (FR)</v>
      </c>
      <c r="C93" s="95">
        <f>'ISB-1 2011'!L93</f>
        <v>2.4276377217553689E-2</v>
      </c>
      <c r="D93" s="95">
        <f>'ISB-2 2012'!L93</f>
        <v>2.4657534246575342E-2</v>
      </c>
      <c r="E93" s="96">
        <f>'ISB-3 2013'!L93</f>
        <v>2.8181818181818183E-2</v>
      </c>
      <c r="F93" s="30">
        <f t="shared" si="4"/>
        <v>66.532278326432788</v>
      </c>
      <c r="G93" s="30">
        <f t="shared" si="5"/>
        <v>66.875299625659181</v>
      </c>
      <c r="H93" s="30">
        <f t="shared" si="6"/>
        <v>75.932727601929116</v>
      </c>
      <c r="I93" s="94">
        <f t="shared" si="7"/>
        <v>7.9479536008676677</v>
      </c>
    </row>
    <row r="94" spans="1:40" ht="15" customHeight="1">
      <c r="A94" s="61">
        <f ca="1">'ISB-1 2011'!A94</f>
        <v>2192</v>
      </c>
      <c r="B94" s="75" t="str">
        <f ca="1">'ISB-1 2011'!B94</f>
        <v>Farvagny</v>
      </c>
      <c r="C94" s="95">
        <f>'ISB-1 2011'!L94</f>
        <v>2.8382213812677391E-2</v>
      </c>
      <c r="D94" s="95">
        <f>'ISB-2 2012'!L94</f>
        <v>3.1455399061032861E-2</v>
      </c>
      <c r="E94" s="96">
        <f>'ISB-3 2013'!L94</f>
        <v>2.859778597785978E-2</v>
      </c>
      <c r="F94" s="30">
        <f t="shared" si="4"/>
        <v>77.784808333756104</v>
      </c>
      <c r="G94" s="30">
        <f t="shared" si="5"/>
        <v>85.312230169300733</v>
      </c>
      <c r="H94" s="30">
        <f t="shared" si="6"/>
        <v>77.053505869116265</v>
      </c>
      <c r="I94" s="94">
        <f t="shared" si="7"/>
        <v>9.1177156679968387</v>
      </c>
    </row>
    <row r="95" spans="1:40" ht="15" customHeight="1">
      <c r="A95" s="61">
        <f ca="1">'ISB-1 2011'!A95</f>
        <v>2194</v>
      </c>
      <c r="B95" s="75" t="str">
        <f ca="1">'ISB-1 2011'!B95</f>
        <v>Ferpicloz</v>
      </c>
      <c r="C95" s="95">
        <f>'ISB-1 2011'!L95</f>
        <v>5.6818181818181816E-2</v>
      </c>
      <c r="D95" s="95">
        <f>'ISB-2 2012'!L95</f>
        <v>5.7553956834532377E-2</v>
      </c>
      <c r="E95" s="96">
        <f>'ISB-3 2013'!L95</f>
        <v>5.3571428571428568E-2</v>
      </c>
      <c r="F95" s="30">
        <f t="shared" si="4"/>
        <v>155.71693638026554</v>
      </c>
      <c r="G95" s="30">
        <f t="shared" si="5"/>
        <v>156.09582326692632</v>
      </c>
      <c r="H95" s="30">
        <f t="shared" si="6"/>
        <v>144.3421665244044</v>
      </c>
      <c r="I95" s="94">
        <f t="shared" si="7"/>
        <v>17.318682030314942</v>
      </c>
    </row>
    <row r="96" spans="1:40" ht="15" customHeight="1">
      <c r="A96" s="61">
        <f ca="1">'ISB-1 2011'!A96</f>
        <v>2196</v>
      </c>
      <c r="B96" s="75" t="str">
        <f ca="1">'ISB-1 2011'!B96</f>
        <v>Fribourg</v>
      </c>
      <c r="C96" s="95">
        <f>'ISB-1 2011'!L96</f>
        <v>5.0392376681614351E-2</v>
      </c>
      <c r="D96" s="95">
        <f>'ISB-2 2012'!L96</f>
        <v>4.9518193978107174E-2</v>
      </c>
      <c r="E96" s="96">
        <f>'ISB-3 2013'!L96</f>
        <v>4.9219687875150062E-2</v>
      </c>
      <c r="F96" s="30">
        <f t="shared" si="4"/>
        <v>138.10625864255118</v>
      </c>
      <c r="G96" s="30">
        <f t="shared" si="5"/>
        <v>134.30150906785684</v>
      </c>
      <c r="H96" s="30">
        <f t="shared" si="6"/>
        <v>132.61689249301023</v>
      </c>
      <c r="I96" s="94">
        <f t="shared" si="7"/>
        <v>15.377436265723112</v>
      </c>
    </row>
    <row r="97" spans="1:9" ht="15" customHeight="1">
      <c r="A97" s="61">
        <f ca="1">'ISB-1 2011'!A97</f>
        <v>2197</v>
      </c>
      <c r="B97" s="75" t="str">
        <f ca="1">'ISB-1 2011'!B97</f>
        <v>Givisiez</v>
      </c>
      <c r="C97" s="95">
        <f>'ISB-1 2011'!L97</f>
        <v>1.8805674694820192E-2</v>
      </c>
      <c r="D97" s="95">
        <f>'ISB-2 2012'!L97</f>
        <v>1.9717384160368057E-2</v>
      </c>
      <c r="E97" s="96">
        <f>'ISB-3 2013'!L97</f>
        <v>2.1296884933248571E-2</v>
      </c>
      <c r="F97" s="30">
        <f t="shared" si="4"/>
        <v>51.539172080726622</v>
      </c>
      <c r="G97" s="30">
        <f t="shared" si="5"/>
        <v>53.47679781655296</v>
      </c>
      <c r="H97" s="30">
        <f t="shared" si="6"/>
        <v>57.382052214406166</v>
      </c>
      <c r="I97" s="94">
        <f t="shared" si="7"/>
        <v>6.165711572840336</v>
      </c>
    </row>
    <row r="98" spans="1:9" ht="15" customHeight="1">
      <c r="A98" s="61">
        <f ca="1">'ISB-1 2011'!A98</f>
        <v>2198</v>
      </c>
      <c r="B98" s="75" t="str">
        <f ca="1">'ISB-1 2011'!B98</f>
        <v>Granges-Paccot</v>
      </c>
      <c r="C98" s="95">
        <f>'ISB-1 2011'!L98</f>
        <v>1.9054598754122389E-2</v>
      </c>
      <c r="D98" s="95">
        <f>'ISB-2 2012'!L98</f>
        <v>2.0164046479835954E-2</v>
      </c>
      <c r="E98" s="96">
        <f>'ISB-3 2013'!L98</f>
        <v>1.9987105093488073E-2</v>
      </c>
      <c r="F98" s="30">
        <f t="shared" si="4"/>
        <v>52.221377858270067</v>
      </c>
      <c r="G98" s="30">
        <f t="shared" si="5"/>
        <v>54.688219694636985</v>
      </c>
      <c r="H98" s="30">
        <f t="shared" si="6"/>
        <v>53.852998299240504</v>
      </c>
      <c r="I98" s="94">
        <f t="shared" si="7"/>
        <v>6.1036198891865352</v>
      </c>
    </row>
    <row r="99" spans="1:9" ht="15" customHeight="1">
      <c r="A99" s="61">
        <f ca="1">'ISB-1 2011'!A99</f>
        <v>2200</v>
      </c>
      <c r="B99" s="75" t="str">
        <f ca="1">'ISB-1 2011'!B99</f>
        <v>Grolley</v>
      </c>
      <c r="C99" s="95">
        <f>'ISB-1 2011'!L99</f>
        <v>2.364864864864865E-2</v>
      </c>
      <c r="D99" s="95">
        <f>'ISB-2 2012'!L99</f>
        <v>2.3143164693218515E-2</v>
      </c>
      <c r="E99" s="96">
        <f>'ISB-3 2013'!L99</f>
        <v>2.5450689289501591E-2</v>
      </c>
      <c r="F99" s="30">
        <f t="shared" si="4"/>
        <v>64.811914060975383</v>
      </c>
      <c r="G99" s="30">
        <f t="shared" si="5"/>
        <v>62.768079633101358</v>
      </c>
      <c r="H99" s="30">
        <f t="shared" si="6"/>
        <v>68.574009122940822</v>
      </c>
      <c r="I99" s="94">
        <f t="shared" si="7"/>
        <v>7.4473136402861</v>
      </c>
    </row>
    <row r="100" spans="1:9" ht="15" customHeight="1">
      <c r="A100" s="61">
        <f ca="1">'ISB-1 2011'!A100</f>
        <v>2206</v>
      </c>
      <c r="B100" s="75" t="str">
        <f ca="1">'ISB-1 2011'!B100</f>
        <v>Marly</v>
      </c>
      <c r="C100" s="95">
        <f>'ISB-1 2011'!L100</f>
        <v>3.3450934274140857E-2</v>
      </c>
      <c r="D100" s="95">
        <f>'ISB-2 2012'!L100</f>
        <v>3.6744727649113726E-2</v>
      </c>
      <c r="E100" s="96">
        <f>'ISB-3 2013'!L100</f>
        <v>3.7883571157974492E-2</v>
      </c>
      <c r="F100" s="30">
        <f t="shared" si="4"/>
        <v>91.676235274392297</v>
      </c>
      <c r="G100" s="30">
        <f t="shared" si="5"/>
        <v>99.657761665241011</v>
      </c>
      <c r="H100" s="30">
        <f t="shared" si="6"/>
        <v>102.07300575030493</v>
      </c>
      <c r="I100" s="94">
        <f t="shared" si="7"/>
        <v>11.139685868794656</v>
      </c>
    </row>
    <row r="101" spans="1:9" ht="15" customHeight="1">
      <c r="A101" s="61">
        <f ca="1">'ISB-1 2011'!A101</f>
        <v>2208</v>
      </c>
      <c r="B101" s="75" t="str">
        <f ca="1">'ISB-1 2011'!B101</f>
        <v>Matran</v>
      </c>
      <c r="C101" s="95">
        <f>'ISB-1 2011'!L101</f>
        <v>3.1047865459249677E-2</v>
      </c>
      <c r="D101" s="95">
        <f>'ISB-2 2012'!L101</f>
        <v>3.1269942565411615E-2</v>
      </c>
      <c r="E101" s="96">
        <f>'ISB-3 2013'!L101</f>
        <v>3.5076530612244895E-2</v>
      </c>
      <c r="F101" s="30">
        <f t="shared" si="4"/>
        <v>85.090341432114059</v>
      </c>
      <c r="G101" s="30">
        <f t="shared" si="5"/>
        <v>84.809241565972798</v>
      </c>
      <c r="H101" s="30">
        <f t="shared" si="6"/>
        <v>94.509751890979075</v>
      </c>
      <c r="I101" s="94">
        <f t="shared" si="7"/>
        <v>10.038741081288203</v>
      </c>
    </row>
    <row r="102" spans="1:9" ht="15" customHeight="1">
      <c r="A102" s="61">
        <f ca="1">'ISB-1 2011'!A102</f>
        <v>2211</v>
      </c>
      <c r="B102" s="75" t="str">
        <f ca="1">'ISB-1 2011'!B102</f>
        <v>Neyruz (FR)</v>
      </c>
      <c r="C102" s="95">
        <f>'ISB-1 2011'!L102</f>
        <v>1.4492753623188406E-2</v>
      </c>
      <c r="D102" s="95">
        <f>'ISB-2 2012'!L102</f>
        <v>1.8095648427401981E-2</v>
      </c>
      <c r="E102" s="96">
        <f>'ISB-3 2013'!L102</f>
        <v>2.0527859237536656E-2</v>
      </c>
      <c r="F102" s="30">
        <f t="shared" si="4"/>
        <v>39.719102612937299</v>
      </c>
      <c r="G102" s="30">
        <f t="shared" si="5"/>
        <v>49.078383037069997</v>
      </c>
      <c r="H102" s="30">
        <f t="shared" si="6"/>
        <v>55.309999293808929</v>
      </c>
      <c r="I102" s="94">
        <f t="shared" si="7"/>
        <v>5.471280845033557</v>
      </c>
    </row>
    <row r="103" spans="1:9" ht="15" customHeight="1">
      <c r="A103" s="61">
        <f ca="1">'ISB-1 2011'!A103</f>
        <v>2213</v>
      </c>
      <c r="B103" s="75" t="str">
        <f ca="1">'ISB-1 2011'!B103</f>
        <v>Noréaz</v>
      </c>
      <c r="C103" s="95">
        <f>'ISB-1 2011'!L103</f>
        <v>2.9462738301559793E-2</v>
      </c>
      <c r="D103" s="95">
        <f>'ISB-2 2012'!L103</f>
        <v>2.0100502512562814E-2</v>
      </c>
      <c r="E103" s="96">
        <f>'ISB-3 2013'!L103</f>
        <v>2.2913256955810146E-2</v>
      </c>
      <c r="F103" s="30">
        <f t="shared" si="4"/>
        <v>80.746113284186222</v>
      </c>
      <c r="G103" s="30">
        <f t="shared" si="5"/>
        <v>54.515877975132554</v>
      </c>
      <c r="H103" s="30">
        <f t="shared" si="6"/>
        <v>61.737184154464295</v>
      </c>
      <c r="I103" s="94">
        <f t="shared" si="7"/>
        <v>7.4794020265432977</v>
      </c>
    </row>
    <row r="104" spans="1:9" ht="15" customHeight="1">
      <c r="A104" s="61">
        <f ca="1">'ISB-1 2011'!A104</f>
        <v>2216</v>
      </c>
      <c r="B104" s="75" t="str">
        <f ca="1">'ISB-1 2011'!B104</f>
        <v>Pierrafortscha</v>
      </c>
      <c r="C104" s="95">
        <f>'ISB-1 2011'!L104</f>
        <v>3.3783783783783786E-2</v>
      </c>
      <c r="D104" s="95">
        <f>'ISB-2 2012'!L104</f>
        <v>3.3557046979865772E-2</v>
      </c>
      <c r="E104" s="96">
        <f>'ISB-3 2013'!L104</f>
        <v>2.7027027027027029E-2</v>
      </c>
      <c r="F104" s="30">
        <f t="shared" si="4"/>
        <v>92.588448658536265</v>
      </c>
      <c r="G104" s="30">
        <f t="shared" si="5"/>
        <v>91.012245948417601</v>
      </c>
      <c r="H104" s="30">
        <f t="shared" si="6"/>
        <v>72.821273201501342</v>
      </c>
      <c r="I104" s="94">
        <f t="shared" si="7"/>
        <v>9.7354873777943496</v>
      </c>
    </row>
    <row r="105" spans="1:9" ht="15" customHeight="1">
      <c r="A105" s="61">
        <f ca="1">'ISB-1 2011'!A105</f>
        <v>2217</v>
      </c>
      <c r="B105" s="75" t="str">
        <f ca="1">'ISB-1 2011'!B105</f>
        <v>Ponthaux</v>
      </c>
      <c r="C105" s="95">
        <f>'ISB-1 2011'!L105</f>
        <v>1.8209408194233688E-2</v>
      </c>
      <c r="D105" s="95">
        <f>'ISB-2 2012'!L105</f>
        <v>1.908957415565345E-2</v>
      </c>
      <c r="E105" s="96">
        <f>'ISB-3 2013'!L105</f>
        <v>2.0172910662824207E-2</v>
      </c>
      <c r="F105" s="30">
        <f t="shared" si="4"/>
        <v>49.905033328546402</v>
      </c>
      <c r="G105" s="30">
        <f t="shared" si="5"/>
        <v>51.774073539525666</v>
      </c>
      <c r="H105" s="30">
        <f t="shared" si="6"/>
        <v>54.353630429939038</v>
      </c>
      <c r="I105" s="94">
        <f t="shared" si="7"/>
        <v>5.924042926081154</v>
      </c>
    </row>
    <row r="106" spans="1:9" ht="15" customHeight="1">
      <c r="A106" s="61">
        <f ca="1">'ISB-1 2011'!A106</f>
        <v>2220</v>
      </c>
      <c r="B106" s="75" t="str">
        <f ca="1">'ISB-1 2011'!B106</f>
        <v>Le Mouret</v>
      </c>
      <c r="C106" s="95">
        <f>'ISB-1 2011'!L106</f>
        <v>3.3444816053511704E-2</v>
      </c>
      <c r="D106" s="95">
        <f>'ISB-2 2012'!L106</f>
        <v>3.3752481800132364E-2</v>
      </c>
      <c r="E106" s="96">
        <f>'ISB-3 2013'!L106</f>
        <v>3.5070468698787285E-2</v>
      </c>
      <c r="F106" s="30">
        <f t="shared" si="4"/>
        <v>91.659467568316828</v>
      </c>
      <c r="G106" s="30">
        <f t="shared" si="5"/>
        <v>91.542297413901437</v>
      </c>
      <c r="H106" s="30">
        <f t="shared" si="6"/>
        <v>94.493418749506318</v>
      </c>
      <c r="I106" s="94">
        <f t="shared" si="7"/>
        <v>10.543160475681143</v>
      </c>
    </row>
    <row r="107" spans="1:9" ht="15" customHeight="1">
      <c r="A107" s="61">
        <f ca="1">'ISB-1 2011'!A107</f>
        <v>2221</v>
      </c>
      <c r="B107" s="75" t="str">
        <f ca="1">'ISB-1 2011'!B107</f>
        <v>Prez-vers-Noréaz</v>
      </c>
      <c r="C107" s="95">
        <f>'ISB-1 2011'!L107</f>
        <v>3.4934497816593885E-2</v>
      </c>
      <c r="D107" s="95">
        <f>'ISB-2 2012'!L107</f>
        <v>3.9487726787620067E-2</v>
      </c>
      <c r="E107" s="96">
        <f>'ISB-3 2013'!L107</f>
        <v>3.71900826446281E-2</v>
      </c>
      <c r="F107" s="30">
        <f t="shared" si="4"/>
        <v>95.742116342102122</v>
      </c>
      <c r="G107" s="30">
        <f t="shared" si="5"/>
        <v>107.09722772969612</v>
      </c>
      <c r="H107" s="30">
        <f t="shared" si="6"/>
        <v>100.20447924008242</v>
      </c>
      <c r="I107" s="94">
        <f t="shared" si="7"/>
        <v>11.505563825074404</v>
      </c>
    </row>
    <row r="108" spans="1:9" ht="15" customHeight="1">
      <c r="A108" s="61">
        <f ca="1">'ISB-1 2011'!A108</f>
        <v>2222</v>
      </c>
      <c r="B108" s="75" t="str">
        <f ca="1">'ISB-1 2011'!B108</f>
        <v>Rossens (FR)</v>
      </c>
      <c r="C108" s="95">
        <f>'ISB-1 2011'!L108</f>
        <v>2.3237179487179488E-2</v>
      </c>
      <c r="D108" s="95">
        <f>'ISB-2 2012'!L108</f>
        <v>2.8985507246376812E-2</v>
      </c>
      <c r="E108" s="96">
        <f>'ISB-3 2013'!L108</f>
        <v>2.8708133971291867E-2</v>
      </c>
      <c r="F108" s="30">
        <f t="shared" si="4"/>
        <v>63.684234237570138</v>
      </c>
      <c r="G108" s="30">
        <f t="shared" si="5"/>
        <v>78.613476210517234</v>
      </c>
      <c r="H108" s="30">
        <f t="shared" si="6"/>
        <v>77.350826080063612</v>
      </c>
      <c r="I108" s="94">
        <f t="shared" si="7"/>
        <v>8.3393227701854666</v>
      </c>
    </row>
    <row r="109" spans="1:9" ht="15" customHeight="1">
      <c r="A109" s="61">
        <f ca="1">'ISB-1 2011'!A109</f>
        <v>2223</v>
      </c>
      <c r="B109" s="75" t="str">
        <f ca="1">'ISB-1 2011'!B109</f>
        <v>Le Glèbe</v>
      </c>
      <c r="C109" s="95">
        <f>'ISB-1 2011'!L109</f>
        <v>1.804123711340206E-2</v>
      </c>
      <c r="D109" s="95">
        <f>'ISB-2 2012'!L109</f>
        <v>2.1867115222876366E-2</v>
      </c>
      <c r="E109" s="96">
        <f>'ISB-3 2013'!L109</f>
        <v>2.2617124394184167E-2</v>
      </c>
      <c r="F109" s="30">
        <f t="shared" si="4"/>
        <v>49.444140623836887</v>
      </c>
      <c r="G109" s="30">
        <f t="shared" si="5"/>
        <v>59.307223011634946</v>
      </c>
      <c r="H109" s="30">
        <f t="shared" si="6"/>
        <v>60.939288398025347</v>
      </c>
      <c r="I109" s="94">
        <f t="shared" si="7"/>
        <v>6.4425884222051097</v>
      </c>
    </row>
    <row r="110" spans="1:9" ht="15" customHeight="1">
      <c r="A110" s="61">
        <f ca="1">'ISB-1 2011'!A110</f>
        <v>2225</v>
      </c>
      <c r="B110" s="75" t="str">
        <f ca="1">'ISB-1 2011'!B110</f>
        <v>Senèdes</v>
      </c>
      <c r="C110" s="95">
        <f>'ISB-1 2011'!L110</f>
        <v>1.5625E-2</v>
      </c>
      <c r="D110" s="95">
        <f>'ISB-2 2012'!L110</f>
        <v>1.4388489208633094E-2</v>
      </c>
      <c r="E110" s="96">
        <f>'ISB-3 2013'!L110</f>
        <v>1.9607843137254902E-2</v>
      </c>
      <c r="F110" s="30">
        <f t="shared" si="4"/>
        <v>42.822157504573021</v>
      </c>
      <c r="G110" s="30">
        <f t="shared" si="5"/>
        <v>39.023955816731579</v>
      </c>
      <c r="H110" s="30">
        <f t="shared" si="6"/>
        <v>52.831119773638221</v>
      </c>
      <c r="I110" s="94">
        <f t="shared" si="7"/>
        <v>5.1132456165046625</v>
      </c>
    </row>
    <row r="111" spans="1:9" ht="15" customHeight="1">
      <c r="A111" s="61">
        <f ca="1">'ISB-1 2011'!A111</f>
        <v>2226</v>
      </c>
      <c r="B111" s="75" t="str">
        <f ca="1">'ISB-1 2011'!B111</f>
        <v>Treyvaux</v>
      </c>
      <c r="C111" s="95">
        <f>'ISB-1 2011'!L111</f>
        <v>3.7904893177119231E-2</v>
      </c>
      <c r="D111" s="95">
        <f>'ISB-2 2012'!L111</f>
        <v>4.1695621959694229E-2</v>
      </c>
      <c r="E111" s="96">
        <f>'ISB-3 2013'!L111</f>
        <v>3.9391845196959228E-2</v>
      </c>
      <c r="F111" s="30">
        <f t="shared" si="4"/>
        <v>103.88283557277535</v>
      </c>
      <c r="G111" s="30">
        <f t="shared" si="5"/>
        <v>113.08540358288441</v>
      </c>
      <c r="H111" s="30">
        <f t="shared" si="6"/>
        <v>106.13687987696359</v>
      </c>
      <c r="I111" s="94">
        <f t="shared" si="7"/>
        <v>12.267224352605268</v>
      </c>
    </row>
    <row r="112" spans="1:9" ht="15" customHeight="1">
      <c r="A112" s="61">
        <f ca="1">'ISB-1 2011'!A112</f>
        <v>2228</v>
      </c>
      <c r="B112" s="75" t="str">
        <f ca="1">'ISB-1 2011'!B112</f>
        <v>Villars-sur-Glâne</v>
      </c>
      <c r="C112" s="95">
        <f>'ISB-1 2011'!L112</f>
        <v>3.2137391600068017E-2</v>
      </c>
      <c r="D112" s="95">
        <f>'ISB-2 2012'!L112</f>
        <v>3.2985386221294363E-2</v>
      </c>
      <c r="E112" s="96">
        <f>'ISB-3 2013'!L112</f>
        <v>3.1765779215393544E-2</v>
      </c>
      <c r="F112" s="30">
        <f t="shared" si="4"/>
        <v>88.076316472592296</v>
      </c>
      <c r="G112" s="30">
        <f t="shared" si="5"/>
        <v>89.461807687584439</v>
      </c>
      <c r="H112" s="30">
        <f t="shared" si="6"/>
        <v>85.5893060080016</v>
      </c>
      <c r="I112" s="94">
        <f t="shared" si="7"/>
        <v>9.9900714320518365</v>
      </c>
    </row>
    <row r="113" spans="1:40" ht="15" customHeight="1">
      <c r="A113" s="61">
        <f ca="1">'ISB-1 2011'!A113</f>
        <v>2230</v>
      </c>
      <c r="B113" s="75" t="str">
        <f ca="1">'ISB-1 2011'!B113</f>
        <v>Villarsel-sur-Marly</v>
      </c>
      <c r="C113" s="95">
        <f>'ISB-1 2011'!L113</f>
        <v>2.4390243902439025E-2</v>
      </c>
      <c r="D113" s="95">
        <f>'ISB-2 2012'!L113</f>
        <v>2.3809523809523808E-2</v>
      </c>
      <c r="E113" s="96">
        <f>'ISB-3 2013'!L113</f>
        <v>2.2988505747126436E-2</v>
      </c>
      <c r="F113" s="30">
        <f t="shared" si="4"/>
        <v>66.844343421772521</v>
      </c>
      <c r="G113" s="30">
        <f t="shared" si="5"/>
        <v>64.575355458639152</v>
      </c>
      <c r="H113" s="30">
        <f t="shared" si="6"/>
        <v>61.939933527713777</v>
      </c>
      <c r="I113" s="94">
        <f t="shared" si="7"/>
        <v>7.3412207104284972</v>
      </c>
    </row>
    <row r="114" spans="1:40" ht="15" customHeight="1">
      <c r="A114" s="61">
        <f ca="1">'ISB-1 2011'!A114</f>
        <v>2231</v>
      </c>
      <c r="B114" s="75" t="str">
        <f ca="1">'ISB-1 2011'!B114</f>
        <v>Vuisternens-en-Ogoz</v>
      </c>
      <c r="C114" s="95">
        <f>'ISB-1 2011'!L114</f>
        <v>2.9103608847497089E-2</v>
      </c>
      <c r="D114" s="95">
        <f>'ISB-2 2012'!L114</f>
        <v>2.9850746268656716E-2</v>
      </c>
      <c r="E114" s="96">
        <f>'ISB-3 2013'!L114</f>
        <v>2.9743589743589743E-2</v>
      </c>
      <c r="F114" s="30">
        <f t="shared" si="4"/>
        <v>79.761876609216344</v>
      </c>
      <c r="G114" s="30">
        <f t="shared" si="5"/>
        <v>80.960147142174463</v>
      </c>
      <c r="H114" s="30">
        <f t="shared" si="6"/>
        <v>80.140744764318896</v>
      </c>
      <c r="I114" s="94">
        <f t="shared" si="7"/>
        <v>9.1447564446464451</v>
      </c>
    </row>
    <row r="115" spans="1:40" ht="15" customHeight="1">
      <c r="A115" s="61">
        <f ca="1">'ISB-1 2011'!A115</f>
        <v>2233</v>
      </c>
      <c r="B115" s="75" t="str">
        <f ca="1">'ISB-1 2011'!B115</f>
        <v>Hauterive (FR)</v>
      </c>
      <c r="C115" s="95">
        <f>'ISB-1 2011'!L115</f>
        <v>2.3360287511230909E-2</v>
      </c>
      <c r="D115" s="95">
        <f>'ISB-2 2012'!L115</f>
        <v>2.5573192239858905E-2</v>
      </c>
      <c r="E115" s="96">
        <f>'ISB-3 2013'!L115</f>
        <v>2.746092099704267E-2</v>
      </c>
      <c r="F115" s="30">
        <f t="shared" si="4"/>
        <v>64.02162631411457</v>
      </c>
      <c r="G115" s="30">
        <f t="shared" si="5"/>
        <v>69.35871512224206</v>
      </c>
      <c r="H115" s="30">
        <f t="shared" si="6"/>
        <v>73.990351520748078</v>
      </c>
      <c r="I115" s="94">
        <f t="shared" si="7"/>
        <v>7.8731739759380757</v>
      </c>
    </row>
    <row r="116" spans="1:40" ht="15" customHeight="1">
      <c r="A116" s="61">
        <f ca="1">'ISB-1 2011'!A116</f>
        <v>2234</v>
      </c>
      <c r="B116" s="75" t="str">
        <f ca="1">'ISB-1 2011'!B116</f>
        <v>La Brillaz</v>
      </c>
      <c r="C116" s="95">
        <f>'ISB-1 2011'!L116</f>
        <v>2.5114155251141551E-2</v>
      </c>
      <c r="D116" s="95">
        <f>'ISB-2 2012'!L116</f>
        <v>2.6449071468767585E-2</v>
      </c>
      <c r="E116" s="96">
        <f>'ISB-3 2013'!L116</f>
        <v>2.6038781163434901E-2</v>
      </c>
      <c r="F116" s="30">
        <f t="shared" si="4"/>
        <v>68.828307952555718</v>
      </c>
      <c r="G116" s="30">
        <f t="shared" si="5"/>
        <v>71.734244049157951</v>
      </c>
      <c r="H116" s="30">
        <f t="shared" si="6"/>
        <v>70.158556286654189</v>
      </c>
      <c r="I116" s="94">
        <f t="shared" si="7"/>
        <v>8.000378078015034</v>
      </c>
    </row>
    <row r="117" spans="1:40" ht="15" customHeight="1">
      <c r="A117" s="61">
        <f ca="1">'ISB-1 2011'!A117</f>
        <v>2235</v>
      </c>
      <c r="B117" s="75" t="str">
        <f ca="1">'ISB-1 2011'!B117</f>
        <v>La Sonnaz</v>
      </c>
      <c r="C117" s="95">
        <f>'ISB-1 2011'!L117</f>
        <v>2.7586206896551724E-2</v>
      </c>
      <c r="D117" s="95">
        <f>'ISB-2 2012'!L117</f>
        <v>2.6946107784431138E-2</v>
      </c>
      <c r="E117" s="96">
        <f>'ISB-3 2013'!L117</f>
        <v>2.4271844660194174E-2</v>
      </c>
      <c r="F117" s="30">
        <f t="shared" si="4"/>
        <v>75.60325738738409</v>
      </c>
      <c r="G117" s="30">
        <f t="shared" si="5"/>
        <v>73.082288513070665</v>
      </c>
      <c r="H117" s="30">
        <f t="shared" si="6"/>
        <v>65.397745350862849</v>
      </c>
      <c r="I117" s="94">
        <f t="shared" si="7"/>
        <v>8.1280289578416909</v>
      </c>
    </row>
    <row r="118" spans="1:40" ht="15" customHeight="1">
      <c r="A118" s="61">
        <f ca="1">'ISB-1 2011'!A118</f>
        <v>2243</v>
      </c>
      <c r="B118" s="75" t="str">
        <f ca="1">'ISB-1 2011'!B118</f>
        <v>Barberêche</v>
      </c>
      <c r="C118" s="95">
        <f>'ISB-1 2011'!L118</f>
        <v>5.9273422562141492E-2</v>
      </c>
      <c r="D118" s="95">
        <f>'ISB-2 2012'!L118</f>
        <v>6.2256809338521402E-2</v>
      </c>
      <c r="E118" s="96">
        <f>'ISB-3 2013'!L118</f>
        <v>6.5913370998116755E-2</v>
      </c>
      <c r="F118" s="30">
        <f t="shared" si="4"/>
        <v>162.44581355463265</v>
      </c>
      <c r="G118" s="30">
        <f t="shared" si="5"/>
        <v>168.85073489574128</v>
      </c>
      <c r="H118" s="30">
        <f t="shared" si="6"/>
        <v>177.59613709217365</v>
      </c>
      <c r="I118" s="94">
        <f t="shared" si="7"/>
        <v>19.320958961098722</v>
      </c>
    </row>
    <row r="119" spans="1:40" ht="15" customHeight="1">
      <c r="A119" s="61">
        <f ca="1">'ISB-1 2011'!A119</f>
        <v>2250</v>
      </c>
      <c r="B119" s="75" t="str">
        <f ca="1">'ISB-1 2011'!B119</f>
        <v>Courgevaux</v>
      </c>
      <c r="C119" s="95">
        <f>'ISB-1 2011'!L119</f>
        <v>2.6805658972449738E-2</v>
      </c>
      <c r="D119" s="95">
        <f>'ISB-2 2012'!L119</f>
        <v>2.3408924652523776E-2</v>
      </c>
      <c r="E119" s="96">
        <f>'ISB-3 2013'!L119</f>
        <v>1.989683124539425E-2</v>
      </c>
      <c r="F119" s="30">
        <f t="shared" si="4"/>
        <v>73.464073634055282</v>
      </c>
      <c r="G119" s="30">
        <f t="shared" si="5"/>
        <v>63.488864474331407</v>
      </c>
      <c r="H119" s="30">
        <f t="shared" si="6"/>
        <v>53.609765606705842</v>
      </c>
      <c r="I119" s="94">
        <f t="shared" si="7"/>
        <v>7.23503065104968</v>
      </c>
    </row>
    <row r="120" spans="1:40" s="56" customFormat="1" ht="15" customHeight="1">
      <c r="A120" s="61">
        <f ca="1">'ISB-1 2011'!A120</f>
        <v>2251</v>
      </c>
      <c r="B120" s="75" t="str">
        <f ca="1">'ISB-1 2011'!B120</f>
        <v>Courlevon</v>
      </c>
      <c r="C120" s="95">
        <f>'ISB-1 2011'!L120</f>
        <v>3.6065573770491806E-2</v>
      </c>
      <c r="D120" s="95">
        <f>'ISB-2 2012'!L120</f>
        <v>2.6229508196721311E-2</v>
      </c>
      <c r="E120" s="96">
        <f>'ISB-3 2013'!L120</f>
        <v>2.564102564102564E-2</v>
      </c>
      <c r="F120" s="30">
        <f t="shared" si="4"/>
        <v>98.841963551539052</v>
      </c>
      <c r="G120" s="30">
        <f t="shared" si="5"/>
        <v>71.138752242959853</v>
      </c>
      <c r="H120" s="30">
        <f t="shared" si="6"/>
        <v>69.086848934757668</v>
      </c>
      <c r="I120" s="94">
        <f t="shared" si="7"/>
        <v>9.0765985408874403</v>
      </c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</row>
    <row r="121" spans="1:40" ht="15" customHeight="1">
      <c r="A121" s="61">
        <f ca="1">'ISB-1 2011'!A121</f>
        <v>2254</v>
      </c>
      <c r="B121" s="75" t="str">
        <f ca="1">'ISB-1 2011'!B121</f>
        <v>Courtepin</v>
      </c>
      <c r="C121" s="95">
        <f>'ISB-1 2011'!L121</f>
        <v>2.337969813554306E-2</v>
      </c>
      <c r="D121" s="95">
        <f>'ISB-2 2012'!L121</f>
        <v>2.4835854981444475E-2</v>
      </c>
      <c r="E121" s="96">
        <f>'ISB-3 2013'!L121</f>
        <v>2.4126455906821963E-2</v>
      </c>
      <c r="F121" s="30">
        <f t="shared" si="4"/>
        <v>64.074823422054223</v>
      </c>
      <c r="G121" s="30">
        <f t="shared" si="5"/>
        <v>67.358934868931613</v>
      </c>
      <c r="H121" s="30">
        <f t="shared" si="6"/>
        <v>65.006011768062336</v>
      </c>
      <c r="I121" s="94">
        <f t="shared" si="7"/>
        <v>7.4581632699085292</v>
      </c>
    </row>
    <row r="122" spans="1:40" ht="15" customHeight="1">
      <c r="A122" s="61">
        <f ca="1">'ISB-1 2011'!A122</f>
        <v>2257</v>
      </c>
      <c r="B122" s="75" t="str">
        <f ca="1">'ISB-1 2011'!B122</f>
        <v>Cressier (FR)</v>
      </c>
      <c r="C122" s="95">
        <f>'ISB-1 2011'!L122</f>
        <v>4.1162227602905568E-2</v>
      </c>
      <c r="D122" s="95">
        <f>'ISB-2 2012'!L122</f>
        <v>4.3062200956937802E-2</v>
      </c>
      <c r="E122" s="96">
        <f>'ISB-3 2013'!L122</f>
        <v>4.363207547169811E-2</v>
      </c>
      <c r="F122" s="30">
        <f t="shared" si="4"/>
        <v>112.80994519364515</v>
      </c>
      <c r="G122" s="30">
        <f t="shared" si="5"/>
        <v>116.79179121227561</v>
      </c>
      <c r="H122" s="30">
        <f t="shared" si="6"/>
        <v>117.56170166610296</v>
      </c>
      <c r="I122" s="94">
        <f t="shared" si="7"/>
        <v>13.1806385321345</v>
      </c>
    </row>
    <row r="123" spans="1:40" ht="15" customHeight="1">
      <c r="A123" s="61">
        <f ca="1">'ISB-1 2011'!A123</f>
        <v>2258</v>
      </c>
      <c r="B123" s="75" t="str">
        <f ca="1">'ISB-1 2011'!B123</f>
        <v>Fräschels</v>
      </c>
      <c r="C123" s="95">
        <f>'ISB-1 2011'!L123</f>
        <v>6.2880324543610547E-2</v>
      </c>
      <c r="D123" s="95">
        <f>'ISB-2 2012'!L123</f>
        <v>6.5789473684210523E-2</v>
      </c>
      <c r="E123" s="96">
        <f>'ISB-3 2013'!L123</f>
        <v>5.7939914163090127E-2</v>
      </c>
      <c r="F123" s="30">
        <f t="shared" si="4"/>
        <v>172.33095433889019</v>
      </c>
      <c r="G123" s="30">
        <f t="shared" si="5"/>
        <v>178.4319032409766</v>
      </c>
      <c r="H123" s="30">
        <f t="shared" si="6"/>
        <v>156.11255778605113</v>
      </c>
      <c r="I123" s="94">
        <f t="shared" si="7"/>
        <v>19.244369936726017</v>
      </c>
    </row>
    <row r="124" spans="1:40" ht="15" customHeight="1">
      <c r="A124" s="61">
        <f ca="1">'ISB-1 2011'!A124</f>
        <v>2259</v>
      </c>
      <c r="B124" s="75" t="str">
        <f ca="1">'ISB-1 2011'!B124</f>
        <v>Galmiz</v>
      </c>
      <c r="C124" s="95">
        <f>'ISB-1 2011'!L124</f>
        <v>4.2553191489361701E-2</v>
      </c>
      <c r="D124" s="95">
        <f>'ISB-2 2012'!L124</f>
        <v>3.8095238095238099E-2</v>
      </c>
      <c r="E124" s="96">
        <f>'ISB-3 2013'!L124</f>
        <v>3.7735849056603772E-2</v>
      </c>
      <c r="F124" s="30">
        <f t="shared" si="4"/>
        <v>116.622045969901</v>
      </c>
      <c r="G124" s="30">
        <f t="shared" si="5"/>
        <v>103.32056873382265</v>
      </c>
      <c r="H124" s="30">
        <f t="shared" si="6"/>
        <v>101.6749852247377</v>
      </c>
      <c r="I124" s="94">
        <f t="shared" si="7"/>
        <v>12.210748210617249</v>
      </c>
    </row>
    <row r="125" spans="1:40" s="56" customFormat="1" ht="15" customHeight="1">
      <c r="A125" s="61">
        <f ca="1">'ISB-1 2011'!A125</f>
        <v>2260</v>
      </c>
      <c r="B125" s="75" t="str">
        <f ca="1">'ISB-1 2011'!B125</f>
        <v>Gempenach</v>
      </c>
      <c r="C125" s="95">
        <f>'ISB-1 2011'!L125</f>
        <v>4.8275862068965517E-2</v>
      </c>
      <c r="D125" s="95">
        <f>'ISB-2 2012'!L125</f>
        <v>4.1237113402061855E-2</v>
      </c>
      <c r="E125" s="96">
        <f>'ISB-3 2013'!L125</f>
        <v>4.1811846689895474E-2</v>
      </c>
      <c r="F125" s="30">
        <f t="shared" si="4"/>
        <v>132.30570042792215</v>
      </c>
      <c r="G125" s="30">
        <f t="shared" si="5"/>
        <v>111.84185275310699</v>
      </c>
      <c r="H125" s="30">
        <f t="shared" si="6"/>
        <v>112.65730070197419</v>
      </c>
      <c r="I125" s="94">
        <f t="shared" si="7"/>
        <v>13.546690952424692</v>
      </c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</row>
    <row r="126" spans="1:40" ht="15" customHeight="1">
      <c r="A126" s="61">
        <f ca="1">'ISB-1 2011'!A126</f>
        <v>2261</v>
      </c>
      <c r="B126" s="75" t="str">
        <f ca="1">'ISB-1 2011'!B126</f>
        <v>Greng</v>
      </c>
      <c r="C126" s="95">
        <f>'ISB-1 2011'!L126</f>
        <v>3.0120481927710843E-2</v>
      </c>
      <c r="D126" s="95">
        <f>'ISB-2 2012'!L126</f>
        <v>3.1847133757961783E-2</v>
      </c>
      <c r="E126" s="96">
        <f>'ISB-3 2013'!L126</f>
        <v>2.8409090909090908E-2</v>
      </c>
      <c r="F126" s="30">
        <f t="shared" si="4"/>
        <v>82.54873735821306</v>
      </c>
      <c r="G126" s="30">
        <f t="shared" si="5"/>
        <v>86.374679275886763</v>
      </c>
      <c r="H126" s="30">
        <f t="shared" si="6"/>
        <v>76.545088308396288</v>
      </c>
      <c r="I126" s="94">
        <f t="shared" si="7"/>
        <v>9.3196209043167695</v>
      </c>
    </row>
    <row r="127" spans="1:40" ht="15" customHeight="1">
      <c r="A127" s="61">
        <f ca="1">'ISB-1 2011'!A127</f>
        <v>2262</v>
      </c>
      <c r="B127" s="75" t="str">
        <f ca="1">'ISB-1 2011'!B127</f>
        <v>Gurmels</v>
      </c>
      <c r="C127" s="95">
        <f>'ISB-1 2011'!L127</f>
        <v>3.3818938605619145E-2</v>
      </c>
      <c r="D127" s="95">
        <f>'ISB-2 2012'!L127</f>
        <v>3.3358798064680416E-2</v>
      </c>
      <c r="E127" s="96">
        <f>'ISB-3 2013'!L127</f>
        <v>3.3995037220843675E-2</v>
      </c>
      <c r="F127" s="30">
        <f t="shared" si="4"/>
        <v>92.684794598867725</v>
      </c>
      <c r="G127" s="30">
        <f t="shared" si="5"/>
        <v>90.47456219338747</v>
      </c>
      <c r="H127" s="30">
        <f t="shared" si="6"/>
        <v>91.595790039307772</v>
      </c>
      <c r="I127" s="94">
        <f t="shared" si="7"/>
        <v>10.431537074705007</v>
      </c>
    </row>
    <row r="128" spans="1:40" ht="15" customHeight="1">
      <c r="A128" s="61">
        <f ca="1">'ISB-1 2011'!A128</f>
        <v>2264</v>
      </c>
      <c r="B128" s="75" t="str">
        <f ca="1">'ISB-1 2011'!B128</f>
        <v>Jeuss</v>
      </c>
      <c r="C128" s="95">
        <f>'ISB-1 2011'!L128</f>
        <v>2.097902097902098E-2</v>
      </c>
      <c r="D128" s="95">
        <f>'ISB-2 2012'!L128</f>
        <v>2.8301886792452831E-2</v>
      </c>
      <c r="E128" s="96">
        <f>'ISB-3 2013'!L128</f>
        <v>2.1428571428571429E-2</v>
      </c>
      <c r="F128" s="30">
        <f t="shared" si="4"/>
        <v>57.495484201944201</v>
      </c>
      <c r="G128" s="30">
        <f t="shared" si="5"/>
        <v>76.759384790457858</v>
      </c>
      <c r="H128" s="30">
        <f t="shared" si="6"/>
        <v>57.736866609761769</v>
      </c>
      <c r="I128" s="94">
        <f t="shared" si="7"/>
        <v>7.2892862283621538</v>
      </c>
    </row>
    <row r="129" spans="1:40" ht="15" customHeight="1">
      <c r="A129" s="61">
        <f ca="1">'ISB-1 2011'!A129</f>
        <v>2265</v>
      </c>
      <c r="B129" s="75" t="str">
        <f ca="1">'ISB-1 2011'!B129</f>
        <v>Kerzers</v>
      </c>
      <c r="C129" s="95">
        <f>'ISB-1 2011'!L129</f>
        <v>3.3304684142672972E-2</v>
      </c>
      <c r="D129" s="95">
        <f>'ISB-2 2012'!L129</f>
        <v>3.2955499580184719E-2</v>
      </c>
      <c r="E129" s="96">
        <f>'ISB-3 2013'!L129</f>
        <v>3.3514872224549644E-2</v>
      </c>
      <c r="F129" s="30">
        <f t="shared" si="4"/>
        <v>91.275419519846253</v>
      </c>
      <c r="G129" s="30">
        <f t="shared" si="5"/>
        <v>89.380750187713389</v>
      </c>
      <c r="H129" s="30">
        <f t="shared" si="6"/>
        <v>90.302039663361526</v>
      </c>
      <c r="I129" s="94">
        <f t="shared" si="7"/>
        <v>10.28738001578264</v>
      </c>
    </row>
    <row r="130" spans="1:40" s="56" customFormat="1" ht="15" customHeight="1">
      <c r="A130" s="61">
        <f ca="1">'ISB-1 2011'!A130</f>
        <v>2266</v>
      </c>
      <c r="B130" s="75" t="str">
        <f ca="1">'ISB-1 2011'!B130</f>
        <v>Kleinbösingen</v>
      </c>
      <c r="C130" s="95">
        <f>'ISB-1 2011'!L130</f>
        <v>2.6800670016750419E-2</v>
      </c>
      <c r="D130" s="95">
        <f>'ISB-2 2012'!L130</f>
        <v>2.5210084033613446E-2</v>
      </c>
      <c r="E130" s="96">
        <f>'ISB-3 2013'!L130</f>
        <v>1.8487394957983194E-2</v>
      </c>
      <c r="F130" s="30">
        <f t="shared" si="4"/>
        <v>73.450400811863943</v>
      </c>
      <c r="G130" s="30">
        <f t="shared" si="5"/>
        <v>68.37390577973558</v>
      </c>
      <c r="H130" s="30">
        <f t="shared" si="6"/>
        <v>49.812198643716037</v>
      </c>
      <c r="I130" s="94">
        <f t="shared" si="7"/>
        <v>7.2757993154341483</v>
      </c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</row>
    <row r="131" spans="1:40" ht="15" customHeight="1">
      <c r="A131" s="61">
        <f ca="1">'ISB-1 2011'!A131</f>
        <v>2270</v>
      </c>
      <c r="B131" s="75" t="str">
        <f ca="1">'ISB-1 2011'!B131</f>
        <v>Lurtigen</v>
      </c>
      <c r="C131" s="95">
        <f>'ISB-1 2011'!L131</f>
        <v>6.4864864864864868E-2</v>
      </c>
      <c r="D131" s="95">
        <f>'ISB-2 2012'!L131</f>
        <v>6.5934065934065936E-2</v>
      </c>
      <c r="E131" s="96">
        <f>'ISB-3 2013'!L131</f>
        <v>6.1111111111111109E-2</v>
      </c>
      <c r="F131" s="30">
        <f t="shared" si="4"/>
        <v>177.76982142438965</v>
      </c>
      <c r="G131" s="30">
        <f t="shared" si="5"/>
        <v>178.82406127007766</v>
      </c>
      <c r="H131" s="30">
        <f t="shared" si="6"/>
        <v>164.65698996117243</v>
      </c>
      <c r="I131" s="94">
        <f t="shared" si="7"/>
        <v>19.790158131825788</v>
      </c>
    </row>
    <row r="132" spans="1:40" ht="15" customHeight="1">
      <c r="A132" s="61">
        <f ca="1">'ISB-1 2011'!A132</f>
        <v>2271</v>
      </c>
      <c r="B132" s="75" t="str">
        <f ca="1">'ISB-1 2011'!B132</f>
        <v>Meyriez</v>
      </c>
      <c r="C132" s="95">
        <f>'ISB-1 2011'!L132</f>
        <v>4.9916805324459232E-2</v>
      </c>
      <c r="D132" s="95">
        <f>'ISB-2 2012'!L132</f>
        <v>4.690117252931323E-2</v>
      </c>
      <c r="E132" s="96">
        <f>'ISB-3 2013'!L132</f>
        <v>4.965753424657534E-2</v>
      </c>
      <c r="F132" s="30">
        <f t="shared" ref="F132:F172" si="8">C132/$C$6*100</f>
        <v>136.80289918266254</v>
      </c>
      <c r="G132" s="30">
        <f t="shared" ref="G132:G172" si="9">D132/$D$6*100</f>
        <v>127.20371527530929</v>
      </c>
      <c r="H132" s="30">
        <f t="shared" ref="H132:H172" si="10">E132/$E$6*100</f>
        <v>133.79662011166255</v>
      </c>
      <c r="I132" s="94">
        <f t="shared" ref="I132:I172" si="11">(F132*$F$7+G132*$G$7+H132*$H$7)/3</f>
        <v>15.10326280582712</v>
      </c>
    </row>
    <row r="133" spans="1:40" s="56" customFormat="1" ht="15" customHeight="1">
      <c r="A133" s="61">
        <f ca="1">'ISB-1 2011'!A133</f>
        <v>2272</v>
      </c>
      <c r="B133" s="75" t="str">
        <f ca="1">'ISB-1 2011'!B133</f>
        <v>Misery-Courtion</v>
      </c>
      <c r="C133" s="95">
        <f>'ISB-1 2011'!L133</f>
        <v>3.2713277742142402E-2</v>
      </c>
      <c r="D133" s="95">
        <f>'ISB-2 2012'!L133</f>
        <v>3.4862385321100919E-2</v>
      </c>
      <c r="E133" s="96">
        <f>'ISB-3 2013'!L133</f>
        <v>3.5778175313059032E-2</v>
      </c>
      <c r="F133" s="30">
        <f t="shared" si="8"/>
        <v>89.654600445751356</v>
      </c>
      <c r="G133" s="30">
        <f t="shared" si="9"/>
        <v>94.552538818337709</v>
      </c>
      <c r="H133" s="30">
        <f t="shared" si="10"/>
        <v>96.400254327568845</v>
      </c>
      <c r="I133" s="94">
        <f t="shared" si="11"/>
        <v>10.653727376696612</v>
      </c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</row>
    <row r="134" spans="1:40" ht="15" customHeight="1">
      <c r="A134" s="61">
        <f ca="1">'ISB-1 2011'!A134</f>
        <v>2274</v>
      </c>
      <c r="B134" s="75" t="str">
        <f ca="1">'ISB-1 2011'!B134</f>
        <v>Muntelier</v>
      </c>
      <c r="C134" s="95">
        <f>'ISB-1 2011'!L134</f>
        <v>3.1880977683315624E-2</v>
      </c>
      <c r="D134" s="95">
        <f>'ISB-2 2012'!L134</f>
        <v>3.6803364879074658E-2</v>
      </c>
      <c r="E134" s="96">
        <f>'ISB-3 2013'!L134</f>
        <v>4.250797024442083E-2</v>
      </c>
      <c r="F134" s="30">
        <f t="shared" si="8"/>
        <v>87.373583856302034</v>
      </c>
      <c r="G134" s="30">
        <f t="shared" si="9"/>
        <v>99.816795503890177</v>
      </c>
      <c r="H134" s="30">
        <f t="shared" si="10"/>
        <v>114.53292703317956</v>
      </c>
      <c r="I134" s="94">
        <f t="shared" si="11"/>
        <v>11.455428199401682</v>
      </c>
    </row>
    <row r="135" spans="1:40" ht="15" customHeight="1">
      <c r="A135" s="61">
        <f ca="1">'ISB-1 2011'!A135</f>
        <v>2275</v>
      </c>
      <c r="B135" s="75" t="str">
        <f ca="1">'ISB-1 2011'!B135</f>
        <v>Murten</v>
      </c>
      <c r="C135" s="95">
        <f>'ISB-1 2011'!L135</f>
        <v>5.532048268296505E-2</v>
      </c>
      <c r="D135" s="95">
        <f>'ISB-2 2012'!L135</f>
        <v>5.6124031007751936E-2</v>
      </c>
      <c r="E135" s="96">
        <f>'ISB-3 2013'!L135</f>
        <v>5.88597842835131E-2</v>
      </c>
      <c r="F135" s="30">
        <f t="shared" si="8"/>
        <v>151.61231505145176</v>
      </c>
      <c r="G135" s="30">
        <f t="shared" si="9"/>
        <v>152.21762858808523</v>
      </c>
      <c r="H135" s="30">
        <f t="shared" si="10"/>
        <v>158.59104397997226</v>
      </c>
      <c r="I135" s="94">
        <f t="shared" si="11"/>
        <v>17.5565834966207</v>
      </c>
    </row>
    <row r="136" spans="1:40" ht="15" customHeight="1">
      <c r="A136" s="61">
        <f ca="1">'ISB-1 2011'!A136</f>
        <v>2276</v>
      </c>
      <c r="B136" s="75" t="str">
        <f ca="1">'ISB-1 2011'!B136</f>
        <v>Ried bei Kerzers</v>
      </c>
      <c r="C136" s="95">
        <f>'ISB-1 2011'!L136</f>
        <v>2.7397260273972601E-2</v>
      </c>
      <c r="D136" s="95">
        <f>'ISB-2 2012'!L136</f>
        <v>2.7210884353741496E-2</v>
      </c>
      <c r="E136" s="96">
        <f>'ISB-3 2013'!L136</f>
        <v>2.5949953660797033E-2</v>
      </c>
      <c r="F136" s="30">
        <f t="shared" si="8"/>
        <v>75.085426857333516</v>
      </c>
      <c r="G136" s="30">
        <f t="shared" si="9"/>
        <v>73.800406238444751</v>
      </c>
      <c r="H136" s="30">
        <f t="shared" si="10"/>
        <v>69.919220608670415</v>
      </c>
      <c r="I136" s="94">
        <f t="shared" si="11"/>
        <v>8.3072985389789018</v>
      </c>
    </row>
    <row r="137" spans="1:40" ht="15" customHeight="1">
      <c r="A137" s="61">
        <f ca="1">'ISB-1 2011'!A137</f>
        <v>2277</v>
      </c>
      <c r="B137" s="75" t="str">
        <f ca="1">'ISB-1 2011'!B137</f>
        <v>Salvenach</v>
      </c>
      <c r="C137" s="95">
        <f>'ISB-1 2011'!L137</f>
        <v>2.4691358024691357E-2</v>
      </c>
      <c r="D137" s="95">
        <f>'ISB-2 2012'!L137</f>
        <v>1.7928286852589643E-2</v>
      </c>
      <c r="E137" s="96">
        <f>'ISB-3 2013'!L137</f>
        <v>2.3391812865497075E-2</v>
      </c>
      <c r="F137" s="30">
        <f t="shared" si="8"/>
        <v>67.669582229448721</v>
      </c>
      <c r="G137" s="30">
        <f t="shared" si="9"/>
        <v>48.624470843357777</v>
      </c>
      <c r="H137" s="30">
        <f t="shared" si="10"/>
        <v>63.026599028199982</v>
      </c>
      <c r="I137" s="94">
        <f t="shared" si="11"/>
        <v>6.8082074247682129</v>
      </c>
    </row>
    <row r="138" spans="1:40" ht="15" customHeight="1">
      <c r="A138" s="61">
        <f ca="1">'ISB-1 2011'!A138</f>
        <v>2278</v>
      </c>
      <c r="B138" s="75" t="str">
        <f ca="1">'ISB-1 2011'!B138</f>
        <v>Ulmiz</v>
      </c>
      <c r="C138" s="95">
        <f>'ISB-1 2011'!L138</f>
        <v>4.9504950495049507E-2</v>
      </c>
      <c r="D138" s="95">
        <f>'ISB-2 2012'!L138</f>
        <v>4.9627791563275438E-2</v>
      </c>
      <c r="E138" s="96">
        <f>'ISB-3 2013'!L138</f>
        <v>4.7738693467336682E-2</v>
      </c>
      <c r="F138" s="30">
        <f t="shared" si="8"/>
        <v>135.67416239072639</v>
      </c>
      <c r="G138" s="30">
        <f t="shared" si="9"/>
        <v>134.59875579468212</v>
      </c>
      <c r="H138" s="30">
        <f t="shared" si="10"/>
        <v>128.62652025290311</v>
      </c>
      <c r="I138" s="94">
        <f t="shared" si="11"/>
        <v>15.144882012707898</v>
      </c>
    </row>
    <row r="139" spans="1:40" ht="15" customHeight="1">
      <c r="A139" s="61">
        <f ca="1">'ISB-1 2011'!A139</f>
        <v>2279</v>
      </c>
      <c r="B139" s="75" t="str">
        <f ca="1">'ISB-1 2011'!B139</f>
        <v>Villarepos</v>
      </c>
      <c r="C139" s="95">
        <f>'ISB-1 2011'!L139</f>
        <v>4.6017699115044247E-2</v>
      </c>
      <c r="D139" s="95">
        <f>'ISB-2 2012'!L139</f>
        <v>4.3402777777777776E-2</v>
      </c>
      <c r="E139" s="96">
        <f>'ISB-3 2013'!L139</f>
        <v>3.6243822075782535E-2</v>
      </c>
      <c r="F139" s="30">
        <f t="shared" si="8"/>
        <v>126.11693820815842</v>
      </c>
      <c r="G139" s="30">
        <f t="shared" si="9"/>
        <v>117.71549172147762</v>
      </c>
      <c r="H139" s="30">
        <f t="shared" si="10"/>
        <v>97.654886962145099</v>
      </c>
      <c r="I139" s="94">
        <f t="shared" si="11"/>
        <v>12.965135131324624</v>
      </c>
    </row>
    <row r="140" spans="1:40" ht="15" customHeight="1">
      <c r="A140" s="61">
        <f ca="1">'ISB-1 2011'!A140</f>
        <v>2280</v>
      </c>
      <c r="B140" s="75" t="str">
        <f ca="1">'ISB-1 2011'!B140</f>
        <v>Bas-Vully</v>
      </c>
      <c r="C140" s="95">
        <f>'ISB-1 2011'!L140</f>
        <v>4.5705675539929685E-2</v>
      </c>
      <c r="D140" s="95">
        <f>'ISB-2 2012'!L140</f>
        <v>4.7240179015415218E-2</v>
      </c>
      <c r="E140" s="96">
        <f>'ISB-3 2013'!L140</f>
        <v>5.1155927201180521E-2</v>
      </c>
      <c r="F140" s="30">
        <f t="shared" si="8"/>
        <v>125.26180075672188</v>
      </c>
      <c r="G140" s="30">
        <f t="shared" si="9"/>
        <v>128.12315677770775</v>
      </c>
      <c r="H140" s="30">
        <f t="shared" si="10"/>
        <v>137.83387077195138</v>
      </c>
      <c r="I140" s="94">
        <f t="shared" si="11"/>
        <v>14.853274848032266</v>
      </c>
    </row>
    <row r="141" spans="1:40" ht="15" customHeight="1">
      <c r="A141" s="61">
        <f ca="1">'ISB-1 2011'!A141</f>
        <v>2281</v>
      </c>
      <c r="B141" s="75" t="str">
        <f ca="1">'ISB-1 2011'!B141</f>
        <v>Haut-Vully</v>
      </c>
      <c r="C141" s="95">
        <f>'ISB-1 2011'!L141</f>
        <v>4.6852122986822842E-2</v>
      </c>
      <c r="D141" s="95">
        <f>'ISB-2 2012'!L141</f>
        <v>5.3362573099415202E-2</v>
      </c>
      <c r="E141" s="96">
        <f>'ISB-3 2013'!L141</f>
        <v>0.05</v>
      </c>
      <c r="F141" s="30">
        <f t="shared" si="8"/>
        <v>128.40377535778265</v>
      </c>
      <c r="G141" s="30">
        <f t="shared" si="9"/>
        <v>144.7280992954588</v>
      </c>
      <c r="H141" s="30">
        <f t="shared" si="10"/>
        <v>134.71935542277745</v>
      </c>
      <c r="I141" s="94">
        <f t="shared" si="11"/>
        <v>15.484751701886184</v>
      </c>
    </row>
    <row r="142" spans="1:40" ht="15" customHeight="1">
      <c r="A142" s="61">
        <f ca="1">'ISB-1 2011'!A142</f>
        <v>2283</v>
      </c>
      <c r="B142" s="75" t="str">
        <f ca="1">'ISB-1 2011'!B142</f>
        <v>Wallenried</v>
      </c>
      <c r="C142" s="95">
        <f>'ISB-1 2011'!L142</f>
        <v>2.8384279475982533E-2</v>
      </c>
      <c r="D142" s="95">
        <f>'ISB-2 2012'!L142</f>
        <v>3.7694013303769404E-2</v>
      </c>
      <c r="E142" s="96">
        <f>'ISB-3 2013'!L142</f>
        <v>4.1394335511982572E-2</v>
      </c>
      <c r="F142" s="30">
        <f t="shared" si="8"/>
        <v>77.790469527957981</v>
      </c>
      <c r="G142" s="30">
        <f t="shared" si="9"/>
        <v>102.23238092565046</v>
      </c>
      <c r="H142" s="30">
        <f t="shared" si="10"/>
        <v>111.53236396656958</v>
      </c>
      <c r="I142" s="94">
        <f t="shared" si="11"/>
        <v>11.069379640819426</v>
      </c>
    </row>
    <row r="143" spans="1:40" ht="15" customHeight="1">
      <c r="A143" s="61">
        <f ca="1">'ISB-1 2011'!A143</f>
        <v>2291</v>
      </c>
      <c r="B143" s="75" t="str">
        <f ca="1">'ISB-1 2011'!B143</f>
        <v>Alterswil</v>
      </c>
      <c r="C143" s="95">
        <f>'ISB-1 2011'!L143</f>
        <v>4.6762589928057555E-2</v>
      </c>
      <c r="D143" s="95">
        <f>'ISB-2 2012'!L143</f>
        <v>4.613841524573721E-2</v>
      </c>
      <c r="E143" s="96">
        <f>'ISB-3 2013'!L143</f>
        <v>4.6476761619190406E-2</v>
      </c>
      <c r="F143" s="30">
        <f t="shared" si="8"/>
        <v>128.1583994381466</v>
      </c>
      <c r="G143" s="30">
        <f t="shared" si="9"/>
        <v>125.13499172125462</v>
      </c>
      <c r="H143" s="30">
        <f t="shared" si="10"/>
        <v>125.22638734950829</v>
      </c>
      <c r="I143" s="94">
        <f t="shared" si="11"/>
        <v>14.371134257388263</v>
      </c>
    </row>
    <row r="144" spans="1:40" ht="15" customHeight="1">
      <c r="A144" s="61">
        <f ca="1">'ISB-1 2011'!A144</f>
        <v>2292</v>
      </c>
      <c r="B144" s="75" t="str">
        <f ca="1">'ISB-1 2011'!B144</f>
        <v>Brünisried</v>
      </c>
      <c r="C144" s="95">
        <f>'ISB-1 2011'!L144</f>
        <v>4.9689440993788817E-2</v>
      </c>
      <c r="D144" s="95">
        <f>'ISB-2 2012'!L144</f>
        <v>4.7692307692307694E-2</v>
      </c>
      <c r="E144" s="96">
        <f>'ISB-3 2013'!L144</f>
        <v>5.0691244239631339E-2</v>
      </c>
      <c r="F144" s="30">
        <f t="shared" si="8"/>
        <v>136.17978038721355</v>
      </c>
      <c r="G144" s="30">
        <f t="shared" si="9"/>
        <v>129.34940431868952</v>
      </c>
      <c r="H144" s="30">
        <f t="shared" si="10"/>
        <v>136.5818349908343</v>
      </c>
      <c r="I144" s="94">
        <f t="shared" si="11"/>
        <v>15.266815047819462</v>
      </c>
    </row>
    <row r="145" spans="1:40" ht="15" customHeight="1">
      <c r="A145" s="61">
        <f ca="1">'ISB-1 2011'!A145</f>
        <v>2293</v>
      </c>
      <c r="B145" s="75" t="str">
        <f ca="1">'ISB-1 2011'!B145</f>
        <v>Düdingen</v>
      </c>
      <c r="C145" s="95">
        <f>'ISB-1 2011'!L145</f>
        <v>3.9550318298794525E-2</v>
      </c>
      <c r="D145" s="95">
        <f>'ISB-2 2012'!L145</f>
        <v>3.9845415778251597E-2</v>
      </c>
      <c r="E145" s="96">
        <f>'ISB-3 2013'!L145</f>
        <v>4.07098121085595E-2</v>
      </c>
      <c r="F145" s="30">
        <f t="shared" si="8"/>
        <v>108.39231741100643</v>
      </c>
      <c r="G145" s="30">
        <f t="shared" si="9"/>
        <v>108.06733926567038</v>
      </c>
      <c r="H145" s="30">
        <f t="shared" si="10"/>
        <v>109.68799293295032</v>
      </c>
      <c r="I145" s="94">
        <f t="shared" si="11"/>
        <v>12.38273909684551</v>
      </c>
    </row>
    <row r="146" spans="1:40" ht="15" customHeight="1">
      <c r="A146" s="61">
        <f ca="1">'ISB-1 2011'!A146</f>
        <v>2294</v>
      </c>
      <c r="B146" s="75" t="str">
        <f ca="1">'ISB-1 2011'!B146</f>
        <v>Giffers</v>
      </c>
      <c r="C146" s="95">
        <f>'ISB-1 2011'!L146</f>
        <v>3.4751773049645392E-2</v>
      </c>
      <c r="D146" s="95">
        <f>'ISB-2 2012'!L146</f>
        <v>3.2844164919636619E-2</v>
      </c>
      <c r="E146" s="96">
        <f>'ISB-3 2013'!L146</f>
        <v>3.6152796725784447E-2</v>
      </c>
      <c r="F146" s="30">
        <f t="shared" si="8"/>
        <v>95.241337542085816</v>
      </c>
      <c r="G146" s="30">
        <f t="shared" si="9"/>
        <v>89.078792225963454</v>
      </c>
      <c r="H146" s="30">
        <f t="shared" si="10"/>
        <v>97.409629432567598</v>
      </c>
      <c r="I146" s="94">
        <f t="shared" si="11"/>
        <v>10.696339857650088</v>
      </c>
    </row>
    <row r="147" spans="1:40" ht="15" customHeight="1">
      <c r="A147" s="61">
        <f ca="1">'ISB-1 2011'!A147</f>
        <v>2295</v>
      </c>
      <c r="B147" s="75" t="str">
        <f ca="1">'ISB-1 2011'!B147</f>
        <v>Bösingen</v>
      </c>
      <c r="C147" s="95">
        <f>'ISB-1 2011'!L147</f>
        <v>2.4788391777509067E-2</v>
      </c>
      <c r="D147" s="95">
        <f>'ISB-2 2012'!L147</f>
        <v>2.6897788404064555E-2</v>
      </c>
      <c r="E147" s="96">
        <f>'ISB-3 2013'!L147</f>
        <v>2.7198549410698096E-2</v>
      </c>
      <c r="F147" s="30">
        <f t="shared" si="8"/>
        <v>67.935514686819587</v>
      </c>
      <c r="G147" s="30">
        <f t="shared" si="9"/>
        <v>72.951238384236703</v>
      </c>
      <c r="H147" s="30">
        <f t="shared" si="10"/>
        <v>73.283420900876223</v>
      </c>
      <c r="I147" s="94">
        <f t="shared" si="11"/>
        <v>8.1313276051343717</v>
      </c>
    </row>
    <row r="148" spans="1:40" ht="15" customHeight="1">
      <c r="A148" s="61">
        <f ca="1">'ISB-1 2011'!A148</f>
        <v>2296</v>
      </c>
      <c r="B148" s="75" t="str">
        <f ca="1">'ISB-1 2011'!B148</f>
        <v>Heitenried</v>
      </c>
      <c r="C148" s="95">
        <f>'ISB-1 2011'!L148</f>
        <v>2.8636021100226075E-2</v>
      </c>
      <c r="D148" s="95">
        <f>'ISB-2 2012'!L148</f>
        <v>3.2210834553440704E-2</v>
      </c>
      <c r="E148" s="96">
        <f>'ISB-3 2013'!L148</f>
        <v>3.0501089324618737E-2</v>
      </c>
      <c r="F148" s="30">
        <f t="shared" si="8"/>
        <v>78.480397174922075</v>
      </c>
      <c r="G148" s="30">
        <f t="shared" si="9"/>
        <v>87.361095818129698</v>
      </c>
      <c r="H148" s="30">
        <f t="shared" si="10"/>
        <v>82.181741870103892</v>
      </c>
      <c r="I148" s="94">
        <f t="shared" si="11"/>
        <v>9.4166154836378109</v>
      </c>
    </row>
    <row r="149" spans="1:40" ht="15" customHeight="1">
      <c r="A149" s="61">
        <f ca="1">'ISB-1 2011'!A149</f>
        <v>2298</v>
      </c>
      <c r="B149" s="75" t="str">
        <f ca="1">'ISB-1 2011'!B149</f>
        <v>Oberschrot</v>
      </c>
      <c r="C149" s="95">
        <f>'ISB-1 2011'!L149</f>
        <v>4.2105263157894736E-2</v>
      </c>
      <c r="D149" s="95">
        <f>'ISB-2 2012'!L149</f>
        <v>4.5689655172413794E-2</v>
      </c>
      <c r="E149" s="96">
        <f>'ISB-3 2013'!L149</f>
        <v>4.6591889559965488E-2</v>
      </c>
      <c r="F149" s="30">
        <f t="shared" si="8"/>
        <v>115.3944454860073</v>
      </c>
      <c r="G149" s="30">
        <f t="shared" si="9"/>
        <v>123.91788038873341</v>
      </c>
      <c r="H149" s="30">
        <f t="shared" si="10"/>
        <v>125.5365865889557</v>
      </c>
      <c r="I149" s="94">
        <f t="shared" si="11"/>
        <v>13.852097043205008</v>
      </c>
    </row>
    <row r="150" spans="1:40" ht="15" customHeight="1">
      <c r="A150" s="61">
        <f ca="1">'ISB-1 2011'!A150</f>
        <v>2299</v>
      </c>
      <c r="B150" s="75" t="str">
        <f ca="1">'ISB-1 2011'!B150</f>
        <v>Plaffeien</v>
      </c>
      <c r="C150" s="95">
        <f>'ISB-1 2011'!L150</f>
        <v>4.3067226890756302E-2</v>
      </c>
      <c r="D150" s="95">
        <f>'ISB-2 2012'!L150</f>
        <v>4.0123456790123455E-2</v>
      </c>
      <c r="E150" s="96">
        <f>'ISB-3 2013'!L150</f>
        <v>4.2695473251028807E-2</v>
      </c>
      <c r="F150" s="30">
        <f t="shared" si="8"/>
        <v>118.03082068487353</v>
      </c>
      <c r="G150" s="30">
        <f t="shared" si="9"/>
        <v>108.82143234696598</v>
      </c>
      <c r="H150" s="30">
        <f t="shared" si="10"/>
        <v>115.03813271698075</v>
      </c>
      <c r="I150" s="94">
        <f t="shared" si="11"/>
        <v>12.980438312263544</v>
      </c>
    </row>
    <row r="151" spans="1:40" ht="15" customHeight="1">
      <c r="A151" s="61">
        <f ca="1">'ISB-1 2011'!A151</f>
        <v>2300</v>
      </c>
      <c r="B151" s="75" t="str">
        <f ca="1">'ISB-1 2011'!B151</f>
        <v>Plasselb</v>
      </c>
      <c r="C151" s="95">
        <f>'ISB-1 2011'!L151</f>
        <v>2.564102564102564E-2</v>
      </c>
      <c r="D151" s="95">
        <f>'ISB-2 2012'!L151</f>
        <v>2.8431372549019607E-2</v>
      </c>
      <c r="E151" s="96">
        <f>'ISB-3 2013'!L151</f>
        <v>3.0680728667305847E-2</v>
      </c>
      <c r="F151" s="30">
        <f t="shared" si="8"/>
        <v>70.272258469042896</v>
      </c>
      <c r="G151" s="30">
        <f t="shared" si="9"/>
        <v>77.110571518257345</v>
      </c>
      <c r="H151" s="30">
        <f t="shared" si="10"/>
        <v>82.665759799211486</v>
      </c>
      <c r="I151" s="94">
        <f t="shared" si="11"/>
        <v>8.734178125561229</v>
      </c>
    </row>
    <row r="152" spans="1:40" ht="15" customHeight="1">
      <c r="A152" s="61">
        <f ca="1">'ISB-1 2011'!A152</f>
        <v>2301</v>
      </c>
      <c r="B152" s="75" t="str">
        <f ca="1">'ISB-1 2011'!B152</f>
        <v>Rechthalten</v>
      </c>
      <c r="C152" s="95">
        <f>'ISB-1 2011'!L152</f>
        <v>5.1660516605166053E-2</v>
      </c>
      <c r="D152" s="95">
        <f>'ISB-2 2012'!L152</f>
        <v>5.5350553505535055E-2</v>
      </c>
      <c r="E152" s="96">
        <f>'ISB-3 2013'!L152</f>
        <v>5.0784856879039705E-2</v>
      </c>
      <c r="F152" s="30">
        <f t="shared" si="8"/>
        <v>141.58174584537798</v>
      </c>
      <c r="G152" s="30">
        <f t="shared" si="9"/>
        <v>150.11983003299878</v>
      </c>
      <c r="H152" s="30">
        <f t="shared" si="10"/>
        <v>136.83406367964471</v>
      </c>
      <c r="I152" s="94">
        <f t="shared" si="11"/>
        <v>16.270069781886214</v>
      </c>
    </row>
    <row r="153" spans="1:40" s="56" customFormat="1" ht="15" customHeight="1">
      <c r="A153" s="61">
        <f ca="1">'ISB-1 2011'!A153</f>
        <v>2302</v>
      </c>
      <c r="B153" s="75" t="str">
        <f ca="1">'ISB-1 2011'!B153</f>
        <v>St. Antoni</v>
      </c>
      <c r="C153" s="95">
        <f>'ISB-1 2011'!L153</f>
        <v>3.4823284823284825E-2</v>
      </c>
      <c r="D153" s="95">
        <f>'ISB-2 2012'!L153</f>
        <v>3.6363636363636362E-2</v>
      </c>
      <c r="E153" s="96">
        <f>'ISB-3 2013'!L153</f>
        <v>3.4591194968553458E-2</v>
      </c>
      <c r="F153" s="30">
        <f t="shared" si="8"/>
        <v>95.437324001875851</v>
      </c>
      <c r="G153" s="30">
        <f t="shared" si="9"/>
        <v>98.624179245921624</v>
      </c>
      <c r="H153" s="30">
        <f t="shared" si="10"/>
        <v>93.2020697893429</v>
      </c>
      <c r="I153" s="94">
        <f t="shared" si="11"/>
        <v>10.906440322976763</v>
      </c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</row>
    <row r="154" spans="1:40" ht="15" customHeight="1">
      <c r="A154" s="61">
        <f ca="1">'ISB-1 2011'!A154</f>
        <v>2303</v>
      </c>
      <c r="B154" s="75" t="str">
        <f ca="1">'ISB-1 2011'!B154</f>
        <v>St. Silvester</v>
      </c>
      <c r="C154" s="95">
        <f>'ISB-1 2011'!L154</f>
        <v>2.4598930481283421E-2</v>
      </c>
      <c r="D154" s="95">
        <f>'ISB-2 2012'!L154</f>
        <v>2.4416135881104035E-2</v>
      </c>
      <c r="E154" s="96">
        <f>'ISB-3 2013'!L154</f>
        <v>2.5130890052356022E-2</v>
      </c>
      <c r="F154" s="30">
        <f t="shared" si="8"/>
        <v>67.416273632867899</v>
      </c>
      <c r="G154" s="30">
        <f t="shared" si="9"/>
        <v>66.220587444846529</v>
      </c>
      <c r="H154" s="30">
        <f t="shared" si="10"/>
        <v>67.71234618108187</v>
      </c>
      <c r="I154" s="94">
        <f t="shared" si="11"/>
        <v>7.6445582355922994</v>
      </c>
    </row>
    <row r="155" spans="1:40" ht="15" customHeight="1">
      <c r="A155" s="61">
        <f ca="1">'ISB-1 2011'!A155</f>
        <v>2304</v>
      </c>
      <c r="B155" s="75" t="str">
        <f ca="1">'ISB-1 2011'!B155</f>
        <v>St. Ursen</v>
      </c>
      <c r="C155" s="95">
        <f>'ISB-1 2011'!L155</f>
        <v>5.6089743589743592E-2</v>
      </c>
      <c r="D155" s="95">
        <f>'ISB-2 2012'!L155</f>
        <v>5.7507987220447282E-2</v>
      </c>
      <c r="E155" s="96">
        <f>'ISB-3 2013'!L155</f>
        <v>5.698672911787666E-2</v>
      </c>
      <c r="F155" s="30">
        <f t="shared" si="8"/>
        <v>153.72056540103137</v>
      </c>
      <c r="G155" s="30">
        <f t="shared" si="9"/>
        <v>155.97114609179297</v>
      </c>
      <c r="H155" s="30">
        <f t="shared" si="10"/>
        <v>153.54430828825534</v>
      </c>
      <c r="I155" s="94">
        <f t="shared" si="11"/>
        <v>17.587527551021662</v>
      </c>
    </row>
    <row r="156" spans="1:40" ht="15" customHeight="1">
      <c r="A156" s="61">
        <f ca="1">'ISB-1 2011'!A156</f>
        <v>2305</v>
      </c>
      <c r="B156" s="75" t="str">
        <f ca="1">'ISB-1 2011'!B156</f>
        <v>Schmitten (FR)</v>
      </c>
      <c r="C156" s="95">
        <f>'ISB-1 2011'!L156</f>
        <v>3.0248654191233019E-2</v>
      </c>
      <c r="D156" s="95">
        <f>'ISB-2 2012'!L156</f>
        <v>3.0134211192707015E-2</v>
      </c>
      <c r="E156" s="96">
        <f>'ISB-3 2013'!L156</f>
        <v>3.1702446330504244E-2</v>
      </c>
      <c r="F156" s="30">
        <f t="shared" si="8"/>
        <v>82.900008581013964</v>
      </c>
      <c r="G156" s="30">
        <f t="shared" si="9"/>
        <v>81.728950767859843</v>
      </c>
      <c r="H156" s="30">
        <f t="shared" si="10"/>
        <v>85.418662699414568</v>
      </c>
      <c r="I156" s="94">
        <f t="shared" si="11"/>
        <v>9.4934747171000158</v>
      </c>
    </row>
    <row r="157" spans="1:40" ht="15" customHeight="1">
      <c r="A157" s="61">
        <f ca="1">'ISB-1 2011'!A157</f>
        <v>2306</v>
      </c>
      <c r="B157" s="75" t="str">
        <f ca="1">'ISB-1 2011'!B157</f>
        <v>Tafers</v>
      </c>
      <c r="C157" s="95">
        <f>'ISB-1 2011'!L157</f>
        <v>3.3090668431502317E-2</v>
      </c>
      <c r="D157" s="95">
        <f>'ISB-2 2012'!L157</f>
        <v>3.6164029706167257E-2</v>
      </c>
      <c r="E157" s="96">
        <f>'ISB-3 2013'!L157</f>
        <v>3.74960279631395E-2</v>
      </c>
      <c r="F157" s="30">
        <f t="shared" si="8"/>
        <v>90.688884192345256</v>
      </c>
      <c r="G157" s="30">
        <f t="shared" si="9"/>
        <v>98.082813069886527</v>
      </c>
      <c r="H157" s="30">
        <f t="shared" si="10"/>
        <v>101.02881436217186</v>
      </c>
      <c r="I157" s="94">
        <f t="shared" si="11"/>
        <v>11.002759424673192</v>
      </c>
    </row>
    <row r="158" spans="1:40" ht="15" customHeight="1">
      <c r="A158" s="61">
        <f ca="1">'ISB-1 2011'!A158</f>
        <v>2307</v>
      </c>
      <c r="B158" s="75" t="str">
        <f ca="1">'ISB-1 2011'!B158</f>
        <v>Tentlingen</v>
      </c>
      <c r="C158" s="95">
        <f>'ISB-1 2011'!L158</f>
        <v>2.5121555915721232E-2</v>
      </c>
      <c r="D158" s="95">
        <f>'ISB-2 2012'!L158</f>
        <v>3.013029315960912E-2</v>
      </c>
      <c r="E158" s="96">
        <f>'ISB-3 2013'!L158</f>
        <v>3.2599837000814993E-2</v>
      </c>
      <c r="F158" s="30">
        <f t="shared" si="8"/>
        <v>68.848590347708978</v>
      </c>
      <c r="G158" s="30">
        <f t="shared" si="9"/>
        <v>81.718324415900028</v>
      </c>
      <c r="H158" s="30">
        <f t="shared" si="10"/>
        <v>87.836580552748131</v>
      </c>
      <c r="I158" s="94">
        <f t="shared" si="11"/>
        <v>9.0513860388443614</v>
      </c>
    </row>
    <row r="159" spans="1:40" s="56" customFormat="1" ht="15" customHeight="1">
      <c r="A159" s="61">
        <f ca="1">'ISB-1 2011'!A159</f>
        <v>2308</v>
      </c>
      <c r="B159" s="75" t="str">
        <f ca="1">'ISB-1 2011'!B159</f>
        <v>Ueberstorf</v>
      </c>
      <c r="C159" s="95">
        <f>'ISB-1 2011'!L159</f>
        <v>3.9042821158690177E-2</v>
      </c>
      <c r="D159" s="95">
        <f>'ISB-2 2012'!L159</f>
        <v>4.0501043841336119E-2</v>
      </c>
      <c r="E159" s="96">
        <f>'ISB-3 2013'!L159</f>
        <v>4.0636782572266446E-2</v>
      </c>
      <c r="F159" s="30">
        <f t="shared" si="8"/>
        <v>107.00146157313964</v>
      </c>
      <c r="G159" s="30">
        <f t="shared" si="9"/>
        <v>109.84551070500873</v>
      </c>
      <c r="H159" s="30">
        <f t="shared" si="10"/>
        <v>109.49122309182584</v>
      </c>
      <c r="I159" s="94">
        <f t="shared" si="11"/>
        <v>12.389973484213355</v>
      </c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</row>
    <row r="160" spans="1:40" ht="15" customHeight="1">
      <c r="A160" s="61">
        <f ca="1">'ISB-1 2011'!A160</f>
        <v>2309</v>
      </c>
      <c r="B160" s="75" t="str">
        <f ca="1">'ISB-1 2011'!B160</f>
        <v>Wünnewil-Flamatt</v>
      </c>
      <c r="C160" s="95">
        <f>'ISB-1 2011'!L160</f>
        <v>3.5156984395563078E-2</v>
      </c>
      <c r="D160" s="95">
        <f>'ISB-2 2012'!L160</f>
        <v>3.417198648141194E-2</v>
      </c>
      <c r="E160" s="96">
        <f>'ISB-3 2013'!L160</f>
        <v>3.6802973977695171E-2</v>
      </c>
      <c r="F160" s="30">
        <f t="shared" si="8"/>
        <v>96.351867083047566</v>
      </c>
      <c r="G160" s="30">
        <f t="shared" si="9"/>
        <v>92.680063298129483</v>
      </c>
      <c r="H160" s="30">
        <f t="shared" si="10"/>
        <v>99.16145863832692</v>
      </c>
      <c r="I160" s="94">
        <f t="shared" si="11"/>
        <v>10.9417423364405</v>
      </c>
    </row>
    <row r="161" spans="1:40" ht="15" customHeight="1">
      <c r="A161" s="61">
        <f ca="1">'ISB-1 2011'!A161</f>
        <v>2310</v>
      </c>
      <c r="B161" s="75" t="str">
        <f ca="1">'ISB-1 2011'!B161</f>
        <v>Zumholz</v>
      </c>
      <c r="C161" s="95">
        <f>'ISB-1 2011'!L161</f>
        <v>3.9215686274509803E-2</v>
      </c>
      <c r="D161" s="95">
        <f>'ISB-2 2012'!L161</f>
        <v>4.2394014962593519E-2</v>
      </c>
      <c r="E161" s="96">
        <f>'ISB-3 2013'!L161</f>
        <v>3.5971223021582732E-2</v>
      </c>
      <c r="F161" s="30">
        <f t="shared" si="8"/>
        <v>107.47521883500679</v>
      </c>
      <c r="G161" s="30">
        <f t="shared" si="9"/>
        <v>114.97956059219044</v>
      </c>
      <c r="H161" s="30">
        <f t="shared" si="10"/>
        <v>96.920399584731982</v>
      </c>
      <c r="I161" s="94">
        <f t="shared" si="11"/>
        <v>12.125610963152914</v>
      </c>
    </row>
    <row r="162" spans="1:40" ht="15" customHeight="1">
      <c r="A162" s="61">
        <f ca="1">'ISB-1 2011'!A162</f>
        <v>2321</v>
      </c>
      <c r="B162" s="75" t="str">
        <f ca="1">'ISB-1 2011'!B162</f>
        <v>Attalens</v>
      </c>
      <c r="C162" s="95">
        <f>'ISB-1 2011'!L162</f>
        <v>3.0272787757817696E-2</v>
      </c>
      <c r="D162" s="95">
        <f>'ISB-2 2012'!L162</f>
        <v>2.7741935483870966E-2</v>
      </c>
      <c r="E162" s="96">
        <f>'ISB-3 2013'!L162</f>
        <v>2.7742749054224466E-2</v>
      </c>
      <c r="F162" s="30">
        <f t="shared" si="8"/>
        <v>82.966149469937875</v>
      </c>
      <c r="G162" s="30">
        <f t="shared" si="9"/>
        <v>75.240704489227298</v>
      </c>
      <c r="H162" s="30">
        <f t="shared" si="10"/>
        <v>74.749705404819778</v>
      </c>
      <c r="I162" s="94">
        <f t="shared" si="11"/>
        <v>8.8445840371859621</v>
      </c>
    </row>
    <row r="163" spans="1:40" ht="15" customHeight="1">
      <c r="A163" s="61">
        <f ca="1">'ISB-1 2011'!A163</f>
        <v>2323</v>
      </c>
      <c r="B163" s="75" t="str">
        <f ca="1">'ISB-1 2011'!B163</f>
        <v>Bossonnens</v>
      </c>
      <c r="C163" s="95">
        <f>'ISB-1 2011'!L163</f>
        <v>2.696793002915452E-2</v>
      </c>
      <c r="D163" s="95">
        <f>'ISB-2 2012'!L163</f>
        <v>2.8057553956834531E-2</v>
      </c>
      <c r="E163" s="96">
        <f>'ISB-3 2013'!L163</f>
        <v>2.9391182645206439E-2</v>
      </c>
      <c r="F163" s="30">
        <f t="shared" si="8"/>
        <v>73.908796625968591</v>
      </c>
      <c r="G163" s="30">
        <f t="shared" si="9"/>
        <v>76.096713842626571</v>
      </c>
      <c r="H163" s="30">
        <f t="shared" si="10"/>
        <v>79.191223621506708</v>
      </c>
      <c r="I163" s="94">
        <f t="shared" si="11"/>
        <v>8.7018360042875358</v>
      </c>
    </row>
    <row r="164" spans="1:40" ht="15" customHeight="1">
      <c r="A164" s="61">
        <f ca="1">'ISB-1 2011'!A164</f>
        <v>2325</v>
      </c>
      <c r="B164" s="75" t="str">
        <f ca="1">'ISB-1 2011'!B164</f>
        <v>Châtel-Saint-Denis</v>
      </c>
      <c r="C164" s="95">
        <f>'ISB-1 2011'!L164</f>
        <v>3.2306915699141847E-2</v>
      </c>
      <c r="D164" s="95">
        <f>'ISB-2 2012'!L164</f>
        <v>3.3497536945812804E-2</v>
      </c>
      <c r="E164" s="96">
        <f>'ISB-3 2013'!L164</f>
        <v>3.3466135458167331E-2</v>
      </c>
      <c r="F164" s="30">
        <f t="shared" si="8"/>
        <v>88.540917283559367</v>
      </c>
      <c r="G164" s="30">
        <f t="shared" si="9"/>
        <v>90.850844921119915</v>
      </c>
      <c r="H164" s="30">
        <f t="shared" si="10"/>
        <v>90.170723948313196</v>
      </c>
      <c r="I164" s="94">
        <f t="shared" si="11"/>
        <v>10.234389057608615</v>
      </c>
    </row>
    <row r="165" spans="1:40" ht="15" customHeight="1">
      <c r="A165" s="61">
        <f ca="1">'ISB-1 2011'!A165</f>
        <v>2328</v>
      </c>
      <c r="B165" s="75" t="str">
        <f ca="1">'ISB-1 2011'!B165</f>
        <v>Granges (Veveyse)</v>
      </c>
      <c r="C165" s="95">
        <f>'ISB-1 2011'!L165</f>
        <v>2.567237163814181E-2</v>
      </c>
      <c r="D165" s="95">
        <f>'ISB-2 2012'!L165</f>
        <v>2.9655990510083038E-2</v>
      </c>
      <c r="E165" s="96">
        <f>'ISB-3 2013'!L165</f>
        <v>3.6188178528347409E-2</v>
      </c>
      <c r="F165" s="30">
        <f t="shared" si="8"/>
        <v>70.358165875484275</v>
      </c>
      <c r="G165" s="30">
        <f t="shared" si="9"/>
        <v>80.431937403998958</v>
      </c>
      <c r="H165" s="30">
        <f t="shared" si="10"/>
        <v>97.504961705267164</v>
      </c>
      <c r="I165" s="94">
        <f t="shared" si="11"/>
        <v>9.4269359672543569</v>
      </c>
    </row>
    <row r="166" spans="1:40" ht="15" customHeight="1">
      <c r="A166" s="61">
        <f ca="1">'ISB-1 2011'!A166</f>
        <v>2333</v>
      </c>
      <c r="B166" s="75" t="str">
        <f ca="1">'ISB-1 2011'!B166</f>
        <v>Remaufens</v>
      </c>
      <c r="C166" s="95">
        <f>'ISB-1 2011'!L166</f>
        <v>3.9529914529914528E-2</v>
      </c>
      <c r="D166" s="95">
        <f>'ISB-2 2012'!L166</f>
        <v>3.4943473792394653E-2</v>
      </c>
      <c r="E166" s="96">
        <f>'ISB-3 2013'!L166</f>
        <v>3.4239677744209468E-2</v>
      </c>
      <c r="F166" s="30">
        <f t="shared" si="8"/>
        <v>108.33639847310781</v>
      </c>
      <c r="G166" s="30">
        <f t="shared" si="9"/>
        <v>94.772464126348112</v>
      </c>
      <c r="H166" s="30">
        <f t="shared" si="10"/>
        <v>92.254946311670366</v>
      </c>
      <c r="I166" s="94">
        <f t="shared" si="11"/>
        <v>11.213979278325761</v>
      </c>
    </row>
    <row r="167" spans="1:40" ht="15" customHeight="1">
      <c r="A167" s="61">
        <f ca="1">'ISB-1 2011'!A167</f>
        <v>2335</v>
      </c>
      <c r="B167" s="75" t="str">
        <f ca="1">'ISB-1 2011'!B167</f>
        <v>Saint-Martin (FR)</v>
      </c>
      <c r="C167" s="95">
        <f>'ISB-1 2011'!L167</f>
        <v>3.9378238341968914E-2</v>
      </c>
      <c r="D167" s="95">
        <f>'ISB-2 2012'!L167</f>
        <v>4.16243654822335E-2</v>
      </c>
      <c r="E167" s="96">
        <f>'ISB-3 2013'!L167</f>
        <v>4.3435340572556762E-2</v>
      </c>
      <c r="F167" s="30">
        <f t="shared" si="8"/>
        <v>107.92071197007419</v>
      </c>
      <c r="G167" s="30">
        <f t="shared" si="9"/>
        <v>112.8921442637326</v>
      </c>
      <c r="H167" s="30">
        <f t="shared" si="10"/>
        <v>117.03162169007322</v>
      </c>
      <c r="I167" s="94">
        <f t="shared" si="11"/>
        <v>12.826828678509978</v>
      </c>
    </row>
    <row r="168" spans="1:40" ht="15" customHeight="1">
      <c r="A168" s="61">
        <f ca="1">'ISB-1 2011'!A168</f>
        <v>2336</v>
      </c>
      <c r="B168" s="75" t="str">
        <f ca="1">'ISB-1 2011'!B168</f>
        <v>Semsales</v>
      </c>
      <c r="C168" s="95">
        <f>'ISB-1 2011'!L168</f>
        <v>3.3742331288343558E-2</v>
      </c>
      <c r="D168" s="95">
        <f>'ISB-2 2012'!L168</f>
        <v>3.4226190476190479E-2</v>
      </c>
      <c r="E168" s="96">
        <f>'ISB-3 2013'!L168</f>
        <v>3.1180400890868598E-2</v>
      </c>
      <c r="F168" s="30">
        <f t="shared" si="8"/>
        <v>92.474843200059524</v>
      </c>
      <c r="G168" s="30">
        <f t="shared" si="9"/>
        <v>92.827073471793796</v>
      </c>
      <c r="H168" s="30">
        <f t="shared" si="10"/>
        <v>84.012070196832283</v>
      </c>
      <c r="I168" s="94">
        <f t="shared" si="11"/>
        <v>10.22495436811443</v>
      </c>
    </row>
    <row r="169" spans="1:40" ht="15" customHeight="1">
      <c r="A169" s="78">
        <f ca="1">'ISB-1 2011'!A169</f>
        <v>2337</v>
      </c>
      <c r="B169" s="77" t="str">
        <f ca="1">'ISB-1 2011'!B169</f>
        <v>Le Flon</v>
      </c>
      <c r="C169" s="95">
        <f>'ISB-1 2011'!L169</f>
        <v>4.0345821325648415E-2</v>
      </c>
      <c r="D169" s="95">
        <f>'ISB-2 2012'!L169</f>
        <v>3.9413382218148489E-2</v>
      </c>
      <c r="E169" s="96">
        <f>'ISB-3 2013'!L169</f>
        <v>3.9895923677363401E-2</v>
      </c>
      <c r="F169" s="30">
        <f t="shared" si="8"/>
        <v>110.57248738932977</v>
      </c>
      <c r="G169" s="30">
        <f t="shared" si="9"/>
        <v>106.89559299569416</v>
      </c>
      <c r="H169" s="30">
        <f t="shared" si="10"/>
        <v>107.49506243621445</v>
      </c>
      <c r="I169" s="94">
        <f t="shared" si="11"/>
        <v>12.337767322446348</v>
      </c>
    </row>
    <row r="170" spans="1:40" ht="15" customHeight="1">
      <c r="A170" s="78">
        <f ca="1">'ISB-1 2011'!A170</f>
        <v>2338</v>
      </c>
      <c r="B170" s="78" t="str">
        <f ca="1">'ISB-1 2011'!B170</f>
        <v>La Verrerie</v>
      </c>
      <c r="C170" s="95">
        <f>'ISB-1 2011'!L170</f>
        <v>3.043867502238138E-2</v>
      </c>
      <c r="D170" s="95">
        <f>'ISB-2 2012'!L170</f>
        <v>2.6408450704225352E-2</v>
      </c>
      <c r="E170" s="96">
        <f>'ISB-3 2013'!L170</f>
        <v>2.6863084922010397E-2</v>
      </c>
      <c r="F170" s="30">
        <f t="shared" si="8"/>
        <v>83.420783106491399</v>
      </c>
      <c r="G170" s="30">
        <f t="shared" si="9"/>
        <v>71.624073836166673</v>
      </c>
      <c r="H170" s="30">
        <f t="shared" si="10"/>
        <v>72.379549707211453</v>
      </c>
      <c r="I170" s="94">
        <f t="shared" si="11"/>
        <v>8.6345466391400461</v>
      </c>
    </row>
    <row r="171" spans="1:40" ht="15" customHeight="1">
      <c r="A171" s="79"/>
      <c r="B171" s="56"/>
      <c r="C171" s="95"/>
      <c r="D171" s="95"/>
      <c r="E171" s="96"/>
      <c r="G171" s="30"/>
      <c r="H171" s="30"/>
      <c r="I171" s="94"/>
    </row>
    <row r="172" spans="1:40" ht="15" customHeight="1">
      <c r="A172" s="71"/>
      <c r="B172" s="80" t="s">
        <v>1</v>
      </c>
      <c r="C172" s="83">
        <f>'ISB-1 2011'!L172</f>
        <v>3.6488119493585512E-2</v>
      </c>
      <c r="D172" s="83">
        <f>'ISB-2 2012'!L172</f>
        <v>3.6870914051373563E-2</v>
      </c>
      <c r="E172" s="92">
        <f>'ISB-3 2013'!L172</f>
        <v>3.7114191827217077E-2</v>
      </c>
      <c r="F172" s="58">
        <f t="shared" si="8"/>
        <v>100</v>
      </c>
      <c r="G172" s="58">
        <f t="shared" si="9"/>
        <v>100</v>
      </c>
      <c r="H172" s="58">
        <f t="shared" si="10"/>
        <v>100</v>
      </c>
      <c r="I172" s="93">
        <f t="shared" si="11"/>
        <v>11.39</v>
      </c>
    </row>
    <row r="173" spans="1:40" ht="15" customHeight="1">
      <c r="A173" s="71"/>
      <c r="B173" s="80"/>
    </row>
    <row r="174" spans="1:40" s="56" customFormat="1" ht="15" customHeight="1">
      <c r="A174" s="71"/>
      <c r="B174" s="80"/>
      <c r="C174" s="58"/>
      <c r="D174" s="58"/>
      <c r="E174" s="58"/>
      <c r="F174" s="58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</row>
    <row r="175" spans="1:40" ht="15" customHeight="1">
      <c r="A175" s="71"/>
      <c r="B175" s="80"/>
    </row>
    <row r="176" spans="1:40" ht="15" customHeight="1">
      <c r="A176" s="71"/>
      <c r="B176" s="80"/>
    </row>
    <row r="177" spans="1:2" ht="15" customHeight="1">
      <c r="A177" s="71"/>
      <c r="B177" s="80"/>
    </row>
    <row r="178" spans="1:2" ht="15" customHeight="1">
      <c r="A178" s="61"/>
      <c r="B178" s="75"/>
    </row>
    <row r="179" spans="1:2" ht="15" customHeight="1">
      <c r="A179" s="61"/>
      <c r="B179" s="75"/>
    </row>
    <row r="180" spans="1:2" ht="15" customHeight="1">
      <c r="A180" s="61"/>
      <c r="B180" s="75"/>
    </row>
    <row r="181" spans="1:2" ht="15" customHeight="1">
      <c r="A181" s="61"/>
      <c r="B181" s="75"/>
    </row>
    <row r="182" spans="1:2" ht="15" customHeight="1">
      <c r="A182" s="61"/>
      <c r="B182" s="75"/>
    </row>
    <row r="183" spans="1:2" ht="15" customHeight="1">
      <c r="A183" s="61"/>
      <c r="B183" s="75"/>
    </row>
  </sheetData>
  <phoneticPr fontId="2" type="noConversion"/>
  <printOptions gridLinesSet="0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16</vt:i4>
      </vt:variant>
    </vt:vector>
  </HeadingPairs>
  <TitlesOfParts>
    <vt:vector size="33" baseType="lpstr">
      <vt:lpstr>Table des matières</vt:lpstr>
      <vt:lpstr>ISB-1 2011</vt:lpstr>
      <vt:lpstr>ISB-2 2012</vt:lpstr>
      <vt:lpstr>ISB-3 2013</vt:lpstr>
      <vt:lpstr>ISB-4 pondération</vt:lpstr>
      <vt:lpstr>ISB-5 DPOP</vt:lpstr>
      <vt:lpstr>ISB-6 TE</vt:lpstr>
      <vt:lpstr>ISB-7 CRPOP</vt:lpstr>
      <vt:lpstr>ISB-8 PA80</vt:lpstr>
      <vt:lpstr>ISB-9 SCOB</vt:lpstr>
      <vt:lpstr>ISB-10 Indices 2015</vt:lpstr>
      <vt:lpstr>ISB-11 Répartition 2015</vt:lpstr>
      <vt:lpstr>ISB-12 Répartition 2015 triée</vt:lpstr>
      <vt:lpstr>ISB-13 Indices 2015 (COPIL)</vt:lpstr>
      <vt:lpstr>ISB-14  comparaison gagnants</vt:lpstr>
      <vt:lpstr>ISB-15  2015 GC  (puissance)</vt:lpstr>
      <vt:lpstr>ISB-16 2015 Copil (puissa </vt:lpstr>
      <vt:lpstr>'ISB-1 2011'!Impression_des_titres</vt:lpstr>
      <vt:lpstr>'ISB-10 Indices 2015'!Impression_des_titres</vt:lpstr>
      <vt:lpstr>'ISB-11 Répartition 2015'!Impression_des_titres</vt:lpstr>
      <vt:lpstr>'ISB-12 Répartition 2015 triée'!Impression_des_titres</vt:lpstr>
      <vt:lpstr>'ISB-13 Indices 2015 (COPIL)'!Impression_des_titres</vt:lpstr>
      <vt:lpstr>'ISB-14  comparaison gagnants'!Impression_des_titres</vt:lpstr>
      <vt:lpstr>'ISB-15  2015 GC  (puissance)'!Impression_des_titres</vt:lpstr>
      <vt:lpstr>'ISB-16 2015 Copil (puissa '!Impression_des_titres</vt:lpstr>
      <vt:lpstr>'ISB-2 2012'!Impression_des_titres</vt:lpstr>
      <vt:lpstr>'ISB-3 2013'!Impression_des_titres</vt:lpstr>
      <vt:lpstr>'ISB-4 pondération'!Impression_des_titres</vt:lpstr>
      <vt:lpstr>'ISB-5 DPOP'!Impression_des_titres</vt:lpstr>
      <vt:lpstr>'ISB-6 TE'!Impression_des_titres</vt:lpstr>
      <vt:lpstr>'ISB-7 CRPOP'!Impression_des_titres</vt:lpstr>
      <vt:lpstr>'ISB-8 PA80'!Impression_des_titres</vt:lpstr>
      <vt:lpstr>'ISB-9 SCOB'!Impression_des_titres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Ballaman Gilles</dc:creator>
  <cp:lastModifiedBy>Ballaman Gilles</cp:lastModifiedBy>
  <cp:lastPrinted>2014-09-23T12:05:13Z</cp:lastPrinted>
  <dcterms:created xsi:type="dcterms:W3CDTF">2002-05-03T12:05:41Z</dcterms:created>
  <dcterms:modified xsi:type="dcterms:W3CDTF">2016-02-18T14:01:54Z</dcterms:modified>
</cp:coreProperties>
</file>